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Calculator" sheetId="2" r:id="rId5"/>
    <sheet state="visible" name="Dex" sheetId="3" r:id="rId6"/>
    <sheet state="visible" name="Type Chart" sheetId="4" r:id="rId7"/>
  </sheets>
  <definedNames>
    <definedName hidden="1" localSheetId="2" name="_xlnm._FilterDatabase">Dex!$A$1:$I$1000</definedName>
  </definedNames>
  <calcPr/>
</workbook>
</file>

<file path=xl/sharedStrings.xml><?xml version="1.0" encoding="utf-8"?>
<sst xmlns="http://schemas.openxmlformats.org/spreadsheetml/2006/main" count="257" uniqueCount="112">
  <si>
    <t>Attacker</t>
  </si>
  <si>
    <t>Squirtle</t>
  </si>
  <si>
    <t>Distribution</t>
  </si>
  <si>
    <t>Damage Mods</t>
  </si>
  <si>
    <t>Base Damage</t>
  </si>
  <si>
    <t>Adjusted Damage</t>
  </si>
  <si>
    <t>Criteria</t>
  </si>
  <si>
    <t>Count</t>
  </si>
  <si>
    <t>Probability</t>
  </si>
  <si>
    <t>Level</t>
  </si>
  <si>
    <t>&gt;Max HP</t>
  </si>
  <si>
    <t>Attack</t>
  </si>
  <si>
    <t>&gt;Current HP</t>
  </si>
  <si>
    <t>Special</t>
  </si>
  <si>
    <t>&gt;Half Max HP</t>
  </si>
  <si>
    <t>Type 1</t>
  </si>
  <si>
    <t>Type 2</t>
  </si>
  <si>
    <t>Defender</t>
  </si>
  <si>
    <t>Geodude</t>
  </si>
  <si>
    <t>Max HP</t>
  </si>
  <si>
    <t>Defense</t>
  </si>
  <si>
    <t>Move</t>
  </si>
  <si>
    <t>Move Type</t>
  </si>
  <si>
    <t>Grass</t>
  </si>
  <si>
    <t>P/S</t>
  </si>
  <si>
    <t>Move Power</t>
  </si>
  <si>
    <t>Critical</t>
  </si>
  <si>
    <t>STAB</t>
  </si>
  <si>
    <t>Type1 Mod</t>
  </si>
  <si>
    <t>Type2 Mod</t>
  </si>
  <si>
    <t>Physical Damage</t>
  </si>
  <si>
    <t>Special Damage</t>
  </si>
  <si>
    <t>Current HP</t>
  </si>
  <si>
    <t>Pokemon</t>
  </si>
  <si>
    <t>Type1</t>
  </si>
  <si>
    <t>Type2</t>
  </si>
  <si>
    <t>HP</t>
  </si>
  <si>
    <t>Speed</t>
  </si>
  <si>
    <t>BST</t>
  </si>
  <si>
    <t>Abra</t>
  </si>
  <si>
    <t>Psychic</t>
  </si>
  <si>
    <t>None</t>
  </si>
  <si>
    <t>Bellsprout</t>
  </si>
  <si>
    <t>Poison</t>
  </si>
  <si>
    <t>Bulbasaur</t>
  </si>
  <si>
    <t>Caterpie</t>
  </si>
  <si>
    <t>Bug</t>
  </si>
  <si>
    <t>Charmander</t>
  </si>
  <si>
    <t>Fire</t>
  </si>
  <si>
    <t>Clefairy</t>
  </si>
  <si>
    <t>Normal</t>
  </si>
  <si>
    <t>Cubone</t>
  </si>
  <si>
    <t>Ground</t>
  </si>
  <si>
    <t>Diglett</t>
  </si>
  <si>
    <t>Ditto</t>
  </si>
  <si>
    <t>Doduo</t>
  </si>
  <si>
    <t>Flying</t>
  </si>
  <si>
    <t>Dratini</t>
  </si>
  <si>
    <t>Dragon</t>
  </si>
  <si>
    <t>Drowzee</t>
  </si>
  <si>
    <t>Eevee</t>
  </si>
  <si>
    <t>Ekans</t>
  </si>
  <si>
    <t>Water</t>
  </si>
  <si>
    <t>Exeggcute</t>
  </si>
  <si>
    <t>Farfetch'd</t>
  </si>
  <si>
    <t>Gastly</t>
  </si>
  <si>
    <t>Ghost</t>
  </si>
  <si>
    <t>Rock</t>
  </si>
  <si>
    <t>Goldeen</t>
  </si>
  <si>
    <t>Grimer</t>
  </si>
  <si>
    <t>Growlithe</t>
  </si>
  <si>
    <t>Horsea</t>
  </si>
  <si>
    <t>Jigglypuff</t>
  </si>
  <si>
    <t>Kabuto</t>
  </si>
  <si>
    <t>Koffing</t>
  </si>
  <si>
    <t>Krabby</t>
  </si>
  <si>
    <t>Lickitung</t>
  </si>
  <si>
    <t>Machop</t>
  </si>
  <si>
    <t>Fighting</t>
  </si>
  <si>
    <t>Magikarp</t>
  </si>
  <si>
    <t>Magnemite</t>
  </si>
  <si>
    <t>Electric</t>
  </si>
  <si>
    <t>Mankey</t>
  </si>
  <si>
    <t>Meowth</t>
  </si>
  <si>
    <t>Nidoran F</t>
  </si>
  <si>
    <t>Nidoran M</t>
  </si>
  <si>
    <t>Oddish</t>
  </si>
  <si>
    <t>Omanyte</t>
  </si>
  <si>
    <t>Onix</t>
  </si>
  <si>
    <t>Paras</t>
  </si>
  <si>
    <t>Pidgey</t>
  </si>
  <si>
    <t>Pikachu</t>
  </si>
  <si>
    <t>Poliwag</t>
  </si>
  <si>
    <t>Ponyta</t>
  </si>
  <si>
    <t>Porygon</t>
  </si>
  <si>
    <t>Psyduck</t>
  </si>
  <si>
    <t>Rattata</t>
  </si>
  <si>
    <t>Rhyhorn</t>
  </si>
  <si>
    <t>Sandshrew</t>
  </si>
  <si>
    <t>Seel</t>
  </si>
  <si>
    <t>Shellder</t>
  </si>
  <si>
    <t>Slowpoke</t>
  </si>
  <si>
    <t>Spearow</t>
  </si>
  <si>
    <t>Staryu</t>
  </si>
  <si>
    <t>Tangela</t>
  </si>
  <si>
    <t>Tentacool</t>
  </si>
  <si>
    <t>Venonat</t>
  </si>
  <si>
    <t>Voltorb</t>
  </si>
  <si>
    <t>Vulpix</t>
  </si>
  <si>
    <t>Weedle</t>
  </si>
  <si>
    <t>Zubat</t>
  </si>
  <si>
    <t>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</si>
</sst>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Google Sans Mono"/>
    </font>
    <font>
      <b/>
      <color theme="1"/>
      <name val="Arial"/>
      <scheme val="minor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sz val="9.0"/>
      <color rgb="FF000000"/>
      <name val="Google Sans Mono"/>
    </font>
    <font>
      <sz val="10.0"/>
      <color rgb="FF000000"/>
      <name val="Google Sans Mon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1" numFmtId="0" xfId="0" applyFont="1"/>
    <xf borderId="0" fillId="0" fontId="1" numFmtId="10" xfId="0" applyFont="1" applyNumberFormat="1"/>
    <xf borderId="0" fillId="2" fontId="5" numFmtId="0" xfId="0" applyFont="1"/>
    <xf borderId="0" fillId="2" fontId="6" numFmtId="0" xfId="0" applyAlignment="1" applyFont="1">
      <alignment readingOrder="0"/>
    </xf>
    <xf borderId="0" fillId="2" fontId="6" numFmtId="0" xfId="0" applyFont="1"/>
    <xf borderId="0" fillId="0" fontId="2" numFmtId="0" xfId="0" applyFont="1"/>
    <xf borderId="0" fillId="2" fontId="7" numFmtId="0" xfId="0" applyFont="1"/>
    <xf borderId="0" fillId="3" fontId="8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6.13"/>
    <col customWidth="1" min="7" max="7" width="15.75"/>
  </cols>
  <sheetData>
    <row r="1">
      <c r="A1" s="1" t="s">
        <v>0</v>
      </c>
      <c r="B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6</v>
      </c>
      <c r="K1" s="1" t="s">
        <v>7</v>
      </c>
      <c r="L1" s="1" t="s">
        <v>8</v>
      </c>
      <c r="M1" s="3"/>
    </row>
    <row r="2">
      <c r="A2" s="1" t="s">
        <v>9</v>
      </c>
      <c r="B2" s="2">
        <v>100.0</v>
      </c>
      <c r="D2" s="1">
        <v>217.0</v>
      </c>
      <c r="E2" s="1">
        <f t="shared" ref="E2:E40" si="1">D2/255</f>
        <v>0.8509803922</v>
      </c>
      <c r="F2" s="4">
        <f>IF(B16="S",B23,B22)</f>
        <v>155</v>
      </c>
      <c r="G2" s="5">
        <f t="shared" ref="G2:G40" si="2">FLOOR(E2*F2,1)</f>
        <v>131</v>
      </c>
      <c r="J2" s="1" t="s">
        <v>10</v>
      </c>
      <c r="K2" s="5">
        <f>COUNTIF(G2:G1005,"&gt;"&amp;B9)</f>
        <v>0</v>
      </c>
      <c r="L2" s="6">
        <f t="shared" ref="L2:L4" si="3">(K2/39)</f>
        <v>0</v>
      </c>
    </row>
    <row r="3">
      <c r="A3" s="1" t="s">
        <v>11</v>
      </c>
      <c r="B3" s="2">
        <f>((VLOOKUP(B1,Dex!A:I,5,FALSE)+7)*2*B2/100)+5</f>
        <v>115</v>
      </c>
      <c r="D3" s="1">
        <v>218.0</v>
      </c>
      <c r="E3" s="1">
        <f t="shared" si="1"/>
        <v>0.8549019608</v>
      </c>
      <c r="F3" s="4">
        <f>IF(B16="S",B23,B22)</f>
        <v>155</v>
      </c>
      <c r="G3" s="5">
        <f t="shared" si="2"/>
        <v>132</v>
      </c>
      <c r="J3" s="1" t="s">
        <v>12</v>
      </c>
      <c r="K3" s="4">
        <f>COUNTIF(G2:G1005,"&gt;"&amp;B24)</f>
        <v>39</v>
      </c>
      <c r="L3" s="6">
        <f t="shared" si="3"/>
        <v>1</v>
      </c>
    </row>
    <row r="4">
      <c r="A4" s="1" t="s">
        <v>13</v>
      </c>
      <c r="B4" s="7">
        <f>((VLOOKUP(B1,Dex!A:I,7,FALSE)+7)*2*B2/100)+5</f>
        <v>119</v>
      </c>
      <c r="D4" s="1">
        <v>219.0</v>
      </c>
      <c r="E4" s="1">
        <f t="shared" si="1"/>
        <v>0.8588235294</v>
      </c>
      <c r="F4" s="4">
        <f>IF(B16="S",B23,B22)</f>
        <v>155</v>
      </c>
      <c r="G4" s="5">
        <f t="shared" si="2"/>
        <v>133</v>
      </c>
      <c r="J4" s="1" t="s">
        <v>14</v>
      </c>
      <c r="K4" s="4">
        <f>COUNTIF(G3:G1005,"&gt;"&amp;B9/2)</f>
        <v>38</v>
      </c>
      <c r="L4" s="6">
        <f t="shared" si="3"/>
        <v>0.9743589744</v>
      </c>
    </row>
    <row r="5">
      <c r="A5" s="1" t="s">
        <v>15</v>
      </c>
      <c r="B5" s="8" t="str">
        <f>VLOOKUP(B1,Dex!A2:I1005,2,FALSE)</f>
        <v>Water</v>
      </c>
      <c r="D5" s="1">
        <v>220.0</v>
      </c>
      <c r="E5" s="1">
        <f t="shared" si="1"/>
        <v>0.862745098</v>
      </c>
      <c r="F5" s="4">
        <f>IF(B16="S",B23,B22)</f>
        <v>155</v>
      </c>
      <c r="G5" s="5">
        <f t="shared" si="2"/>
        <v>133</v>
      </c>
      <c r="L5" s="6"/>
    </row>
    <row r="6">
      <c r="A6" s="1" t="s">
        <v>16</v>
      </c>
      <c r="B6" s="9" t="str">
        <f>VLOOKUP(B1,Dex!A2:I1005,3,FALSE)</f>
        <v>None</v>
      </c>
      <c r="D6" s="1">
        <v>221.0</v>
      </c>
      <c r="E6" s="1">
        <f t="shared" si="1"/>
        <v>0.8666666667</v>
      </c>
      <c r="F6" s="4">
        <f>IF(B16="S",B23,B22)</f>
        <v>155</v>
      </c>
      <c r="G6" s="5">
        <f t="shared" si="2"/>
        <v>134</v>
      </c>
      <c r="M6" s="2"/>
    </row>
    <row r="7">
      <c r="A7" s="1" t="s">
        <v>17</v>
      </c>
      <c r="B7" s="2" t="s">
        <v>18</v>
      </c>
      <c r="D7" s="1">
        <v>222.0</v>
      </c>
      <c r="E7" s="1">
        <f t="shared" si="1"/>
        <v>0.8705882353</v>
      </c>
      <c r="F7" s="4">
        <f>IF(B16="S",B23,B22)</f>
        <v>155</v>
      </c>
      <c r="G7" s="5">
        <f t="shared" si="2"/>
        <v>134</v>
      </c>
    </row>
    <row r="8">
      <c r="A8" s="1" t="s">
        <v>9</v>
      </c>
      <c r="B8" s="2">
        <v>100.0</v>
      </c>
      <c r="D8" s="1">
        <v>223.0</v>
      </c>
      <c r="E8" s="1">
        <f t="shared" si="1"/>
        <v>0.8745098039</v>
      </c>
      <c r="F8" s="4">
        <f>IF(B16="S",B23,B22)</f>
        <v>155</v>
      </c>
      <c r="G8" s="5">
        <f t="shared" si="2"/>
        <v>135</v>
      </c>
    </row>
    <row r="9">
      <c r="A9" s="1" t="s">
        <v>19</v>
      </c>
      <c r="B9" s="2">
        <f>((VLOOKUP(B7,Dex!A2:I61,4,FALSE)+7)*2*B8/100)+B8+10</f>
        <v>204</v>
      </c>
      <c r="D9" s="1">
        <v>224.0</v>
      </c>
      <c r="E9" s="1">
        <f t="shared" si="1"/>
        <v>0.8784313725</v>
      </c>
      <c r="F9" s="4">
        <f>IF(B16="S",B23,B22)</f>
        <v>155</v>
      </c>
      <c r="G9" s="5">
        <f t="shared" si="2"/>
        <v>136</v>
      </c>
    </row>
    <row r="10">
      <c r="A10" s="1" t="s">
        <v>20</v>
      </c>
      <c r="B10" s="2">
        <f>((VLOOKUP(B7,Dex!A:I,6,FALSE)+7)*2*B8/100)+5</f>
        <v>219</v>
      </c>
      <c r="D10" s="1">
        <v>225.0</v>
      </c>
      <c r="E10" s="1">
        <f t="shared" si="1"/>
        <v>0.8823529412</v>
      </c>
      <c r="F10" s="4">
        <f>IF(B16="S",B23,B22)</f>
        <v>155</v>
      </c>
      <c r="G10" s="5">
        <f t="shared" si="2"/>
        <v>136</v>
      </c>
    </row>
    <row r="11">
      <c r="A11" s="1" t="s">
        <v>13</v>
      </c>
      <c r="B11" s="7">
        <f>((VLOOKUP(B7,Dex!A:I,7,FALSE)+7)*2*B8/100)+5</f>
        <v>79</v>
      </c>
      <c r="D11" s="1">
        <v>226.0</v>
      </c>
      <c r="E11" s="1">
        <f t="shared" si="1"/>
        <v>0.8862745098</v>
      </c>
      <c r="F11" s="4">
        <f>IF(B16="S",B23,B22)</f>
        <v>155</v>
      </c>
      <c r="G11" s="5">
        <f t="shared" si="2"/>
        <v>137</v>
      </c>
    </row>
    <row r="12">
      <c r="A12" s="1" t="s">
        <v>15</v>
      </c>
      <c r="B12" s="10" t="str">
        <f>(VLOOKUP(B7,Dex!A:C,2,FALSE))</f>
        <v>Rock</v>
      </c>
      <c r="D12" s="1">
        <v>227.0</v>
      </c>
      <c r="E12" s="1">
        <f t="shared" si="1"/>
        <v>0.8901960784</v>
      </c>
      <c r="F12" s="4">
        <f>IF(B16="S",B23,B22)</f>
        <v>155</v>
      </c>
      <c r="G12" s="5">
        <f t="shared" si="2"/>
        <v>137</v>
      </c>
    </row>
    <row r="13">
      <c r="A13" s="1" t="s">
        <v>16</v>
      </c>
      <c r="B13" s="11" t="str">
        <f>VLOOKUP(B7,Dex!A:C,3,FALSE)</f>
        <v>Ground</v>
      </c>
      <c r="D13" s="1">
        <v>228.0</v>
      </c>
      <c r="E13" s="1">
        <f t="shared" si="1"/>
        <v>0.8941176471</v>
      </c>
      <c r="F13" s="4">
        <f>IF(B16="S",B23,B22)</f>
        <v>155</v>
      </c>
      <c r="G13" s="5">
        <f t="shared" si="2"/>
        <v>138</v>
      </c>
    </row>
    <row r="14">
      <c r="A14" s="1" t="s">
        <v>21</v>
      </c>
      <c r="B14" s="2"/>
      <c r="D14" s="1">
        <v>229.0</v>
      </c>
      <c r="E14" s="1">
        <f t="shared" si="1"/>
        <v>0.8980392157</v>
      </c>
      <c r="F14" s="4">
        <f>IF(B16="S",B23,B22)</f>
        <v>155</v>
      </c>
      <c r="G14" s="5">
        <f t="shared" si="2"/>
        <v>139</v>
      </c>
    </row>
    <row r="15">
      <c r="A15" s="1" t="s">
        <v>22</v>
      </c>
      <c r="B15" s="2" t="s">
        <v>23</v>
      </c>
      <c r="D15" s="1">
        <v>230.0</v>
      </c>
      <c r="E15" s="1">
        <f t="shared" si="1"/>
        <v>0.9019607843</v>
      </c>
      <c r="F15" s="4">
        <f>IF(B16="S",B23,B22)</f>
        <v>155</v>
      </c>
      <c r="G15" s="5">
        <f t="shared" si="2"/>
        <v>139</v>
      </c>
    </row>
    <row r="16" ht="15.0" customHeight="1">
      <c r="A16" s="1" t="s">
        <v>24</v>
      </c>
      <c r="B16" s="10" t="str">
        <f>IFERROR(__xludf.DUMMYFUNCTION("IF(REGEXMATCH(B15, ""Water|Grass|Fire|Ice|Psychic|Dragon|Electric|Dark""),""S"",""P"")"),"S")</f>
        <v>S</v>
      </c>
      <c r="D16" s="1">
        <v>231.0</v>
      </c>
      <c r="E16" s="1">
        <f t="shared" si="1"/>
        <v>0.9058823529</v>
      </c>
      <c r="F16" s="4">
        <f>IF(B16="S",B23,B22)</f>
        <v>155</v>
      </c>
      <c r="G16" s="5">
        <f t="shared" si="2"/>
        <v>140</v>
      </c>
    </row>
    <row r="17">
      <c r="A17" s="1" t="s">
        <v>25</v>
      </c>
      <c r="B17" s="2">
        <v>60.0</v>
      </c>
      <c r="D17" s="1">
        <v>232.0</v>
      </c>
      <c r="E17" s="1">
        <f t="shared" si="1"/>
        <v>0.9098039216</v>
      </c>
      <c r="F17" s="4">
        <f>IF(B16="S",B23,B22)</f>
        <v>155</v>
      </c>
      <c r="G17" s="5">
        <f t="shared" si="2"/>
        <v>141</v>
      </c>
    </row>
    <row r="18">
      <c r="A18" s="1" t="s">
        <v>26</v>
      </c>
      <c r="B18" s="2">
        <v>1.0</v>
      </c>
      <c r="D18" s="1">
        <v>233.0</v>
      </c>
      <c r="E18" s="1">
        <f t="shared" si="1"/>
        <v>0.9137254902</v>
      </c>
      <c r="F18" s="4">
        <f>IF(B16="S",B23,B22)</f>
        <v>155</v>
      </c>
      <c r="G18" s="5">
        <f t="shared" si="2"/>
        <v>141</v>
      </c>
    </row>
    <row r="19">
      <c r="A19" s="1" t="s">
        <v>27</v>
      </c>
      <c r="B19" s="10">
        <f>1+(INT(OR(ISNUMBER(SEARCH(B5,B15)),ISNUMBER(SEARCH(#REF!,B15))))/2)</f>
        <v>1</v>
      </c>
      <c r="D19" s="1">
        <v>234.0</v>
      </c>
      <c r="E19" s="1">
        <f t="shared" si="1"/>
        <v>0.9176470588</v>
      </c>
      <c r="F19" s="4">
        <f>IF(B16="S",B23,B22)</f>
        <v>155</v>
      </c>
      <c r="G19" s="5">
        <f t="shared" si="2"/>
        <v>142</v>
      </c>
    </row>
    <row r="20">
      <c r="A20" s="1" t="s">
        <v>28</v>
      </c>
      <c r="B20" s="9">
        <f>VLOOKUP(B15,'Type Chart'!A2:AA16, MATCH(B12,'Type Chart'!A1:Q1,0),FALSE)</f>
        <v>2</v>
      </c>
      <c r="D20" s="1">
        <v>235.0</v>
      </c>
      <c r="E20" s="1">
        <f t="shared" si="1"/>
        <v>0.9215686275</v>
      </c>
      <c r="F20" s="4">
        <f>IF(B16="S",B23,B22)</f>
        <v>155</v>
      </c>
      <c r="G20" s="5">
        <f t="shared" si="2"/>
        <v>142</v>
      </c>
    </row>
    <row r="21">
      <c r="A21" s="1" t="s">
        <v>29</v>
      </c>
      <c r="B21" s="9">
        <f>VLOOKUP(B15,'Type Chart'!A2:Q16,MATCH(B13,'Type Chart'!A1:Q1,0),FALSE)</f>
        <v>2</v>
      </c>
      <c r="D21" s="1">
        <v>236.0</v>
      </c>
      <c r="E21" s="1">
        <f t="shared" si="1"/>
        <v>0.9254901961</v>
      </c>
      <c r="F21" s="4">
        <f>IF(B16="S",B23,B22)</f>
        <v>155</v>
      </c>
      <c r="G21" s="5">
        <f t="shared" si="2"/>
        <v>143</v>
      </c>
    </row>
    <row r="22">
      <c r="A22" s="1" t="s">
        <v>30</v>
      </c>
      <c r="B22" s="9">
        <f>FLOOR(((((((2*B2*B18)/5)+2)*B17*(B3/B10))/50)+2)*B19*B20,1)</f>
        <v>56</v>
      </c>
      <c r="D22" s="1">
        <v>238.0</v>
      </c>
      <c r="E22" s="1">
        <f t="shared" si="1"/>
        <v>0.9333333333</v>
      </c>
      <c r="F22" s="4">
        <f>IF(B16="S",B23,B22)</f>
        <v>155</v>
      </c>
      <c r="G22" s="5">
        <f t="shared" si="2"/>
        <v>144</v>
      </c>
    </row>
    <row r="23">
      <c r="A23" s="1" t="s">
        <v>31</v>
      </c>
      <c r="B23" s="10">
        <f>FLOOR(((((((2*B2*B18)/5)+2)*B17*(B4/B11))/50)+2)*B19*B20,1)</f>
        <v>155</v>
      </c>
      <c r="D23" s="1">
        <v>239.0</v>
      </c>
      <c r="E23" s="1">
        <f t="shared" si="1"/>
        <v>0.937254902</v>
      </c>
      <c r="F23" s="4">
        <f>IF(B16="S",B23,B22)</f>
        <v>155</v>
      </c>
      <c r="G23" s="5">
        <f t="shared" si="2"/>
        <v>145</v>
      </c>
    </row>
    <row r="24">
      <c r="A24" s="1" t="s">
        <v>32</v>
      </c>
      <c r="B24" s="8">
        <v>1.0</v>
      </c>
      <c r="D24" s="1">
        <v>237.0</v>
      </c>
      <c r="E24" s="1">
        <f t="shared" si="1"/>
        <v>0.9294117647</v>
      </c>
      <c r="F24" s="4">
        <f>IF(B16="S",B23,B22)</f>
        <v>155</v>
      </c>
      <c r="G24" s="5">
        <f t="shared" si="2"/>
        <v>144</v>
      </c>
    </row>
    <row r="25">
      <c r="B25" s="10"/>
      <c r="D25" s="1">
        <v>240.0</v>
      </c>
      <c r="E25" s="1">
        <f t="shared" si="1"/>
        <v>0.9411764706</v>
      </c>
      <c r="F25" s="4">
        <f>IF(B16="S",B23,B22)</f>
        <v>155</v>
      </c>
      <c r="G25" s="5">
        <f t="shared" si="2"/>
        <v>145</v>
      </c>
    </row>
    <row r="26">
      <c r="B26" s="10"/>
      <c r="D26" s="1">
        <v>241.0</v>
      </c>
      <c r="E26" s="1">
        <f t="shared" si="1"/>
        <v>0.9450980392</v>
      </c>
      <c r="F26" s="4">
        <f>IF(B16="S",B23,B22)</f>
        <v>155</v>
      </c>
      <c r="G26" s="5">
        <f t="shared" si="2"/>
        <v>146</v>
      </c>
    </row>
    <row r="27">
      <c r="B27" s="10"/>
      <c r="D27" s="1">
        <v>242.0</v>
      </c>
      <c r="E27" s="1">
        <f t="shared" si="1"/>
        <v>0.9490196078</v>
      </c>
      <c r="F27" s="4">
        <f>IF(B16="S",B23,B22)</f>
        <v>155</v>
      </c>
      <c r="G27" s="5">
        <f t="shared" si="2"/>
        <v>147</v>
      </c>
    </row>
    <row r="28">
      <c r="B28" s="10"/>
      <c r="D28" s="1">
        <v>243.0</v>
      </c>
      <c r="E28" s="1">
        <f t="shared" si="1"/>
        <v>0.9529411765</v>
      </c>
      <c r="F28" s="4">
        <f>IF(B16="S",B23,B22)</f>
        <v>155</v>
      </c>
      <c r="G28" s="5">
        <f t="shared" si="2"/>
        <v>147</v>
      </c>
    </row>
    <row r="29">
      <c r="B29" s="10"/>
      <c r="D29" s="1">
        <v>244.0</v>
      </c>
      <c r="E29" s="1">
        <f t="shared" si="1"/>
        <v>0.9568627451</v>
      </c>
      <c r="F29" s="4">
        <f>IF(B16="S",B23,B22)</f>
        <v>155</v>
      </c>
      <c r="G29" s="5">
        <f t="shared" si="2"/>
        <v>148</v>
      </c>
    </row>
    <row r="30">
      <c r="B30" s="10"/>
      <c r="D30" s="1">
        <v>245.0</v>
      </c>
      <c r="E30" s="1">
        <f t="shared" si="1"/>
        <v>0.9607843137</v>
      </c>
      <c r="F30" s="4">
        <f>IF(B16="S",B23,B22)</f>
        <v>155</v>
      </c>
      <c r="G30" s="5">
        <f t="shared" si="2"/>
        <v>148</v>
      </c>
    </row>
    <row r="31">
      <c r="B31" s="10"/>
      <c r="D31" s="1">
        <v>246.0</v>
      </c>
      <c r="E31" s="1">
        <f t="shared" si="1"/>
        <v>0.9647058824</v>
      </c>
      <c r="F31" s="4">
        <f>IF(B16="S",B23,B22)</f>
        <v>155</v>
      </c>
      <c r="G31" s="5">
        <f t="shared" si="2"/>
        <v>149</v>
      </c>
    </row>
    <row r="32">
      <c r="B32" s="10"/>
      <c r="D32" s="1">
        <v>247.0</v>
      </c>
      <c r="E32" s="1">
        <f t="shared" si="1"/>
        <v>0.968627451</v>
      </c>
      <c r="F32" s="4">
        <f>IF(B16="S",B23,B22)</f>
        <v>155</v>
      </c>
      <c r="G32" s="5">
        <f t="shared" si="2"/>
        <v>150</v>
      </c>
    </row>
    <row r="33">
      <c r="B33" s="10"/>
      <c r="D33" s="1">
        <v>248.0</v>
      </c>
      <c r="E33" s="1">
        <f t="shared" si="1"/>
        <v>0.9725490196</v>
      </c>
      <c r="F33" s="4">
        <f>IF(B16="S",B23,B22)</f>
        <v>155</v>
      </c>
      <c r="G33" s="5">
        <f t="shared" si="2"/>
        <v>150</v>
      </c>
    </row>
    <row r="34">
      <c r="B34" s="10"/>
      <c r="D34" s="1">
        <v>249.0</v>
      </c>
      <c r="E34" s="1">
        <f t="shared" si="1"/>
        <v>0.9764705882</v>
      </c>
      <c r="F34" s="4">
        <f>IF(B16="S",B23,B22)</f>
        <v>155</v>
      </c>
      <c r="G34" s="5">
        <f t="shared" si="2"/>
        <v>151</v>
      </c>
    </row>
    <row r="35">
      <c r="B35" s="10"/>
      <c r="D35" s="1">
        <v>250.0</v>
      </c>
      <c r="E35" s="1">
        <f t="shared" si="1"/>
        <v>0.9803921569</v>
      </c>
      <c r="F35" s="4">
        <f>IF(B16="S",B23,B22)</f>
        <v>155</v>
      </c>
      <c r="G35" s="5">
        <f t="shared" si="2"/>
        <v>151</v>
      </c>
    </row>
    <row r="36">
      <c r="B36" s="10"/>
      <c r="D36" s="1">
        <v>251.0</v>
      </c>
      <c r="E36" s="1">
        <f t="shared" si="1"/>
        <v>0.9843137255</v>
      </c>
      <c r="F36" s="4">
        <f>IF(B16="S",B23,B22)</f>
        <v>155</v>
      </c>
      <c r="G36" s="5">
        <f t="shared" si="2"/>
        <v>152</v>
      </c>
    </row>
    <row r="37">
      <c r="B37" s="10"/>
      <c r="D37" s="1">
        <v>252.0</v>
      </c>
      <c r="E37" s="1">
        <f t="shared" si="1"/>
        <v>0.9882352941</v>
      </c>
      <c r="F37" s="4">
        <f>IF(B16="S",B23,B22)</f>
        <v>155</v>
      </c>
      <c r="G37" s="5">
        <f t="shared" si="2"/>
        <v>153</v>
      </c>
    </row>
    <row r="38">
      <c r="B38" s="10"/>
      <c r="D38" s="1">
        <v>253.0</v>
      </c>
      <c r="E38" s="1">
        <f t="shared" si="1"/>
        <v>0.9921568627</v>
      </c>
      <c r="F38" s="4">
        <f>IF(B16="S",B23,B22)</f>
        <v>155</v>
      </c>
      <c r="G38" s="5">
        <f t="shared" si="2"/>
        <v>153</v>
      </c>
    </row>
    <row r="39">
      <c r="B39" s="10"/>
      <c r="D39" s="1">
        <v>254.0</v>
      </c>
      <c r="E39" s="1">
        <f t="shared" si="1"/>
        <v>0.9960784314</v>
      </c>
      <c r="F39" s="4">
        <f>IF(B16="S",B23,B22)</f>
        <v>155</v>
      </c>
      <c r="G39" s="5">
        <f t="shared" si="2"/>
        <v>154</v>
      </c>
    </row>
    <row r="40">
      <c r="B40" s="10"/>
      <c r="D40" s="1">
        <v>255.0</v>
      </c>
      <c r="E40" s="1">
        <f t="shared" si="1"/>
        <v>1</v>
      </c>
      <c r="F40" s="4">
        <f>IF(B16="S",B23,B22)</f>
        <v>155</v>
      </c>
      <c r="G40" s="5">
        <f t="shared" si="2"/>
        <v>155</v>
      </c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  <row r="1002">
      <c r="B1002" s="10"/>
    </row>
    <row r="1003">
      <c r="B1003" s="10"/>
    </row>
    <row r="1004">
      <c r="B1004" s="10"/>
    </row>
    <row r="1005">
      <c r="B1005" s="10"/>
    </row>
  </sheetData>
  <dataValidations>
    <dataValidation type="list" allowBlank="1" showErrorMessage="1" sqref="B1 B7">
      <formula1>Dex!$A$2:$A1005</formula1>
    </dataValidation>
    <dataValidation type="list" allowBlank="1" showErrorMessage="1" sqref="B15">
      <formula1>'Type Chart'!$A$2:$A$16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11</v>
      </c>
      <c r="F1" s="1" t="s">
        <v>20</v>
      </c>
      <c r="G1" s="1" t="s">
        <v>13</v>
      </c>
      <c r="H1" s="1" t="s">
        <v>37</v>
      </c>
      <c r="I1" s="1" t="s">
        <v>38</v>
      </c>
    </row>
    <row r="2">
      <c r="A2" s="12" t="s">
        <v>39</v>
      </c>
      <c r="B2" s="1" t="s">
        <v>40</v>
      </c>
      <c r="C2" s="1" t="s">
        <v>41</v>
      </c>
      <c r="D2" s="1">
        <v>25.0</v>
      </c>
      <c r="E2" s="1">
        <v>20.0</v>
      </c>
      <c r="F2" s="1">
        <v>15.0</v>
      </c>
      <c r="G2" s="1">
        <v>105.0</v>
      </c>
      <c r="H2" s="1">
        <v>90.0</v>
      </c>
      <c r="I2" s="5">
        <f t="shared" ref="I2:I61" si="1">SUM(D2:H2)</f>
        <v>255</v>
      </c>
    </row>
    <row r="3">
      <c r="A3" s="12" t="s">
        <v>42</v>
      </c>
      <c r="B3" s="1" t="s">
        <v>23</v>
      </c>
      <c r="C3" s="1" t="s">
        <v>43</v>
      </c>
      <c r="D3" s="1">
        <v>50.0</v>
      </c>
      <c r="E3" s="1">
        <v>75.0</v>
      </c>
      <c r="F3" s="1">
        <v>35.0</v>
      </c>
      <c r="G3" s="1">
        <v>70.0</v>
      </c>
      <c r="H3" s="1">
        <v>40.0</v>
      </c>
      <c r="I3" s="5">
        <f t="shared" si="1"/>
        <v>270</v>
      </c>
    </row>
    <row r="4">
      <c r="A4" s="13" t="s">
        <v>44</v>
      </c>
      <c r="B4" s="1" t="s">
        <v>23</v>
      </c>
      <c r="C4" s="1" t="s">
        <v>43</v>
      </c>
      <c r="D4" s="1">
        <v>45.0</v>
      </c>
      <c r="E4" s="1">
        <v>49.0</v>
      </c>
      <c r="F4" s="1">
        <v>49.0</v>
      </c>
      <c r="G4" s="1">
        <v>65.0</v>
      </c>
      <c r="H4" s="1">
        <v>55.0</v>
      </c>
      <c r="I4" s="5">
        <f t="shared" si="1"/>
        <v>263</v>
      </c>
    </row>
    <row r="5">
      <c r="A5" s="13" t="s">
        <v>45</v>
      </c>
      <c r="B5" s="1" t="s">
        <v>46</v>
      </c>
      <c r="C5" s="1" t="s">
        <v>41</v>
      </c>
      <c r="D5" s="1">
        <v>45.0</v>
      </c>
      <c r="E5" s="1">
        <v>30.0</v>
      </c>
      <c r="F5" s="1">
        <v>35.0</v>
      </c>
      <c r="G5" s="1">
        <v>20.0</v>
      </c>
      <c r="H5" s="1">
        <v>45.0</v>
      </c>
      <c r="I5" s="5">
        <f t="shared" si="1"/>
        <v>175</v>
      </c>
    </row>
    <row r="6">
      <c r="A6" s="13" t="s">
        <v>47</v>
      </c>
      <c r="B6" s="1" t="s">
        <v>48</v>
      </c>
      <c r="C6" s="1" t="s">
        <v>41</v>
      </c>
      <c r="D6" s="1">
        <v>39.0</v>
      </c>
      <c r="E6" s="1">
        <v>48.0</v>
      </c>
      <c r="F6" s="1">
        <v>65.0</v>
      </c>
      <c r="G6" s="1">
        <v>50.0</v>
      </c>
      <c r="H6" s="1">
        <v>43.0</v>
      </c>
      <c r="I6" s="5">
        <f t="shared" si="1"/>
        <v>245</v>
      </c>
    </row>
    <row r="7">
      <c r="A7" s="12" t="s">
        <v>49</v>
      </c>
      <c r="B7" s="1" t="s">
        <v>50</v>
      </c>
      <c r="C7" s="1" t="s">
        <v>41</v>
      </c>
      <c r="D7" s="1">
        <v>95.0</v>
      </c>
      <c r="E7" s="1">
        <v>70.0</v>
      </c>
      <c r="F7" s="1">
        <v>73.0</v>
      </c>
      <c r="G7" s="1">
        <v>85.0</v>
      </c>
      <c r="H7" s="1">
        <v>60.0</v>
      </c>
      <c r="I7" s="5">
        <f t="shared" si="1"/>
        <v>383</v>
      </c>
    </row>
    <row r="8">
      <c r="A8" s="12" t="s">
        <v>51</v>
      </c>
      <c r="B8" s="1" t="s">
        <v>52</v>
      </c>
      <c r="C8" s="1" t="s">
        <v>41</v>
      </c>
      <c r="D8" s="1">
        <v>50.0</v>
      </c>
      <c r="E8" s="1">
        <v>50.0</v>
      </c>
      <c r="F8" s="1">
        <v>95.0</v>
      </c>
      <c r="G8" s="1">
        <v>40.0</v>
      </c>
      <c r="H8" s="1">
        <v>35.0</v>
      </c>
      <c r="I8" s="5">
        <f t="shared" si="1"/>
        <v>270</v>
      </c>
    </row>
    <row r="9">
      <c r="A9" s="12" t="s">
        <v>53</v>
      </c>
      <c r="B9" s="1" t="s">
        <v>52</v>
      </c>
      <c r="C9" s="1" t="s">
        <v>41</v>
      </c>
      <c r="D9" s="1">
        <v>10.0</v>
      </c>
      <c r="E9" s="1">
        <v>55.0</v>
      </c>
      <c r="F9" s="1">
        <v>25.0</v>
      </c>
      <c r="G9" s="1">
        <v>45.0</v>
      </c>
      <c r="H9" s="1">
        <v>95.0</v>
      </c>
      <c r="I9" s="5">
        <f t="shared" si="1"/>
        <v>230</v>
      </c>
    </row>
    <row r="10">
      <c r="A10" s="12" t="s">
        <v>54</v>
      </c>
      <c r="B10" s="1" t="s">
        <v>50</v>
      </c>
      <c r="C10" s="1" t="s">
        <v>41</v>
      </c>
      <c r="D10" s="1">
        <v>48.0</v>
      </c>
      <c r="E10" s="1">
        <v>48.0</v>
      </c>
      <c r="F10" s="1">
        <v>48.0</v>
      </c>
      <c r="G10" s="1">
        <v>48.0</v>
      </c>
      <c r="H10" s="1">
        <v>48.0</v>
      </c>
      <c r="I10" s="5">
        <f t="shared" si="1"/>
        <v>240</v>
      </c>
    </row>
    <row r="11">
      <c r="A11" s="12" t="s">
        <v>55</v>
      </c>
      <c r="B11" s="1" t="s">
        <v>56</v>
      </c>
      <c r="C11" s="1" t="s">
        <v>50</v>
      </c>
      <c r="D11" s="1">
        <v>35.0</v>
      </c>
      <c r="E11" s="1">
        <v>85.0</v>
      </c>
      <c r="F11" s="1">
        <v>45.0</v>
      </c>
      <c r="G11" s="1">
        <v>35.0</v>
      </c>
      <c r="H11" s="1">
        <v>75.0</v>
      </c>
      <c r="I11" s="5">
        <f t="shared" si="1"/>
        <v>275</v>
      </c>
    </row>
    <row r="12">
      <c r="A12" s="12" t="s">
        <v>57</v>
      </c>
      <c r="B12" s="1" t="s">
        <v>58</v>
      </c>
      <c r="C12" s="1" t="s">
        <v>41</v>
      </c>
      <c r="D12" s="1">
        <v>41.0</v>
      </c>
      <c r="E12" s="1">
        <v>64.0</v>
      </c>
      <c r="F12" s="1">
        <v>45.0</v>
      </c>
      <c r="G12" s="1">
        <v>50.0</v>
      </c>
      <c r="H12" s="1">
        <v>50.0</v>
      </c>
      <c r="I12" s="5">
        <f t="shared" si="1"/>
        <v>250</v>
      </c>
    </row>
    <row r="13">
      <c r="A13" s="12" t="s">
        <v>59</v>
      </c>
      <c r="B13" s="1" t="s">
        <v>40</v>
      </c>
      <c r="C13" s="1" t="s">
        <v>41</v>
      </c>
      <c r="D13" s="1">
        <v>60.0</v>
      </c>
      <c r="E13" s="1">
        <v>48.0</v>
      </c>
      <c r="F13" s="1">
        <v>45.0</v>
      </c>
      <c r="G13" s="1">
        <v>90.0</v>
      </c>
      <c r="H13" s="1">
        <v>42.0</v>
      </c>
      <c r="I13" s="5">
        <f t="shared" si="1"/>
        <v>285</v>
      </c>
    </row>
    <row r="14">
      <c r="A14" s="12" t="s">
        <v>60</v>
      </c>
      <c r="B14" s="1" t="s">
        <v>50</v>
      </c>
      <c r="C14" s="1" t="s">
        <v>41</v>
      </c>
      <c r="D14" s="1">
        <v>55.0</v>
      </c>
      <c r="E14" s="1">
        <v>55.0</v>
      </c>
      <c r="F14" s="1">
        <v>50.0</v>
      </c>
      <c r="G14" s="1">
        <v>65.0</v>
      </c>
      <c r="H14" s="1">
        <v>55.0</v>
      </c>
      <c r="I14" s="5">
        <f t="shared" si="1"/>
        <v>280</v>
      </c>
    </row>
    <row r="15">
      <c r="A15" s="13" t="s">
        <v>61</v>
      </c>
      <c r="B15" s="1" t="s">
        <v>62</v>
      </c>
      <c r="C15" s="1" t="s">
        <v>41</v>
      </c>
      <c r="D15" s="1">
        <v>35.0</v>
      </c>
      <c r="E15" s="1">
        <v>60.0</v>
      </c>
      <c r="F15" s="1">
        <v>44.0</v>
      </c>
      <c r="G15" s="1">
        <v>40.0</v>
      </c>
      <c r="H15" s="1">
        <v>55.0</v>
      </c>
      <c r="I15" s="5">
        <f t="shared" si="1"/>
        <v>234</v>
      </c>
    </row>
    <row r="16">
      <c r="A16" s="12" t="s">
        <v>63</v>
      </c>
      <c r="B16" s="1" t="s">
        <v>23</v>
      </c>
      <c r="C16" s="1" t="s">
        <v>40</v>
      </c>
      <c r="D16" s="1">
        <v>60.0</v>
      </c>
      <c r="E16" s="1">
        <v>40.0</v>
      </c>
      <c r="F16" s="1">
        <v>80.0</v>
      </c>
      <c r="G16" s="1">
        <v>60.0</v>
      </c>
      <c r="H16" s="1">
        <v>40.0</v>
      </c>
      <c r="I16" s="5">
        <f t="shared" si="1"/>
        <v>280</v>
      </c>
    </row>
    <row r="17">
      <c r="A17" s="12" t="s">
        <v>64</v>
      </c>
      <c r="B17" s="1" t="s">
        <v>56</v>
      </c>
      <c r="C17" s="1" t="s">
        <v>50</v>
      </c>
      <c r="D17" s="1">
        <v>52.0</v>
      </c>
      <c r="E17" s="1">
        <v>65.0</v>
      </c>
      <c r="F17" s="1">
        <v>55.0</v>
      </c>
      <c r="G17" s="1">
        <v>58.0</v>
      </c>
      <c r="H17" s="1">
        <v>60.0</v>
      </c>
      <c r="I17" s="5">
        <f t="shared" si="1"/>
        <v>290</v>
      </c>
    </row>
    <row r="18">
      <c r="A18" s="12" t="s">
        <v>65</v>
      </c>
      <c r="B18" s="1" t="s">
        <v>66</v>
      </c>
      <c r="C18" s="1" t="s">
        <v>43</v>
      </c>
      <c r="D18" s="1">
        <v>30.0</v>
      </c>
      <c r="E18" s="1">
        <v>35.0</v>
      </c>
      <c r="F18" s="1">
        <v>30.0</v>
      </c>
      <c r="G18" s="1">
        <v>100.0</v>
      </c>
      <c r="H18" s="1">
        <v>80.0</v>
      </c>
      <c r="I18" s="5">
        <f t="shared" si="1"/>
        <v>275</v>
      </c>
    </row>
    <row r="19">
      <c r="A19" s="12" t="s">
        <v>18</v>
      </c>
      <c r="B19" s="1" t="s">
        <v>67</v>
      </c>
      <c r="C19" s="1" t="s">
        <v>52</v>
      </c>
      <c r="D19" s="1">
        <v>40.0</v>
      </c>
      <c r="E19" s="1">
        <v>80.0</v>
      </c>
      <c r="F19" s="1">
        <v>100.0</v>
      </c>
      <c r="G19" s="1">
        <v>30.0</v>
      </c>
      <c r="H19" s="1">
        <v>20.0</v>
      </c>
      <c r="I19" s="5">
        <f t="shared" si="1"/>
        <v>270</v>
      </c>
    </row>
    <row r="20">
      <c r="A20" s="12" t="s">
        <v>68</v>
      </c>
      <c r="B20" s="1" t="s">
        <v>62</v>
      </c>
      <c r="C20" s="1" t="s">
        <v>41</v>
      </c>
      <c r="D20" s="1">
        <v>45.0</v>
      </c>
      <c r="E20" s="1">
        <v>67.0</v>
      </c>
      <c r="F20" s="1">
        <v>60.0</v>
      </c>
      <c r="G20" s="1">
        <v>50.0</v>
      </c>
      <c r="H20" s="1">
        <v>63.0</v>
      </c>
      <c r="I20" s="5">
        <f t="shared" si="1"/>
        <v>285</v>
      </c>
    </row>
    <row r="21">
      <c r="A21" s="12" t="s">
        <v>69</v>
      </c>
      <c r="B21" s="1" t="s">
        <v>43</v>
      </c>
      <c r="C21" s="1" t="s">
        <v>41</v>
      </c>
      <c r="D21" s="1">
        <v>80.0</v>
      </c>
      <c r="E21" s="1">
        <v>80.0</v>
      </c>
      <c r="F21" s="1">
        <v>50.0</v>
      </c>
      <c r="G21" s="1">
        <v>40.0</v>
      </c>
      <c r="H21" s="1">
        <v>25.0</v>
      </c>
      <c r="I21" s="5">
        <f t="shared" si="1"/>
        <v>275</v>
      </c>
    </row>
    <row r="22">
      <c r="A22" s="12" t="s">
        <v>70</v>
      </c>
      <c r="B22" s="1" t="s">
        <v>48</v>
      </c>
      <c r="C22" s="1" t="s">
        <v>41</v>
      </c>
      <c r="D22" s="1">
        <v>55.0</v>
      </c>
      <c r="E22" s="1">
        <v>60.0</v>
      </c>
      <c r="F22" s="1">
        <v>45.0</v>
      </c>
      <c r="G22" s="1">
        <v>50.0</v>
      </c>
      <c r="H22" s="1">
        <v>60.0</v>
      </c>
      <c r="I22" s="5">
        <f t="shared" si="1"/>
        <v>270</v>
      </c>
    </row>
    <row r="23">
      <c r="A23" s="12" t="s">
        <v>71</v>
      </c>
      <c r="B23" s="1" t="s">
        <v>62</v>
      </c>
      <c r="C23" s="1" t="s">
        <v>41</v>
      </c>
      <c r="D23" s="1">
        <v>30.0</v>
      </c>
      <c r="E23" s="1">
        <v>40.0</v>
      </c>
      <c r="F23" s="1">
        <v>70.0</v>
      </c>
      <c r="G23" s="1">
        <v>70.0</v>
      </c>
      <c r="H23" s="1">
        <v>60.0</v>
      </c>
      <c r="I23" s="5">
        <f t="shared" si="1"/>
        <v>270</v>
      </c>
    </row>
    <row r="24">
      <c r="A24" s="12" t="s">
        <v>72</v>
      </c>
      <c r="B24" s="1" t="s">
        <v>50</v>
      </c>
      <c r="C24" s="1" t="s">
        <v>41</v>
      </c>
      <c r="D24" s="1">
        <v>115.0</v>
      </c>
      <c r="E24" s="1">
        <v>45.0</v>
      </c>
      <c r="F24" s="1">
        <v>20.0</v>
      </c>
      <c r="G24" s="1">
        <v>25.0</v>
      </c>
      <c r="H24" s="1">
        <v>20.0</v>
      </c>
      <c r="I24" s="5">
        <f t="shared" si="1"/>
        <v>225</v>
      </c>
    </row>
    <row r="25">
      <c r="A25" s="12" t="s">
        <v>73</v>
      </c>
      <c r="B25" s="1" t="s">
        <v>67</v>
      </c>
      <c r="C25" s="1" t="s">
        <v>62</v>
      </c>
      <c r="D25" s="1">
        <v>30.0</v>
      </c>
      <c r="E25" s="1">
        <v>80.0</v>
      </c>
      <c r="F25" s="1">
        <v>90.0</v>
      </c>
      <c r="G25" s="1">
        <v>45.0</v>
      </c>
      <c r="H25" s="1">
        <v>55.0</v>
      </c>
      <c r="I25" s="5">
        <f t="shared" si="1"/>
        <v>300</v>
      </c>
    </row>
    <row r="26">
      <c r="A26" s="12" t="s">
        <v>74</v>
      </c>
      <c r="B26" s="1" t="s">
        <v>43</v>
      </c>
      <c r="C26" s="1" t="s">
        <v>41</v>
      </c>
      <c r="D26" s="1">
        <v>40.0</v>
      </c>
      <c r="E26" s="1">
        <v>65.0</v>
      </c>
      <c r="F26" s="1">
        <v>95.0</v>
      </c>
      <c r="G26" s="1">
        <v>60.0</v>
      </c>
      <c r="H26" s="1">
        <v>35.0</v>
      </c>
      <c r="I26" s="5">
        <f t="shared" si="1"/>
        <v>295</v>
      </c>
    </row>
    <row r="27">
      <c r="A27" s="12" t="s">
        <v>75</v>
      </c>
      <c r="B27" s="1" t="s">
        <v>62</v>
      </c>
      <c r="C27" s="1" t="s">
        <v>41</v>
      </c>
      <c r="D27" s="1">
        <v>30.0</v>
      </c>
      <c r="E27" s="1">
        <v>105.0</v>
      </c>
      <c r="F27" s="1">
        <v>90.0</v>
      </c>
      <c r="G27" s="1">
        <v>25.0</v>
      </c>
      <c r="H27" s="1">
        <v>50.0</v>
      </c>
      <c r="I27" s="5">
        <f t="shared" si="1"/>
        <v>300</v>
      </c>
    </row>
    <row r="28">
      <c r="A28" s="12" t="s">
        <v>76</v>
      </c>
      <c r="B28" s="1" t="s">
        <v>50</v>
      </c>
      <c r="C28" s="1" t="s">
        <v>41</v>
      </c>
      <c r="D28" s="1">
        <v>90.0</v>
      </c>
      <c r="E28" s="1">
        <v>55.0</v>
      </c>
      <c r="F28" s="1">
        <v>75.0</v>
      </c>
      <c r="G28" s="1">
        <v>60.0</v>
      </c>
      <c r="H28" s="1">
        <v>30.0</v>
      </c>
      <c r="I28" s="5">
        <f t="shared" si="1"/>
        <v>310</v>
      </c>
    </row>
    <row r="29">
      <c r="A29" s="12" t="s">
        <v>77</v>
      </c>
      <c r="B29" s="1" t="s">
        <v>78</v>
      </c>
      <c r="C29" s="1" t="s">
        <v>41</v>
      </c>
      <c r="D29" s="1">
        <v>70.0</v>
      </c>
      <c r="E29" s="1">
        <v>80.0</v>
      </c>
      <c r="F29" s="1">
        <v>50.0</v>
      </c>
      <c r="G29" s="1">
        <v>35.0</v>
      </c>
      <c r="H29" s="1">
        <v>35.0</v>
      </c>
      <c r="I29" s="5">
        <f t="shared" si="1"/>
        <v>270</v>
      </c>
    </row>
    <row r="30">
      <c r="A30" s="12" t="s">
        <v>79</v>
      </c>
      <c r="B30" s="1" t="s">
        <v>62</v>
      </c>
      <c r="C30" s="1" t="s">
        <v>41</v>
      </c>
      <c r="D30" s="1">
        <v>20.0</v>
      </c>
      <c r="E30" s="1">
        <v>10.0</v>
      </c>
      <c r="F30" s="1">
        <v>55.0</v>
      </c>
      <c r="G30" s="1">
        <v>20.0</v>
      </c>
      <c r="H30" s="1">
        <v>80.0</v>
      </c>
      <c r="I30" s="5">
        <f t="shared" si="1"/>
        <v>185</v>
      </c>
    </row>
    <row r="31">
      <c r="A31" s="12" t="s">
        <v>80</v>
      </c>
      <c r="B31" s="1" t="s">
        <v>81</v>
      </c>
      <c r="C31" s="1" t="s">
        <v>41</v>
      </c>
      <c r="D31" s="1">
        <v>25.0</v>
      </c>
      <c r="E31" s="1">
        <v>35.0</v>
      </c>
      <c r="F31" s="1">
        <v>70.0</v>
      </c>
      <c r="G31" s="1">
        <v>95.0</v>
      </c>
      <c r="H31" s="1">
        <v>45.0</v>
      </c>
      <c r="I31" s="5">
        <f t="shared" si="1"/>
        <v>270</v>
      </c>
    </row>
    <row r="32">
      <c r="A32" s="12" t="s">
        <v>82</v>
      </c>
      <c r="B32" s="1" t="s">
        <v>78</v>
      </c>
      <c r="C32" s="1" t="s">
        <v>41</v>
      </c>
      <c r="D32" s="1">
        <v>40.0</v>
      </c>
      <c r="E32" s="1">
        <v>80.0</v>
      </c>
      <c r="F32" s="1">
        <v>35.0</v>
      </c>
      <c r="G32" s="1">
        <v>35.0</v>
      </c>
      <c r="H32" s="1">
        <v>70.0</v>
      </c>
      <c r="I32" s="5">
        <f t="shared" si="1"/>
        <v>260</v>
      </c>
    </row>
    <row r="33">
      <c r="A33" s="12" t="s">
        <v>83</v>
      </c>
      <c r="B33" s="1" t="s">
        <v>50</v>
      </c>
      <c r="C33" s="1" t="s">
        <v>41</v>
      </c>
      <c r="D33" s="1">
        <v>40.0</v>
      </c>
      <c r="E33" s="1">
        <v>45.0</v>
      </c>
      <c r="F33" s="1">
        <v>35.0</v>
      </c>
      <c r="G33" s="1">
        <v>40.0</v>
      </c>
      <c r="H33" s="1">
        <v>90.0</v>
      </c>
      <c r="I33" s="5">
        <f t="shared" si="1"/>
        <v>250</v>
      </c>
    </row>
    <row r="34">
      <c r="A34" s="12" t="s">
        <v>84</v>
      </c>
      <c r="B34" s="1" t="s">
        <v>43</v>
      </c>
      <c r="C34" s="1" t="s">
        <v>41</v>
      </c>
      <c r="D34" s="1">
        <v>55.0</v>
      </c>
      <c r="E34" s="1">
        <v>47.0</v>
      </c>
      <c r="F34" s="1">
        <v>52.0</v>
      </c>
      <c r="G34" s="1">
        <v>40.0</v>
      </c>
      <c r="H34" s="1">
        <v>41.0</v>
      </c>
      <c r="I34" s="5">
        <f t="shared" si="1"/>
        <v>235</v>
      </c>
    </row>
    <row r="35">
      <c r="A35" s="12" t="s">
        <v>85</v>
      </c>
      <c r="B35" s="1" t="s">
        <v>43</v>
      </c>
      <c r="C35" s="1" t="s">
        <v>41</v>
      </c>
      <c r="D35" s="1">
        <v>46.0</v>
      </c>
      <c r="E35" s="1">
        <v>57.0</v>
      </c>
      <c r="F35" s="1">
        <v>40.0</v>
      </c>
      <c r="G35" s="1">
        <v>40.0</v>
      </c>
      <c r="H35" s="1">
        <v>50.0</v>
      </c>
      <c r="I35" s="5">
        <f t="shared" si="1"/>
        <v>233</v>
      </c>
    </row>
    <row r="36">
      <c r="A36" s="12" t="s">
        <v>86</v>
      </c>
      <c r="B36" s="1" t="s">
        <v>23</v>
      </c>
      <c r="C36" s="1" t="s">
        <v>43</v>
      </c>
      <c r="D36" s="1">
        <v>45.0</v>
      </c>
      <c r="E36" s="1">
        <v>50.0</v>
      </c>
      <c r="F36" s="1">
        <v>55.0</v>
      </c>
      <c r="G36" s="1">
        <v>75.0</v>
      </c>
      <c r="H36" s="1">
        <v>30.0</v>
      </c>
      <c r="I36" s="5">
        <f t="shared" si="1"/>
        <v>255</v>
      </c>
    </row>
    <row r="37">
      <c r="A37" s="12" t="s">
        <v>87</v>
      </c>
      <c r="B37" s="1" t="s">
        <v>67</v>
      </c>
      <c r="C37" s="1" t="s">
        <v>62</v>
      </c>
      <c r="D37" s="1">
        <v>35.0</v>
      </c>
      <c r="E37" s="1">
        <v>40.0</v>
      </c>
      <c r="F37" s="1">
        <v>100.0</v>
      </c>
      <c r="G37" s="1">
        <v>90.0</v>
      </c>
      <c r="H37" s="1">
        <v>35.0</v>
      </c>
      <c r="I37" s="5">
        <f t="shared" si="1"/>
        <v>300</v>
      </c>
    </row>
    <row r="38">
      <c r="A38" s="12" t="s">
        <v>88</v>
      </c>
      <c r="B38" s="1" t="s">
        <v>67</v>
      </c>
      <c r="C38" s="1" t="s">
        <v>52</v>
      </c>
      <c r="D38" s="1">
        <v>35.0</v>
      </c>
      <c r="E38" s="1">
        <v>45.0</v>
      </c>
      <c r="F38" s="1">
        <v>160.0</v>
      </c>
      <c r="G38" s="1">
        <v>30.0</v>
      </c>
      <c r="H38" s="1">
        <v>70.0</v>
      </c>
      <c r="I38" s="5">
        <f t="shared" si="1"/>
        <v>340</v>
      </c>
    </row>
    <row r="39">
      <c r="A39" s="12" t="s">
        <v>89</v>
      </c>
      <c r="B39" s="1" t="s">
        <v>23</v>
      </c>
      <c r="C39" s="1" t="s">
        <v>46</v>
      </c>
      <c r="D39" s="1">
        <v>35.0</v>
      </c>
      <c r="E39" s="1">
        <v>70.0</v>
      </c>
      <c r="F39" s="1">
        <v>55.0</v>
      </c>
      <c r="G39" s="1">
        <v>55.0</v>
      </c>
      <c r="H39" s="1">
        <v>25.0</v>
      </c>
      <c r="I39" s="5">
        <f t="shared" si="1"/>
        <v>240</v>
      </c>
    </row>
    <row r="40">
      <c r="A40" s="13" t="s">
        <v>90</v>
      </c>
      <c r="B40" s="1" t="s">
        <v>48</v>
      </c>
      <c r="C40" s="1" t="s">
        <v>56</v>
      </c>
      <c r="D40" s="1">
        <v>40.0</v>
      </c>
      <c r="E40" s="1">
        <v>45.0</v>
      </c>
      <c r="F40" s="1">
        <v>40.0</v>
      </c>
      <c r="G40" s="1">
        <v>35.0</v>
      </c>
      <c r="H40" s="1">
        <v>56.0</v>
      </c>
      <c r="I40" s="5">
        <f t="shared" si="1"/>
        <v>216</v>
      </c>
    </row>
    <row r="41">
      <c r="A41" s="12" t="s">
        <v>91</v>
      </c>
      <c r="B41" s="1" t="s">
        <v>81</v>
      </c>
      <c r="C41" s="1" t="s">
        <v>41</v>
      </c>
      <c r="D41" s="1">
        <v>35.0</v>
      </c>
      <c r="E41" s="1">
        <v>55.0</v>
      </c>
      <c r="F41" s="1">
        <v>30.0</v>
      </c>
      <c r="G41" s="1">
        <v>50.0</v>
      </c>
      <c r="H41" s="1">
        <v>90.0</v>
      </c>
      <c r="I41" s="5">
        <f t="shared" si="1"/>
        <v>260</v>
      </c>
    </row>
    <row r="42">
      <c r="A42" s="12" t="s">
        <v>92</v>
      </c>
      <c r="B42" s="1" t="s">
        <v>62</v>
      </c>
      <c r="C42" s="1" t="s">
        <v>41</v>
      </c>
      <c r="D42" s="1">
        <v>40.0</v>
      </c>
      <c r="E42" s="1">
        <v>50.0</v>
      </c>
      <c r="F42" s="1">
        <v>40.0</v>
      </c>
      <c r="G42" s="1">
        <v>40.0</v>
      </c>
      <c r="H42" s="1">
        <v>90.0</v>
      </c>
      <c r="I42" s="5">
        <f t="shared" si="1"/>
        <v>260</v>
      </c>
    </row>
    <row r="43">
      <c r="A43" s="12" t="s">
        <v>93</v>
      </c>
      <c r="B43" s="1" t="s">
        <v>48</v>
      </c>
      <c r="C43" s="1" t="s">
        <v>41</v>
      </c>
      <c r="D43" s="1">
        <v>50.0</v>
      </c>
      <c r="E43" s="1">
        <v>85.0</v>
      </c>
      <c r="F43" s="1">
        <v>55.0</v>
      </c>
      <c r="G43" s="1">
        <v>65.0</v>
      </c>
      <c r="H43" s="1">
        <v>90.0</v>
      </c>
      <c r="I43" s="5">
        <f t="shared" si="1"/>
        <v>345</v>
      </c>
    </row>
    <row r="44">
      <c r="A44" s="12" t="s">
        <v>94</v>
      </c>
      <c r="B44" s="1" t="s">
        <v>50</v>
      </c>
      <c r="C44" s="1" t="s">
        <v>41</v>
      </c>
      <c r="D44" s="1">
        <v>65.0</v>
      </c>
      <c r="E44" s="1">
        <v>60.0</v>
      </c>
      <c r="F44" s="1">
        <v>70.0</v>
      </c>
      <c r="G44" s="1">
        <v>75.0</v>
      </c>
      <c r="H44" s="1">
        <v>40.0</v>
      </c>
      <c r="I44" s="5">
        <f t="shared" si="1"/>
        <v>310</v>
      </c>
    </row>
    <row r="45">
      <c r="A45" s="12" t="s">
        <v>95</v>
      </c>
      <c r="B45" s="1" t="s">
        <v>62</v>
      </c>
      <c r="C45" s="1" t="s">
        <v>41</v>
      </c>
      <c r="D45" s="1">
        <v>50.0</v>
      </c>
      <c r="E45" s="1">
        <v>52.0</v>
      </c>
      <c r="F45" s="1">
        <v>48.0</v>
      </c>
      <c r="G45" s="1">
        <v>50.0</v>
      </c>
      <c r="H45" s="1">
        <v>55.0</v>
      </c>
      <c r="I45" s="5">
        <f t="shared" si="1"/>
        <v>255</v>
      </c>
    </row>
    <row r="46">
      <c r="A46" s="13" t="s">
        <v>96</v>
      </c>
      <c r="B46" s="1" t="s">
        <v>62</v>
      </c>
      <c r="C46" s="1" t="s">
        <v>41</v>
      </c>
      <c r="D46" s="1">
        <v>30.0</v>
      </c>
      <c r="E46" s="1">
        <v>56.0</v>
      </c>
      <c r="F46" s="1">
        <v>35.0</v>
      </c>
      <c r="G46" s="1">
        <v>25.0</v>
      </c>
      <c r="H46" s="1">
        <v>72.0</v>
      </c>
      <c r="I46" s="5">
        <f t="shared" si="1"/>
        <v>218</v>
      </c>
    </row>
    <row r="47">
      <c r="A47" s="12" t="s">
        <v>97</v>
      </c>
      <c r="B47" s="1" t="s">
        <v>67</v>
      </c>
      <c r="C47" s="1" t="s">
        <v>52</v>
      </c>
      <c r="D47" s="1">
        <v>80.0</v>
      </c>
      <c r="E47" s="1">
        <v>85.0</v>
      </c>
      <c r="F47" s="1">
        <v>95.0</v>
      </c>
      <c r="G47" s="1">
        <v>30.0</v>
      </c>
      <c r="H47" s="1">
        <v>25.0</v>
      </c>
      <c r="I47" s="5">
        <f t="shared" si="1"/>
        <v>315</v>
      </c>
    </row>
    <row r="48">
      <c r="A48" s="12" t="s">
        <v>98</v>
      </c>
      <c r="B48" s="1" t="s">
        <v>52</v>
      </c>
      <c r="C48" s="1" t="s">
        <v>41</v>
      </c>
      <c r="D48" s="1">
        <v>50.0</v>
      </c>
      <c r="E48" s="1">
        <v>75.0</v>
      </c>
      <c r="F48" s="1">
        <v>85.0</v>
      </c>
      <c r="G48" s="1">
        <v>30.0</v>
      </c>
      <c r="H48" s="1">
        <v>40.0</v>
      </c>
      <c r="I48" s="5">
        <f t="shared" si="1"/>
        <v>280</v>
      </c>
    </row>
    <row r="49">
      <c r="A49" s="12" t="s">
        <v>99</v>
      </c>
      <c r="B49" s="1" t="s">
        <v>62</v>
      </c>
      <c r="C49" s="1" t="s">
        <v>41</v>
      </c>
      <c r="D49" s="1">
        <v>65.0</v>
      </c>
      <c r="E49" s="1">
        <v>45.0</v>
      </c>
      <c r="F49" s="1">
        <v>55.0</v>
      </c>
      <c r="G49" s="1">
        <v>70.0</v>
      </c>
      <c r="H49" s="1">
        <v>45.0</v>
      </c>
      <c r="I49" s="5">
        <f t="shared" si="1"/>
        <v>280</v>
      </c>
    </row>
    <row r="50">
      <c r="A50" s="12" t="s">
        <v>100</v>
      </c>
      <c r="B50" s="1" t="s">
        <v>62</v>
      </c>
      <c r="C50" s="1" t="s">
        <v>41</v>
      </c>
      <c r="D50" s="1">
        <v>30.0</v>
      </c>
      <c r="E50" s="1">
        <v>65.0</v>
      </c>
      <c r="F50" s="1">
        <v>100.0</v>
      </c>
      <c r="G50" s="1">
        <v>45.0</v>
      </c>
      <c r="H50" s="1">
        <v>40.0</v>
      </c>
      <c r="I50" s="5">
        <f t="shared" si="1"/>
        <v>280</v>
      </c>
    </row>
    <row r="51">
      <c r="A51" s="12" t="s">
        <v>101</v>
      </c>
      <c r="B51" s="1" t="s">
        <v>62</v>
      </c>
      <c r="C51" s="1" t="s">
        <v>40</v>
      </c>
      <c r="D51" s="1">
        <v>90.0</v>
      </c>
      <c r="E51" s="1">
        <v>65.0</v>
      </c>
      <c r="F51" s="1">
        <v>65.0</v>
      </c>
      <c r="G51" s="1">
        <v>40.0</v>
      </c>
      <c r="H51" s="1">
        <v>15.0</v>
      </c>
      <c r="I51" s="5">
        <f t="shared" si="1"/>
        <v>275</v>
      </c>
    </row>
    <row r="52">
      <c r="A52" s="13" t="s">
        <v>102</v>
      </c>
      <c r="B52" s="1" t="s">
        <v>62</v>
      </c>
      <c r="C52" s="1" t="s">
        <v>41</v>
      </c>
      <c r="D52" s="1">
        <v>40.0</v>
      </c>
      <c r="E52" s="1">
        <v>60.0</v>
      </c>
      <c r="F52" s="1">
        <v>30.0</v>
      </c>
      <c r="G52" s="1">
        <v>31.0</v>
      </c>
      <c r="H52" s="1">
        <v>70.0</v>
      </c>
      <c r="I52" s="5">
        <f t="shared" si="1"/>
        <v>231</v>
      </c>
    </row>
    <row r="53">
      <c r="A53" s="13" t="s">
        <v>1</v>
      </c>
      <c r="B53" s="1" t="s">
        <v>62</v>
      </c>
      <c r="C53" s="1" t="s">
        <v>41</v>
      </c>
      <c r="D53" s="1">
        <v>44.0</v>
      </c>
      <c r="E53" s="1">
        <v>48.0</v>
      </c>
      <c r="F53" s="1">
        <v>65.0</v>
      </c>
      <c r="G53" s="1">
        <v>50.0</v>
      </c>
      <c r="H53" s="1">
        <v>43.0</v>
      </c>
      <c r="I53" s="5">
        <f t="shared" si="1"/>
        <v>250</v>
      </c>
    </row>
    <row r="54">
      <c r="A54" s="12" t="s">
        <v>103</v>
      </c>
      <c r="B54" s="1" t="s">
        <v>62</v>
      </c>
      <c r="C54" s="1" t="s">
        <v>41</v>
      </c>
      <c r="D54" s="1">
        <v>30.0</v>
      </c>
      <c r="E54" s="1">
        <v>45.0</v>
      </c>
      <c r="F54" s="1">
        <v>55.0</v>
      </c>
      <c r="G54" s="1">
        <v>70.0</v>
      </c>
      <c r="H54" s="1">
        <v>85.0</v>
      </c>
      <c r="I54" s="5">
        <f t="shared" si="1"/>
        <v>285</v>
      </c>
    </row>
    <row r="55">
      <c r="A55" s="12" t="s">
        <v>104</v>
      </c>
      <c r="B55" s="1" t="s">
        <v>23</v>
      </c>
      <c r="C55" s="1" t="s">
        <v>41</v>
      </c>
      <c r="D55" s="1">
        <v>65.0</v>
      </c>
      <c r="E55" s="1">
        <v>55.0</v>
      </c>
      <c r="F55" s="1">
        <v>115.0</v>
      </c>
      <c r="G55" s="1">
        <v>100.0</v>
      </c>
      <c r="H55" s="1">
        <v>60.0</v>
      </c>
      <c r="I55" s="5">
        <f t="shared" si="1"/>
        <v>395</v>
      </c>
    </row>
    <row r="56">
      <c r="A56" s="12" t="s">
        <v>105</v>
      </c>
      <c r="B56" s="1" t="s">
        <v>62</v>
      </c>
      <c r="C56" s="1" t="s">
        <v>43</v>
      </c>
      <c r="D56" s="1">
        <v>40.0</v>
      </c>
      <c r="E56" s="1">
        <v>40.0</v>
      </c>
      <c r="F56" s="1">
        <v>35.0</v>
      </c>
      <c r="G56" s="1">
        <v>100.0</v>
      </c>
      <c r="H56" s="1">
        <v>70.0</v>
      </c>
      <c r="I56" s="5">
        <f t="shared" si="1"/>
        <v>285</v>
      </c>
    </row>
    <row r="57">
      <c r="A57" s="12" t="s">
        <v>106</v>
      </c>
      <c r="B57" s="1" t="s">
        <v>46</v>
      </c>
      <c r="C57" s="1" t="s">
        <v>43</v>
      </c>
      <c r="D57" s="1">
        <v>60.0</v>
      </c>
      <c r="E57" s="1">
        <v>55.0</v>
      </c>
      <c r="F57" s="1">
        <v>50.0</v>
      </c>
      <c r="G57" s="1">
        <v>40.0</v>
      </c>
      <c r="H57" s="1">
        <v>45.0</v>
      </c>
      <c r="I57" s="5">
        <f t="shared" si="1"/>
        <v>250</v>
      </c>
    </row>
    <row r="58">
      <c r="A58" s="12" t="s">
        <v>107</v>
      </c>
      <c r="B58" s="1" t="s">
        <v>81</v>
      </c>
      <c r="C58" s="1" t="s">
        <v>41</v>
      </c>
      <c r="D58" s="1">
        <v>40.0</v>
      </c>
      <c r="E58" s="1">
        <v>30.0</v>
      </c>
      <c r="F58" s="1">
        <v>50.0</v>
      </c>
      <c r="G58" s="1">
        <v>55.0</v>
      </c>
      <c r="H58" s="1">
        <v>100.0</v>
      </c>
      <c r="I58" s="5">
        <f t="shared" si="1"/>
        <v>275</v>
      </c>
    </row>
    <row r="59">
      <c r="A59" s="12" t="s">
        <v>108</v>
      </c>
      <c r="B59" s="1" t="s">
        <v>48</v>
      </c>
      <c r="C59" s="1" t="s">
        <v>41</v>
      </c>
      <c r="D59" s="1">
        <v>38.0</v>
      </c>
      <c r="E59" s="1">
        <v>41.0</v>
      </c>
      <c r="F59" s="1">
        <v>40.0</v>
      </c>
      <c r="G59" s="1">
        <v>65.0</v>
      </c>
      <c r="H59" s="1">
        <v>65.0</v>
      </c>
      <c r="I59" s="5">
        <f t="shared" si="1"/>
        <v>249</v>
      </c>
    </row>
    <row r="60">
      <c r="A60" s="13" t="s">
        <v>109</v>
      </c>
      <c r="B60" s="1" t="s">
        <v>46</v>
      </c>
      <c r="C60" s="1" t="s">
        <v>41</v>
      </c>
      <c r="D60" s="1">
        <v>40.0</v>
      </c>
      <c r="E60" s="1">
        <v>35.0</v>
      </c>
      <c r="F60" s="1">
        <v>30.0</v>
      </c>
      <c r="G60" s="1">
        <v>20.0</v>
      </c>
      <c r="H60" s="1">
        <v>50.0</v>
      </c>
      <c r="I60" s="5">
        <f t="shared" si="1"/>
        <v>175</v>
      </c>
    </row>
    <row r="61">
      <c r="A61" s="12" t="s">
        <v>110</v>
      </c>
      <c r="B61" s="1" t="s">
        <v>43</v>
      </c>
      <c r="C61" s="1" t="s">
        <v>56</v>
      </c>
      <c r="D61" s="1">
        <v>40.0</v>
      </c>
      <c r="E61" s="1">
        <v>45.0</v>
      </c>
      <c r="F61" s="1">
        <v>35.0</v>
      </c>
      <c r="G61" s="1">
        <v>40.0</v>
      </c>
      <c r="H61" s="1">
        <v>55.0</v>
      </c>
      <c r="I61" s="5">
        <f t="shared" si="1"/>
        <v>215</v>
      </c>
    </row>
  </sheetData>
  <autoFilter ref="$A$1:$I$1000">
    <sortState ref="A1:I1000">
      <sortCondition ref="A1:A1000"/>
      <sortCondition ref="F1:F1000"/>
      <sortCondition ref="I1:I1000"/>
      <sortCondition ref="B1:B1000"/>
      <sortCondition descending="1" ref="H1:H1000"/>
      <sortCondition descending="1" ref="E1:E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  <c r="B1" s="1" t="s">
        <v>23</v>
      </c>
      <c r="C1" s="1" t="s">
        <v>48</v>
      </c>
      <c r="D1" s="1" t="s">
        <v>62</v>
      </c>
      <c r="E1" s="1" t="s">
        <v>50</v>
      </c>
      <c r="F1" s="1" t="s">
        <v>81</v>
      </c>
      <c r="G1" s="1" t="s">
        <v>111</v>
      </c>
      <c r="H1" s="1" t="s">
        <v>78</v>
      </c>
      <c r="I1" s="1" t="s">
        <v>43</v>
      </c>
      <c r="J1" s="1" t="s">
        <v>52</v>
      </c>
      <c r="K1" s="1" t="s">
        <v>56</v>
      </c>
      <c r="L1" s="1" t="s">
        <v>40</v>
      </c>
      <c r="M1" s="1" t="s">
        <v>46</v>
      </c>
      <c r="N1" s="1" t="s">
        <v>67</v>
      </c>
      <c r="O1" s="1" t="s">
        <v>66</v>
      </c>
      <c r="P1" s="1" t="s">
        <v>58</v>
      </c>
      <c r="Q1" s="1" t="s">
        <v>41</v>
      </c>
    </row>
    <row r="2">
      <c r="A2" s="1" t="s">
        <v>23</v>
      </c>
      <c r="B2" s="1">
        <v>0.5</v>
      </c>
      <c r="C2" s="1">
        <v>0.5</v>
      </c>
      <c r="D2" s="1">
        <v>2.0</v>
      </c>
      <c r="E2" s="1">
        <v>1.0</v>
      </c>
      <c r="F2" s="1">
        <v>1.0</v>
      </c>
      <c r="G2" s="1">
        <v>1.0</v>
      </c>
      <c r="H2" s="1">
        <v>1.0</v>
      </c>
      <c r="I2" s="1">
        <v>0.5</v>
      </c>
      <c r="J2" s="1">
        <v>2.0</v>
      </c>
      <c r="K2" s="1">
        <v>0.5</v>
      </c>
      <c r="L2" s="1">
        <v>1.0</v>
      </c>
      <c r="M2" s="1">
        <v>0.5</v>
      </c>
      <c r="N2" s="1">
        <v>2.0</v>
      </c>
      <c r="O2" s="1">
        <v>1.0</v>
      </c>
      <c r="P2" s="1">
        <v>0.5</v>
      </c>
      <c r="Q2" s="1">
        <v>1.0</v>
      </c>
    </row>
    <row r="3">
      <c r="A3" s="1" t="s">
        <v>48</v>
      </c>
      <c r="B3" s="1">
        <v>2.0</v>
      </c>
      <c r="C3" s="1">
        <v>0.5</v>
      </c>
      <c r="D3" s="1">
        <v>0.5</v>
      </c>
      <c r="E3" s="1">
        <v>1.0</v>
      </c>
      <c r="F3" s="1">
        <v>1.0</v>
      </c>
      <c r="G3" s="1">
        <v>2.0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2.0</v>
      </c>
      <c r="N3" s="1">
        <v>0.5</v>
      </c>
      <c r="O3" s="1">
        <v>1.0</v>
      </c>
      <c r="P3" s="1">
        <v>0.5</v>
      </c>
      <c r="Q3" s="1">
        <v>1.0</v>
      </c>
    </row>
    <row r="4">
      <c r="A4" s="1" t="s">
        <v>62</v>
      </c>
      <c r="B4" s="1">
        <v>0.5</v>
      </c>
      <c r="C4" s="1">
        <v>2.0</v>
      </c>
      <c r="D4" s="1">
        <v>0.5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2.0</v>
      </c>
      <c r="K4" s="1">
        <v>1.0</v>
      </c>
      <c r="L4" s="1">
        <v>1.0</v>
      </c>
      <c r="M4" s="1">
        <v>1.0</v>
      </c>
      <c r="N4" s="1">
        <v>2.0</v>
      </c>
      <c r="O4" s="1">
        <v>1.0</v>
      </c>
      <c r="P4" s="1">
        <v>0.5</v>
      </c>
      <c r="Q4" s="1">
        <v>1.0</v>
      </c>
    </row>
    <row r="5">
      <c r="A5" s="1" t="s">
        <v>50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0.0</v>
      </c>
      <c r="P5" s="1">
        <v>1.0</v>
      </c>
      <c r="Q5" s="1">
        <v>1.0</v>
      </c>
    </row>
    <row r="6">
      <c r="A6" s="1" t="s">
        <v>81</v>
      </c>
      <c r="B6" s="1">
        <v>0.5</v>
      </c>
      <c r="C6" s="1">
        <v>1.0</v>
      </c>
      <c r="D6" s="1">
        <v>2.0</v>
      </c>
      <c r="E6" s="1">
        <v>1.0</v>
      </c>
      <c r="F6" s="1">
        <v>0.5</v>
      </c>
      <c r="G6" s="1">
        <v>1.0</v>
      </c>
      <c r="H6" s="1">
        <v>1.0</v>
      </c>
      <c r="I6" s="1">
        <v>1.0</v>
      </c>
      <c r="J6" s="1">
        <v>0.0</v>
      </c>
      <c r="K6" s="1">
        <v>2.0</v>
      </c>
      <c r="L6" s="1">
        <v>1.0</v>
      </c>
      <c r="M6" s="1">
        <v>1.0</v>
      </c>
      <c r="N6" s="1">
        <v>1.0</v>
      </c>
      <c r="O6" s="1">
        <v>1.0</v>
      </c>
      <c r="P6" s="1">
        <v>0.5</v>
      </c>
      <c r="Q6" s="1">
        <v>1.0</v>
      </c>
    </row>
    <row r="7">
      <c r="A7" s="1" t="s">
        <v>111</v>
      </c>
      <c r="B7" s="1">
        <v>2.0</v>
      </c>
      <c r="C7" s="1">
        <v>0.5</v>
      </c>
      <c r="D7" s="1">
        <v>0.5</v>
      </c>
      <c r="E7" s="1">
        <v>1.0</v>
      </c>
      <c r="F7" s="1">
        <v>1.0</v>
      </c>
      <c r="G7" s="1">
        <v>0.5</v>
      </c>
      <c r="H7" s="1">
        <v>1.0</v>
      </c>
      <c r="I7" s="1">
        <v>1.0</v>
      </c>
      <c r="J7" s="1">
        <v>2.0</v>
      </c>
      <c r="K7" s="1">
        <v>2.0</v>
      </c>
      <c r="L7" s="1">
        <v>1.0</v>
      </c>
      <c r="M7" s="1">
        <v>1.0</v>
      </c>
      <c r="N7" s="1">
        <v>0.5</v>
      </c>
      <c r="O7" s="1">
        <v>1.0</v>
      </c>
      <c r="P7" s="1">
        <v>2.0</v>
      </c>
      <c r="Q7" s="1">
        <v>1.0</v>
      </c>
    </row>
    <row r="8">
      <c r="A8" s="1" t="s">
        <v>78</v>
      </c>
      <c r="B8" s="1">
        <v>1.0</v>
      </c>
      <c r="C8" s="1">
        <v>1.0</v>
      </c>
      <c r="D8" s="1">
        <v>1.0</v>
      </c>
      <c r="E8" s="1">
        <v>2.0</v>
      </c>
      <c r="F8" s="1">
        <v>1.0</v>
      </c>
      <c r="G8" s="1">
        <v>2.0</v>
      </c>
      <c r="H8" s="1">
        <v>1.0</v>
      </c>
      <c r="I8" s="1">
        <v>0.5</v>
      </c>
      <c r="J8" s="1">
        <v>1.0</v>
      </c>
      <c r="K8" s="1">
        <v>0.5</v>
      </c>
      <c r="L8" s="1">
        <v>0.5</v>
      </c>
      <c r="M8" s="1">
        <v>0.5</v>
      </c>
      <c r="N8" s="1">
        <v>2.0</v>
      </c>
      <c r="O8" s="1">
        <v>0.0</v>
      </c>
      <c r="P8" s="1">
        <v>1.0</v>
      </c>
      <c r="Q8" s="1">
        <v>1.0</v>
      </c>
    </row>
    <row r="9">
      <c r="A9" s="1" t="s">
        <v>43</v>
      </c>
      <c r="B9" s="1">
        <v>2.0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0.5</v>
      </c>
      <c r="K9" s="1">
        <v>1.0</v>
      </c>
      <c r="L9" s="1">
        <v>1.0</v>
      </c>
      <c r="M9" s="1">
        <v>2.0</v>
      </c>
      <c r="N9" s="1">
        <v>0.5</v>
      </c>
      <c r="O9" s="1">
        <v>0.5</v>
      </c>
      <c r="P9" s="1">
        <v>1.0</v>
      </c>
      <c r="Q9" s="1">
        <v>1.0</v>
      </c>
    </row>
    <row r="10">
      <c r="A10" s="1" t="s">
        <v>52</v>
      </c>
      <c r="B10" s="1">
        <v>0.5</v>
      </c>
      <c r="C10" s="1">
        <v>2.0</v>
      </c>
      <c r="D10" s="1">
        <v>1.0</v>
      </c>
      <c r="E10" s="1">
        <v>1.0</v>
      </c>
      <c r="F10" s="1">
        <v>2.0</v>
      </c>
      <c r="G10" s="1">
        <v>1.0</v>
      </c>
      <c r="H10" s="1">
        <v>1.0</v>
      </c>
      <c r="I10" s="1">
        <v>2.0</v>
      </c>
      <c r="J10" s="1">
        <v>1.0</v>
      </c>
      <c r="K10" s="1">
        <v>0.0</v>
      </c>
      <c r="L10" s="1">
        <v>1.0</v>
      </c>
      <c r="M10" s="1">
        <v>0.5</v>
      </c>
      <c r="N10" s="1">
        <v>2.0</v>
      </c>
      <c r="O10" s="1">
        <v>1.0</v>
      </c>
      <c r="P10" s="1">
        <v>1.0</v>
      </c>
      <c r="Q10" s="1">
        <v>1.0</v>
      </c>
    </row>
    <row r="11">
      <c r="A11" s="1" t="s">
        <v>56</v>
      </c>
      <c r="B11" s="1">
        <v>2.0</v>
      </c>
      <c r="C11" s="1">
        <v>1.0</v>
      </c>
      <c r="D11" s="1">
        <v>1.0</v>
      </c>
      <c r="E11" s="1">
        <v>1.0</v>
      </c>
      <c r="F11" s="1">
        <v>0.5</v>
      </c>
      <c r="G11" s="1">
        <v>1.0</v>
      </c>
      <c r="H11" s="1">
        <v>2.0</v>
      </c>
      <c r="I11" s="1">
        <v>1.0</v>
      </c>
      <c r="J11" s="1">
        <v>1.0</v>
      </c>
      <c r="K11" s="1">
        <v>1.0</v>
      </c>
      <c r="L11" s="1">
        <v>1.0</v>
      </c>
      <c r="M11" s="1">
        <v>2.0</v>
      </c>
      <c r="N11" s="1">
        <v>0.5</v>
      </c>
      <c r="O11" s="1">
        <v>1.0</v>
      </c>
      <c r="P11" s="1">
        <v>1.0</v>
      </c>
      <c r="Q11" s="1">
        <v>1.0</v>
      </c>
    </row>
    <row r="12">
      <c r="A12" s="1" t="s">
        <v>40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2.0</v>
      </c>
      <c r="I12" s="1">
        <v>2.0</v>
      </c>
      <c r="J12" s="1">
        <v>1.0</v>
      </c>
      <c r="K12" s="1">
        <v>1.0</v>
      </c>
      <c r="L12" s="1">
        <v>0.5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</row>
    <row r="13">
      <c r="A13" s="1" t="s">
        <v>46</v>
      </c>
      <c r="B13" s="1">
        <v>2.0</v>
      </c>
      <c r="C13" s="1">
        <v>0.5</v>
      </c>
      <c r="D13" s="1">
        <v>1.0</v>
      </c>
      <c r="E13" s="1">
        <v>1.0</v>
      </c>
      <c r="F13" s="1">
        <v>1.0</v>
      </c>
      <c r="G13" s="1">
        <v>1.0</v>
      </c>
      <c r="H13" s="1">
        <v>0.5</v>
      </c>
      <c r="I13" s="1">
        <v>2.0</v>
      </c>
      <c r="J13" s="1">
        <v>1.0</v>
      </c>
      <c r="K13" s="1">
        <v>0.5</v>
      </c>
      <c r="L13" s="1">
        <v>2.0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</row>
    <row r="14">
      <c r="A14" s="1" t="s">
        <v>67</v>
      </c>
      <c r="B14" s="1">
        <v>1.0</v>
      </c>
      <c r="C14" s="1">
        <v>2.0</v>
      </c>
      <c r="D14" s="1">
        <v>1.0</v>
      </c>
      <c r="E14" s="1">
        <v>1.0</v>
      </c>
      <c r="F14" s="1">
        <v>1.0</v>
      </c>
      <c r="G14" s="1">
        <v>2.0</v>
      </c>
      <c r="H14" s="1">
        <v>0.5</v>
      </c>
      <c r="I14" s="1">
        <v>1.0</v>
      </c>
      <c r="J14" s="1">
        <v>0.5</v>
      </c>
      <c r="K14" s="1">
        <v>2.0</v>
      </c>
      <c r="L14" s="1">
        <v>1.0</v>
      </c>
      <c r="M14" s="1">
        <v>2.0</v>
      </c>
      <c r="N14" s="1">
        <v>1.0</v>
      </c>
      <c r="O14" s="1">
        <v>1.0</v>
      </c>
      <c r="P14" s="1">
        <v>1.0</v>
      </c>
      <c r="Q14" s="1">
        <v>1.0</v>
      </c>
    </row>
    <row r="15">
      <c r="A15" s="1" t="s">
        <v>66</v>
      </c>
      <c r="B15" s="1">
        <v>1.0</v>
      </c>
      <c r="C15" s="1">
        <v>1.0</v>
      </c>
      <c r="D15" s="1">
        <v>1.0</v>
      </c>
      <c r="E15" s="1">
        <v>0.0</v>
      </c>
      <c r="F15" s="1">
        <v>1.0</v>
      </c>
      <c r="G15" s="1">
        <v>1.0</v>
      </c>
      <c r="H15" s="1">
        <v>1.0</v>
      </c>
      <c r="I15" s="1">
        <v>1.0</v>
      </c>
      <c r="J15" s="1">
        <v>1.0</v>
      </c>
      <c r="K15" s="1">
        <v>1.0</v>
      </c>
      <c r="L15" s="1">
        <v>2.0</v>
      </c>
      <c r="M15" s="1">
        <v>1.0</v>
      </c>
      <c r="N15" s="1">
        <v>1.0</v>
      </c>
      <c r="O15" s="1">
        <v>2.0</v>
      </c>
      <c r="P15" s="1">
        <v>1.0</v>
      </c>
      <c r="Q15" s="1">
        <v>1.0</v>
      </c>
    </row>
    <row r="16">
      <c r="A16" s="1" t="s">
        <v>58</v>
      </c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1.0</v>
      </c>
      <c r="M16" s="1">
        <v>1.0</v>
      </c>
      <c r="N16" s="1">
        <v>1.0</v>
      </c>
      <c r="O16" s="1">
        <v>1.0</v>
      </c>
      <c r="P16" s="1">
        <v>2.0</v>
      </c>
      <c r="Q16" s="1">
        <v>1.0</v>
      </c>
    </row>
  </sheetData>
  <drawing r:id="rId1"/>
</worksheet>
</file>