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filterPrivacy="1" autoCompressPictures="0"/>
  <bookViews>
    <workbookView xWindow="0" yWindow="0" windowWidth="25600" windowHeight="15460" activeTab="3"/>
  </bookViews>
  <sheets>
    <sheet name="English 1" sheetId="1" r:id="rId1"/>
    <sheet name="English 2" sheetId="2" r:id="rId2"/>
    <sheet name="English 3" sheetId="3" r:id="rId3"/>
    <sheet name="Zapoteco Tes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9" i="1"/>
  <c r="D11" i="1"/>
  <c r="D13" i="1"/>
  <c r="D14" i="1"/>
  <c r="D16" i="1"/>
  <c r="D18" i="1"/>
  <c r="D19" i="1"/>
  <c r="D20" i="1"/>
  <c r="D21" i="1"/>
  <c r="D25" i="1"/>
  <c r="D29" i="1"/>
  <c r="F2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C29" i="4"/>
  <c r="E29" i="4"/>
  <c r="D28" i="2"/>
  <c r="B28" i="2"/>
  <c r="C28" i="2"/>
  <c r="E28" i="2"/>
  <c r="F29" i="1"/>
  <c r="E29" i="1"/>
  <c r="C29" i="1"/>
  <c r="C24" i="3"/>
  <c r="C19" i="3"/>
  <c r="C18" i="3"/>
  <c r="C17" i="3"/>
  <c r="C16" i="3"/>
  <c r="C15" i="3"/>
  <c r="C13" i="3"/>
  <c r="C12" i="3"/>
  <c r="C11" i="3"/>
  <c r="C10" i="3"/>
  <c r="C9" i="3"/>
  <c r="C8" i="3"/>
  <c r="C6" i="3"/>
  <c r="C5" i="3"/>
  <c r="C4" i="3"/>
  <c r="C3" i="3"/>
  <c r="C2" i="3"/>
  <c r="C24" i="2"/>
  <c r="C19" i="2"/>
  <c r="C18" i="2"/>
  <c r="C17" i="2"/>
  <c r="C16" i="2"/>
  <c r="C13" i="2"/>
  <c r="C12" i="2"/>
  <c r="C10" i="2"/>
  <c r="C8" i="2"/>
  <c r="C6" i="2"/>
  <c r="C4" i="2"/>
  <c r="C3" i="2"/>
  <c r="C2" i="2"/>
</calcChain>
</file>

<file path=xl/sharedStrings.xml><?xml version="1.0" encoding="utf-8"?>
<sst xmlns="http://schemas.openxmlformats.org/spreadsheetml/2006/main" count="550" uniqueCount="136">
  <si>
    <t>Alphbelt letters</t>
  </si>
  <si>
    <t>A</t>
  </si>
  <si>
    <t>B</t>
  </si>
  <si>
    <t>C</t>
  </si>
  <si>
    <t>D</t>
  </si>
  <si>
    <t>E</t>
  </si>
  <si>
    <t>G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</si>
  <si>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</si>
  <si>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</si>
  <si>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</si>
  <si>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</si>
  <si>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</si>
  <si>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</si>
  <si>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</si>
  <si>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</si>
  <si>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</si>
  <si>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</si>
  <si>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F</t>
  </si>
  <si>
    <t>H</t>
  </si>
  <si>
    <t>J</t>
  </si>
  <si>
    <t>K</t>
  </si>
  <si>
    <t>U</t>
  </si>
  <si>
    <t>V</t>
  </si>
  <si>
    <t>W</t>
  </si>
  <si>
    <t>X</t>
  </si>
  <si>
    <t>Y</t>
  </si>
  <si>
    <t>Z</t>
  </si>
  <si>
    <t>Frequency in Code</t>
  </si>
  <si>
    <t>SUMMARY</t>
  </si>
  <si>
    <t>SS</t>
  </si>
  <si>
    <t>df</t>
  </si>
  <si>
    <t>MS</t>
  </si>
  <si>
    <t>P-value</t>
  </si>
  <si>
    <t>F crit</t>
  </si>
  <si>
    <t>Frequency in English2</t>
  </si>
  <si>
    <t>Frequency in English 3</t>
  </si>
  <si>
    <t>Frequency in English 2</t>
  </si>
  <si>
    <t>Frequency in English 1</t>
  </si>
  <si>
    <t>ANOVA</t>
  </si>
  <si>
    <t>Source of Variation</t>
  </si>
  <si>
    <t>Between Groups</t>
  </si>
  <si>
    <t>Within Groups</t>
  </si>
  <si>
    <t>Total</t>
  </si>
  <si>
    <t>Groups</t>
  </si>
  <si>
    <t>Count</t>
  </si>
  <si>
    <t>Sum</t>
  </si>
  <si>
    <t>Average</t>
  </si>
  <si>
    <t>Variance</t>
  </si>
  <si>
    <t>Anova: Single Factor</t>
  </si>
  <si>
    <t>Number in Code</t>
  </si>
  <si>
    <t>Number in English 1</t>
  </si>
  <si>
    <t>Total:</t>
  </si>
  <si>
    <t>Number in English 2</t>
  </si>
  <si>
    <t>Zapoteco</t>
  </si>
  <si>
    <t>A:</t>
  </si>
  <si>
    <t>B:</t>
  </si>
  <si>
    <t>C:</t>
  </si>
  <si>
    <t>D:</t>
  </si>
  <si>
    <t>E:</t>
  </si>
  <si>
    <t>F:</t>
  </si>
  <si>
    <t>G:</t>
  </si>
  <si>
    <t>H:</t>
  </si>
  <si>
    <t>I:</t>
  </si>
  <si>
    <t>J:</t>
  </si>
  <si>
    <t>K:</t>
  </si>
  <si>
    <t>L:</t>
  </si>
  <si>
    <t>M:</t>
  </si>
  <si>
    <t>N:</t>
  </si>
  <si>
    <t>O:</t>
  </si>
  <si>
    <t>P:</t>
  </si>
  <si>
    <t>Q:</t>
  </si>
  <si>
    <t>R:</t>
  </si>
  <si>
    <t>S:</t>
  </si>
  <si>
    <t>T:</t>
  </si>
  <si>
    <t>U:</t>
  </si>
  <si>
    <t>V:</t>
  </si>
  <si>
    <t>W:</t>
  </si>
  <si>
    <t>X:</t>
  </si>
  <si>
    <t>Y:</t>
  </si>
  <si>
    <t>Z:</t>
  </si>
  <si>
    <t>Number</t>
  </si>
  <si>
    <t>Number in Zapoteco</t>
  </si>
  <si>
    <t>Frequency in Zapoteco</t>
  </si>
  <si>
    <t>Analysis of Variance (One-Way)</t>
  </si>
  <si>
    <t>Summary</t>
  </si>
  <si>
    <t>Sample size</t>
  </si>
  <si>
    <t>Mean</t>
  </si>
  <si>
    <t>p-level</t>
  </si>
  <si>
    <t>Frequency 26</t>
  </si>
  <si>
    <t>Number in Zapoteco (44)</t>
  </si>
  <si>
    <t>Number 26 with 44 total</t>
  </si>
  <si>
    <t>Number 26 with 1409 total</t>
  </si>
  <si>
    <t>Linear Regression</t>
  </si>
  <si>
    <t>Regression Statistics</t>
  </si>
  <si>
    <t>R Square</t>
  </si>
  <si>
    <t>Adjusted R Square</t>
  </si>
  <si>
    <t>Total number of observations</t>
  </si>
  <si>
    <t>Frequency in English 1 = 0.0224 + 0.4168 * Frequency in Code</t>
  </si>
  <si>
    <t>d.f.</t>
  </si>
  <si>
    <t>Regression</t>
  </si>
  <si>
    <t>Residual</t>
  </si>
  <si>
    <t>Coefficients</t>
  </si>
  <si>
    <t>Standard Error</t>
  </si>
  <si>
    <t>LCL</t>
  </si>
  <si>
    <t>UCL</t>
  </si>
  <si>
    <t>t Stat</t>
  </si>
  <si>
    <t>H0 (5%) rejected?</t>
  </si>
  <si>
    <t>Intercept</t>
  </si>
  <si>
    <t>Yes</t>
  </si>
  <si>
    <t>T (5%)</t>
  </si>
  <si>
    <t>LCL - Lower value of a reliable interval (LCL)</t>
  </si>
  <si>
    <t>UCL - Upper value of a reliable interval (UCL)</t>
  </si>
  <si>
    <t>Residuals</t>
  </si>
  <si>
    <t>Observation</t>
  </si>
  <si>
    <t>Predicted Y</t>
  </si>
  <si>
    <t>Standard Residuals</t>
  </si>
  <si>
    <t>Correlation Coefficients Matrix</t>
  </si>
  <si>
    <t>Critical value (5%)</t>
  </si>
  <si>
    <t>Pearson Correlation Coefficient</t>
  </si>
  <si>
    <t>R Standard Error</t>
  </si>
  <si>
    <t>t</t>
  </si>
  <si>
    <t>p-value</t>
  </si>
  <si>
    <t>H0 (5%)</t>
  </si>
  <si>
    <t>rejected</t>
  </si>
  <si>
    <t>Variable vs. Variable</t>
  </si>
  <si>
    <t>Frequency in English 1 vs. Frequency in Code</t>
  </si>
  <si>
    <t>Frequency</t>
  </si>
  <si>
    <t>No</t>
  </si>
  <si>
    <t>accepted</t>
  </si>
  <si>
    <t>0 vs. 0.1818</t>
  </si>
  <si>
    <t>Number in Zapoteco (44) vs. Number in Code</t>
  </si>
  <si>
    <t>Number in English 1 vs. Number in Code</t>
  </si>
  <si>
    <t>Number in English 1 = 1.1176 + 0.2941 * Number in Code</t>
  </si>
  <si>
    <t>Frequency in Zapoteco = 0.0395 - 0.0271 * Frequency in Code</t>
  </si>
  <si>
    <t/>
  </si>
  <si>
    <t>Number in Zapoteco (44) = 2.0625 - 0.2188 * Number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</si>
</sst>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"/>
    <numFmt numFmtId="165" formatCode="0.#####E+#0"/>
  </numFmts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DD08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rgb="FFFFFF99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/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3" xfId="0" applyFont="1" applyFill="1" applyBorder="1" applyAlignment="1">
      <alignment horizontal="center"/>
    </xf>
    <xf numFmtId="0" fontId="0" fillId="0" borderId="3" xfId="0" applyBorder="1"/>
    <xf numFmtId="0" fontId="7" fillId="0" borderId="4" xfId="0" applyFont="1" applyBorder="1"/>
    <xf numFmtId="0" fontId="0" fillId="0" borderId="4" xfId="0" applyBorder="1"/>
    <xf numFmtId="0" fontId="8" fillId="0" borderId="5" xfId="0" applyFont="1" applyBorder="1" applyAlignment="1">
      <alignment horizontal="center"/>
    </xf>
    <xf numFmtId="0" fontId="8" fillId="0" borderId="0" xfId="0" applyFont="1"/>
    <xf numFmtId="164" fontId="0" fillId="0" borderId="0" xfId="0" applyNumberFormat="1"/>
    <xf numFmtId="0" fontId="8" fillId="0" borderId="4" xfId="0" applyFont="1" applyBorder="1"/>
    <xf numFmtId="164" fontId="0" fillId="0" borderId="4" xfId="0" applyNumberFormat="1" applyBorder="1"/>
    <xf numFmtId="165" fontId="0" fillId="0" borderId="0" xfId="0" applyNumberFormat="1"/>
    <xf numFmtId="0" fontId="10" fillId="0" borderId="0" xfId="0" applyFont="1"/>
    <xf numFmtId="0" fontId="9" fillId="0" borderId="7" xfId="0" applyFont="1" applyBorder="1"/>
    <xf numFmtId="0" fontId="10" fillId="0" borderId="7" xfId="0" applyFont="1" applyBorder="1"/>
    <xf numFmtId="0" fontId="11" fillId="0" borderId="8" xfId="0" applyFont="1" applyBorder="1" applyAlignment="1">
      <alignment horizontal="center"/>
    </xf>
    <xf numFmtId="0" fontId="11" fillId="0" borderId="0" xfId="0" applyFont="1"/>
    <xf numFmtId="164" fontId="10" fillId="0" borderId="0" xfId="0" applyNumberFormat="1" applyFont="1"/>
    <xf numFmtId="0" fontId="11" fillId="0" borderId="7" xfId="0" applyFont="1" applyBorder="1"/>
    <xf numFmtId="164" fontId="10" fillId="0" borderId="7" xfId="0" applyNumberFormat="1" applyFont="1" applyBorder="1"/>
    <xf numFmtId="0" fontId="9" fillId="3" borderId="6" xfId="0" applyFont="1" applyFill="1" applyBorder="1" applyAlignment="1">
      <alignment horizontal="center"/>
    </xf>
    <xf numFmtId="0" fontId="9" fillId="0" borderId="9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8" xfId="0" applyFont="1" applyBorder="1"/>
    <xf numFmtId="0" fontId="11" fillId="0" borderId="9" xfId="0" applyFont="1" applyBorder="1"/>
    <xf numFmtId="164" fontId="10" fillId="0" borderId="9" xfId="0" applyNumberFormat="1" applyFont="1" applyBorder="1"/>
    <xf numFmtId="0" fontId="11" fillId="0" borderId="8" xfId="0" applyFont="1" applyBorder="1"/>
    <xf numFmtId="0" fontId="9" fillId="0" borderId="0" xfId="0" applyFont="1" applyAlignment="1">
      <alignment horizontal="center"/>
    </xf>
    <xf numFmtId="0" fontId="11" fillId="0" borderId="11" xfId="0" applyFont="1" applyBorder="1"/>
    <xf numFmtId="164" fontId="10" fillId="0" borderId="11" xfId="0" applyNumberFormat="1" applyFont="1" applyBorder="1"/>
    <xf numFmtId="0" fontId="10" fillId="0" borderId="11" xfId="0" applyFont="1" applyBorder="1"/>
    <xf numFmtId="0" fontId="9" fillId="3" borderId="9" xfId="0" applyFont="1" applyFill="1" applyBorder="1" applyAlignment="1">
      <alignment horizontal="center"/>
    </xf>
    <xf numFmtId="0" fontId="11" fillId="0" borderId="0" xfId="0" applyFont="1"/>
    <xf numFmtId="0" fontId="11" fillId="0" borderId="9" xfId="0" applyFont="1" applyBorder="1"/>
    <xf numFmtId="164" fontId="10" fillId="0" borderId="8" xfId="0" applyNumberFormat="1" applyFont="1" applyBorder="1"/>
    <xf numFmtId="0" fontId="10" fillId="0" borderId="12" xfId="0" applyFont="1" applyBorder="1"/>
    <xf numFmtId="0" fontId="11" fillId="0" borderId="12" xfId="0" applyFont="1" applyBorder="1" applyAlignment="1">
      <alignment horizontal="center"/>
    </xf>
    <xf numFmtId="0" fontId="9" fillId="0" borderId="0" xfId="0" applyFont="1"/>
    <xf numFmtId="0" fontId="9" fillId="0" borderId="13" xfId="0" applyFont="1" applyBorder="1"/>
    <xf numFmtId="164" fontId="11" fillId="0" borderId="13" xfId="0" applyNumberFormat="1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11" fillId="0" borderId="15" xfId="0" applyNumberFormat="1" applyFont="1" applyBorder="1" applyAlignment="1">
      <alignment horizontal="center"/>
    </xf>
    <xf numFmtId="0" fontId="10" fillId="0" borderId="14" xfId="0" applyFont="1" applyBorder="1"/>
    <xf numFmtId="0" fontId="12" fillId="0" borderId="13" xfId="0" applyFont="1" applyBorder="1" applyAlignment="1">
      <alignment horizontal="center"/>
    </xf>
    <xf numFmtId="0" fontId="7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8" fillId="0" borderId="16" xfId="0" applyFont="1" applyBorder="1"/>
    <xf numFmtId="164" fontId="0" fillId="0" borderId="16" xfId="0" applyNumberFormat="1" applyBorder="1"/>
    <xf numFmtId="0" fontId="8" fillId="0" borderId="5" xfId="0" applyFont="1" applyBorder="1"/>
    <xf numFmtId="0" fontId="7" fillId="0" borderId="0" xfId="0" applyFont="1" applyAlignment="1">
      <alignment horizontal="center"/>
    </xf>
    <xf numFmtId="0" fontId="8" fillId="0" borderId="18" xfId="0" applyFont="1" applyBorder="1"/>
    <xf numFmtId="164" fontId="0" fillId="0" borderId="18" xfId="0" applyNumberFormat="1" applyBorder="1"/>
    <xf numFmtId="0" fontId="0" fillId="0" borderId="18" xfId="0" applyBorder="1"/>
    <xf numFmtId="0" fontId="8" fillId="0" borderId="0" xfId="0" applyFont="1"/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7"/>
  <sheetViews>
    <sheetView workbookViewId="0">
      <selection activeCell="V53" sqref="V53"/>
    </sheetView>
  </sheetViews>
  <sheetFormatPr baseColWidth="10" defaultColWidth="8.83203125" defaultRowHeight="14" x14ac:dyDescent="0"/>
  <cols>
    <col min="1" max="1" width="16.1640625" customWidth="1"/>
    <col min="2" max="2" width="17.5" customWidth="1"/>
    <col min="3" max="3" width="22" customWidth="1"/>
    <col min="4" max="4" width="19.33203125" customWidth="1"/>
    <col min="5" max="5" width="24.1640625" customWidth="1"/>
    <col min="6" max="6" width="16.83203125" customWidth="1"/>
    <col min="13" max="13" width="12.33203125" customWidth="1"/>
    <col min="26" max="26" width="31.33203125" customWidth="1"/>
    <col min="27" max="27" width="29.5" customWidth="1"/>
    <col min="28" max="28" width="17.1640625" customWidth="1"/>
    <col min="29" max="29" width="20.5" customWidth="1"/>
  </cols>
  <sheetData>
    <row r="1" spans="2:29">
      <c r="I1" t="s">
        <v>126</v>
      </c>
      <c r="Q1" t="s">
        <v>126</v>
      </c>
      <c r="Z1" t="s">
        <v>126</v>
      </c>
    </row>
    <row r="2" spans="2:29" ht="15" thickBot="1">
      <c r="B2" s="1" t="s">
        <v>0</v>
      </c>
      <c r="C2" s="2" t="s">
        <v>27</v>
      </c>
      <c r="D2" s="3" t="s">
        <v>37</v>
      </c>
      <c r="E2" t="s">
        <v>49</v>
      </c>
      <c r="F2" t="s">
        <v>50</v>
      </c>
      <c r="I2" s="51" t="s">
        <v>83</v>
      </c>
      <c r="J2" s="51"/>
      <c r="K2" s="51"/>
      <c r="L2" s="51"/>
      <c r="M2" s="51"/>
      <c r="N2" s="51"/>
      <c r="O2" s="51"/>
      <c r="Q2" s="51" t="s">
        <v>92</v>
      </c>
      <c r="R2" s="51"/>
      <c r="S2" s="51"/>
      <c r="T2" s="51"/>
      <c r="U2" s="51"/>
      <c r="V2" s="51"/>
      <c r="W2" s="51"/>
      <c r="X2" s="51"/>
      <c r="Z2" s="51" t="s">
        <v>116</v>
      </c>
      <c r="AA2" s="51"/>
      <c r="AB2" s="51"/>
      <c r="AC2" s="51"/>
    </row>
    <row r="3" spans="2:29">
      <c r="B3" s="1" t="s">
        <v>1</v>
      </c>
      <c r="C3" s="2">
        <v>0.18179999999999999</v>
      </c>
      <c r="D3">
        <f>5/42</f>
        <v>0.11904761904761904</v>
      </c>
      <c r="E3">
        <v>8</v>
      </c>
      <c r="F3">
        <v>5</v>
      </c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Z3" s="58" t="s">
        <v>85</v>
      </c>
      <c r="AA3" s="55">
        <v>26</v>
      </c>
      <c r="AB3" s="58" t="s">
        <v>117</v>
      </c>
      <c r="AC3" s="66">
        <v>2.0638999999999998</v>
      </c>
    </row>
    <row r="4" spans="2:29" ht="15" thickBot="1">
      <c r="B4" s="1" t="s">
        <v>2</v>
      </c>
      <c r="C4" s="2">
        <v>0.11360000000000001</v>
      </c>
      <c r="D4">
        <f>1/42</f>
        <v>2.3809523809523808E-2</v>
      </c>
      <c r="E4">
        <v>5</v>
      </c>
      <c r="F4">
        <v>1</v>
      </c>
      <c r="I4" s="44" t="s">
        <v>84</v>
      </c>
      <c r="J4" s="45"/>
      <c r="K4" s="45"/>
      <c r="L4" s="45"/>
      <c r="M4" s="45"/>
      <c r="N4" s="45"/>
      <c r="O4" s="45"/>
      <c r="Q4" s="52" t="s">
        <v>93</v>
      </c>
      <c r="R4" s="53"/>
      <c r="S4" s="53"/>
      <c r="T4" s="53"/>
      <c r="U4" s="53"/>
      <c r="V4" s="53"/>
      <c r="W4" s="53"/>
      <c r="X4" s="53"/>
      <c r="Z4" s="43"/>
      <c r="AA4" s="43"/>
      <c r="AB4" s="43"/>
      <c r="AC4" s="43"/>
    </row>
    <row r="5" spans="2:29" ht="15" thickTop="1">
      <c r="B5" s="1" t="s">
        <v>3</v>
      </c>
      <c r="C5" s="2">
        <v>2.2700000000000001E-2</v>
      </c>
      <c r="D5" s="3">
        <f>1/42</f>
        <v>2.3809523809523808E-2</v>
      </c>
      <c r="E5">
        <v>1</v>
      </c>
      <c r="F5">
        <v>1</v>
      </c>
      <c r="I5" s="46" t="s">
        <v>43</v>
      </c>
      <c r="J5" s="46" t="s">
        <v>85</v>
      </c>
      <c r="K5" s="46" t="s">
        <v>45</v>
      </c>
      <c r="L5" s="46" t="s">
        <v>86</v>
      </c>
      <c r="M5" s="46" t="s">
        <v>47</v>
      </c>
      <c r="N5" s="46"/>
      <c r="O5" s="46"/>
      <c r="Q5" s="47" t="s">
        <v>14</v>
      </c>
      <c r="R5" s="48">
        <v>0.46432000000000001</v>
      </c>
      <c r="S5" s="43"/>
      <c r="T5" s="43"/>
      <c r="U5" s="43"/>
      <c r="V5" s="43"/>
      <c r="W5" s="43"/>
      <c r="X5" s="43"/>
      <c r="Z5" s="55"/>
      <c r="AA5" s="67"/>
      <c r="AB5" s="68" t="s">
        <v>27</v>
      </c>
      <c r="AC5" s="68" t="s">
        <v>37</v>
      </c>
    </row>
    <row r="6" spans="2:29">
      <c r="B6" s="1" t="s">
        <v>4</v>
      </c>
      <c r="C6" s="2">
        <v>2.2700000000000001E-2</v>
      </c>
      <c r="D6">
        <f>2/42</f>
        <v>4.7619047619047616E-2</v>
      </c>
      <c r="E6">
        <v>1</v>
      </c>
      <c r="F6">
        <v>2</v>
      </c>
      <c r="I6" s="47" t="s">
        <v>27</v>
      </c>
      <c r="J6" s="43">
        <v>27</v>
      </c>
      <c r="K6" s="48">
        <v>1.9990000000000001</v>
      </c>
      <c r="L6" s="48">
        <v>7.4039999999999995E-2</v>
      </c>
      <c r="M6" s="48">
        <v>3.6700000000000003E-2</v>
      </c>
      <c r="N6" s="43"/>
      <c r="O6" s="43"/>
      <c r="Q6" s="47" t="s">
        <v>94</v>
      </c>
      <c r="R6" s="48">
        <v>0.21559</v>
      </c>
      <c r="S6" s="43"/>
      <c r="T6" s="43"/>
      <c r="U6" s="43"/>
      <c r="V6" s="43"/>
      <c r="W6" s="43"/>
      <c r="X6" s="43"/>
      <c r="Z6" s="69" t="s">
        <v>27</v>
      </c>
      <c r="AA6" s="70" t="s">
        <v>118</v>
      </c>
      <c r="AB6" s="71">
        <v>1</v>
      </c>
      <c r="AC6" s="72"/>
    </row>
    <row r="7" spans="2:29" ht="15" thickBot="1">
      <c r="B7" s="1" t="s">
        <v>5</v>
      </c>
      <c r="C7" s="2">
        <v>2.2700000000000001E-2</v>
      </c>
      <c r="D7">
        <f>1/42</f>
        <v>2.3809523809523808E-2</v>
      </c>
      <c r="E7">
        <v>1</v>
      </c>
      <c r="F7">
        <v>1</v>
      </c>
      <c r="I7" s="49" t="s">
        <v>37</v>
      </c>
      <c r="J7" s="45">
        <v>27</v>
      </c>
      <c r="K7" s="50">
        <v>2</v>
      </c>
      <c r="L7" s="50">
        <v>7.4069999999999997E-2</v>
      </c>
      <c r="M7" s="50">
        <v>3.6249999999999998E-2</v>
      </c>
      <c r="N7" s="45"/>
      <c r="O7" s="45"/>
      <c r="Q7" s="47" t="s">
        <v>95</v>
      </c>
      <c r="R7" s="48">
        <v>0.18290000000000001</v>
      </c>
      <c r="S7" s="43"/>
      <c r="T7" s="43"/>
      <c r="U7" s="43"/>
      <c r="V7" s="43"/>
      <c r="W7" s="43"/>
      <c r="X7" s="43"/>
      <c r="Z7" s="43"/>
      <c r="AA7" s="73" t="s">
        <v>119</v>
      </c>
      <c r="AB7" s="72"/>
      <c r="AC7" s="72"/>
    </row>
    <row r="8" spans="2:29" ht="15" thickTop="1">
      <c r="B8" s="1" t="s">
        <v>6</v>
      </c>
      <c r="C8" s="2">
        <v>4.5400000000000003E-2</v>
      </c>
      <c r="D8">
        <v>0</v>
      </c>
      <c r="E8">
        <v>2</v>
      </c>
      <c r="F8">
        <v>4</v>
      </c>
      <c r="I8" s="43"/>
      <c r="J8" s="43"/>
      <c r="K8" s="43"/>
      <c r="L8" s="43"/>
      <c r="M8" s="43"/>
      <c r="N8" s="43"/>
      <c r="O8" s="43"/>
      <c r="Q8" s="47" t="s">
        <v>15</v>
      </c>
      <c r="R8" s="48">
        <v>4.1320000000000003E-2</v>
      </c>
      <c r="S8" s="43"/>
      <c r="T8" s="43"/>
      <c r="U8" s="43"/>
      <c r="V8" s="43"/>
      <c r="W8" s="43"/>
      <c r="X8" s="43"/>
      <c r="Z8" s="43"/>
      <c r="AA8" s="73" t="s">
        <v>120</v>
      </c>
      <c r="AB8" s="72"/>
      <c r="AC8" s="72"/>
    </row>
    <row r="9" spans="2:29" ht="15" thickBot="1">
      <c r="B9" s="1" t="s">
        <v>7</v>
      </c>
      <c r="C9" s="2">
        <v>9.0999999999999998E-2</v>
      </c>
      <c r="D9">
        <f>5/42</f>
        <v>0.11904761904761904</v>
      </c>
      <c r="E9">
        <v>4</v>
      </c>
      <c r="F9">
        <v>0</v>
      </c>
      <c r="I9" s="44" t="s">
        <v>38</v>
      </c>
      <c r="J9" s="45"/>
      <c r="K9" s="45"/>
      <c r="L9" s="45"/>
      <c r="M9" s="45"/>
      <c r="N9" s="45"/>
      <c r="O9" s="45"/>
      <c r="Q9" s="47" t="s">
        <v>96</v>
      </c>
      <c r="R9" s="43">
        <v>26</v>
      </c>
      <c r="S9" s="43"/>
      <c r="T9" s="43"/>
      <c r="U9" s="43"/>
      <c r="V9" s="43"/>
      <c r="W9" s="43"/>
      <c r="X9" s="43"/>
      <c r="Z9" s="43"/>
      <c r="AA9" s="73" t="s">
        <v>121</v>
      </c>
      <c r="AB9" s="72"/>
      <c r="AC9" s="72"/>
    </row>
    <row r="10" spans="2:29" ht="16" thickTop="1" thickBot="1">
      <c r="B10" s="1" t="s">
        <v>8</v>
      </c>
      <c r="C10" s="2">
        <v>2.2700000000000001E-2</v>
      </c>
      <c r="D10">
        <v>0</v>
      </c>
      <c r="E10">
        <v>1</v>
      </c>
      <c r="F10">
        <v>3</v>
      </c>
      <c r="I10" s="46" t="s">
        <v>39</v>
      </c>
      <c r="J10" s="46" t="s">
        <v>29</v>
      </c>
      <c r="K10" s="46" t="s">
        <v>30</v>
      </c>
      <c r="L10" s="46" t="s">
        <v>31</v>
      </c>
      <c r="M10" s="46" t="s">
        <v>17</v>
      </c>
      <c r="N10" s="46" t="s">
        <v>87</v>
      </c>
      <c r="O10" s="46" t="s">
        <v>33</v>
      </c>
      <c r="Q10" s="63" t="s">
        <v>97</v>
      </c>
      <c r="R10" s="63"/>
      <c r="S10" s="63"/>
      <c r="T10" s="63"/>
      <c r="U10" s="63"/>
      <c r="V10" s="63"/>
      <c r="W10" s="63"/>
      <c r="X10" s="63"/>
      <c r="Z10" s="43"/>
      <c r="AA10" s="73" t="s">
        <v>122</v>
      </c>
      <c r="AB10" s="72"/>
      <c r="AC10" s="72"/>
    </row>
    <row r="11" spans="2:29">
      <c r="B11" s="1" t="s">
        <v>9</v>
      </c>
      <c r="C11" s="2">
        <v>0.1363</v>
      </c>
      <c r="D11">
        <f>1/42</f>
        <v>2.3809523809523808E-2</v>
      </c>
      <c r="E11">
        <v>6</v>
      </c>
      <c r="F11">
        <v>5</v>
      </c>
      <c r="I11" s="43" t="s">
        <v>40</v>
      </c>
      <c r="J11" s="48">
        <v>0</v>
      </c>
      <c r="K11" s="43">
        <v>1</v>
      </c>
      <c r="L11" s="48">
        <v>0</v>
      </c>
      <c r="M11" s="48">
        <v>0</v>
      </c>
      <c r="N11" s="48">
        <v>0.99943000000000004</v>
      </c>
      <c r="O11" s="48">
        <v>4.0266299999999999</v>
      </c>
      <c r="Q11" s="54"/>
      <c r="R11" s="54"/>
      <c r="S11" s="54"/>
      <c r="T11" s="54"/>
      <c r="U11" s="54"/>
      <c r="V11" s="54"/>
      <c r="W11" s="54"/>
      <c r="X11" s="54"/>
      <c r="Z11" s="74" t="s">
        <v>37</v>
      </c>
      <c r="AA11" s="75" t="s">
        <v>118</v>
      </c>
      <c r="AB11" s="76">
        <v>0.46432000000000001</v>
      </c>
      <c r="AC11" s="76">
        <v>1</v>
      </c>
    </row>
    <row r="12" spans="2:29" ht="15" thickBot="1">
      <c r="B12" s="1" t="s">
        <v>10</v>
      </c>
      <c r="C12" s="2">
        <v>2.2700000000000001E-2</v>
      </c>
      <c r="D12">
        <v>0</v>
      </c>
      <c r="E12">
        <v>1</v>
      </c>
      <c r="F12">
        <v>1</v>
      </c>
      <c r="I12" s="43" t="s">
        <v>41</v>
      </c>
      <c r="J12" s="48">
        <v>1.8968</v>
      </c>
      <c r="K12" s="43">
        <v>52</v>
      </c>
      <c r="L12" s="48">
        <v>3.6479999999999999E-2</v>
      </c>
      <c r="M12" s="43"/>
      <c r="N12" s="43"/>
      <c r="O12" s="43"/>
      <c r="Q12" s="52" t="s">
        <v>38</v>
      </c>
      <c r="R12" s="53"/>
      <c r="S12" s="53"/>
      <c r="T12" s="53"/>
      <c r="U12" s="53"/>
      <c r="V12" s="53"/>
      <c r="W12" s="53"/>
      <c r="X12" s="53"/>
      <c r="Z12" s="43"/>
      <c r="AA12" s="73" t="s">
        <v>119</v>
      </c>
      <c r="AB12" s="71">
        <v>3.2680000000000001E-2</v>
      </c>
      <c r="AC12" s="72"/>
    </row>
    <row r="13" spans="2:29">
      <c r="B13" s="1" t="s">
        <v>11</v>
      </c>
      <c r="C13" s="2">
        <v>4.5400000000000003E-2</v>
      </c>
      <c r="D13">
        <f>5/42</f>
        <v>0.11904761904761904</v>
      </c>
      <c r="E13">
        <v>2</v>
      </c>
      <c r="F13">
        <v>0</v>
      </c>
      <c r="I13" s="43"/>
      <c r="J13" s="43"/>
      <c r="K13" s="43"/>
      <c r="L13" s="43"/>
      <c r="M13" s="43"/>
      <c r="N13" s="43"/>
      <c r="O13" s="43"/>
      <c r="Q13" s="46"/>
      <c r="R13" s="46" t="s">
        <v>98</v>
      </c>
      <c r="S13" s="46" t="s">
        <v>29</v>
      </c>
      <c r="T13" s="46" t="s">
        <v>31</v>
      </c>
      <c r="U13" s="46" t="s">
        <v>17</v>
      </c>
      <c r="V13" s="46" t="s">
        <v>87</v>
      </c>
      <c r="W13" s="55"/>
      <c r="X13" s="55"/>
      <c r="Z13" s="43"/>
      <c r="AA13" s="73" t="s">
        <v>120</v>
      </c>
      <c r="AB13" s="71">
        <v>2.5683099999999999</v>
      </c>
      <c r="AC13" s="72"/>
    </row>
    <row r="14" spans="2:29" ht="15" thickBot="1">
      <c r="B14" s="1" t="s">
        <v>12</v>
      </c>
      <c r="C14" s="2">
        <v>4.5400000000000003E-2</v>
      </c>
      <c r="D14">
        <f>1/42</f>
        <v>2.3809523809523808E-2</v>
      </c>
      <c r="E14">
        <v>2</v>
      </c>
      <c r="F14">
        <v>0</v>
      </c>
      <c r="I14" s="49" t="s">
        <v>42</v>
      </c>
      <c r="J14" s="50">
        <v>1.8968</v>
      </c>
      <c r="K14" s="45">
        <v>53</v>
      </c>
      <c r="L14" s="45"/>
      <c r="M14" s="45"/>
      <c r="N14" s="45"/>
      <c r="O14" s="45"/>
      <c r="Q14" s="47" t="s">
        <v>99</v>
      </c>
      <c r="R14" s="48">
        <v>1</v>
      </c>
      <c r="S14" s="48">
        <v>1.1259999999999999E-2</v>
      </c>
      <c r="T14" s="48">
        <v>1.1259999999999999E-2</v>
      </c>
      <c r="U14" s="48">
        <v>6.59619</v>
      </c>
      <c r="V14" s="48">
        <v>1.687E-2</v>
      </c>
      <c r="W14" s="43"/>
      <c r="X14" s="43"/>
      <c r="Z14" s="43"/>
      <c r="AA14" s="73" t="s">
        <v>121</v>
      </c>
      <c r="AB14" s="71">
        <v>1.687E-2</v>
      </c>
      <c r="AC14" s="72"/>
    </row>
    <row r="15" spans="2:29" ht="15" thickTop="1">
      <c r="B15" s="1" t="s">
        <v>13</v>
      </c>
      <c r="C15" s="2">
        <v>2.2700000000000001E-2</v>
      </c>
      <c r="D15">
        <v>0</v>
      </c>
      <c r="E15">
        <v>1</v>
      </c>
      <c r="F15">
        <v>1</v>
      </c>
      <c r="Q15" s="47" t="s">
        <v>100</v>
      </c>
      <c r="R15" s="48">
        <v>24</v>
      </c>
      <c r="S15" s="48">
        <v>4.0980000000000003E-2</v>
      </c>
      <c r="T15" s="48">
        <v>1.7099999999999999E-3</v>
      </c>
      <c r="U15" s="43"/>
      <c r="V15" s="43"/>
      <c r="W15" s="43"/>
      <c r="X15" s="43"/>
      <c r="Z15" s="43"/>
      <c r="AA15" s="73" t="s">
        <v>122</v>
      </c>
      <c r="AB15" s="72" t="s">
        <v>123</v>
      </c>
      <c r="AC15" s="72"/>
    </row>
    <row r="16" spans="2:29" ht="15" thickBot="1">
      <c r="B16" s="1" t="s">
        <v>14</v>
      </c>
      <c r="C16" s="2">
        <v>2.2700000000000001E-2</v>
      </c>
      <c r="D16">
        <f>4/42</f>
        <v>9.5238095238095233E-2</v>
      </c>
      <c r="E16">
        <v>1</v>
      </c>
      <c r="F16">
        <v>0</v>
      </c>
      <c r="Q16" s="56" t="s">
        <v>42</v>
      </c>
      <c r="R16" s="57">
        <v>25</v>
      </c>
      <c r="S16" s="57">
        <v>5.2240000000000002E-2</v>
      </c>
      <c r="T16" s="53"/>
      <c r="U16" s="53"/>
      <c r="V16" s="53"/>
      <c r="W16" s="53"/>
      <c r="X16" s="53"/>
      <c r="Z16" s="77"/>
      <c r="AA16" s="77"/>
      <c r="AB16" s="77"/>
      <c r="AC16" s="77"/>
    </row>
    <row r="17" spans="2:29" ht="15" thickBot="1">
      <c r="B17" s="1" t="s">
        <v>15</v>
      </c>
      <c r="C17" s="2">
        <v>4.5400000000000003E-2</v>
      </c>
      <c r="D17">
        <v>0</v>
      </c>
      <c r="E17">
        <v>2</v>
      </c>
      <c r="F17">
        <v>5</v>
      </c>
      <c r="Q17" s="53"/>
      <c r="R17" s="53"/>
      <c r="S17" s="53"/>
      <c r="T17" s="53"/>
      <c r="U17" s="53"/>
      <c r="V17" s="53"/>
      <c r="W17" s="53"/>
      <c r="X17" s="53"/>
      <c r="Z17" s="65" t="s">
        <v>14</v>
      </c>
      <c r="AA17" s="65"/>
      <c r="AB17" s="53"/>
      <c r="AC17" s="53"/>
    </row>
    <row r="18" spans="2:29">
      <c r="B18" s="1" t="s">
        <v>16</v>
      </c>
      <c r="C18" s="2">
        <v>0.1363</v>
      </c>
      <c r="D18">
        <f>5/42</f>
        <v>0.11904761904761904</v>
      </c>
      <c r="E18">
        <v>6</v>
      </c>
      <c r="F18">
        <v>1</v>
      </c>
      <c r="I18" t="s">
        <v>80</v>
      </c>
      <c r="Q18" s="46"/>
      <c r="R18" s="46" t="s">
        <v>101</v>
      </c>
      <c r="S18" s="46" t="s">
        <v>102</v>
      </c>
      <c r="T18" s="46" t="s">
        <v>103</v>
      </c>
      <c r="U18" s="46" t="s">
        <v>104</v>
      </c>
      <c r="V18" s="46" t="s">
        <v>105</v>
      </c>
      <c r="W18" s="58" t="s">
        <v>87</v>
      </c>
      <c r="X18" s="58" t="s">
        <v>106</v>
      </c>
      <c r="Z18" s="46" t="s">
        <v>124</v>
      </c>
      <c r="AA18" s="46" t="s">
        <v>14</v>
      </c>
      <c r="AB18" s="55"/>
      <c r="AC18" s="55"/>
    </row>
    <row r="19" spans="2:29" ht="15" thickBot="1">
      <c r="B19" s="1" t="s">
        <v>17</v>
      </c>
      <c r="C19" s="2">
        <v>0</v>
      </c>
      <c r="D19">
        <f>4/42</f>
        <v>9.5238095238095233E-2</v>
      </c>
      <c r="E19">
        <v>0</v>
      </c>
      <c r="F19">
        <v>0</v>
      </c>
      <c r="I19" s="51" t="s">
        <v>83</v>
      </c>
      <c r="J19" s="51"/>
      <c r="K19" s="51"/>
      <c r="L19" s="51"/>
      <c r="M19" s="51"/>
      <c r="N19" s="51"/>
      <c r="O19" s="51"/>
      <c r="Q19" s="59" t="s">
        <v>107</v>
      </c>
      <c r="R19" s="48">
        <v>2.2440000000000002E-2</v>
      </c>
      <c r="S19" s="48">
        <v>1.023E-2</v>
      </c>
      <c r="T19" s="48">
        <v>1.33E-3</v>
      </c>
      <c r="U19" s="48">
        <v>4.3549999999999998E-2</v>
      </c>
      <c r="V19" s="48">
        <v>2.1938800000000001</v>
      </c>
      <c r="W19" s="48">
        <v>3.8170000000000003E-2</v>
      </c>
      <c r="X19" s="47" t="s">
        <v>108</v>
      </c>
      <c r="Z19" s="47" t="s">
        <v>125</v>
      </c>
      <c r="AA19" s="48">
        <v>0.46432000000000001</v>
      </c>
      <c r="AB19" s="43"/>
      <c r="AC19" s="43"/>
    </row>
    <row r="20" spans="2:29">
      <c r="B20" s="1" t="s">
        <v>18</v>
      </c>
      <c r="C20" s="2">
        <v>0</v>
      </c>
      <c r="D20">
        <f>3/42</f>
        <v>7.1428571428571425E-2</v>
      </c>
      <c r="E20">
        <v>0</v>
      </c>
      <c r="F20">
        <v>4</v>
      </c>
      <c r="I20" s="43"/>
      <c r="J20" s="43"/>
      <c r="K20" s="43"/>
      <c r="L20" s="43"/>
      <c r="M20" s="43"/>
      <c r="N20" s="43"/>
      <c r="O20" s="43"/>
      <c r="Q20" s="59" t="s">
        <v>27</v>
      </c>
      <c r="R20" s="48">
        <v>0.41682999999999998</v>
      </c>
      <c r="S20" s="48">
        <v>0.1623</v>
      </c>
      <c r="T20" s="48">
        <v>8.1860000000000002E-2</v>
      </c>
      <c r="U20" s="48">
        <v>0.75180000000000002</v>
      </c>
      <c r="V20" s="48">
        <v>2.5683099999999999</v>
      </c>
      <c r="W20" s="48">
        <v>1.687E-2</v>
      </c>
      <c r="X20" s="47" t="s">
        <v>108</v>
      </c>
    </row>
    <row r="21" spans="2:29" ht="15" thickBot="1">
      <c r="B21" s="1" t="s">
        <v>19</v>
      </c>
      <c r="C21" s="2">
        <v>0</v>
      </c>
      <c r="D21">
        <f>1/42</f>
        <v>2.3809523809523808E-2</v>
      </c>
      <c r="E21">
        <v>0</v>
      </c>
      <c r="F21">
        <v>0</v>
      </c>
      <c r="I21" s="44" t="s">
        <v>84</v>
      </c>
      <c r="J21" s="45"/>
      <c r="K21" s="45"/>
      <c r="L21" s="45"/>
      <c r="M21" s="45"/>
      <c r="N21" s="45"/>
      <c r="O21" s="45"/>
      <c r="Q21" s="60" t="s">
        <v>109</v>
      </c>
      <c r="R21" s="61">
        <v>2.0638999999999998</v>
      </c>
      <c r="S21" s="62"/>
      <c r="T21" s="62"/>
      <c r="U21" s="62"/>
      <c r="V21" s="62"/>
      <c r="W21" s="62"/>
      <c r="X21" s="62"/>
    </row>
    <row r="22" spans="2:29" ht="15" thickTop="1">
      <c r="B22" s="1" t="s">
        <v>20</v>
      </c>
      <c r="C22" s="2">
        <v>0</v>
      </c>
      <c r="D22">
        <v>0</v>
      </c>
      <c r="E22">
        <v>0</v>
      </c>
      <c r="F22">
        <v>5</v>
      </c>
      <c r="I22" s="46" t="s">
        <v>43</v>
      </c>
      <c r="J22" s="46" t="s">
        <v>85</v>
      </c>
      <c r="K22" s="46" t="s">
        <v>45</v>
      </c>
      <c r="L22" s="46" t="s">
        <v>86</v>
      </c>
      <c r="M22" s="46" t="s">
        <v>47</v>
      </c>
      <c r="N22" s="46"/>
      <c r="O22" s="46"/>
      <c r="Q22" s="64" t="s">
        <v>110</v>
      </c>
      <c r="R22" s="64"/>
      <c r="S22" s="64"/>
      <c r="T22" s="64"/>
      <c r="U22" s="43"/>
      <c r="V22" s="43"/>
      <c r="W22" s="43"/>
      <c r="X22" s="43"/>
    </row>
    <row r="23" spans="2:29" ht="15" thickBot="1">
      <c r="B23" s="1" t="s">
        <v>21</v>
      </c>
      <c r="C23" s="2">
        <v>0</v>
      </c>
      <c r="D23">
        <v>0</v>
      </c>
      <c r="E23">
        <v>0</v>
      </c>
      <c r="F23">
        <v>0</v>
      </c>
      <c r="I23" s="47" t="s">
        <v>49</v>
      </c>
      <c r="J23" s="43">
        <v>26</v>
      </c>
      <c r="K23" s="48">
        <v>44</v>
      </c>
      <c r="L23" s="48">
        <v>1.69231</v>
      </c>
      <c r="M23" s="48">
        <v>5.0215399999999999</v>
      </c>
      <c r="N23" s="43"/>
      <c r="O23" s="43"/>
      <c r="Q23" s="65" t="s">
        <v>111</v>
      </c>
      <c r="R23" s="65"/>
      <c r="S23" s="65"/>
      <c r="T23" s="65"/>
      <c r="U23" s="43"/>
      <c r="V23" s="43"/>
      <c r="W23" s="43"/>
      <c r="X23" s="43"/>
    </row>
    <row r="24" spans="2:29" ht="15" thickBot="1">
      <c r="B24" s="1" t="s">
        <v>22</v>
      </c>
      <c r="C24" s="2">
        <v>0</v>
      </c>
      <c r="D24">
        <v>0</v>
      </c>
      <c r="E24">
        <v>0</v>
      </c>
      <c r="F24">
        <v>0</v>
      </c>
      <c r="I24" s="49" t="s">
        <v>50</v>
      </c>
      <c r="J24" s="45">
        <v>26</v>
      </c>
      <c r="K24" s="50">
        <v>42</v>
      </c>
      <c r="L24" s="50">
        <v>1.61538</v>
      </c>
      <c r="M24" s="50">
        <v>3.68615</v>
      </c>
      <c r="N24" s="45"/>
      <c r="O24" s="45"/>
      <c r="Q24" s="54"/>
      <c r="R24" s="54"/>
      <c r="S24" s="54"/>
      <c r="T24" s="54"/>
      <c r="U24" s="54"/>
      <c r="V24" s="54"/>
      <c r="W24" s="54"/>
      <c r="X24" s="54"/>
      <c r="Z24" t="s">
        <v>80</v>
      </c>
    </row>
    <row r="25" spans="2:29" ht="16" thickTop="1" thickBot="1">
      <c r="B25" s="1" t="s">
        <v>23</v>
      </c>
      <c r="C25" s="2">
        <v>0</v>
      </c>
      <c r="D25">
        <f>3/42</f>
        <v>7.1428571428571425E-2</v>
      </c>
      <c r="E25">
        <v>0</v>
      </c>
      <c r="F25">
        <v>3</v>
      </c>
      <c r="I25" s="43"/>
      <c r="J25" s="43"/>
      <c r="K25" s="43"/>
      <c r="L25" s="43"/>
      <c r="M25" s="43"/>
      <c r="N25" s="43"/>
      <c r="O25" s="43"/>
      <c r="Q25" s="52" t="s">
        <v>112</v>
      </c>
      <c r="R25" s="53"/>
      <c r="S25" s="53"/>
      <c r="T25" s="53"/>
      <c r="U25" s="53"/>
      <c r="V25" s="53"/>
      <c r="W25" s="53"/>
      <c r="X25" s="53"/>
      <c r="Z25" s="51" t="s">
        <v>116</v>
      </c>
      <c r="AA25" s="51"/>
      <c r="AB25" s="51"/>
      <c r="AC25" s="51"/>
    </row>
    <row r="26" spans="2:29" ht="15" thickBot="1">
      <c r="B26" s="1" t="s">
        <v>24</v>
      </c>
      <c r="C26" s="2">
        <v>0</v>
      </c>
      <c r="D26">
        <v>0</v>
      </c>
      <c r="E26">
        <v>0</v>
      </c>
      <c r="F26">
        <v>0</v>
      </c>
      <c r="I26" s="44" t="s">
        <v>38</v>
      </c>
      <c r="J26" s="45"/>
      <c r="K26" s="45"/>
      <c r="L26" s="45"/>
      <c r="M26" s="45"/>
      <c r="N26" s="45"/>
      <c r="O26" s="45"/>
      <c r="Q26" s="46" t="s">
        <v>113</v>
      </c>
      <c r="R26" s="46" t="s">
        <v>114</v>
      </c>
      <c r="S26" s="46" t="s">
        <v>100</v>
      </c>
      <c r="T26" s="46" t="s">
        <v>115</v>
      </c>
      <c r="U26" s="55"/>
      <c r="V26" s="55"/>
      <c r="W26" s="55"/>
      <c r="X26" s="55"/>
      <c r="Z26" s="58" t="s">
        <v>85</v>
      </c>
      <c r="AA26" s="55">
        <v>26</v>
      </c>
      <c r="AB26" s="58" t="s">
        <v>117</v>
      </c>
      <c r="AC26" s="66">
        <v>2.0638999999999998</v>
      </c>
    </row>
    <row r="27" spans="2:29" ht="15" thickTop="1">
      <c r="B27" s="1" t="s">
        <v>25</v>
      </c>
      <c r="C27" s="2">
        <v>0</v>
      </c>
      <c r="D27">
        <v>0</v>
      </c>
      <c r="E27">
        <v>0</v>
      </c>
      <c r="F27">
        <v>0</v>
      </c>
      <c r="I27" s="46" t="s">
        <v>39</v>
      </c>
      <c r="J27" s="46" t="s">
        <v>29</v>
      </c>
      <c r="K27" s="46" t="s">
        <v>30</v>
      </c>
      <c r="L27" s="46" t="s">
        <v>31</v>
      </c>
      <c r="M27" s="46" t="s">
        <v>17</v>
      </c>
      <c r="N27" s="46" t="s">
        <v>87</v>
      </c>
      <c r="O27" s="46" t="s">
        <v>33</v>
      </c>
      <c r="Q27" s="43">
        <v>1</v>
      </c>
      <c r="R27" s="48">
        <v>9.8220000000000002E-2</v>
      </c>
      <c r="S27" s="48">
        <v>2.0830000000000001E-2</v>
      </c>
      <c r="T27" s="48">
        <v>0.51449</v>
      </c>
      <c r="U27" s="43"/>
      <c r="V27" s="43"/>
      <c r="W27" s="43"/>
      <c r="X27" s="43"/>
      <c r="Z27" s="43"/>
      <c r="AA27" s="43"/>
      <c r="AB27" s="43"/>
      <c r="AC27" s="43"/>
    </row>
    <row r="28" spans="2:29">
      <c r="B28" s="1" t="s">
        <v>26</v>
      </c>
      <c r="C28" s="2">
        <v>0</v>
      </c>
      <c r="D28">
        <v>0</v>
      </c>
      <c r="E28">
        <v>0</v>
      </c>
      <c r="F28">
        <v>0</v>
      </c>
      <c r="I28" s="43" t="s">
        <v>40</v>
      </c>
      <c r="J28" s="48">
        <v>7.6920000000000002E-2</v>
      </c>
      <c r="K28" s="43">
        <v>1</v>
      </c>
      <c r="L28" s="48">
        <v>7.6920000000000002E-2</v>
      </c>
      <c r="M28" s="48">
        <v>1.7670000000000002E-2</v>
      </c>
      <c r="N28" s="48">
        <v>0.89478999999999997</v>
      </c>
      <c r="O28" s="48">
        <v>4.0343099999999996</v>
      </c>
      <c r="Q28" s="43">
        <v>2</v>
      </c>
      <c r="R28" s="48">
        <v>6.9790000000000005E-2</v>
      </c>
      <c r="S28" s="48">
        <v>-4.598E-2</v>
      </c>
      <c r="T28" s="48">
        <v>-1.1356900000000001</v>
      </c>
      <c r="U28" s="43"/>
      <c r="V28" s="43"/>
      <c r="W28" s="43"/>
      <c r="X28" s="43"/>
      <c r="Z28" s="55"/>
      <c r="AA28" s="67"/>
      <c r="AB28" s="68" t="s">
        <v>49</v>
      </c>
      <c r="AC28" s="68" t="s">
        <v>50</v>
      </c>
    </row>
    <row r="29" spans="2:29">
      <c r="B29" t="s">
        <v>51</v>
      </c>
      <c r="C29">
        <f>SUM(C3:C28)</f>
        <v>0.99950000000000017</v>
      </c>
      <c r="D29">
        <f>SUM(D3:D28)</f>
        <v>1</v>
      </c>
      <c r="E29" s="3">
        <f>SUM(E3:E28)</f>
        <v>44</v>
      </c>
      <c r="F29" s="3">
        <f t="shared" ref="E29:F29" si="0">SUM(F3:F28)</f>
        <v>42</v>
      </c>
      <c r="I29" s="43" t="s">
        <v>41</v>
      </c>
      <c r="J29" s="48">
        <v>217.69230999999999</v>
      </c>
      <c r="K29" s="43">
        <v>50</v>
      </c>
      <c r="L29" s="48">
        <v>4.3538500000000004</v>
      </c>
      <c r="M29" s="43"/>
      <c r="N29" s="43"/>
      <c r="O29" s="43"/>
      <c r="Q29" s="43">
        <v>3</v>
      </c>
      <c r="R29" s="48">
        <v>3.1899999999999998E-2</v>
      </c>
      <c r="S29" s="48">
        <v>-8.09E-3</v>
      </c>
      <c r="T29" s="48">
        <v>-0.19982</v>
      </c>
      <c r="U29" s="43"/>
      <c r="V29" s="43"/>
      <c r="W29" s="43"/>
      <c r="X29" s="43"/>
      <c r="Z29" s="69" t="s">
        <v>49</v>
      </c>
      <c r="AA29" s="70" t="s">
        <v>118</v>
      </c>
      <c r="AB29" s="71">
        <v>1</v>
      </c>
      <c r="AC29" s="72"/>
    </row>
    <row r="30" spans="2:29">
      <c r="I30" s="43"/>
      <c r="J30" s="43"/>
      <c r="K30" s="43"/>
      <c r="L30" s="43"/>
      <c r="M30" s="43"/>
      <c r="N30" s="43"/>
      <c r="O30" s="43"/>
      <c r="Q30" s="43">
        <v>4</v>
      </c>
      <c r="R30" s="48">
        <v>3.1899999999999998E-2</v>
      </c>
      <c r="S30" s="48">
        <v>1.5720000000000001E-2</v>
      </c>
      <c r="T30" s="48">
        <v>0.38825999999999999</v>
      </c>
      <c r="U30" s="43"/>
      <c r="V30" s="43"/>
      <c r="W30" s="43"/>
      <c r="X30" s="43"/>
      <c r="Z30" s="43"/>
      <c r="AA30" s="73" t="s">
        <v>119</v>
      </c>
      <c r="AB30" s="72"/>
      <c r="AC30" s="72"/>
    </row>
    <row r="31" spans="2:29" ht="15" thickBot="1">
      <c r="I31" s="49" t="s">
        <v>42</v>
      </c>
      <c r="J31" s="50">
        <v>217.76922999999999</v>
      </c>
      <c r="K31" s="45">
        <v>51</v>
      </c>
      <c r="L31" s="45"/>
      <c r="M31" s="45"/>
      <c r="N31" s="45"/>
      <c r="O31" s="45"/>
      <c r="Q31" s="43">
        <v>5</v>
      </c>
      <c r="R31" s="48">
        <v>3.1899999999999998E-2</v>
      </c>
      <c r="S31" s="48">
        <v>-8.09E-3</v>
      </c>
      <c r="T31" s="48">
        <v>-0.19982</v>
      </c>
      <c r="U31" s="43"/>
      <c r="V31" s="43"/>
      <c r="W31" s="43"/>
      <c r="X31" s="43"/>
      <c r="Z31" s="43"/>
      <c r="AA31" s="73" t="s">
        <v>120</v>
      </c>
      <c r="AB31" s="72"/>
      <c r="AC31" s="72"/>
    </row>
    <row r="32" spans="2:29" ht="15" thickTop="1">
      <c r="Q32" s="43">
        <v>6</v>
      </c>
      <c r="R32" s="48">
        <v>4.1360000000000001E-2</v>
      </c>
      <c r="S32" s="48">
        <v>-4.1360000000000001E-2</v>
      </c>
      <c r="T32" s="48">
        <v>-1.02162</v>
      </c>
      <c r="U32" s="43"/>
      <c r="V32" s="43"/>
      <c r="W32" s="43"/>
      <c r="X32" s="43"/>
      <c r="Z32" s="43"/>
      <c r="AA32" s="73" t="s">
        <v>121</v>
      </c>
      <c r="AB32" s="72"/>
      <c r="AC32" s="72"/>
    </row>
    <row r="33" spans="17:29">
      <c r="Q33" s="43">
        <v>7</v>
      </c>
      <c r="R33" s="48">
        <v>6.037E-2</v>
      </c>
      <c r="S33" s="48">
        <v>5.8680000000000003E-2</v>
      </c>
      <c r="T33" s="48">
        <v>1.44933</v>
      </c>
      <c r="U33" s="43"/>
      <c r="V33" s="43"/>
      <c r="W33" s="43"/>
      <c r="X33" s="43"/>
      <c r="Z33" s="43"/>
      <c r="AA33" s="73" t="s">
        <v>122</v>
      </c>
      <c r="AB33" s="72"/>
      <c r="AC33" s="72"/>
    </row>
    <row r="34" spans="17:29">
      <c r="Q34" s="43">
        <v>8</v>
      </c>
      <c r="R34" s="48">
        <v>3.1899999999999998E-2</v>
      </c>
      <c r="S34" s="48">
        <v>-3.1899999999999998E-2</v>
      </c>
      <c r="T34" s="48">
        <v>-0.78791</v>
      </c>
      <c r="U34" s="43"/>
      <c r="V34" s="43"/>
      <c r="W34" s="43"/>
      <c r="X34" s="43"/>
      <c r="Z34" s="74" t="s">
        <v>50</v>
      </c>
      <c r="AA34" s="75" t="s">
        <v>118</v>
      </c>
      <c r="AB34" s="76">
        <v>0.34327999999999997</v>
      </c>
      <c r="AC34" s="76">
        <v>1</v>
      </c>
    </row>
    <row r="35" spans="17:29">
      <c r="Q35" s="43">
        <v>9</v>
      </c>
      <c r="R35" s="48">
        <v>7.9250000000000001E-2</v>
      </c>
      <c r="S35" s="48">
        <v>-5.5440000000000003E-2</v>
      </c>
      <c r="T35" s="48">
        <v>-1.36941</v>
      </c>
      <c r="U35" s="43"/>
      <c r="V35" s="43"/>
      <c r="W35" s="43"/>
      <c r="X35" s="43"/>
      <c r="Z35" s="43"/>
      <c r="AA35" s="73" t="s">
        <v>119</v>
      </c>
      <c r="AB35" s="71">
        <v>3.6760000000000001E-2</v>
      </c>
      <c r="AC35" s="72"/>
    </row>
    <row r="36" spans="17:29">
      <c r="Q36" s="43">
        <v>10</v>
      </c>
      <c r="R36" s="48">
        <v>3.1899999999999998E-2</v>
      </c>
      <c r="S36" s="48">
        <v>-3.1899999999999998E-2</v>
      </c>
      <c r="T36" s="48">
        <v>-0.78791</v>
      </c>
      <c r="U36" s="43"/>
      <c r="V36" s="43"/>
      <c r="W36" s="43"/>
      <c r="X36" s="43"/>
      <c r="Z36" s="43"/>
      <c r="AA36" s="73" t="s">
        <v>120</v>
      </c>
      <c r="AB36" s="71">
        <v>1.7905500000000001</v>
      </c>
      <c r="AC36" s="72"/>
    </row>
    <row r="37" spans="17:29">
      <c r="Q37" s="43">
        <v>11</v>
      </c>
      <c r="R37" s="48">
        <v>4.1360000000000001E-2</v>
      </c>
      <c r="S37" s="48">
        <v>7.7689999999999995E-2</v>
      </c>
      <c r="T37" s="48">
        <v>1.9188099999999999</v>
      </c>
      <c r="U37" s="43"/>
      <c r="V37" s="43"/>
      <c r="W37" s="43"/>
      <c r="X37" s="43"/>
      <c r="Z37" s="43"/>
      <c r="AA37" s="73" t="s">
        <v>121</v>
      </c>
      <c r="AB37" s="71">
        <v>8.5989999999999997E-2</v>
      </c>
      <c r="AC37" s="72"/>
    </row>
    <row r="38" spans="17:29">
      <c r="Q38" s="43">
        <v>12</v>
      </c>
      <c r="R38" s="48">
        <v>4.1360000000000001E-2</v>
      </c>
      <c r="S38" s="48">
        <v>-1.755E-2</v>
      </c>
      <c r="T38" s="48">
        <v>-0.43353000000000003</v>
      </c>
      <c r="U38" s="43"/>
      <c r="V38" s="43"/>
      <c r="W38" s="43"/>
      <c r="X38" s="43"/>
      <c r="Z38" s="43"/>
      <c r="AA38" s="73" t="s">
        <v>122</v>
      </c>
      <c r="AB38" s="78" t="s">
        <v>128</v>
      </c>
      <c r="AC38" s="72"/>
    </row>
    <row r="39" spans="17:29">
      <c r="Q39" s="43">
        <v>13</v>
      </c>
      <c r="R39" s="48">
        <v>3.1899999999999998E-2</v>
      </c>
      <c r="S39" s="48">
        <v>-3.1899999999999998E-2</v>
      </c>
      <c r="T39" s="48">
        <v>-0.78791</v>
      </c>
      <c r="U39" s="43"/>
      <c r="V39" s="43"/>
      <c r="W39" s="43"/>
      <c r="X39" s="43"/>
      <c r="Z39" s="77"/>
      <c r="AA39" s="77"/>
      <c r="AB39" s="77"/>
      <c r="AC39" s="77"/>
    </row>
    <row r="40" spans="17:29" ht="15" thickBot="1">
      <c r="Q40" s="43">
        <v>14</v>
      </c>
      <c r="R40" s="48">
        <v>3.1899999999999998E-2</v>
      </c>
      <c r="S40" s="48">
        <v>6.3339999999999994E-2</v>
      </c>
      <c r="T40" s="48">
        <v>1.5644400000000001</v>
      </c>
      <c r="U40" s="43"/>
      <c r="V40" s="43"/>
      <c r="W40" s="43"/>
      <c r="X40" s="43"/>
      <c r="Z40" s="65" t="s">
        <v>14</v>
      </c>
      <c r="AA40" s="65"/>
      <c r="AB40" s="53"/>
      <c r="AC40" s="53"/>
    </row>
    <row r="41" spans="17:29">
      <c r="Q41" s="43">
        <v>15</v>
      </c>
      <c r="R41" s="48">
        <v>4.1360000000000001E-2</v>
      </c>
      <c r="S41" s="48">
        <v>-4.1360000000000001E-2</v>
      </c>
      <c r="T41" s="48">
        <v>-1.02162</v>
      </c>
      <c r="U41" s="43"/>
      <c r="V41" s="43"/>
      <c r="W41" s="43"/>
      <c r="X41" s="43"/>
      <c r="Z41" s="46" t="s">
        <v>124</v>
      </c>
      <c r="AA41" s="46" t="s">
        <v>14</v>
      </c>
      <c r="AB41" s="55"/>
      <c r="AC41" s="55"/>
    </row>
    <row r="42" spans="17:29">
      <c r="Q42" s="43">
        <v>16</v>
      </c>
      <c r="R42" s="48">
        <v>7.9250000000000001E-2</v>
      </c>
      <c r="S42" s="48">
        <v>3.9800000000000002E-2</v>
      </c>
      <c r="T42" s="48">
        <v>0.98294000000000004</v>
      </c>
      <c r="U42" s="43"/>
      <c r="V42" s="43"/>
      <c r="W42" s="43"/>
      <c r="X42" s="43"/>
      <c r="Z42" s="47" t="s">
        <v>131</v>
      </c>
      <c r="AA42" s="48">
        <v>0.34327999999999997</v>
      </c>
      <c r="AB42" s="43"/>
      <c r="AC42" s="43"/>
    </row>
    <row r="43" spans="17:29">
      <c r="Q43" s="43">
        <v>17</v>
      </c>
      <c r="R43" s="48">
        <v>2.2440000000000002E-2</v>
      </c>
      <c r="S43" s="48">
        <v>7.2800000000000004E-2</v>
      </c>
      <c r="T43" s="48">
        <v>1.7981499999999999</v>
      </c>
      <c r="U43" s="43"/>
      <c r="V43" s="43"/>
      <c r="W43" s="43"/>
      <c r="X43" s="43"/>
    </row>
    <row r="44" spans="17:29">
      <c r="Q44" s="43">
        <v>18</v>
      </c>
      <c r="R44" s="48">
        <v>2.2440000000000002E-2</v>
      </c>
      <c r="S44" s="48">
        <v>4.8989999999999999E-2</v>
      </c>
      <c r="T44" s="48">
        <v>1.2100599999999999</v>
      </c>
      <c r="U44" s="43"/>
      <c r="V44" s="43"/>
      <c r="W44" s="43"/>
      <c r="X44" s="43"/>
    </row>
    <row r="45" spans="17:29">
      <c r="Q45" s="43">
        <v>19</v>
      </c>
      <c r="R45" s="48">
        <v>2.2440000000000002E-2</v>
      </c>
      <c r="S45" s="48">
        <v>1.3699999999999999E-3</v>
      </c>
      <c r="T45" s="48">
        <v>3.3890000000000003E-2</v>
      </c>
      <c r="U45" s="43"/>
      <c r="V45" s="43"/>
      <c r="W45" s="43"/>
      <c r="X45" s="43"/>
    </row>
    <row r="46" spans="17:29">
      <c r="Q46" s="43">
        <v>20</v>
      </c>
      <c r="R46" s="48">
        <v>2.2440000000000002E-2</v>
      </c>
      <c r="S46" s="48">
        <v>-2.2440000000000002E-2</v>
      </c>
      <c r="T46" s="48">
        <v>-0.55420000000000003</v>
      </c>
      <c r="U46" s="43"/>
      <c r="V46" s="43"/>
      <c r="W46" s="43"/>
      <c r="X46" s="43"/>
    </row>
    <row r="47" spans="17:29">
      <c r="Q47" s="43">
        <v>21</v>
      </c>
      <c r="R47" s="48">
        <v>2.2440000000000002E-2</v>
      </c>
      <c r="S47" s="48">
        <v>-2.2440000000000002E-2</v>
      </c>
      <c r="T47" s="48">
        <v>-0.55420000000000003</v>
      </c>
      <c r="U47" s="43"/>
      <c r="V47" s="43"/>
      <c r="W47" s="43"/>
      <c r="X47" s="43"/>
    </row>
    <row r="48" spans="17:29">
      <c r="Q48" s="43">
        <v>22</v>
      </c>
      <c r="R48" s="48">
        <v>2.2440000000000002E-2</v>
      </c>
      <c r="S48" s="48">
        <v>-2.2440000000000002E-2</v>
      </c>
      <c r="T48" s="48">
        <v>-0.55420000000000003</v>
      </c>
      <c r="U48" s="43"/>
      <c r="V48" s="43"/>
      <c r="W48" s="43"/>
      <c r="X48" s="43"/>
    </row>
    <row r="49" spans="17:25">
      <c r="Q49" s="43">
        <v>23</v>
      </c>
      <c r="R49" s="48">
        <v>2.2440000000000002E-2</v>
      </c>
      <c r="S49" s="48">
        <v>4.8989999999999999E-2</v>
      </c>
      <c r="T49" s="48">
        <v>1.2100599999999999</v>
      </c>
      <c r="U49" s="43"/>
      <c r="V49" s="43"/>
      <c r="W49" s="43"/>
      <c r="X49" s="43"/>
    </row>
    <row r="50" spans="17:25">
      <c r="Q50" s="43">
        <v>24</v>
      </c>
      <c r="R50" s="48">
        <v>2.2440000000000002E-2</v>
      </c>
      <c r="S50" s="48">
        <v>-2.2440000000000002E-2</v>
      </c>
      <c r="T50" s="48">
        <v>-0.55420000000000003</v>
      </c>
      <c r="U50" s="43"/>
      <c r="V50" s="43"/>
      <c r="W50" s="43"/>
      <c r="X50" s="43"/>
    </row>
    <row r="51" spans="17:25">
      <c r="Q51" s="43">
        <v>25</v>
      </c>
      <c r="R51" s="48">
        <v>2.2440000000000002E-2</v>
      </c>
      <c r="S51" s="48">
        <v>-2.2440000000000002E-2</v>
      </c>
      <c r="T51" s="48">
        <v>-0.55420000000000003</v>
      </c>
      <c r="U51" s="43"/>
      <c r="V51" s="43"/>
      <c r="W51" s="43"/>
      <c r="X51" s="43"/>
    </row>
    <row r="52" spans="17:25">
      <c r="Q52" s="43">
        <v>26</v>
      </c>
      <c r="R52" s="48">
        <v>2.2440000000000002E-2</v>
      </c>
      <c r="S52" s="48">
        <v>-2.2440000000000002E-2</v>
      </c>
      <c r="T52" s="48">
        <v>-0.55420000000000003</v>
      </c>
      <c r="U52" s="43"/>
      <c r="V52" s="43"/>
      <c r="W52" s="43"/>
      <c r="X52" s="43"/>
    </row>
    <row r="56" spans="17:25">
      <c r="Q56" t="s">
        <v>80</v>
      </c>
    </row>
    <row r="57" spans="17:25" ht="15" thickBot="1">
      <c r="R57" s="51" t="s">
        <v>92</v>
      </c>
      <c r="S57" s="51"/>
      <c r="T57" s="51"/>
      <c r="U57" s="51"/>
      <c r="V57" s="51"/>
      <c r="W57" s="51"/>
      <c r="X57" s="51"/>
      <c r="Y57" s="51"/>
    </row>
    <row r="58" spans="17:25">
      <c r="R58" s="43"/>
      <c r="S58" s="43"/>
      <c r="T58" s="43"/>
      <c r="U58" s="43"/>
      <c r="V58" s="43"/>
      <c r="W58" s="43"/>
      <c r="X58" s="43"/>
      <c r="Y58" s="43"/>
    </row>
    <row r="59" spans="17:25" ht="15" thickBot="1">
      <c r="R59" s="52" t="s">
        <v>93</v>
      </c>
      <c r="S59" s="53"/>
      <c r="T59" s="53"/>
      <c r="U59" s="53"/>
      <c r="V59" s="53"/>
      <c r="W59" s="53"/>
      <c r="X59" s="53"/>
      <c r="Y59" s="53"/>
    </row>
    <row r="60" spans="17:25">
      <c r="R60" s="47" t="s">
        <v>14</v>
      </c>
      <c r="S60" s="48">
        <v>0.34327999999999997</v>
      </c>
      <c r="T60" s="43"/>
      <c r="U60" s="43"/>
      <c r="V60" s="43"/>
      <c r="W60" s="43"/>
      <c r="X60" s="43"/>
      <c r="Y60" s="43"/>
    </row>
    <row r="61" spans="17:25">
      <c r="R61" s="47" t="s">
        <v>94</v>
      </c>
      <c r="S61" s="48">
        <v>0.11784</v>
      </c>
      <c r="T61" s="43"/>
      <c r="U61" s="43"/>
      <c r="V61" s="43"/>
      <c r="W61" s="43"/>
      <c r="X61" s="43"/>
      <c r="Y61" s="43"/>
    </row>
    <row r="62" spans="17:25">
      <c r="R62" s="47" t="s">
        <v>95</v>
      </c>
      <c r="S62" s="48">
        <v>8.1089999999999995E-2</v>
      </c>
      <c r="T62" s="43"/>
      <c r="U62" s="43"/>
      <c r="V62" s="43"/>
      <c r="W62" s="43"/>
      <c r="X62" s="43"/>
      <c r="Y62" s="43"/>
    </row>
    <row r="63" spans="17:25">
      <c r="R63" s="47" t="s">
        <v>15</v>
      </c>
      <c r="S63" s="48">
        <v>1.8404499999999999</v>
      </c>
      <c r="T63" s="43"/>
      <c r="U63" s="43"/>
      <c r="V63" s="43"/>
      <c r="W63" s="43"/>
      <c r="X63" s="43"/>
      <c r="Y63" s="43"/>
    </row>
    <row r="64" spans="17:25">
      <c r="R64" s="47" t="s">
        <v>96</v>
      </c>
      <c r="S64" s="43">
        <v>26</v>
      </c>
      <c r="T64" s="43"/>
      <c r="U64" s="43"/>
      <c r="V64" s="43"/>
      <c r="W64" s="43"/>
      <c r="X64" s="43"/>
      <c r="Y64" s="43"/>
    </row>
    <row r="65" spans="18:25" ht="15" thickBot="1">
      <c r="R65" s="63" t="s">
        <v>132</v>
      </c>
      <c r="S65" s="63"/>
      <c r="T65" s="63"/>
      <c r="U65" s="63"/>
      <c r="V65" s="63"/>
      <c r="W65" s="63"/>
      <c r="X65" s="63"/>
      <c r="Y65" s="63"/>
    </row>
    <row r="66" spans="18:25">
      <c r="R66" s="54"/>
      <c r="S66" s="54"/>
      <c r="T66" s="54"/>
      <c r="U66" s="54"/>
      <c r="V66" s="54"/>
      <c r="W66" s="54"/>
      <c r="X66" s="54"/>
      <c r="Y66" s="54"/>
    </row>
    <row r="67" spans="18:25" ht="15" thickBot="1">
      <c r="R67" s="52" t="s">
        <v>38</v>
      </c>
      <c r="S67" s="53"/>
      <c r="T67" s="53"/>
      <c r="U67" s="53"/>
      <c r="V67" s="53"/>
      <c r="W67" s="53"/>
      <c r="X67" s="53"/>
      <c r="Y67" s="53"/>
    </row>
    <row r="68" spans="18:25">
      <c r="R68" s="46"/>
      <c r="S68" s="46" t="s">
        <v>98</v>
      </c>
      <c r="T68" s="46" t="s">
        <v>29</v>
      </c>
      <c r="U68" s="46" t="s">
        <v>31</v>
      </c>
      <c r="V68" s="46" t="s">
        <v>17</v>
      </c>
      <c r="W68" s="46" t="s">
        <v>87</v>
      </c>
      <c r="X68" s="55"/>
      <c r="Y68" s="55"/>
    </row>
    <row r="69" spans="18:25">
      <c r="R69" s="47" t="s">
        <v>99</v>
      </c>
      <c r="S69" s="48">
        <v>1</v>
      </c>
      <c r="T69" s="48">
        <v>10.859730000000001</v>
      </c>
      <c r="U69" s="48">
        <v>10.859730000000001</v>
      </c>
      <c r="V69" s="48">
        <v>3.2060599999999999</v>
      </c>
      <c r="W69" s="48">
        <v>8.5989999999999997E-2</v>
      </c>
      <c r="X69" s="43"/>
      <c r="Y69" s="43"/>
    </row>
    <row r="70" spans="18:25">
      <c r="R70" s="47" t="s">
        <v>100</v>
      </c>
      <c r="S70" s="48">
        <v>24</v>
      </c>
      <c r="T70" s="48">
        <v>81.294120000000007</v>
      </c>
      <c r="U70" s="48">
        <v>3.3872499999999999</v>
      </c>
      <c r="V70" s="43"/>
      <c r="W70" s="43"/>
      <c r="X70" s="43"/>
      <c r="Y70" s="43"/>
    </row>
    <row r="71" spans="18:25" ht="15" thickBot="1">
      <c r="R71" s="56" t="s">
        <v>42</v>
      </c>
      <c r="S71" s="57">
        <v>25</v>
      </c>
      <c r="T71" s="57">
        <v>92.153850000000006</v>
      </c>
      <c r="U71" s="53"/>
      <c r="V71" s="53"/>
      <c r="W71" s="53"/>
      <c r="X71" s="53"/>
      <c r="Y71" s="53"/>
    </row>
    <row r="72" spans="18:25" ht="15" thickBot="1">
      <c r="R72" s="53"/>
      <c r="S72" s="53"/>
      <c r="T72" s="53"/>
      <c r="U72" s="53"/>
      <c r="V72" s="53"/>
      <c r="W72" s="53"/>
      <c r="X72" s="53"/>
      <c r="Y72" s="53"/>
    </row>
    <row r="73" spans="18:25">
      <c r="R73" s="46"/>
      <c r="S73" s="46" t="s">
        <v>101</v>
      </c>
      <c r="T73" s="46" t="s">
        <v>102</v>
      </c>
      <c r="U73" s="46" t="s">
        <v>103</v>
      </c>
      <c r="V73" s="46" t="s">
        <v>104</v>
      </c>
      <c r="W73" s="46" t="s">
        <v>105</v>
      </c>
      <c r="X73" s="58" t="s">
        <v>87</v>
      </c>
      <c r="Y73" s="58" t="s">
        <v>106</v>
      </c>
    </row>
    <row r="74" spans="18:25">
      <c r="R74" s="59" t="s">
        <v>107</v>
      </c>
      <c r="S74" s="48">
        <v>1.11765</v>
      </c>
      <c r="T74" s="48">
        <v>0.45557999999999998</v>
      </c>
      <c r="U74" s="48">
        <v>0.17738000000000001</v>
      </c>
      <c r="V74" s="48">
        <v>2.0579200000000002</v>
      </c>
      <c r="W74" s="48">
        <v>2.4532400000000001</v>
      </c>
      <c r="X74" s="48">
        <v>2.18E-2</v>
      </c>
      <c r="Y74" s="47" t="s">
        <v>108</v>
      </c>
    </row>
    <row r="75" spans="18:25">
      <c r="R75" s="59" t="s">
        <v>49</v>
      </c>
      <c r="S75" s="48">
        <v>0.29411999999999999</v>
      </c>
      <c r="T75" s="48">
        <v>0.16425999999999999</v>
      </c>
      <c r="U75" s="48">
        <v>-4.4900000000000002E-2</v>
      </c>
      <c r="V75" s="48">
        <v>0.63314000000000004</v>
      </c>
      <c r="W75" s="48">
        <v>1.7905500000000001</v>
      </c>
      <c r="X75" s="48">
        <v>8.5989999999999997E-2</v>
      </c>
      <c r="Y75" s="47" t="s">
        <v>127</v>
      </c>
    </row>
    <row r="76" spans="18:25">
      <c r="R76" s="60" t="s">
        <v>109</v>
      </c>
      <c r="S76" s="61">
        <v>2.0638999999999998</v>
      </c>
      <c r="T76" s="62"/>
      <c r="U76" s="62"/>
      <c r="V76" s="62"/>
      <c r="W76" s="62"/>
      <c r="X76" s="62"/>
      <c r="Y76" s="62"/>
    </row>
    <row r="77" spans="18:25">
      <c r="R77" s="64" t="s">
        <v>110</v>
      </c>
      <c r="S77" s="64"/>
      <c r="T77" s="64"/>
      <c r="U77" s="64"/>
      <c r="V77" s="43"/>
      <c r="W77" s="43"/>
      <c r="X77" s="43"/>
      <c r="Y77" s="43"/>
    </row>
    <row r="78" spans="18:25" ht="15" thickBot="1">
      <c r="R78" s="65" t="s">
        <v>111</v>
      </c>
      <c r="S78" s="65"/>
      <c r="T78" s="65"/>
      <c r="U78" s="65"/>
      <c r="V78" s="43"/>
      <c r="W78" s="43"/>
      <c r="X78" s="43"/>
      <c r="Y78" s="43"/>
    </row>
    <row r="79" spans="18:25">
      <c r="R79" s="54"/>
      <c r="S79" s="54"/>
      <c r="T79" s="54"/>
      <c r="U79" s="54"/>
      <c r="V79" s="54"/>
      <c r="W79" s="54"/>
      <c r="X79" s="54"/>
      <c r="Y79" s="54"/>
    </row>
    <row r="80" spans="18:25" ht="15" thickBot="1">
      <c r="R80" s="52" t="s">
        <v>112</v>
      </c>
      <c r="S80" s="53"/>
      <c r="T80" s="53"/>
      <c r="U80" s="53"/>
      <c r="V80" s="53"/>
      <c r="W80" s="53"/>
      <c r="X80" s="53"/>
      <c r="Y80" s="53"/>
    </row>
    <row r="81" spans="18:25">
      <c r="R81" s="46" t="s">
        <v>113</v>
      </c>
      <c r="S81" s="46" t="s">
        <v>114</v>
      </c>
      <c r="T81" s="46" t="s">
        <v>100</v>
      </c>
      <c r="U81" s="46" t="s">
        <v>115</v>
      </c>
      <c r="V81" s="55"/>
      <c r="W81" s="55"/>
      <c r="X81" s="55"/>
      <c r="Y81" s="55"/>
    </row>
    <row r="82" spans="18:25">
      <c r="R82" s="43">
        <v>1</v>
      </c>
      <c r="S82" s="48">
        <v>3.4705900000000001</v>
      </c>
      <c r="T82" s="48">
        <v>1.5294099999999999</v>
      </c>
      <c r="U82" s="48">
        <v>0.84813000000000005</v>
      </c>
      <c r="V82" s="43"/>
      <c r="W82" s="43"/>
      <c r="X82" s="43"/>
      <c r="Y82" s="43"/>
    </row>
    <row r="83" spans="18:25">
      <c r="R83" s="43">
        <v>2</v>
      </c>
      <c r="S83" s="48">
        <v>2.5882399999999999</v>
      </c>
      <c r="T83" s="48">
        <v>-1.5882400000000001</v>
      </c>
      <c r="U83" s="48">
        <v>-0.88075999999999999</v>
      </c>
      <c r="V83" s="43"/>
      <c r="W83" s="43"/>
      <c r="X83" s="43"/>
      <c r="Y83" s="43"/>
    </row>
    <row r="84" spans="18:25">
      <c r="R84" s="43">
        <v>3</v>
      </c>
      <c r="S84" s="48">
        <v>1.4117599999999999</v>
      </c>
      <c r="T84" s="48">
        <v>-0.41176000000000001</v>
      </c>
      <c r="U84" s="48">
        <v>-0.22833999999999999</v>
      </c>
      <c r="V84" s="43"/>
      <c r="W84" s="43"/>
      <c r="X84" s="43"/>
      <c r="Y84" s="43"/>
    </row>
    <row r="85" spans="18:25">
      <c r="R85" s="43">
        <v>4</v>
      </c>
      <c r="S85" s="48">
        <v>1.4117599999999999</v>
      </c>
      <c r="T85" s="48">
        <v>0.58823999999999999</v>
      </c>
      <c r="U85" s="48">
        <v>0.32621</v>
      </c>
      <c r="V85" s="43"/>
      <c r="W85" s="43"/>
      <c r="X85" s="43"/>
      <c r="Y85" s="43"/>
    </row>
    <row r="86" spans="18:25">
      <c r="R86" s="43">
        <v>5</v>
      </c>
      <c r="S86" s="48">
        <v>1.4117599999999999</v>
      </c>
      <c r="T86" s="48">
        <v>-0.41176000000000001</v>
      </c>
      <c r="U86" s="48">
        <v>-0.22833999999999999</v>
      </c>
      <c r="V86" s="43"/>
      <c r="W86" s="43"/>
      <c r="X86" s="43"/>
      <c r="Y86" s="43"/>
    </row>
    <row r="87" spans="18:25">
      <c r="R87" s="43">
        <v>6</v>
      </c>
      <c r="S87" s="48">
        <v>1.7058800000000001</v>
      </c>
      <c r="T87" s="48">
        <v>2.2941199999999999</v>
      </c>
      <c r="U87" s="48">
        <v>1.2722</v>
      </c>
      <c r="V87" s="43"/>
      <c r="W87" s="43"/>
      <c r="X87" s="43"/>
      <c r="Y87" s="43"/>
    </row>
    <row r="88" spans="18:25">
      <c r="R88" s="43">
        <v>7</v>
      </c>
      <c r="S88" s="48">
        <v>2.2941199999999999</v>
      </c>
      <c r="T88" s="48">
        <v>-2.2941199999999999</v>
      </c>
      <c r="U88" s="48">
        <v>-1.2722</v>
      </c>
      <c r="V88" s="43"/>
      <c r="W88" s="43"/>
      <c r="X88" s="43"/>
      <c r="Y88" s="43"/>
    </row>
    <row r="89" spans="18:25">
      <c r="R89" s="43">
        <v>8</v>
      </c>
      <c r="S89" s="48">
        <v>1.4117599999999999</v>
      </c>
      <c r="T89" s="48">
        <v>1.5882400000000001</v>
      </c>
      <c r="U89" s="48">
        <v>0.88075999999999999</v>
      </c>
      <c r="V89" s="43"/>
      <c r="W89" s="43"/>
      <c r="X89" s="43"/>
      <c r="Y89" s="43"/>
    </row>
    <row r="90" spans="18:25">
      <c r="R90" s="43">
        <v>9</v>
      </c>
      <c r="S90" s="48">
        <v>2.8823500000000002</v>
      </c>
      <c r="T90" s="48">
        <v>2.1176499999999998</v>
      </c>
      <c r="U90" s="48">
        <v>1.1743399999999999</v>
      </c>
      <c r="V90" s="43"/>
      <c r="W90" s="43"/>
      <c r="X90" s="43"/>
      <c r="Y90" s="43"/>
    </row>
    <row r="91" spans="18:25">
      <c r="R91" s="43">
        <v>10</v>
      </c>
      <c r="S91" s="48">
        <v>1.4117599999999999</v>
      </c>
      <c r="T91" s="48">
        <v>-0.41176000000000001</v>
      </c>
      <c r="U91" s="48">
        <v>-0.22833999999999999</v>
      </c>
      <c r="V91" s="43"/>
      <c r="W91" s="43"/>
      <c r="X91" s="43"/>
      <c r="Y91" s="43"/>
    </row>
    <row r="92" spans="18:25">
      <c r="R92" s="43">
        <v>11</v>
      </c>
      <c r="S92" s="48">
        <v>1.7058800000000001</v>
      </c>
      <c r="T92" s="48">
        <v>-1.7058800000000001</v>
      </c>
      <c r="U92" s="48">
        <v>-0.94599999999999995</v>
      </c>
      <c r="V92" s="43"/>
      <c r="W92" s="43"/>
      <c r="X92" s="43"/>
      <c r="Y92" s="43"/>
    </row>
    <row r="93" spans="18:25">
      <c r="R93" s="43">
        <v>12</v>
      </c>
      <c r="S93" s="48">
        <v>1.7058800000000001</v>
      </c>
      <c r="T93" s="48">
        <v>-1.7058800000000001</v>
      </c>
      <c r="U93" s="48">
        <v>-0.94599999999999995</v>
      </c>
      <c r="V93" s="43"/>
      <c r="W93" s="43"/>
      <c r="X93" s="43"/>
      <c r="Y93" s="43"/>
    </row>
    <row r="94" spans="18:25">
      <c r="R94" s="43">
        <v>13</v>
      </c>
      <c r="S94" s="48">
        <v>1.4117599999999999</v>
      </c>
      <c r="T94" s="48">
        <v>-0.41176000000000001</v>
      </c>
      <c r="U94" s="48">
        <v>-0.22833999999999999</v>
      </c>
      <c r="V94" s="43"/>
      <c r="W94" s="43"/>
      <c r="X94" s="43"/>
      <c r="Y94" s="43"/>
    </row>
    <row r="95" spans="18:25">
      <c r="R95" s="43">
        <v>14</v>
      </c>
      <c r="S95" s="48">
        <v>1.4117599999999999</v>
      </c>
      <c r="T95" s="48">
        <v>-1.4117599999999999</v>
      </c>
      <c r="U95" s="48">
        <v>-0.78288999999999997</v>
      </c>
      <c r="V95" s="43"/>
      <c r="W95" s="43"/>
      <c r="X95" s="43"/>
      <c r="Y95" s="43"/>
    </row>
    <row r="96" spans="18:25">
      <c r="R96" s="43">
        <v>15</v>
      </c>
      <c r="S96" s="48">
        <v>1.7058800000000001</v>
      </c>
      <c r="T96" s="48">
        <v>3.2941199999999999</v>
      </c>
      <c r="U96" s="48">
        <v>1.8267500000000001</v>
      </c>
      <c r="V96" s="43"/>
      <c r="W96" s="43"/>
      <c r="X96" s="43"/>
      <c r="Y96" s="43"/>
    </row>
    <row r="97" spans="18:25">
      <c r="R97" s="43">
        <v>16</v>
      </c>
      <c r="S97" s="48">
        <v>2.8823500000000002</v>
      </c>
      <c r="T97" s="48">
        <v>-1.88235</v>
      </c>
      <c r="U97" s="48">
        <v>-1.04386</v>
      </c>
      <c r="V97" s="43"/>
      <c r="W97" s="43"/>
      <c r="X97" s="43"/>
      <c r="Y97" s="43"/>
    </row>
    <row r="98" spans="18:25">
      <c r="R98" s="43">
        <v>17</v>
      </c>
      <c r="S98" s="48">
        <v>1.11765</v>
      </c>
      <c r="T98" s="48">
        <v>-1.11765</v>
      </c>
      <c r="U98" s="48">
        <v>-0.61978999999999995</v>
      </c>
      <c r="V98" s="43"/>
      <c r="W98" s="43"/>
      <c r="X98" s="43"/>
      <c r="Y98" s="43"/>
    </row>
    <row r="99" spans="18:25">
      <c r="R99" s="43">
        <v>18</v>
      </c>
      <c r="S99" s="48">
        <v>1.11765</v>
      </c>
      <c r="T99" s="48">
        <v>2.8823500000000002</v>
      </c>
      <c r="U99" s="48">
        <v>1.5984100000000001</v>
      </c>
      <c r="V99" s="43"/>
      <c r="W99" s="43"/>
      <c r="X99" s="43"/>
      <c r="Y99" s="43"/>
    </row>
    <row r="100" spans="18:25">
      <c r="R100" s="43">
        <v>19</v>
      </c>
      <c r="S100" s="48">
        <v>1.11765</v>
      </c>
      <c r="T100" s="48">
        <v>-1.11765</v>
      </c>
      <c r="U100" s="48">
        <v>-0.61978999999999995</v>
      </c>
      <c r="V100" s="43"/>
      <c r="W100" s="43"/>
      <c r="X100" s="43"/>
      <c r="Y100" s="43"/>
    </row>
    <row r="101" spans="18:25">
      <c r="R101" s="43">
        <v>20</v>
      </c>
      <c r="S101" s="48">
        <v>1.11765</v>
      </c>
      <c r="T101" s="48">
        <v>3.8823500000000002</v>
      </c>
      <c r="U101" s="48">
        <v>2.1529600000000002</v>
      </c>
      <c r="V101" s="43"/>
      <c r="W101" s="43"/>
      <c r="X101" s="43"/>
      <c r="Y101" s="43"/>
    </row>
    <row r="102" spans="18:25">
      <c r="R102" s="43">
        <v>21</v>
      </c>
      <c r="S102" s="48">
        <v>1.11765</v>
      </c>
      <c r="T102" s="48">
        <v>-1.11765</v>
      </c>
      <c r="U102" s="48">
        <v>-0.61978999999999995</v>
      </c>
      <c r="V102" s="43"/>
      <c r="W102" s="43"/>
      <c r="X102" s="43"/>
      <c r="Y102" s="43"/>
    </row>
    <row r="103" spans="18:25">
      <c r="R103" s="43">
        <v>22</v>
      </c>
      <c r="S103" s="48">
        <v>1.11765</v>
      </c>
      <c r="T103" s="48">
        <v>-1.11765</v>
      </c>
      <c r="U103" s="48">
        <v>-0.61978999999999995</v>
      </c>
      <c r="V103" s="43"/>
      <c r="W103" s="43"/>
      <c r="X103" s="43"/>
      <c r="Y103" s="43"/>
    </row>
    <row r="104" spans="18:25">
      <c r="R104" s="43">
        <v>23</v>
      </c>
      <c r="S104" s="48">
        <v>1.11765</v>
      </c>
      <c r="T104" s="48">
        <v>1.88235</v>
      </c>
      <c r="U104" s="48">
        <v>1.04386</v>
      </c>
      <c r="V104" s="43"/>
      <c r="W104" s="43"/>
      <c r="X104" s="43"/>
      <c r="Y104" s="43"/>
    </row>
    <row r="105" spans="18:25">
      <c r="R105" s="43">
        <v>24</v>
      </c>
      <c r="S105" s="48">
        <v>1.11765</v>
      </c>
      <c r="T105" s="48">
        <v>-1.11765</v>
      </c>
      <c r="U105" s="48">
        <v>-0.61978999999999995</v>
      </c>
      <c r="V105" s="43"/>
      <c r="W105" s="43"/>
      <c r="X105" s="43"/>
      <c r="Y105" s="43"/>
    </row>
    <row r="106" spans="18:25">
      <c r="R106" s="43">
        <v>25</v>
      </c>
      <c r="S106" s="48">
        <v>1.11765</v>
      </c>
      <c r="T106" s="48">
        <v>-1.11765</v>
      </c>
      <c r="U106" s="48">
        <v>-0.61978999999999995</v>
      </c>
      <c r="V106" s="43"/>
      <c r="W106" s="43"/>
      <c r="X106" s="43"/>
      <c r="Y106" s="43"/>
    </row>
    <row r="107" spans="18:25">
      <c r="R107" s="43">
        <v>26</v>
      </c>
      <c r="S107" s="48">
        <v>1.11765</v>
      </c>
      <c r="T107" s="48">
        <v>-1.11765</v>
      </c>
      <c r="U107" s="48">
        <v>-0.61978999999999995</v>
      </c>
      <c r="V107" s="43"/>
      <c r="W107" s="43"/>
      <c r="X107" s="43"/>
      <c r="Y107" s="43"/>
    </row>
  </sheetData>
  <mergeCells count="14">
    <mergeCell ref="R77:U77"/>
    <mergeCell ref="R78:U78"/>
    <mergeCell ref="Z2:AC2"/>
    <mergeCell ref="Z17:AA17"/>
    <mergeCell ref="I19:O19"/>
    <mergeCell ref="Z25:AC25"/>
    <mergeCell ref="Z40:AA40"/>
    <mergeCell ref="R57:Y57"/>
    <mergeCell ref="Z25:AC25"/>
    <mergeCell ref="I2:O2"/>
    <mergeCell ref="Q2:X2"/>
    <mergeCell ref="Q10:X10"/>
    <mergeCell ref="Q22:T22"/>
    <mergeCell ref="Q23:T23"/>
  </mergeCell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D16" sqref="D16"/>
    </sheetView>
  </sheetViews>
  <sheetFormatPr baseColWidth="10" defaultColWidth="8.83203125" defaultRowHeight="14" x14ac:dyDescent="0"/>
  <cols>
    <col min="1" max="1" width="17.33203125" customWidth="1"/>
    <col min="2" max="2" width="22.5" customWidth="1"/>
    <col min="3" max="3" width="21" customWidth="1"/>
    <col min="4" max="4" width="24" customWidth="1"/>
    <col min="5" max="5" width="23.83203125" customWidth="1"/>
  </cols>
  <sheetData>
    <row r="1" spans="1:5">
      <c r="A1" s="3" t="s">
        <v>0</v>
      </c>
      <c r="B1" s="3" t="s">
        <v>27</v>
      </c>
      <c r="C1" s="3" t="s">
        <v>36</v>
      </c>
      <c r="D1" s="3" t="s">
        <v>49</v>
      </c>
      <c r="E1" t="s">
        <v>52</v>
      </c>
    </row>
    <row r="2" spans="1:5">
      <c r="A2" s="3" t="s">
        <v>1</v>
      </c>
      <c r="B2" s="3">
        <v>0.18179999999999999</v>
      </c>
      <c r="C2">
        <f>9/44</f>
        <v>0.20454545454545456</v>
      </c>
      <c r="D2" s="3">
        <v>8</v>
      </c>
      <c r="E2">
        <v>9</v>
      </c>
    </row>
    <row r="3" spans="1:5">
      <c r="A3" s="3" t="s">
        <v>2</v>
      </c>
      <c r="B3" s="3">
        <v>0.11360000000000001</v>
      </c>
      <c r="C3">
        <f>3/44</f>
        <v>6.8181818181818177E-2</v>
      </c>
      <c r="D3" s="3">
        <v>5</v>
      </c>
      <c r="E3">
        <v>3</v>
      </c>
    </row>
    <row r="4" spans="1:5">
      <c r="A4" s="3" t="s">
        <v>3</v>
      </c>
      <c r="B4" s="3">
        <v>2.2700000000000001E-2</v>
      </c>
      <c r="C4">
        <f>2/44</f>
        <v>4.5454545454545456E-2</v>
      </c>
      <c r="D4" s="3">
        <v>1</v>
      </c>
      <c r="E4">
        <v>2</v>
      </c>
    </row>
    <row r="5" spans="1:5">
      <c r="A5" s="3" t="s">
        <v>4</v>
      </c>
      <c r="B5" s="3">
        <v>2.2700000000000001E-2</v>
      </c>
      <c r="C5">
        <v>0</v>
      </c>
      <c r="D5" s="3">
        <v>1</v>
      </c>
      <c r="E5">
        <v>0</v>
      </c>
    </row>
    <row r="6" spans="1:5">
      <c r="A6" s="3" t="s">
        <v>5</v>
      </c>
      <c r="B6" s="3">
        <v>2.2700000000000001E-2</v>
      </c>
      <c r="C6">
        <f>1/44</f>
        <v>2.2727272727272728E-2</v>
      </c>
      <c r="D6" s="3">
        <v>1</v>
      </c>
      <c r="E6">
        <v>1</v>
      </c>
    </row>
    <row r="7" spans="1:5">
      <c r="A7" s="3" t="s">
        <v>6</v>
      </c>
      <c r="B7" s="3">
        <v>4.5400000000000003E-2</v>
      </c>
      <c r="C7">
        <v>0</v>
      </c>
      <c r="D7" s="3">
        <v>2</v>
      </c>
      <c r="E7">
        <v>4</v>
      </c>
    </row>
    <row r="8" spans="1:5">
      <c r="A8" s="3" t="s">
        <v>7</v>
      </c>
      <c r="B8" s="3">
        <v>9.0999999999999998E-2</v>
      </c>
      <c r="C8">
        <f>2/44</f>
        <v>4.5454545454545456E-2</v>
      </c>
      <c r="D8" s="3">
        <v>4</v>
      </c>
      <c r="E8">
        <v>0</v>
      </c>
    </row>
    <row r="9" spans="1:5">
      <c r="A9" s="3" t="s">
        <v>8</v>
      </c>
      <c r="B9" s="3">
        <v>2.2700000000000001E-2</v>
      </c>
      <c r="C9">
        <v>0</v>
      </c>
      <c r="D9" s="3">
        <v>1</v>
      </c>
      <c r="E9">
        <v>4</v>
      </c>
    </row>
    <row r="10" spans="1:5">
      <c r="A10" s="3" t="s">
        <v>9</v>
      </c>
      <c r="B10" s="3">
        <v>0.1363</v>
      </c>
      <c r="C10">
        <f>1/44</f>
        <v>2.2727272727272728E-2</v>
      </c>
      <c r="D10" s="3">
        <v>6</v>
      </c>
      <c r="E10">
        <v>2</v>
      </c>
    </row>
    <row r="11" spans="1:5">
      <c r="A11" s="3" t="s">
        <v>10</v>
      </c>
      <c r="B11" s="3">
        <v>2.2700000000000001E-2</v>
      </c>
      <c r="C11">
        <v>0</v>
      </c>
      <c r="D11" s="3">
        <v>1</v>
      </c>
      <c r="E11">
        <v>0</v>
      </c>
    </row>
    <row r="12" spans="1:5">
      <c r="A12" s="3" t="s">
        <v>11</v>
      </c>
      <c r="B12" s="3">
        <v>4.5400000000000003E-2</v>
      </c>
      <c r="C12">
        <f>5/44</f>
        <v>0.11363636363636363</v>
      </c>
      <c r="D12" s="3">
        <v>2</v>
      </c>
      <c r="E12">
        <v>0</v>
      </c>
    </row>
    <row r="13" spans="1:5">
      <c r="A13" s="3" t="s">
        <v>12</v>
      </c>
      <c r="B13" s="3">
        <v>4.5400000000000003E-2</v>
      </c>
      <c r="C13">
        <f>2/44</f>
        <v>4.5454545454545456E-2</v>
      </c>
      <c r="D13" s="3">
        <v>2</v>
      </c>
      <c r="E13">
        <v>0</v>
      </c>
    </row>
    <row r="14" spans="1:5">
      <c r="A14" s="3" t="s">
        <v>13</v>
      </c>
      <c r="B14" s="3">
        <v>2.2700000000000001E-2</v>
      </c>
      <c r="C14">
        <v>0</v>
      </c>
      <c r="D14" s="3">
        <v>1</v>
      </c>
      <c r="E14">
        <v>1</v>
      </c>
    </row>
    <row r="15" spans="1:5">
      <c r="A15" s="3" t="s">
        <v>14</v>
      </c>
      <c r="B15" s="3">
        <v>2.2700000000000001E-2</v>
      </c>
      <c r="C15">
        <v>0</v>
      </c>
      <c r="D15" s="3">
        <v>1</v>
      </c>
      <c r="E15">
        <v>0</v>
      </c>
    </row>
    <row r="16" spans="1:5">
      <c r="A16" s="3" t="s">
        <v>15</v>
      </c>
      <c r="B16" s="3">
        <v>4.5400000000000003E-2</v>
      </c>
      <c r="C16">
        <f>2/44</f>
        <v>4.5454545454545456E-2</v>
      </c>
      <c r="D16" s="3">
        <v>2</v>
      </c>
      <c r="E16">
        <v>5</v>
      </c>
    </row>
    <row r="17" spans="1:5">
      <c r="A17" s="3" t="s">
        <v>16</v>
      </c>
      <c r="B17" s="3">
        <v>0.1363</v>
      </c>
      <c r="C17">
        <f>4/44</f>
        <v>9.0909090909090912E-2</v>
      </c>
      <c r="D17" s="3">
        <v>6</v>
      </c>
      <c r="E17">
        <v>2</v>
      </c>
    </row>
    <row r="18" spans="1:5">
      <c r="A18" s="3" t="s">
        <v>17</v>
      </c>
      <c r="B18" s="3">
        <v>0</v>
      </c>
      <c r="C18">
        <f>4/44</f>
        <v>9.0909090909090912E-2</v>
      </c>
      <c r="D18" s="3">
        <v>0</v>
      </c>
      <c r="E18">
        <v>0</v>
      </c>
    </row>
    <row r="19" spans="1:5">
      <c r="A19" s="3" t="s">
        <v>18</v>
      </c>
      <c r="B19" s="3">
        <v>0</v>
      </c>
      <c r="C19">
        <f>4/44</f>
        <v>9.0909090909090912E-2</v>
      </c>
      <c r="D19" s="3">
        <v>0</v>
      </c>
      <c r="E19">
        <v>0</v>
      </c>
    </row>
    <row r="20" spans="1:5">
      <c r="A20" s="3" t="s">
        <v>19</v>
      </c>
      <c r="B20" s="3">
        <v>0</v>
      </c>
      <c r="C20">
        <v>0</v>
      </c>
      <c r="D20" s="3">
        <v>0</v>
      </c>
      <c r="E20">
        <v>2</v>
      </c>
    </row>
    <row r="21" spans="1:5">
      <c r="A21" s="3" t="s">
        <v>20</v>
      </c>
      <c r="B21" s="3">
        <v>0</v>
      </c>
      <c r="C21">
        <v>0</v>
      </c>
      <c r="D21" s="3">
        <v>0</v>
      </c>
      <c r="E21">
        <v>4</v>
      </c>
    </row>
    <row r="22" spans="1:5">
      <c r="A22" s="3" t="s">
        <v>21</v>
      </c>
      <c r="B22" s="3">
        <v>0</v>
      </c>
      <c r="C22">
        <v>0</v>
      </c>
      <c r="D22" s="3">
        <v>0</v>
      </c>
      <c r="E22">
        <v>0</v>
      </c>
    </row>
    <row r="23" spans="1:5">
      <c r="A23" s="3" t="s">
        <v>22</v>
      </c>
      <c r="B23" s="3">
        <v>0</v>
      </c>
      <c r="C23">
        <v>0</v>
      </c>
      <c r="D23" s="3">
        <v>0</v>
      </c>
      <c r="E23">
        <v>0</v>
      </c>
    </row>
    <row r="24" spans="1:5">
      <c r="A24" s="3" t="s">
        <v>23</v>
      </c>
      <c r="B24" s="3">
        <v>0</v>
      </c>
      <c r="C24">
        <f>5/44</f>
        <v>0.11363636363636363</v>
      </c>
      <c r="D24" s="3">
        <v>0</v>
      </c>
      <c r="E24">
        <v>5</v>
      </c>
    </row>
    <row r="25" spans="1:5">
      <c r="A25" s="3" t="s">
        <v>24</v>
      </c>
      <c r="B25" s="3">
        <v>0</v>
      </c>
      <c r="C25">
        <v>0</v>
      </c>
      <c r="D25" s="3">
        <v>0</v>
      </c>
      <c r="E25">
        <v>0</v>
      </c>
    </row>
    <row r="26" spans="1:5">
      <c r="A26" s="3" t="s">
        <v>25</v>
      </c>
      <c r="B26" s="3">
        <v>0</v>
      </c>
      <c r="C26">
        <v>0</v>
      </c>
      <c r="D26" s="3">
        <v>0</v>
      </c>
      <c r="E26">
        <v>0</v>
      </c>
    </row>
    <row r="27" spans="1:5">
      <c r="A27" s="3" t="s">
        <v>26</v>
      </c>
      <c r="B27" s="3">
        <v>0</v>
      </c>
      <c r="C27">
        <v>0</v>
      </c>
      <c r="D27" s="3">
        <v>0</v>
      </c>
      <c r="E27">
        <v>0</v>
      </c>
    </row>
    <row r="28" spans="1:5">
      <c r="A28" t="s">
        <v>42</v>
      </c>
      <c r="B28" s="3">
        <f>SUM(B2:B27)</f>
        <v>0.99950000000000017</v>
      </c>
      <c r="C28" s="3">
        <f>SUM(C2:C27)</f>
        <v>1</v>
      </c>
      <c r="D28" s="3">
        <f>SUM(D2:D27)</f>
        <v>44</v>
      </c>
      <c r="E28" s="3">
        <f t="shared" ref="D28:E28" si="0">SUM(E2:E27)</f>
        <v>44</v>
      </c>
    </row>
    <row r="42" spans="5:9">
      <c r="E42" s="27" t="s">
        <v>48</v>
      </c>
    </row>
    <row r="44" spans="5:9" ht="15" thickBot="1">
      <c r="E44" t="s">
        <v>28</v>
      </c>
    </row>
    <row r="45" spans="5:9">
      <c r="E45" s="26" t="s">
        <v>43</v>
      </c>
      <c r="F45" s="26" t="s">
        <v>44</v>
      </c>
      <c r="G45" s="26" t="s">
        <v>45</v>
      </c>
      <c r="H45" s="26" t="s">
        <v>46</v>
      </c>
      <c r="I45" s="26" t="s">
        <v>47</v>
      </c>
    </row>
    <row r="46" spans="5:9">
      <c r="E46" s="4" t="s">
        <v>27</v>
      </c>
      <c r="F46" s="4">
        <v>26</v>
      </c>
      <c r="G46" s="4">
        <v>0.99950000000000017</v>
      </c>
      <c r="H46" s="4">
        <v>3.8442307692307699E-2</v>
      </c>
      <c r="I46" s="4">
        <v>2.5928465384615395E-3</v>
      </c>
    </row>
    <row r="47" spans="5:9" ht="15" thickBot="1">
      <c r="E47" s="5" t="s">
        <v>34</v>
      </c>
      <c r="F47" s="5">
        <v>26</v>
      </c>
      <c r="G47" s="5">
        <v>1</v>
      </c>
      <c r="H47" s="5">
        <v>3.8461538461538464E-2</v>
      </c>
      <c r="I47" s="5">
        <v>2.7177368086458986E-3</v>
      </c>
    </row>
    <row r="50" spans="5:11" ht="15" thickBot="1">
      <c r="E50" s="7" t="s">
        <v>38</v>
      </c>
    </row>
    <row r="51" spans="5:11">
      <c r="E51" s="10" t="s">
        <v>39</v>
      </c>
      <c r="F51" s="6" t="s">
        <v>29</v>
      </c>
      <c r="G51" s="6" t="s">
        <v>30</v>
      </c>
      <c r="H51" s="6" t="s">
        <v>31</v>
      </c>
      <c r="I51" s="6" t="s">
        <v>17</v>
      </c>
      <c r="J51" s="6" t="s">
        <v>32</v>
      </c>
      <c r="K51" s="6" t="s">
        <v>33</v>
      </c>
    </row>
    <row r="52" spans="5:11">
      <c r="E52" s="8" t="s">
        <v>40</v>
      </c>
      <c r="F52" s="4">
        <v>4.80769229982414E-9</v>
      </c>
      <c r="G52" s="4">
        <v>1</v>
      </c>
      <c r="H52" s="4">
        <v>4.80769229982414E-9</v>
      </c>
      <c r="I52" s="4">
        <v>1.8106079824329611E-6</v>
      </c>
      <c r="J52" s="4">
        <v>0.99893173053356277</v>
      </c>
      <c r="K52" s="4">
        <v>4.0343097068029978</v>
      </c>
    </row>
    <row r="53" spans="5:11">
      <c r="E53" s="8" t="s">
        <v>41</v>
      </c>
      <c r="F53" s="4">
        <v>0.13276458367768595</v>
      </c>
      <c r="G53" s="4">
        <v>50</v>
      </c>
      <c r="H53" s="4">
        <v>2.655291673553719E-3</v>
      </c>
      <c r="I53" s="4"/>
      <c r="J53" s="4"/>
      <c r="K53" s="4"/>
    </row>
    <row r="54" spans="5:11">
      <c r="E54" s="8"/>
      <c r="F54" s="4"/>
      <c r="G54" s="4"/>
      <c r="H54" s="4"/>
      <c r="I54" s="4"/>
      <c r="J54" s="4"/>
      <c r="K54" s="4"/>
    </row>
    <row r="55" spans="5:11" ht="15" thickBot="1">
      <c r="E55" s="9" t="s">
        <v>42</v>
      </c>
      <c r="F55" s="5">
        <v>0.13276458848537825</v>
      </c>
      <c r="G55" s="5">
        <v>51</v>
      </c>
      <c r="H55" s="5"/>
      <c r="I55" s="5"/>
      <c r="J55" s="5"/>
      <c r="K55" s="5"/>
    </row>
    <row r="58" spans="5:11">
      <c r="E58" s="28" t="s">
        <v>48</v>
      </c>
    </row>
    <row r="60" spans="5:11" ht="15" thickBot="1">
      <c r="E60" t="s">
        <v>28</v>
      </c>
    </row>
    <row r="61" spans="5:11">
      <c r="E61" s="25" t="s">
        <v>43</v>
      </c>
      <c r="F61" s="25" t="s">
        <v>44</v>
      </c>
      <c r="G61" s="25" t="s">
        <v>45</v>
      </c>
      <c r="H61" s="25" t="s">
        <v>46</v>
      </c>
      <c r="I61" s="25" t="s">
        <v>47</v>
      </c>
    </row>
    <row r="62" spans="5:11">
      <c r="E62" s="4" t="s">
        <v>27</v>
      </c>
      <c r="F62" s="4">
        <v>16</v>
      </c>
      <c r="G62" s="4">
        <v>0.99950000000000017</v>
      </c>
      <c r="H62" s="4">
        <v>6.246875000000001E-2</v>
      </c>
      <c r="I62" s="4">
        <v>2.7204489583333344E-3</v>
      </c>
    </row>
    <row r="63" spans="5:11" ht="15" thickBot="1">
      <c r="E63" s="5" t="s">
        <v>34</v>
      </c>
      <c r="F63" s="5">
        <v>16</v>
      </c>
      <c r="G63" s="5">
        <v>0.70454545454545447</v>
      </c>
      <c r="H63" s="5">
        <v>4.4034090909090905E-2</v>
      </c>
      <c r="I63" s="5">
        <v>3.062586088154269E-3</v>
      </c>
    </row>
    <row r="66" spans="5:11" ht="15" thickBot="1">
      <c r="E66" s="11" t="s">
        <v>38</v>
      </c>
    </row>
    <row r="67" spans="5:11">
      <c r="E67" s="14" t="s">
        <v>39</v>
      </c>
      <c r="F67" s="6" t="s">
        <v>29</v>
      </c>
      <c r="G67" s="6" t="s">
        <v>30</v>
      </c>
      <c r="H67" s="6" t="s">
        <v>31</v>
      </c>
      <c r="I67" s="6" t="s">
        <v>17</v>
      </c>
      <c r="J67" s="6" t="s">
        <v>32</v>
      </c>
      <c r="K67" s="6" t="s">
        <v>33</v>
      </c>
    </row>
    <row r="68" spans="5:11">
      <c r="E68" s="12" t="s">
        <v>40</v>
      </c>
      <c r="F68" s="4">
        <v>2.7186932463843239E-3</v>
      </c>
      <c r="G68" s="4">
        <v>1</v>
      </c>
      <c r="H68" s="4">
        <v>2.7186932463843239E-3</v>
      </c>
      <c r="I68" s="4">
        <v>0.94023059674713749</v>
      </c>
      <c r="J68" s="4">
        <v>0.33997174564058863</v>
      </c>
      <c r="K68" s="4">
        <v>4.1708767857666915</v>
      </c>
    </row>
    <row r="69" spans="5:11">
      <c r="E69" s="12" t="s">
        <v>41</v>
      </c>
      <c r="F69" s="4">
        <v>8.674552569731403E-2</v>
      </c>
      <c r="G69" s="4">
        <v>30</v>
      </c>
      <c r="H69" s="4">
        <v>2.8915175232438009E-3</v>
      </c>
      <c r="I69" s="4"/>
      <c r="J69" s="4"/>
      <c r="K69" s="4"/>
    </row>
    <row r="70" spans="5:11">
      <c r="E70" s="12"/>
      <c r="F70" s="4"/>
      <c r="G70" s="4"/>
      <c r="H70" s="4"/>
      <c r="I70" s="4"/>
      <c r="J70" s="4"/>
      <c r="K70" s="4"/>
    </row>
    <row r="71" spans="5:11" ht="15" thickBot="1">
      <c r="E71" s="13" t="s">
        <v>42</v>
      </c>
      <c r="F71" s="5">
        <v>8.9464218943698354E-2</v>
      </c>
      <c r="G71" s="5">
        <v>31</v>
      </c>
      <c r="H71" s="5"/>
      <c r="I71" s="5"/>
      <c r="J71" s="5"/>
      <c r="K71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9" sqref="B19"/>
    </sheetView>
  </sheetViews>
  <sheetFormatPr baseColWidth="10" defaultColWidth="8.83203125" defaultRowHeight="14" x14ac:dyDescent="0"/>
  <cols>
    <col min="1" max="2" width="18.83203125" customWidth="1"/>
    <col min="3" max="3" width="22.1640625" customWidth="1"/>
    <col min="5" max="5" width="23.33203125" customWidth="1"/>
  </cols>
  <sheetData>
    <row r="1" spans="1:11">
      <c r="A1" s="3" t="s">
        <v>0</v>
      </c>
      <c r="B1" s="3" t="s">
        <v>27</v>
      </c>
      <c r="C1" s="3" t="s">
        <v>35</v>
      </c>
      <c r="E1" s="29" t="s">
        <v>48</v>
      </c>
    </row>
    <row r="2" spans="1:11">
      <c r="A2" s="3" t="s">
        <v>1</v>
      </c>
      <c r="B2" s="3">
        <v>0.18179999999999999</v>
      </c>
      <c r="C2">
        <f>4/43</f>
        <v>9.3023255813953487E-2</v>
      </c>
    </row>
    <row r="3" spans="1:11" ht="15" thickBot="1">
      <c r="A3" s="3" t="s">
        <v>2</v>
      </c>
      <c r="B3" s="3">
        <v>0.11360000000000001</v>
      </c>
      <c r="C3">
        <f>3/43</f>
        <v>6.9767441860465115E-2</v>
      </c>
      <c r="E3" t="s">
        <v>28</v>
      </c>
    </row>
    <row r="4" spans="1:11">
      <c r="A4" s="3" t="s">
        <v>3</v>
      </c>
      <c r="B4" s="3">
        <v>2.2700000000000001E-2</v>
      </c>
      <c r="C4">
        <f>1/43</f>
        <v>2.3255813953488372E-2</v>
      </c>
      <c r="E4" s="23" t="s">
        <v>43</v>
      </c>
      <c r="F4" s="23" t="s">
        <v>44</v>
      </c>
      <c r="G4" s="23" t="s">
        <v>45</v>
      </c>
      <c r="H4" s="23" t="s">
        <v>46</v>
      </c>
      <c r="I4" s="23" t="s">
        <v>47</v>
      </c>
    </row>
    <row r="5" spans="1:11">
      <c r="A5" s="3" t="s">
        <v>4</v>
      </c>
      <c r="B5" s="3">
        <v>2.2700000000000001E-2</v>
      </c>
      <c r="C5" s="3">
        <f>1/43</f>
        <v>2.3255813953488372E-2</v>
      </c>
      <c r="E5" s="4" t="s">
        <v>27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3" t="s">
        <v>5</v>
      </c>
      <c r="B6" s="3">
        <v>2.2700000000000001E-2</v>
      </c>
      <c r="C6">
        <f>2/43</f>
        <v>4.6511627906976744E-2</v>
      </c>
      <c r="E6" s="5" t="s">
        <v>35</v>
      </c>
      <c r="F6" s="5">
        <v>26</v>
      </c>
      <c r="G6" s="5">
        <v>1</v>
      </c>
      <c r="H6" s="5">
        <v>3.8461538461538464E-2</v>
      </c>
      <c r="I6" s="5">
        <v>2.1608353787910296E-3</v>
      </c>
    </row>
    <row r="7" spans="1:11">
      <c r="A7" s="3" t="s">
        <v>6</v>
      </c>
      <c r="B7" s="3">
        <v>4.5400000000000003E-2</v>
      </c>
      <c r="C7">
        <v>0</v>
      </c>
    </row>
    <row r="8" spans="1:11">
      <c r="A8" s="3" t="s">
        <v>7</v>
      </c>
      <c r="B8" s="3">
        <v>9.0999999999999998E-2</v>
      </c>
      <c r="C8">
        <f>5/43</f>
        <v>0.11627906976744186</v>
      </c>
    </row>
    <row r="9" spans="1:11" ht="15" thickBot="1">
      <c r="A9" s="3" t="s">
        <v>8</v>
      </c>
      <c r="B9" s="3">
        <v>2.2700000000000001E-2</v>
      </c>
      <c r="C9">
        <f>2/43</f>
        <v>4.6511627906976744E-2</v>
      </c>
      <c r="E9" s="19" t="s">
        <v>38</v>
      </c>
    </row>
    <row r="10" spans="1:11">
      <c r="A10" s="3" t="s">
        <v>9</v>
      </c>
      <c r="B10" s="3">
        <v>0.1363</v>
      </c>
      <c r="C10">
        <f>1/43</f>
        <v>2.3255813953488372E-2</v>
      </c>
      <c r="E10" s="22" t="s">
        <v>39</v>
      </c>
      <c r="F10" s="6" t="s">
        <v>29</v>
      </c>
      <c r="G10" s="6" t="s">
        <v>30</v>
      </c>
      <c r="H10" s="6" t="s">
        <v>31</v>
      </c>
      <c r="I10" s="6" t="s">
        <v>17</v>
      </c>
      <c r="J10" s="6" t="s">
        <v>32</v>
      </c>
      <c r="K10" s="6" t="s">
        <v>33</v>
      </c>
    </row>
    <row r="11" spans="1:11">
      <c r="A11" s="3" t="s">
        <v>10</v>
      </c>
      <c r="B11" s="3">
        <v>2.2700000000000001E-2</v>
      </c>
      <c r="C11">
        <f>1/43</f>
        <v>2.3255813953488372E-2</v>
      </c>
      <c r="E11" s="20" t="s">
        <v>40</v>
      </c>
      <c r="F11" s="4">
        <v>4.8076923275797157E-9</v>
      </c>
      <c r="G11" s="4">
        <v>1</v>
      </c>
      <c r="H11" s="4">
        <v>4.8076923275797157E-9</v>
      </c>
      <c r="I11" s="4">
        <v>2.0227236114099795E-6</v>
      </c>
      <c r="J11" s="4">
        <v>0.9988708884330757</v>
      </c>
      <c r="K11" s="4">
        <v>4.0343097068029978</v>
      </c>
    </row>
    <row r="12" spans="1:11">
      <c r="A12" s="3" t="s">
        <v>11</v>
      </c>
      <c r="B12" s="3">
        <v>4.5400000000000003E-2</v>
      </c>
      <c r="C12">
        <f>3/43</f>
        <v>6.9767441860465115E-2</v>
      </c>
      <c r="E12" s="20" t="s">
        <v>41</v>
      </c>
      <c r="F12" s="4">
        <v>0.11884204793131423</v>
      </c>
      <c r="G12" s="4">
        <v>50</v>
      </c>
      <c r="H12" s="4">
        <v>2.3768409586262845E-3</v>
      </c>
      <c r="I12" s="4"/>
      <c r="J12" s="4"/>
      <c r="K12" s="4"/>
    </row>
    <row r="13" spans="1:11">
      <c r="A13" s="3" t="s">
        <v>12</v>
      </c>
      <c r="B13" s="3">
        <v>4.5400000000000003E-2</v>
      </c>
      <c r="C13">
        <f>2/43</f>
        <v>4.6511627906976744E-2</v>
      </c>
      <c r="E13" s="20"/>
      <c r="F13" s="4"/>
      <c r="G13" s="4"/>
      <c r="H13" s="4"/>
      <c r="I13" s="4"/>
      <c r="J13" s="4"/>
      <c r="K13" s="4"/>
    </row>
    <row r="14" spans="1:11" ht="15" thickBot="1">
      <c r="A14" s="3" t="s">
        <v>13</v>
      </c>
      <c r="B14" s="3">
        <v>2.2700000000000001E-2</v>
      </c>
      <c r="C14">
        <v>0</v>
      </c>
      <c r="E14" s="21" t="s">
        <v>42</v>
      </c>
      <c r="F14" s="5">
        <v>0.11884205273900655</v>
      </c>
      <c r="G14" s="5">
        <v>51</v>
      </c>
      <c r="H14" s="5"/>
      <c r="I14" s="5"/>
      <c r="J14" s="5"/>
      <c r="K14" s="5"/>
    </row>
    <row r="15" spans="1:11">
      <c r="A15" s="3" t="s">
        <v>14</v>
      </c>
      <c r="B15" s="3">
        <v>2.2700000000000001E-2</v>
      </c>
      <c r="C15">
        <f>5/43</f>
        <v>0.11627906976744186</v>
      </c>
    </row>
    <row r="16" spans="1:11">
      <c r="A16" s="3" t="s">
        <v>15</v>
      </c>
      <c r="B16" s="3">
        <v>4.5400000000000003E-2</v>
      </c>
      <c r="C16">
        <f>1/43</f>
        <v>2.3255813953488372E-2</v>
      </c>
    </row>
    <row r="17" spans="1:11">
      <c r="A17" s="3" t="s">
        <v>16</v>
      </c>
      <c r="B17" s="3">
        <v>0.1363</v>
      </c>
      <c r="C17">
        <f>8/43</f>
        <v>0.18604651162790697</v>
      </c>
      <c r="E17" s="30" t="s">
        <v>48</v>
      </c>
    </row>
    <row r="18" spans="1:11">
      <c r="A18" s="3" t="s">
        <v>17</v>
      </c>
      <c r="B18" s="3">
        <v>0</v>
      </c>
      <c r="C18">
        <f>1/43</f>
        <v>2.3255813953488372E-2</v>
      </c>
    </row>
    <row r="19" spans="1:11" ht="15" thickBot="1">
      <c r="A19" s="3" t="s">
        <v>18</v>
      </c>
      <c r="B19" s="3">
        <v>0</v>
      </c>
      <c r="C19">
        <f>2/43</f>
        <v>4.6511627906976744E-2</v>
      </c>
      <c r="E19" t="s">
        <v>28</v>
      </c>
    </row>
    <row r="20" spans="1:11">
      <c r="A20" s="3" t="s">
        <v>19</v>
      </c>
      <c r="B20" s="3">
        <v>0</v>
      </c>
      <c r="C20">
        <v>0</v>
      </c>
      <c r="E20" s="24" t="s">
        <v>43</v>
      </c>
      <c r="F20" s="24" t="s">
        <v>44</v>
      </c>
      <c r="G20" s="24" t="s">
        <v>45</v>
      </c>
      <c r="H20" s="24" t="s">
        <v>46</v>
      </c>
      <c r="I20" s="24" t="s">
        <v>47</v>
      </c>
    </row>
    <row r="21" spans="1:11">
      <c r="A21" s="3" t="s">
        <v>20</v>
      </c>
      <c r="B21" s="3">
        <v>0</v>
      </c>
      <c r="C21">
        <v>0</v>
      </c>
      <c r="E21" s="4" t="s">
        <v>27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3" t="s">
        <v>21</v>
      </c>
      <c r="B22" s="3">
        <v>0</v>
      </c>
      <c r="C22">
        <v>0</v>
      </c>
      <c r="E22" s="5" t="s">
        <v>35</v>
      </c>
      <c r="F22" s="5">
        <v>16</v>
      </c>
      <c r="G22" s="5">
        <v>0.90697674418604646</v>
      </c>
      <c r="H22" s="5">
        <v>5.6686046511627904E-2</v>
      </c>
      <c r="I22" s="5">
        <v>2.52163331530557E-3</v>
      </c>
    </row>
    <row r="23" spans="1:11">
      <c r="A23" s="3" t="s">
        <v>22</v>
      </c>
      <c r="B23" s="3">
        <v>0</v>
      </c>
      <c r="C23">
        <v>0</v>
      </c>
    </row>
    <row r="24" spans="1:11">
      <c r="A24" s="3" t="s">
        <v>23</v>
      </c>
      <c r="B24" s="3">
        <v>0</v>
      </c>
      <c r="C24">
        <f>1/43</f>
        <v>2.3255813953488372E-2</v>
      </c>
    </row>
    <row r="25" spans="1:11" ht="15" thickBot="1">
      <c r="A25" s="3" t="s">
        <v>24</v>
      </c>
      <c r="B25" s="3">
        <v>0</v>
      </c>
      <c r="C25">
        <v>0</v>
      </c>
      <c r="E25" s="15" t="s">
        <v>38</v>
      </c>
    </row>
    <row r="26" spans="1:11">
      <c r="A26" s="3" t="s">
        <v>25</v>
      </c>
      <c r="B26" s="3">
        <v>0</v>
      </c>
      <c r="C26">
        <v>0</v>
      </c>
      <c r="E26" s="18" t="s">
        <v>39</v>
      </c>
      <c r="F26" s="6" t="s">
        <v>29</v>
      </c>
      <c r="G26" s="6" t="s">
        <v>30</v>
      </c>
      <c r="H26" s="6" t="s">
        <v>31</v>
      </c>
      <c r="I26" s="6" t="s">
        <v>17</v>
      </c>
      <c r="J26" s="6" t="s">
        <v>32</v>
      </c>
      <c r="K26" s="6" t="s">
        <v>33</v>
      </c>
    </row>
    <row r="27" spans="1:11">
      <c r="A27" s="3" t="s">
        <v>26</v>
      </c>
      <c r="B27" s="3">
        <v>0</v>
      </c>
      <c r="C27">
        <v>0</v>
      </c>
      <c r="E27" s="16" t="s">
        <v>40</v>
      </c>
      <c r="F27" s="4">
        <v>2.6751727707548245E-4</v>
      </c>
      <c r="G27" s="4">
        <v>1</v>
      </c>
      <c r="H27" s="4">
        <v>2.6751727707548245E-4</v>
      </c>
      <c r="I27" s="4">
        <v>0.10206527219946882</v>
      </c>
      <c r="J27" s="4">
        <v>0.75157932359511526</v>
      </c>
      <c r="K27" s="4">
        <v>4.1708767857666915</v>
      </c>
    </row>
    <row r="28" spans="1:11">
      <c r="E28" s="16" t="s">
        <v>41</v>
      </c>
      <c r="F28" s="4">
        <v>7.8631234104583531E-2</v>
      </c>
      <c r="G28" s="4">
        <v>30</v>
      </c>
      <c r="H28" s="4">
        <v>2.6210411368194509E-3</v>
      </c>
      <c r="I28" s="4"/>
      <c r="J28" s="4"/>
      <c r="K28" s="4"/>
    </row>
    <row r="29" spans="1:11">
      <c r="E29" s="16"/>
      <c r="F29" s="4"/>
      <c r="G29" s="4"/>
      <c r="H29" s="4"/>
      <c r="I29" s="4"/>
      <c r="J29" s="4"/>
      <c r="K29" s="4"/>
    </row>
    <row r="30" spans="1:11" ht="15" thickBot="1">
      <c r="E30" s="17" t="s">
        <v>42</v>
      </c>
      <c r="F30" s="5">
        <v>7.8898751381659013E-2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tabSelected="1" workbookViewId="0">
      <selection activeCell="B35" sqref="B35"/>
    </sheetView>
  </sheetViews>
  <sheetFormatPr baseColWidth="10" defaultRowHeight="14" x14ac:dyDescent="0"/>
  <cols>
    <col min="2" max="2" width="14.6640625" customWidth="1"/>
    <col min="3" max="3" width="17.33203125" customWidth="1"/>
    <col min="4" max="4" width="19.5" customWidth="1"/>
    <col min="5" max="5" width="17.6640625" customWidth="1"/>
    <col min="6" max="6" width="20.33203125" customWidth="1"/>
    <col min="9" max="9" width="13.5" customWidth="1"/>
  </cols>
  <sheetData>
    <row r="1" spans="1:46">
      <c r="T1" t="s">
        <v>126</v>
      </c>
      <c r="Y1" t="s">
        <v>80</v>
      </c>
      <c r="AD1" t="s">
        <v>126</v>
      </c>
      <c r="AM1" t="s">
        <v>80</v>
      </c>
    </row>
    <row r="2" spans="1:46" ht="15" thickBot="1">
      <c r="A2" s="32" t="s">
        <v>53</v>
      </c>
      <c r="B2" s="32" t="s">
        <v>0</v>
      </c>
      <c r="C2" s="32" t="s">
        <v>27</v>
      </c>
      <c r="D2" s="32" t="s">
        <v>82</v>
      </c>
      <c r="E2" s="32" t="s">
        <v>49</v>
      </c>
      <c r="F2" s="32" t="s">
        <v>89</v>
      </c>
      <c r="H2" s="32" t="s">
        <v>88</v>
      </c>
      <c r="P2" s="32" t="s">
        <v>81</v>
      </c>
      <c r="T2" s="51" t="s">
        <v>116</v>
      </c>
      <c r="U2" s="51"/>
      <c r="V2" s="51"/>
      <c r="W2" s="51"/>
      <c r="Y2" s="51" t="s">
        <v>116</v>
      </c>
      <c r="Z2" s="51"/>
      <c r="AA2" s="51"/>
      <c r="AB2" s="51"/>
      <c r="AD2" s="33" t="s">
        <v>92</v>
      </c>
      <c r="AE2" s="34"/>
      <c r="AF2" s="34"/>
      <c r="AG2" s="34"/>
      <c r="AH2" s="34"/>
      <c r="AI2" s="34"/>
      <c r="AJ2" s="34"/>
      <c r="AK2" s="34"/>
      <c r="AM2" s="51" t="s">
        <v>92</v>
      </c>
      <c r="AN2" s="51"/>
      <c r="AO2" s="51"/>
      <c r="AP2" s="51"/>
      <c r="AQ2" s="51"/>
      <c r="AR2" s="51"/>
      <c r="AS2" s="51"/>
      <c r="AT2" s="51"/>
    </row>
    <row r="3" spans="1:46" ht="15" thickBot="1">
      <c r="B3" s="3" t="s">
        <v>54</v>
      </c>
      <c r="C3" s="31">
        <v>0.18179999999999999</v>
      </c>
      <c r="D3" s="3">
        <f>(P3/1409)</f>
        <v>0</v>
      </c>
      <c r="E3" s="3">
        <v>8</v>
      </c>
      <c r="F3">
        <v>0</v>
      </c>
      <c r="H3" s="33" t="s">
        <v>83</v>
      </c>
      <c r="I3" s="34"/>
      <c r="J3" s="34"/>
      <c r="K3" s="34"/>
      <c r="L3" s="34"/>
      <c r="M3" s="34"/>
      <c r="N3" s="34"/>
      <c r="P3" s="3">
        <v>0</v>
      </c>
      <c r="T3" s="58" t="s">
        <v>85</v>
      </c>
      <c r="U3" s="55">
        <v>25</v>
      </c>
      <c r="V3" s="58" t="s">
        <v>117</v>
      </c>
      <c r="W3" s="66">
        <v>2.0686599999999999</v>
      </c>
      <c r="Y3" s="58" t="s">
        <v>85</v>
      </c>
      <c r="Z3" s="55">
        <v>26</v>
      </c>
      <c r="AA3" s="58" t="s">
        <v>117</v>
      </c>
      <c r="AB3" s="66">
        <v>2.0638999999999998</v>
      </c>
      <c r="AD3" s="3"/>
      <c r="AE3" s="3"/>
      <c r="AF3" s="3"/>
      <c r="AG3" s="3"/>
      <c r="AH3" s="3"/>
      <c r="AI3" s="3"/>
      <c r="AJ3" s="3"/>
      <c r="AK3" s="3"/>
      <c r="AM3" s="43"/>
      <c r="AN3" s="43"/>
      <c r="AO3" s="43"/>
      <c r="AP3" s="43"/>
      <c r="AQ3" s="43"/>
      <c r="AR3" s="43"/>
      <c r="AS3" s="43"/>
      <c r="AT3" s="43"/>
    </row>
    <row r="4" spans="1:46" ht="15" thickBot="1">
      <c r="B4" s="3" t="s">
        <v>55</v>
      </c>
      <c r="C4" s="31">
        <v>0.11360000000000001</v>
      </c>
      <c r="D4" s="3">
        <f>(P4/1409)</f>
        <v>2.0581973030518098E-2</v>
      </c>
      <c r="E4" s="3">
        <v>5</v>
      </c>
      <c r="F4">
        <v>0</v>
      </c>
      <c r="H4" s="3"/>
      <c r="I4" s="3"/>
      <c r="J4" s="3"/>
      <c r="K4" s="3"/>
      <c r="L4" s="3"/>
      <c r="M4" s="3"/>
      <c r="N4" s="3"/>
      <c r="P4" s="3">
        <v>29</v>
      </c>
      <c r="T4" s="43"/>
      <c r="U4" s="43"/>
      <c r="V4" s="43"/>
      <c r="W4" s="43"/>
      <c r="Y4" s="43"/>
      <c r="Z4" s="43"/>
      <c r="AA4" s="43"/>
      <c r="AB4" s="43"/>
      <c r="AD4" s="79" t="s">
        <v>93</v>
      </c>
      <c r="AE4" s="80"/>
      <c r="AF4" s="80"/>
      <c r="AG4" s="80"/>
      <c r="AH4" s="80"/>
      <c r="AI4" s="80"/>
      <c r="AJ4" s="80"/>
      <c r="AK4" s="80"/>
      <c r="AM4" s="52" t="s">
        <v>93</v>
      </c>
      <c r="AN4" s="53"/>
      <c r="AO4" s="53"/>
      <c r="AP4" s="53"/>
      <c r="AQ4" s="53"/>
      <c r="AR4" s="53"/>
      <c r="AS4" s="53"/>
      <c r="AT4" s="53"/>
    </row>
    <row r="5" spans="1:46" ht="15" thickBot="1">
      <c r="B5" s="3" t="s">
        <v>56</v>
      </c>
      <c r="C5" s="31">
        <v>2.2700000000000001E-2</v>
      </c>
      <c r="D5" s="3">
        <f>(P5/1409)</f>
        <v>4.6132008516678494E-2</v>
      </c>
      <c r="E5" s="3">
        <v>1</v>
      </c>
      <c r="F5">
        <v>1</v>
      </c>
      <c r="H5" s="35" t="s">
        <v>84</v>
      </c>
      <c r="I5" s="36"/>
      <c r="J5" s="36"/>
      <c r="K5" s="36"/>
      <c r="L5" s="36"/>
      <c r="M5" s="36"/>
      <c r="N5" s="36"/>
      <c r="P5" s="3">
        <v>65</v>
      </c>
      <c r="T5" s="55"/>
      <c r="U5" s="67"/>
      <c r="V5" s="68">
        <v>0.18179999999999999</v>
      </c>
      <c r="W5" s="68">
        <v>0</v>
      </c>
      <c r="Y5" s="55"/>
      <c r="Z5" s="67"/>
      <c r="AA5" s="68" t="s">
        <v>49</v>
      </c>
      <c r="AB5" s="68" t="s">
        <v>89</v>
      </c>
      <c r="AD5" s="38" t="s">
        <v>14</v>
      </c>
      <c r="AE5" s="39">
        <v>2.5609127712756346E-2</v>
      </c>
      <c r="AF5" s="3"/>
      <c r="AG5" s="3"/>
      <c r="AH5" s="3"/>
      <c r="AI5" s="3"/>
      <c r="AJ5" s="3"/>
      <c r="AK5" s="3"/>
      <c r="AM5" s="47" t="s">
        <v>14</v>
      </c>
      <c r="AN5" s="48">
        <v>0.18190999999999999</v>
      </c>
      <c r="AO5" s="43"/>
      <c r="AP5" s="43"/>
      <c r="AQ5" s="43"/>
      <c r="AR5" s="43"/>
      <c r="AS5" s="43"/>
      <c r="AT5" s="43"/>
    </row>
    <row r="6" spans="1:46" ht="15" thickTop="1">
      <c r="B6" s="3" t="s">
        <v>57</v>
      </c>
      <c r="C6" s="31">
        <v>2.2700000000000001E-2</v>
      </c>
      <c r="D6" s="3">
        <f>(P6/1409)</f>
        <v>4.1163946061036197E-2</v>
      </c>
      <c r="E6" s="3">
        <v>1</v>
      </c>
      <c r="F6">
        <v>0</v>
      </c>
      <c r="H6" s="37" t="s">
        <v>43</v>
      </c>
      <c r="I6" s="37" t="s">
        <v>85</v>
      </c>
      <c r="J6" s="37" t="s">
        <v>45</v>
      </c>
      <c r="K6" s="37" t="s">
        <v>86</v>
      </c>
      <c r="L6" s="37" t="s">
        <v>47</v>
      </c>
      <c r="M6" s="37"/>
      <c r="N6" s="37"/>
      <c r="P6" s="3">
        <v>58</v>
      </c>
      <c r="T6" s="69">
        <v>0.18179999999999999</v>
      </c>
      <c r="U6" s="70" t="s">
        <v>118</v>
      </c>
      <c r="V6" s="71">
        <v>1</v>
      </c>
      <c r="W6" s="72"/>
      <c r="Y6" s="69" t="s">
        <v>49</v>
      </c>
      <c r="Z6" s="70" t="s">
        <v>118</v>
      </c>
      <c r="AA6" s="71">
        <v>1</v>
      </c>
      <c r="AB6" s="72"/>
      <c r="AD6" s="38" t="s">
        <v>94</v>
      </c>
      <c r="AE6" s="39">
        <v>6.5582742220826509E-4</v>
      </c>
      <c r="AF6" s="3"/>
      <c r="AG6" s="3"/>
      <c r="AH6" s="3"/>
      <c r="AI6" s="3"/>
      <c r="AJ6" s="3"/>
      <c r="AK6" s="3"/>
      <c r="AM6" s="47" t="s">
        <v>94</v>
      </c>
      <c r="AN6" s="48">
        <v>3.3090000000000001E-2</v>
      </c>
      <c r="AO6" s="43"/>
      <c r="AP6" s="43"/>
      <c r="AQ6" s="43"/>
      <c r="AR6" s="43"/>
      <c r="AS6" s="43"/>
      <c r="AT6" s="43"/>
    </row>
    <row r="7" spans="1:46">
      <c r="B7" s="3" t="s">
        <v>58</v>
      </c>
      <c r="C7" s="31">
        <v>2.2700000000000001E-2</v>
      </c>
      <c r="D7" s="3">
        <f>(P7/1409)</f>
        <v>0</v>
      </c>
      <c r="E7" s="3">
        <v>1</v>
      </c>
      <c r="F7">
        <v>0</v>
      </c>
      <c r="H7" s="38" t="s">
        <v>27</v>
      </c>
      <c r="I7" s="3">
        <v>26</v>
      </c>
      <c r="J7" s="39">
        <v>0.99950000000000006</v>
      </c>
      <c r="K7" s="39">
        <v>3.8442307692307692E-2</v>
      </c>
      <c r="L7" s="39">
        <v>2.5928465384615386E-3</v>
      </c>
      <c r="M7" s="3"/>
      <c r="N7" s="3"/>
      <c r="P7" s="3">
        <v>0</v>
      </c>
      <c r="T7" s="43"/>
      <c r="U7" s="73" t="s">
        <v>119</v>
      </c>
      <c r="V7" s="72"/>
      <c r="W7" s="72"/>
      <c r="Y7" s="43"/>
      <c r="Z7" s="73" t="s">
        <v>119</v>
      </c>
      <c r="AA7" s="72"/>
      <c r="AB7" s="72"/>
      <c r="AD7" s="38" t="s">
        <v>95</v>
      </c>
      <c r="AE7" s="39">
        <v>-4.098351310186639E-2</v>
      </c>
      <c r="AF7" s="3"/>
      <c r="AG7" s="3"/>
      <c r="AH7" s="3"/>
      <c r="AI7" s="3"/>
      <c r="AJ7" s="3"/>
      <c r="AK7" s="3"/>
      <c r="AM7" s="47" t="s">
        <v>95</v>
      </c>
      <c r="AN7" s="48">
        <v>-7.1999999999999998E-3</v>
      </c>
      <c r="AO7" s="43"/>
      <c r="AP7" s="43"/>
      <c r="AQ7" s="43"/>
      <c r="AR7" s="43"/>
      <c r="AS7" s="43"/>
      <c r="AT7" s="43"/>
    </row>
    <row r="8" spans="1:46" ht="15" thickBot="1">
      <c r="B8" s="3" t="s">
        <v>59</v>
      </c>
      <c r="C8" s="31">
        <v>0</v>
      </c>
      <c r="D8" s="3">
        <f>(P8/1409)</f>
        <v>0</v>
      </c>
      <c r="E8" s="3">
        <v>2</v>
      </c>
      <c r="F8">
        <v>0</v>
      </c>
      <c r="H8" s="40" t="s">
        <v>82</v>
      </c>
      <c r="I8" s="36">
        <v>26</v>
      </c>
      <c r="J8" s="41">
        <v>1</v>
      </c>
      <c r="K8" s="41">
        <v>3.8461538461538464E-2</v>
      </c>
      <c r="L8" s="41">
        <v>2.9077201355684856E-3</v>
      </c>
      <c r="M8" s="36"/>
      <c r="N8" s="36"/>
      <c r="P8" s="3">
        <v>0</v>
      </c>
      <c r="T8" s="43"/>
      <c r="U8" s="73" t="s">
        <v>120</v>
      </c>
      <c r="V8" s="72"/>
      <c r="W8" s="72"/>
      <c r="Y8" s="43"/>
      <c r="Z8" s="73" t="s">
        <v>120</v>
      </c>
      <c r="AA8" s="72"/>
      <c r="AB8" s="72"/>
      <c r="AD8" s="38" t="s">
        <v>15</v>
      </c>
      <c r="AE8" s="39">
        <v>5.5017167519249101E-2</v>
      </c>
      <c r="AF8" s="3"/>
      <c r="AG8" s="3"/>
      <c r="AH8" s="3"/>
      <c r="AI8" s="3"/>
      <c r="AJ8" s="3"/>
      <c r="AK8" s="3"/>
      <c r="AM8" s="47" t="s">
        <v>15</v>
      </c>
      <c r="AN8" s="48">
        <v>2.7044000000000001</v>
      </c>
      <c r="AO8" s="43"/>
      <c r="AP8" s="43"/>
      <c r="AQ8" s="43"/>
      <c r="AR8" s="43"/>
      <c r="AS8" s="43"/>
      <c r="AT8" s="43"/>
    </row>
    <row r="9" spans="1:46" ht="15" thickTop="1">
      <c r="B9" s="3" t="s">
        <v>60</v>
      </c>
      <c r="C9" s="3">
        <v>4.5400000000000003E-2</v>
      </c>
      <c r="D9" s="3">
        <f>(P9/1409)</f>
        <v>6.1036195883605392E-2</v>
      </c>
      <c r="E9" s="3">
        <v>4</v>
      </c>
      <c r="F9">
        <v>1</v>
      </c>
      <c r="H9" s="3"/>
      <c r="I9" s="3"/>
      <c r="J9" s="3"/>
      <c r="K9" s="3"/>
      <c r="L9" s="3"/>
      <c r="M9" s="3"/>
      <c r="N9" s="3"/>
      <c r="P9" s="3">
        <v>86</v>
      </c>
      <c r="T9" s="43"/>
      <c r="U9" s="73" t="s">
        <v>121</v>
      </c>
      <c r="V9" s="72"/>
      <c r="W9" s="72"/>
      <c r="Y9" s="43"/>
      <c r="Z9" s="73" t="s">
        <v>121</v>
      </c>
      <c r="AA9" s="72"/>
      <c r="AB9" s="72"/>
      <c r="AD9" s="38" t="s">
        <v>96</v>
      </c>
      <c r="AE9" s="3">
        <v>26</v>
      </c>
      <c r="AF9" s="3"/>
      <c r="AG9" s="3"/>
      <c r="AH9" s="3"/>
      <c r="AI9" s="3"/>
      <c r="AJ9" s="3"/>
      <c r="AK9" s="3"/>
      <c r="AM9" s="47" t="s">
        <v>96</v>
      </c>
      <c r="AN9" s="43">
        <v>26</v>
      </c>
      <c r="AO9" s="43"/>
      <c r="AP9" s="43"/>
      <c r="AQ9" s="43"/>
      <c r="AR9" s="43"/>
      <c r="AS9" s="43"/>
      <c r="AT9" s="43"/>
    </row>
    <row r="10" spans="1:46" ht="15" thickBot="1">
      <c r="B10" s="3" t="s">
        <v>61</v>
      </c>
      <c r="C10" s="31">
        <v>0</v>
      </c>
      <c r="D10" s="3">
        <f>(P10/1409)</f>
        <v>0</v>
      </c>
      <c r="E10" s="3">
        <v>1</v>
      </c>
      <c r="F10">
        <v>0</v>
      </c>
      <c r="H10" s="35" t="s">
        <v>38</v>
      </c>
      <c r="I10" s="36"/>
      <c r="J10" s="36"/>
      <c r="K10" s="36"/>
      <c r="L10" s="36"/>
      <c r="M10" s="36"/>
      <c r="N10" s="36"/>
      <c r="P10" s="3">
        <v>0</v>
      </c>
      <c r="T10" s="43"/>
      <c r="U10" s="73" t="s">
        <v>122</v>
      </c>
      <c r="V10" s="72"/>
      <c r="W10" s="72"/>
      <c r="Y10" s="43"/>
      <c r="Z10" s="73" t="s">
        <v>122</v>
      </c>
      <c r="AA10" s="72"/>
      <c r="AB10" s="72"/>
      <c r="AD10" s="33" t="s">
        <v>133</v>
      </c>
      <c r="AE10" s="34"/>
      <c r="AF10" s="34"/>
      <c r="AG10" s="34"/>
      <c r="AH10" s="34"/>
      <c r="AI10" s="34"/>
      <c r="AJ10" s="34"/>
      <c r="AK10" s="34"/>
      <c r="AM10" s="63" t="s">
        <v>135</v>
      </c>
      <c r="AN10" s="63"/>
      <c r="AO10" s="63"/>
      <c r="AP10" s="63"/>
      <c r="AQ10" s="63"/>
      <c r="AR10" s="63"/>
      <c r="AS10" s="63"/>
      <c r="AT10" s="63"/>
    </row>
    <row r="11" spans="1:46" ht="15" thickTop="1">
      <c r="B11" s="3" t="s">
        <v>62</v>
      </c>
      <c r="C11" s="3">
        <v>9.0999999999999998E-2</v>
      </c>
      <c r="D11" s="3">
        <f>(P11/1409)</f>
        <v>0</v>
      </c>
      <c r="E11" s="3">
        <v>6</v>
      </c>
      <c r="F11">
        <v>0</v>
      </c>
      <c r="H11" s="37" t="s">
        <v>39</v>
      </c>
      <c r="I11" s="37" t="s">
        <v>29</v>
      </c>
      <c r="J11" s="37" t="s">
        <v>30</v>
      </c>
      <c r="K11" s="37" t="s">
        <v>31</v>
      </c>
      <c r="L11" s="37" t="s">
        <v>17</v>
      </c>
      <c r="M11" s="37" t="s">
        <v>87</v>
      </c>
      <c r="N11" s="37" t="s">
        <v>33</v>
      </c>
      <c r="P11" s="3">
        <v>0</v>
      </c>
      <c r="T11" s="74">
        <v>0</v>
      </c>
      <c r="U11" s="75" t="s">
        <v>118</v>
      </c>
      <c r="V11" s="76">
        <v>7.152E-2</v>
      </c>
      <c r="W11" s="76">
        <v>1</v>
      </c>
      <c r="Y11" s="74" t="s">
        <v>89</v>
      </c>
      <c r="Z11" s="75" t="s">
        <v>118</v>
      </c>
      <c r="AA11" s="76">
        <v>-0.18190999999999999</v>
      </c>
      <c r="AB11" s="76">
        <v>1</v>
      </c>
      <c r="AD11" s="81"/>
      <c r="AE11" s="81"/>
      <c r="AF11" s="81"/>
      <c r="AG11" s="81"/>
      <c r="AH11" s="81"/>
      <c r="AI11" s="81"/>
      <c r="AJ11" s="81"/>
      <c r="AK11" s="81"/>
      <c r="AM11" s="54"/>
      <c r="AN11" s="54"/>
      <c r="AO11" s="54"/>
      <c r="AP11" s="54"/>
      <c r="AQ11" s="54"/>
      <c r="AR11" s="54"/>
      <c r="AS11" s="54"/>
      <c r="AT11" s="54"/>
    </row>
    <row r="12" spans="1:46" ht="15" thickBot="1">
      <c r="B12" s="3" t="s">
        <v>63</v>
      </c>
      <c r="C12" s="31">
        <v>0</v>
      </c>
      <c r="D12" s="3">
        <f>(P12/1409)</f>
        <v>7.806955287437899E-3</v>
      </c>
      <c r="E12" s="3">
        <v>1</v>
      </c>
      <c r="F12">
        <v>0</v>
      </c>
      <c r="H12" s="3" t="s">
        <v>40</v>
      </c>
      <c r="I12" s="39">
        <v>4.8076923054348863E-9</v>
      </c>
      <c r="J12" s="3">
        <v>1</v>
      </c>
      <c r="K12" s="39">
        <v>4.8076923054348863E-9</v>
      </c>
      <c r="L12" s="39">
        <v>1.7480716407396989E-6</v>
      </c>
      <c r="M12" s="39">
        <v>0.99895034103851243</v>
      </c>
      <c r="N12" s="39">
        <v>4.0343097068029854</v>
      </c>
      <c r="P12" s="3">
        <v>11</v>
      </c>
      <c r="T12" s="43"/>
      <c r="U12" s="73" t="s">
        <v>119</v>
      </c>
      <c r="V12" s="71">
        <v>4.326E-2</v>
      </c>
      <c r="W12" s="72"/>
      <c r="Y12" s="43"/>
      <c r="Z12" s="73" t="s">
        <v>119</v>
      </c>
      <c r="AA12" s="71">
        <v>4.0289999999999999E-2</v>
      </c>
      <c r="AB12" s="72"/>
      <c r="AD12" s="79" t="s">
        <v>38</v>
      </c>
      <c r="AE12" s="80"/>
      <c r="AF12" s="80"/>
      <c r="AG12" s="80"/>
      <c r="AH12" s="80"/>
      <c r="AI12" s="80"/>
      <c r="AJ12" s="80"/>
      <c r="AK12" s="80"/>
      <c r="AM12" s="52" t="s">
        <v>38</v>
      </c>
      <c r="AN12" s="53"/>
      <c r="AO12" s="53"/>
      <c r="AP12" s="53"/>
      <c r="AQ12" s="53"/>
      <c r="AR12" s="53"/>
      <c r="AS12" s="53"/>
      <c r="AT12" s="53"/>
    </row>
    <row r="13" spans="1:46">
      <c r="B13" s="3" t="s">
        <v>64</v>
      </c>
      <c r="C13" s="3">
        <v>0</v>
      </c>
      <c r="D13" s="3">
        <f>(P13/1409)</f>
        <v>0.14691270404542228</v>
      </c>
      <c r="E13" s="3">
        <v>2</v>
      </c>
      <c r="F13">
        <v>6</v>
      </c>
      <c r="H13" s="3" t="s">
        <v>41</v>
      </c>
      <c r="I13" s="39">
        <v>0.1375141668507506</v>
      </c>
      <c r="J13" s="3">
        <v>50</v>
      </c>
      <c r="K13" s="39">
        <v>2.7502833370150119E-3</v>
      </c>
      <c r="L13" s="3"/>
      <c r="M13" s="3"/>
      <c r="N13" s="3"/>
      <c r="P13" s="3">
        <v>207</v>
      </c>
      <c r="T13" s="43"/>
      <c r="U13" s="73" t="s">
        <v>120</v>
      </c>
      <c r="V13" s="71">
        <v>0.34386</v>
      </c>
      <c r="W13" s="72"/>
      <c r="Y13" s="43"/>
      <c r="Z13" s="73" t="s">
        <v>120</v>
      </c>
      <c r="AA13" s="71">
        <v>-0.90629000000000004</v>
      </c>
      <c r="AB13" s="72"/>
      <c r="AD13" s="37" t="s">
        <v>134</v>
      </c>
      <c r="AE13" s="37" t="s">
        <v>98</v>
      </c>
      <c r="AF13" s="37" t="s">
        <v>29</v>
      </c>
      <c r="AG13" s="37" t="s">
        <v>31</v>
      </c>
      <c r="AH13" s="37" t="s">
        <v>17</v>
      </c>
      <c r="AI13" s="37" t="s">
        <v>87</v>
      </c>
      <c r="AJ13" s="82"/>
      <c r="AK13" s="82"/>
      <c r="AM13" s="46"/>
      <c r="AN13" s="46" t="s">
        <v>98</v>
      </c>
      <c r="AO13" s="46" t="s">
        <v>29</v>
      </c>
      <c r="AP13" s="46" t="s">
        <v>31</v>
      </c>
      <c r="AQ13" s="46" t="s">
        <v>17</v>
      </c>
      <c r="AR13" s="46" t="s">
        <v>87</v>
      </c>
      <c r="AS13" s="55"/>
      <c r="AT13" s="55"/>
    </row>
    <row r="14" spans="1:46">
      <c r="B14" s="3" t="s">
        <v>65</v>
      </c>
      <c r="C14" s="3">
        <v>2.2700000000000001E-2</v>
      </c>
      <c r="D14" s="3">
        <f>(P14/1409)</f>
        <v>3.4066713981547196E-2</v>
      </c>
      <c r="E14" s="3">
        <v>2</v>
      </c>
      <c r="F14">
        <v>2</v>
      </c>
      <c r="H14" s="3"/>
      <c r="I14" s="3"/>
      <c r="J14" s="3"/>
      <c r="K14" s="3"/>
      <c r="L14" s="3"/>
      <c r="M14" s="3"/>
      <c r="N14" s="3"/>
      <c r="P14" s="3">
        <v>48</v>
      </c>
      <c r="T14" s="43"/>
      <c r="U14" s="73" t="s">
        <v>121</v>
      </c>
      <c r="V14" s="71">
        <v>0.73407999999999995</v>
      </c>
      <c r="W14" s="72"/>
      <c r="Y14" s="43"/>
      <c r="Z14" s="73" t="s">
        <v>121</v>
      </c>
      <c r="AA14" s="71">
        <v>0.37379000000000001</v>
      </c>
      <c r="AB14" s="72"/>
      <c r="AD14" s="38" t="s">
        <v>99</v>
      </c>
      <c r="AE14" s="39">
        <v>1</v>
      </c>
      <c r="AF14" s="39">
        <v>4.7674065025323685E-5</v>
      </c>
      <c r="AG14" s="39">
        <v>4.7674065025323685E-5</v>
      </c>
      <c r="AH14" s="39">
        <v>1.5750187537890634E-2</v>
      </c>
      <c r="AI14" s="39">
        <v>0.90117329296248472</v>
      </c>
      <c r="AJ14" s="3"/>
      <c r="AK14" s="3"/>
      <c r="AM14" s="47" t="s">
        <v>99</v>
      </c>
      <c r="AN14" s="48">
        <v>1</v>
      </c>
      <c r="AO14" s="48">
        <v>6.0072099999999997</v>
      </c>
      <c r="AP14" s="48">
        <v>6.0072099999999997</v>
      </c>
      <c r="AQ14" s="48">
        <v>0.82135000000000002</v>
      </c>
      <c r="AR14" s="48">
        <v>0.37379000000000001</v>
      </c>
      <c r="AS14" s="43"/>
      <c r="AT14" s="43"/>
    </row>
    <row r="15" spans="1:46" ht="15" thickBot="1">
      <c r="B15" s="3" t="s">
        <v>66</v>
      </c>
      <c r="C15" s="3">
        <v>0.1363</v>
      </c>
      <c r="D15" s="3">
        <f>(P15/1409)</f>
        <v>0.10432931156848829</v>
      </c>
      <c r="E15" s="3">
        <v>1</v>
      </c>
      <c r="F15">
        <v>4</v>
      </c>
      <c r="H15" s="40" t="s">
        <v>42</v>
      </c>
      <c r="I15" s="41">
        <v>0.1375141716584429</v>
      </c>
      <c r="J15" s="36">
        <v>51</v>
      </c>
      <c r="K15" s="36"/>
      <c r="L15" s="36"/>
      <c r="M15" s="36"/>
      <c r="N15" s="36"/>
      <c r="P15" s="3">
        <v>147</v>
      </c>
      <c r="T15" s="43"/>
      <c r="U15" s="73" t="s">
        <v>122</v>
      </c>
      <c r="V15" s="78" t="s">
        <v>128</v>
      </c>
      <c r="W15" s="72"/>
      <c r="Y15" s="43"/>
      <c r="Z15" s="73" t="s">
        <v>122</v>
      </c>
      <c r="AA15" s="78" t="s">
        <v>128</v>
      </c>
      <c r="AB15" s="72"/>
      <c r="AD15" s="38" t="s">
        <v>100</v>
      </c>
      <c r="AE15" s="39">
        <v>24</v>
      </c>
      <c r="AF15" s="39">
        <v>7.2645329324186825E-2</v>
      </c>
      <c r="AG15" s="39">
        <v>3.0268887218411178E-3</v>
      </c>
      <c r="AH15" s="3"/>
      <c r="AI15" s="3"/>
      <c r="AJ15" s="3"/>
      <c r="AK15" s="3"/>
      <c r="AM15" s="47" t="s">
        <v>100</v>
      </c>
      <c r="AN15" s="48">
        <v>24</v>
      </c>
      <c r="AO15" s="48">
        <v>175.53125</v>
      </c>
      <c r="AP15" s="48">
        <v>7.3137999999999996</v>
      </c>
      <c r="AQ15" s="43"/>
      <c r="AR15" s="43"/>
      <c r="AS15" s="43"/>
      <c r="AT15" s="43"/>
    </row>
    <row r="16" spans="1:46" ht="16" thickTop="1" thickBot="1">
      <c r="B16" s="3" t="s">
        <v>67</v>
      </c>
      <c r="C16" s="3">
        <v>2.2700000000000001E-2</v>
      </c>
      <c r="D16" s="3">
        <f>(P16/1409)</f>
        <v>0.22498225691980128</v>
      </c>
      <c r="E16" s="3">
        <v>1</v>
      </c>
      <c r="F16">
        <v>10</v>
      </c>
      <c r="P16" s="3">
        <v>317</v>
      </c>
      <c r="T16" s="77"/>
      <c r="U16" s="77"/>
      <c r="V16" s="77"/>
      <c r="W16" s="77"/>
      <c r="Y16" s="77"/>
      <c r="Z16" s="77"/>
      <c r="AA16" s="77"/>
      <c r="AB16" s="77"/>
      <c r="AD16" s="83" t="s">
        <v>42</v>
      </c>
      <c r="AE16" s="84">
        <v>25</v>
      </c>
      <c r="AF16" s="84">
        <v>7.2693003389212155E-2</v>
      </c>
      <c r="AG16" s="80"/>
      <c r="AH16" s="80"/>
      <c r="AI16" s="80"/>
      <c r="AJ16" s="80"/>
      <c r="AK16" s="80"/>
      <c r="AM16" s="56" t="s">
        <v>42</v>
      </c>
      <c r="AN16" s="57">
        <v>25</v>
      </c>
      <c r="AO16" s="57">
        <v>181.53845999999999</v>
      </c>
      <c r="AP16" s="53"/>
      <c r="AQ16" s="53"/>
      <c r="AR16" s="53"/>
      <c r="AS16" s="53"/>
      <c r="AT16" s="53"/>
    </row>
    <row r="17" spans="1:46" ht="15" thickBot="1">
      <c r="B17" s="3" t="s">
        <v>68</v>
      </c>
      <c r="C17" s="3">
        <v>4.5400000000000003E-2</v>
      </c>
      <c r="D17" s="3">
        <f>(P17/1409)</f>
        <v>2.7679205110007096E-2</v>
      </c>
      <c r="E17" s="3">
        <v>2</v>
      </c>
      <c r="F17">
        <v>0</v>
      </c>
      <c r="H17" t="s">
        <v>91</v>
      </c>
      <c r="P17" s="3">
        <v>39</v>
      </c>
      <c r="T17" s="65" t="s">
        <v>14</v>
      </c>
      <c r="U17" s="65"/>
      <c r="V17" s="53"/>
      <c r="W17" s="53"/>
      <c r="Y17" s="65" t="s">
        <v>14</v>
      </c>
      <c r="Z17" s="65"/>
      <c r="AA17" s="53"/>
      <c r="AB17" s="53"/>
      <c r="AD17" s="80"/>
      <c r="AE17" s="80"/>
      <c r="AF17" s="80"/>
      <c r="AG17" s="80"/>
      <c r="AH17" s="80"/>
      <c r="AI17" s="80"/>
      <c r="AJ17" s="80"/>
      <c r="AK17" s="80"/>
      <c r="AM17" s="53"/>
      <c r="AN17" s="53"/>
      <c r="AO17" s="53"/>
      <c r="AP17" s="53"/>
      <c r="AQ17" s="53"/>
      <c r="AR17" s="53"/>
      <c r="AS17" s="53"/>
      <c r="AT17" s="53"/>
    </row>
    <row r="18" spans="1:46" ht="15" thickBot="1">
      <c r="B18" s="3" t="s">
        <v>69</v>
      </c>
      <c r="C18" s="3">
        <v>4.5400000000000003E-2</v>
      </c>
      <c r="D18" s="3">
        <f>(P18/1409)</f>
        <v>4.0454222853087293E-2</v>
      </c>
      <c r="E18" s="3">
        <v>6</v>
      </c>
      <c r="F18">
        <v>2</v>
      </c>
      <c r="H18" s="33" t="s">
        <v>83</v>
      </c>
      <c r="I18" s="34"/>
      <c r="J18" s="34"/>
      <c r="K18" s="34"/>
      <c r="L18" s="34"/>
      <c r="M18" s="34"/>
      <c r="N18" s="34"/>
      <c r="P18" s="3">
        <v>57</v>
      </c>
      <c r="T18" s="46" t="s">
        <v>124</v>
      </c>
      <c r="U18" s="46" t="s">
        <v>14</v>
      </c>
      <c r="V18" s="55"/>
      <c r="W18" s="55"/>
      <c r="Y18" s="46" t="s">
        <v>124</v>
      </c>
      <c r="Z18" s="46" t="s">
        <v>14</v>
      </c>
      <c r="AA18" s="55"/>
      <c r="AB18" s="55"/>
      <c r="AD18" s="37" t="s">
        <v>134</v>
      </c>
      <c r="AE18" s="37" t="s">
        <v>101</v>
      </c>
      <c r="AF18" s="37" t="s">
        <v>102</v>
      </c>
      <c r="AG18" s="37" t="s">
        <v>103</v>
      </c>
      <c r="AH18" s="37" t="s">
        <v>104</v>
      </c>
      <c r="AI18" s="37" t="s">
        <v>105</v>
      </c>
      <c r="AJ18" s="85" t="s">
        <v>87</v>
      </c>
      <c r="AK18" s="85" t="s">
        <v>106</v>
      </c>
      <c r="AM18" s="46"/>
      <c r="AN18" s="46" t="s">
        <v>101</v>
      </c>
      <c r="AO18" s="46" t="s">
        <v>102</v>
      </c>
      <c r="AP18" s="46" t="s">
        <v>103</v>
      </c>
      <c r="AQ18" s="46" t="s">
        <v>104</v>
      </c>
      <c r="AR18" s="46" t="s">
        <v>105</v>
      </c>
      <c r="AS18" s="58" t="s">
        <v>87</v>
      </c>
      <c r="AT18" s="58" t="s">
        <v>106</v>
      </c>
    </row>
    <row r="19" spans="1:46">
      <c r="B19" s="3" t="s">
        <v>70</v>
      </c>
      <c r="C19" s="3">
        <v>2.2700000000000001E-2</v>
      </c>
      <c r="D19" s="3">
        <f>(P19/1409)</f>
        <v>0</v>
      </c>
      <c r="E19" s="3">
        <v>0</v>
      </c>
      <c r="F19">
        <v>0</v>
      </c>
      <c r="H19" s="3"/>
      <c r="I19" s="3"/>
      <c r="J19" s="3"/>
      <c r="K19" s="3"/>
      <c r="L19" s="3"/>
      <c r="M19" s="3"/>
      <c r="N19" s="3"/>
      <c r="P19" s="3">
        <v>0</v>
      </c>
      <c r="T19" s="47" t="s">
        <v>129</v>
      </c>
      <c r="U19" s="48">
        <v>7.152E-2</v>
      </c>
      <c r="V19" s="43"/>
      <c r="W19" s="43"/>
      <c r="Y19" s="47" t="s">
        <v>130</v>
      </c>
      <c r="Z19" s="48">
        <v>-0.18190999999999999</v>
      </c>
      <c r="AA19" s="43"/>
      <c r="AB19" s="43"/>
      <c r="AD19" s="86" t="s">
        <v>107</v>
      </c>
      <c r="AE19" s="39">
        <v>3.9504077033020037E-2</v>
      </c>
      <c r="AF19" s="39">
        <v>1.3617145551043597E-2</v>
      </c>
      <c r="AG19" s="39">
        <v>1.1399669916741656E-2</v>
      </c>
      <c r="AH19" s="39">
        <v>6.7608484149298417E-2</v>
      </c>
      <c r="AI19" s="39">
        <v>2.9010541809177113</v>
      </c>
      <c r="AJ19" s="39">
        <v>7.8407245493470334E-3</v>
      </c>
      <c r="AK19" s="38" t="s">
        <v>108</v>
      </c>
      <c r="AM19" s="59" t="s">
        <v>107</v>
      </c>
      <c r="AN19" s="48">
        <v>2.0625</v>
      </c>
      <c r="AO19" s="48">
        <v>0.66944000000000004</v>
      </c>
      <c r="AP19" s="48">
        <v>0.68084</v>
      </c>
      <c r="AQ19" s="48">
        <v>3.4441600000000001</v>
      </c>
      <c r="AR19" s="48">
        <v>3.0809299999999999</v>
      </c>
      <c r="AS19" s="48">
        <v>5.1200000000000004E-3</v>
      </c>
      <c r="AT19" s="47" t="s">
        <v>108</v>
      </c>
    </row>
    <row r="20" spans="1:46" ht="15" thickBot="1">
      <c r="B20" s="3" t="s">
        <v>71</v>
      </c>
      <c r="C20" s="3">
        <v>2.2700000000000001E-2</v>
      </c>
      <c r="D20" s="3">
        <f>(P20/1409)</f>
        <v>4.7551454932576294E-2</v>
      </c>
      <c r="E20" s="3">
        <v>0</v>
      </c>
      <c r="F20">
        <v>3</v>
      </c>
      <c r="H20" s="35" t="s">
        <v>84</v>
      </c>
      <c r="I20" s="36"/>
      <c r="J20" s="36"/>
      <c r="K20" s="36"/>
      <c r="L20" s="36"/>
      <c r="M20" s="36"/>
      <c r="N20" s="36"/>
      <c r="P20" s="3">
        <v>67</v>
      </c>
      <c r="AD20" s="86" t="s">
        <v>27</v>
      </c>
      <c r="AE20" s="39">
        <v>-2.7119562639841045E-2</v>
      </c>
      <c r="AF20" s="39">
        <v>0.21609256107719255</v>
      </c>
      <c r="AG20" s="39">
        <v>-0.47311268862557554</v>
      </c>
      <c r="AH20" s="39">
        <v>0.41887356334589348</v>
      </c>
      <c r="AI20" s="39">
        <v>-0.12549975114670142</v>
      </c>
      <c r="AJ20" s="39">
        <v>0.9011732929625097</v>
      </c>
      <c r="AK20" s="38" t="s">
        <v>127</v>
      </c>
      <c r="AM20" s="59" t="s">
        <v>49</v>
      </c>
      <c r="AN20" s="48">
        <v>-0.21875</v>
      </c>
      <c r="AO20" s="48">
        <v>0.24137</v>
      </c>
      <c r="AP20" s="48">
        <v>-0.71691000000000005</v>
      </c>
      <c r="AQ20" s="48">
        <v>0.27940999999999999</v>
      </c>
      <c r="AR20" s="48">
        <v>-0.90629000000000004</v>
      </c>
      <c r="AS20" s="48">
        <v>0.37379000000000001</v>
      </c>
      <c r="AT20" s="47" t="s">
        <v>127</v>
      </c>
    </row>
    <row r="21" spans="1:46" ht="15" thickTop="1">
      <c r="B21" s="3" t="s">
        <v>72</v>
      </c>
      <c r="C21" s="3">
        <v>4.5400000000000003E-2</v>
      </c>
      <c r="D21" s="3">
        <f>(P21/1409)</f>
        <v>0</v>
      </c>
      <c r="E21" s="3">
        <v>0</v>
      </c>
      <c r="F21">
        <v>0</v>
      </c>
      <c r="H21" s="37" t="s">
        <v>43</v>
      </c>
      <c r="I21" s="37" t="s">
        <v>85</v>
      </c>
      <c r="J21" s="37" t="s">
        <v>45</v>
      </c>
      <c r="K21" s="37" t="s">
        <v>86</v>
      </c>
      <c r="L21" s="37" t="s">
        <v>47</v>
      </c>
      <c r="M21" s="37"/>
      <c r="N21" s="37"/>
      <c r="P21" s="3">
        <v>0</v>
      </c>
      <c r="AD21" s="87" t="s">
        <v>109</v>
      </c>
      <c r="AE21" s="88">
        <v>2.0638985616280281</v>
      </c>
      <c r="AF21" s="89"/>
      <c r="AG21" s="89"/>
      <c r="AH21" s="89"/>
      <c r="AI21" s="89"/>
      <c r="AJ21" s="89"/>
      <c r="AK21" s="89"/>
      <c r="AM21" s="60" t="s">
        <v>109</v>
      </c>
      <c r="AN21" s="61">
        <v>2.0638999999999998</v>
      </c>
      <c r="AO21" s="62"/>
      <c r="AP21" s="62"/>
      <c r="AQ21" s="62"/>
      <c r="AR21" s="62"/>
      <c r="AS21" s="62"/>
      <c r="AT21" s="62"/>
    </row>
    <row r="22" spans="1:46">
      <c r="B22" s="3" t="s">
        <v>73</v>
      </c>
      <c r="C22" s="3">
        <v>0.1363</v>
      </c>
      <c r="D22" s="3">
        <f>(P22/1409)</f>
        <v>3.9034776437189493E-2</v>
      </c>
      <c r="E22" s="3">
        <v>0</v>
      </c>
      <c r="F22">
        <v>2</v>
      </c>
      <c r="H22" s="38" t="s">
        <v>49</v>
      </c>
      <c r="I22" s="3">
        <v>26</v>
      </c>
      <c r="J22" s="39">
        <v>44</v>
      </c>
      <c r="K22" s="39">
        <v>1.6923076923076925</v>
      </c>
      <c r="L22" s="39">
        <v>5.0215384615384613</v>
      </c>
      <c r="M22" s="3"/>
      <c r="N22" s="3"/>
      <c r="P22" s="3">
        <v>55</v>
      </c>
      <c r="AD22" s="90" t="s">
        <v>110</v>
      </c>
      <c r="AE22" s="91"/>
      <c r="AF22" s="91"/>
      <c r="AG22" s="91"/>
      <c r="AH22" s="3"/>
      <c r="AI22" s="3"/>
      <c r="AJ22" s="3"/>
      <c r="AK22" s="3"/>
      <c r="AM22" s="64" t="s">
        <v>110</v>
      </c>
      <c r="AN22" s="64"/>
      <c r="AO22" s="64"/>
      <c r="AP22" s="64"/>
      <c r="AQ22" s="43"/>
      <c r="AR22" s="43"/>
      <c r="AS22" s="43"/>
      <c r="AT22" s="43"/>
    </row>
    <row r="23" spans="1:46" ht="15" thickBot="1">
      <c r="B23" s="3" t="s">
        <v>74</v>
      </c>
      <c r="C23" s="3">
        <v>0</v>
      </c>
      <c r="D23" s="3">
        <f>(P23/1409)</f>
        <v>2.1291696238466998E-3</v>
      </c>
      <c r="E23" s="3">
        <v>0</v>
      </c>
      <c r="F23">
        <v>0</v>
      </c>
      <c r="H23" s="40" t="s">
        <v>81</v>
      </c>
      <c r="I23" s="36">
        <v>26</v>
      </c>
      <c r="J23" s="41">
        <v>1409</v>
      </c>
      <c r="K23" s="41">
        <v>54.192307692307693</v>
      </c>
      <c r="L23" s="41">
        <v>5772.6415384615384</v>
      </c>
      <c r="M23" s="36"/>
      <c r="N23" s="36"/>
      <c r="P23" s="3">
        <v>3</v>
      </c>
      <c r="AD23" s="90" t="s">
        <v>111</v>
      </c>
      <c r="AE23" s="91"/>
      <c r="AF23" s="91"/>
      <c r="AG23" s="91"/>
      <c r="AH23" s="3"/>
      <c r="AI23" s="3"/>
      <c r="AJ23" s="3"/>
      <c r="AK23" s="3"/>
      <c r="AM23" s="65" t="s">
        <v>111</v>
      </c>
      <c r="AN23" s="65"/>
      <c r="AO23" s="65"/>
      <c r="AP23" s="65"/>
      <c r="AQ23" s="43"/>
      <c r="AR23" s="43"/>
      <c r="AS23" s="43"/>
      <c r="AT23" s="43"/>
    </row>
    <row r="24" spans="1:46" ht="15" thickTop="1">
      <c r="B24" s="3" t="s">
        <v>75</v>
      </c>
      <c r="C24" s="3">
        <v>0</v>
      </c>
      <c r="D24" s="3">
        <f>(P24/1409)</f>
        <v>7.0972320794889996E-4</v>
      </c>
      <c r="E24" s="3">
        <v>0</v>
      </c>
      <c r="F24">
        <v>1</v>
      </c>
      <c r="H24" s="3"/>
      <c r="I24" s="3"/>
      <c r="J24" s="3"/>
      <c r="K24" s="3"/>
      <c r="L24" s="3"/>
      <c r="M24" s="3"/>
      <c r="N24" s="3"/>
      <c r="P24" s="3">
        <v>1</v>
      </c>
      <c r="AD24" s="81"/>
      <c r="AE24" s="81"/>
      <c r="AF24" s="81"/>
      <c r="AG24" s="81"/>
      <c r="AH24" s="81"/>
      <c r="AI24" s="81"/>
      <c r="AJ24" s="81"/>
      <c r="AK24" s="81"/>
      <c r="AM24" s="54"/>
      <c r="AN24" s="54"/>
      <c r="AO24" s="54"/>
      <c r="AP24" s="54"/>
      <c r="AQ24" s="54"/>
      <c r="AR24" s="54"/>
      <c r="AS24" s="54"/>
      <c r="AT24" s="54"/>
    </row>
    <row r="25" spans="1:46" ht="15" thickBot="1">
      <c r="B25" s="3" t="s">
        <v>76</v>
      </c>
      <c r="C25" s="3">
        <v>0</v>
      </c>
      <c r="D25" s="3">
        <f>(P25/1409)</f>
        <v>0</v>
      </c>
      <c r="E25" s="3">
        <v>0</v>
      </c>
      <c r="F25">
        <v>0</v>
      </c>
      <c r="H25" s="35" t="s">
        <v>38</v>
      </c>
      <c r="I25" s="36"/>
      <c r="J25" s="36"/>
      <c r="K25" s="36"/>
      <c r="L25" s="36"/>
      <c r="M25" s="36"/>
      <c r="N25" s="36"/>
      <c r="P25" s="3">
        <v>0</v>
      </c>
      <c r="AD25" s="79" t="s">
        <v>112</v>
      </c>
      <c r="AE25" s="80"/>
      <c r="AF25" s="80"/>
      <c r="AG25" s="80"/>
      <c r="AH25" s="80"/>
      <c r="AI25" s="80"/>
      <c r="AJ25" s="80"/>
      <c r="AK25" s="80"/>
      <c r="AM25" s="52" t="s">
        <v>112</v>
      </c>
      <c r="AN25" s="53"/>
      <c r="AO25" s="53"/>
      <c r="AP25" s="53"/>
      <c r="AQ25" s="53"/>
      <c r="AR25" s="53"/>
      <c r="AS25" s="53"/>
      <c r="AT25" s="53"/>
    </row>
    <row r="26" spans="1:46" ht="15" thickTop="1">
      <c r="B26" s="3" t="s">
        <v>77</v>
      </c>
      <c r="C26" s="3">
        <v>0</v>
      </c>
      <c r="D26" s="3">
        <f>(P26/1409)</f>
        <v>9.5102909865152588E-2</v>
      </c>
      <c r="E26" s="3">
        <v>0</v>
      </c>
      <c r="F26">
        <v>8</v>
      </c>
      <c r="H26" s="37" t="s">
        <v>39</v>
      </c>
      <c r="I26" s="37" t="s">
        <v>29</v>
      </c>
      <c r="J26" s="37" t="s">
        <v>30</v>
      </c>
      <c r="K26" s="37" t="s">
        <v>31</v>
      </c>
      <c r="L26" s="37" t="s">
        <v>17</v>
      </c>
      <c r="M26" s="37" t="s">
        <v>87</v>
      </c>
      <c r="N26" s="37" t="s">
        <v>33</v>
      </c>
      <c r="P26" s="3">
        <v>134</v>
      </c>
      <c r="AD26" s="37" t="s">
        <v>113</v>
      </c>
      <c r="AE26" s="37" t="s">
        <v>114</v>
      </c>
      <c r="AF26" s="37" t="s">
        <v>100</v>
      </c>
      <c r="AG26" s="37" t="s">
        <v>115</v>
      </c>
      <c r="AH26" s="82"/>
      <c r="AI26" s="82"/>
      <c r="AJ26" s="82"/>
      <c r="AK26" s="82"/>
      <c r="AM26" s="46" t="s">
        <v>113</v>
      </c>
      <c r="AN26" s="46" t="s">
        <v>114</v>
      </c>
      <c r="AO26" s="46" t="s">
        <v>100</v>
      </c>
      <c r="AP26" s="46" t="s">
        <v>115</v>
      </c>
      <c r="AQ26" s="55"/>
      <c r="AR26" s="55"/>
      <c r="AS26" s="55"/>
      <c r="AT26" s="55"/>
    </row>
    <row r="27" spans="1:46">
      <c r="B27" s="3" t="s">
        <v>78</v>
      </c>
      <c r="C27" s="3">
        <v>0</v>
      </c>
      <c r="D27" s="3">
        <f>(P27/1409)</f>
        <v>6.0326472675656495E-2</v>
      </c>
      <c r="E27" s="3">
        <v>0</v>
      </c>
      <c r="F27">
        <v>4</v>
      </c>
      <c r="H27" s="3" t="s">
        <v>40</v>
      </c>
      <c r="I27" s="39">
        <v>35831.25</v>
      </c>
      <c r="J27" s="3">
        <v>1</v>
      </c>
      <c r="K27" s="39">
        <v>35831.25</v>
      </c>
      <c r="L27" s="39">
        <v>12.403371232606421</v>
      </c>
      <c r="M27" s="39">
        <v>9.2517828781268907E-4</v>
      </c>
      <c r="N27" s="39">
        <v>4.0343097068029854</v>
      </c>
      <c r="P27" s="3">
        <v>85</v>
      </c>
      <c r="AD27" s="3">
        <v>1</v>
      </c>
      <c r="AE27" s="39">
        <v>3.4573740545096932E-2</v>
      </c>
      <c r="AF27" s="39">
        <v>-3.4573740545096932E-2</v>
      </c>
      <c r="AG27" s="39">
        <v>-0.64137573365343692</v>
      </c>
      <c r="AH27" s="3"/>
      <c r="AI27" s="3"/>
      <c r="AJ27" s="3"/>
      <c r="AK27" s="3"/>
      <c r="AM27" s="43">
        <v>1</v>
      </c>
      <c r="AN27" s="48">
        <v>0.3125</v>
      </c>
      <c r="AO27" s="48">
        <v>-0.3125</v>
      </c>
      <c r="AP27" s="48">
        <v>-0.11794</v>
      </c>
      <c r="AQ27" s="43"/>
      <c r="AR27" s="43"/>
      <c r="AS27" s="43"/>
      <c r="AT27" s="43"/>
    </row>
    <row r="28" spans="1:46">
      <c r="B28" s="3" t="s">
        <v>79</v>
      </c>
      <c r="C28" s="3">
        <v>0</v>
      </c>
      <c r="D28" s="3">
        <f>(P28/1409)</f>
        <v>0</v>
      </c>
      <c r="E28" s="3">
        <v>0</v>
      </c>
      <c r="F28">
        <v>0</v>
      </c>
      <c r="H28" s="3" t="s">
        <v>41</v>
      </c>
      <c r="I28" s="39">
        <v>144441.57692307694</v>
      </c>
      <c r="J28" s="3">
        <v>50</v>
      </c>
      <c r="K28" s="39">
        <v>2888.8315384615385</v>
      </c>
      <c r="L28" s="3"/>
      <c r="M28" s="3"/>
      <c r="N28" s="3"/>
      <c r="P28" s="3">
        <v>0</v>
      </c>
      <c r="AD28" s="3">
        <v>2</v>
      </c>
      <c r="AE28" s="39">
        <v>3.6423294717134097E-2</v>
      </c>
      <c r="AF28" s="39">
        <v>-1.5841321686615999E-2</v>
      </c>
      <c r="AG28" s="39">
        <v>-0.29387156722428498</v>
      </c>
      <c r="AH28" s="3"/>
      <c r="AI28" s="3"/>
      <c r="AJ28" s="3"/>
      <c r="AK28" s="3"/>
      <c r="AM28" s="43">
        <v>2</v>
      </c>
      <c r="AN28" s="48">
        <v>0.96875</v>
      </c>
      <c r="AO28" s="48">
        <v>-0.96875</v>
      </c>
      <c r="AP28" s="48">
        <v>-0.36559999999999998</v>
      </c>
      <c r="AQ28" s="43"/>
      <c r="AR28" s="43"/>
      <c r="AS28" s="43"/>
      <c r="AT28" s="43"/>
    </row>
    <row r="29" spans="1:46">
      <c r="A29" s="32" t="s">
        <v>42</v>
      </c>
      <c r="B29" s="32"/>
      <c r="C29" s="32">
        <f>SUM(C3:C28)</f>
        <v>0.99950000000000017</v>
      </c>
      <c r="D29" s="32">
        <f>SUM(D3:D28)</f>
        <v>0.99999999999999989</v>
      </c>
      <c r="E29" s="32">
        <f>SUM(E3:E28)</f>
        <v>44</v>
      </c>
      <c r="F29">
        <f>SUM(F3:F28)</f>
        <v>44</v>
      </c>
      <c r="H29" s="3"/>
      <c r="I29" s="3"/>
      <c r="J29" s="3"/>
      <c r="K29" s="3"/>
      <c r="L29" s="3"/>
      <c r="M29" s="3"/>
      <c r="N29" s="3"/>
      <c r="P29" s="32">
        <v>1409</v>
      </c>
      <c r="AD29" s="3">
        <v>3</v>
      </c>
      <c r="AE29" s="39">
        <v>3.8888462961095646E-2</v>
      </c>
      <c r="AF29" s="39">
        <v>7.2435455555828476E-3</v>
      </c>
      <c r="AG29" s="39">
        <v>0.13437465173616817</v>
      </c>
      <c r="AH29" s="3"/>
      <c r="AI29" s="3"/>
      <c r="AJ29" s="3"/>
      <c r="AK29" s="3"/>
      <c r="AM29" s="43">
        <v>3</v>
      </c>
      <c r="AN29" s="48">
        <v>1.84375</v>
      </c>
      <c r="AO29" s="48">
        <v>-0.84375</v>
      </c>
      <c r="AP29" s="48">
        <v>-0.31841999999999998</v>
      </c>
      <c r="AQ29" s="43"/>
      <c r="AR29" s="43"/>
      <c r="AS29" s="43"/>
      <c r="AT29" s="43"/>
    </row>
    <row r="30" spans="1:46" ht="15" thickBot="1">
      <c r="H30" s="40" t="s">
        <v>42</v>
      </c>
      <c r="I30" s="41">
        <v>180272.82692307694</v>
      </c>
      <c r="J30" s="36">
        <v>51</v>
      </c>
      <c r="K30" s="36"/>
      <c r="L30" s="36"/>
      <c r="M30" s="36"/>
      <c r="N30" s="36"/>
      <c r="AD30" s="3">
        <v>4</v>
      </c>
      <c r="AE30" s="39">
        <v>3.8888462961095646E-2</v>
      </c>
      <c r="AF30" s="39">
        <v>2.2754830999405506E-3</v>
      </c>
      <c r="AG30" s="39">
        <v>4.2212373310799724E-2</v>
      </c>
      <c r="AH30" s="3"/>
      <c r="AI30" s="3"/>
      <c r="AJ30" s="3"/>
      <c r="AK30" s="3"/>
      <c r="AM30" s="43">
        <v>4</v>
      </c>
      <c r="AN30" s="48">
        <v>1.84375</v>
      </c>
      <c r="AO30" s="48">
        <v>-1.84375</v>
      </c>
      <c r="AP30" s="48">
        <v>-0.69581999999999999</v>
      </c>
      <c r="AQ30" s="43"/>
      <c r="AR30" s="43"/>
      <c r="AS30" s="43"/>
      <c r="AT30" s="43"/>
    </row>
    <row r="31" spans="1:46" ht="15" thickTop="1">
      <c r="AD31" s="3">
        <v>5</v>
      </c>
      <c r="AE31" s="39">
        <v>3.8888462961095646E-2</v>
      </c>
      <c r="AF31" s="39">
        <v>-3.8888462961095646E-2</v>
      </c>
      <c r="AG31" s="39">
        <v>-0.72141793364225348</v>
      </c>
      <c r="AH31" s="3"/>
      <c r="AI31" s="3"/>
      <c r="AJ31" s="3"/>
      <c r="AK31" s="3"/>
      <c r="AM31" s="43">
        <v>5</v>
      </c>
      <c r="AN31" s="48">
        <v>1.84375</v>
      </c>
      <c r="AO31" s="48">
        <v>-1.84375</v>
      </c>
      <c r="AP31" s="48">
        <v>-0.69581999999999999</v>
      </c>
      <c r="AQ31" s="43"/>
      <c r="AR31" s="43"/>
      <c r="AS31" s="43"/>
      <c r="AT31" s="43"/>
    </row>
    <row r="32" spans="1:46">
      <c r="AD32" s="3">
        <v>6</v>
      </c>
      <c r="AE32" s="39">
        <v>3.9504077033020037E-2</v>
      </c>
      <c r="AF32" s="39">
        <v>-3.9504077033020037E-2</v>
      </c>
      <c r="AG32" s="39">
        <v>-0.73283815953632092</v>
      </c>
      <c r="AH32" s="3"/>
      <c r="AI32" s="3"/>
      <c r="AJ32" s="3"/>
      <c r="AK32" s="3"/>
      <c r="AM32" s="43">
        <v>6</v>
      </c>
      <c r="AN32" s="48">
        <v>1.625</v>
      </c>
      <c r="AO32" s="48">
        <v>-1.625</v>
      </c>
      <c r="AP32" s="48">
        <v>-0.61326000000000003</v>
      </c>
      <c r="AQ32" s="43"/>
      <c r="AR32" s="43"/>
      <c r="AS32" s="43"/>
      <c r="AT32" s="43"/>
    </row>
    <row r="33" spans="8:46">
      <c r="H33" t="s">
        <v>90</v>
      </c>
      <c r="AD33" s="3">
        <v>7</v>
      </c>
      <c r="AE33" s="39">
        <v>3.8272848889171256E-2</v>
      </c>
      <c r="AF33" s="39">
        <v>2.2763346994434136E-2</v>
      </c>
      <c r="AG33" s="39">
        <v>0.42228171290634103</v>
      </c>
      <c r="AH33" s="3"/>
      <c r="AI33" s="3"/>
      <c r="AJ33" s="3"/>
      <c r="AK33" s="3"/>
      <c r="AM33" s="43">
        <v>7</v>
      </c>
      <c r="AN33" s="48">
        <v>1.1875</v>
      </c>
      <c r="AO33" s="48">
        <v>-0.1875</v>
      </c>
      <c r="AP33" s="48">
        <v>-7.0760000000000003E-2</v>
      </c>
      <c r="AQ33" s="43"/>
      <c r="AR33" s="43"/>
      <c r="AS33" s="43"/>
      <c r="AT33" s="43"/>
    </row>
    <row r="34" spans="8:46" ht="15" thickBot="1">
      <c r="H34" s="33" t="s">
        <v>83</v>
      </c>
      <c r="I34" s="34"/>
      <c r="J34" s="34"/>
      <c r="K34" s="34"/>
      <c r="L34" s="34"/>
      <c r="M34" s="34"/>
      <c r="N34" s="34"/>
      <c r="AD34" s="3">
        <v>8</v>
      </c>
      <c r="AE34" s="39">
        <v>3.9504077033020037E-2</v>
      </c>
      <c r="AF34" s="39">
        <v>-3.9504077033020037E-2</v>
      </c>
      <c r="AG34" s="39">
        <v>-0.73283815953632092</v>
      </c>
      <c r="AH34" s="3"/>
      <c r="AI34" s="3"/>
      <c r="AJ34" s="3"/>
      <c r="AK34" s="3"/>
      <c r="AM34" s="43">
        <v>8</v>
      </c>
      <c r="AN34" s="48">
        <v>1.84375</v>
      </c>
      <c r="AO34" s="48">
        <v>-1.84375</v>
      </c>
      <c r="AP34" s="48">
        <v>-0.69581999999999999</v>
      </c>
      <c r="AQ34" s="43"/>
      <c r="AR34" s="43"/>
      <c r="AS34" s="43"/>
      <c r="AT34" s="43"/>
    </row>
    <row r="35" spans="8:46">
      <c r="H35" s="3"/>
      <c r="I35" s="3"/>
      <c r="J35" s="3"/>
      <c r="K35" s="3"/>
      <c r="L35" s="3"/>
      <c r="M35" s="3"/>
      <c r="N35" s="3"/>
      <c r="AD35" s="3">
        <v>9</v>
      </c>
      <c r="AE35" s="39">
        <v>3.70361968327945E-2</v>
      </c>
      <c r="AF35" s="39">
        <v>-3.70361968327945E-2</v>
      </c>
      <c r="AG35" s="39">
        <v>-0.68705663722970678</v>
      </c>
      <c r="AH35" s="3"/>
      <c r="AI35" s="3"/>
      <c r="AJ35" s="3"/>
      <c r="AK35" s="3"/>
      <c r="AM35" s="43">
        <v>9</v>
      </c>
      <c r="AN35" s="48">
        <v>0.75</v>
      </c>
      <c r="AO35" s="48">
        <v>-0.75</v>
      </c>
      <c r="AP35" s="48">
        <v>-0.28304000000000001</v>
      </c>
      <c r="AQ35" s="43"/>
      <c r="AR35" s="43"/>
      <c r="AS35" s="43"/>
      <c r="AT35" s="43"/>
    </row>
    <row r="36" spans="8:46" ht="15" thickBot="1">
      <c r="H36" s="35" t="s">
        <v>84</v>
      </c>
      <c r="I36" s="36"/>
      <c r="J36" s="36"/>
      <c r="K36" s="36"/>
      <c r="L36" s="36"/>
      <c r="M36" s="36"/>
      <c r="N36" s="36"/>
      <c r="AD36" s="3">
        <v>10</v>
      </c>
      <c r="AE36" s="39">
        <v>3.9504077033020037E-2</v>
      </c>
      <c r="AF36" s="39">
        <v>-3.1697121745582139E-2</v>
      </c>
      <c r="AG36" s="39">
        <v>-0.58801172201074192</v>
      </c>
      <c r="AH36" s="3"/>
      <c r="AI36" s="3"/>
      <c r="AJ36" s="3"/>
      <c r="AK36" s="3"/>
      <c r="AM36" s="43">
        <v>10</v>
      </c>
      <c r="AN36" s="48">
        <v>1.84375</v>
      </c>
      <c r="AO36" s="48">
        <v>-1.84375</v>
      </c>
      <c r="AP36" s="48">
        <v>-0.69581999999999999</v>
      </c>
      <c r="AQ36" s="43"/>
      <c r="AR36" s="43"/>
      <c r="AS36" s="43"/>
      <c r="AT36" s="43"/>
    </row>
    <row r="37" spans="8:46" ht="15" thickTop="1">
      <c r="H37" s="37" t="s">
        <v>43</v>
      </c>
      <c r="I37" s="37" t="s">
        <v>85</v>
      </c>
      <c r="J37" s="37" t="s">
        <v>45</v>
      </c>
      <c r="K37" s="37" t="s">
        <v>86</v>
      </c>
      <c r="L37" s="37" t="s">
        <v>47</v>
      </c>
      <c r="M37" s="37"/>
      <c r="N37" s="37"/>
      <c r="AD37" s="3">
        <v>11</v>
      </c>
      <c r="AE37" s="39">
        <v>3.9504077033020037E-2</v>
      </c>
      <c r="AF37" s="39">
        <v>0.10740862701240225</v>
      </c>
      <c r="AG37" s="39">
        <v>1.992532073899576</v>
      </c>
      <c r="AH37" s="3"/>
      <c r="AI37" s="3"/>
      <c r="AJ37" s="3"/>
      <c r="AK37" s="3"/>
      <c r="AM37" s="43">
        <v>11</v>
      </c>
      <c r="AN37" s="48">
        <v>1.625</v>
      </c>
      <c r="AO37" s="48">
        <v>4.375</v>
      </c>
      <c r="AP37" s="48">
        <v>1.6510899999999999</v>
      </c>
      <c r="AQ37" s="43"/>
      <c r="AR37" s="43"/>
      <c r="AS37" s="43"/>
      <c r="AT37" s="43"/>
    </row>
    <row r="38" spans="8:46">
      <c r="H38" s="38" t="s">
        <v>49</v>
      </c>
      <c r="I38" s="3">
        <v>26</v>
      </c>
      <c r="J38" s="39">
        <v>44</v>
      </c>
      <c r="K38" s="39">
        <v>1.6923076923076925</v>
      </c>
      <c r="L38" s="39">
        <v>5.0215384615384613</v>
      </c>
      <c r="M38" s="3"/>
      <c r="N38" s="3"/>
      <c r="AD38" s="3">
        <v>12</v>
      </c>
      <c r="AE38" s="39">
        <v>3.8888462961095646E-2</v>
      </c>
      <c r="AF38" s="39">
        <v>-4.82174897954845E-3</v>
      </c>
      <c r="AG38" s="39">
        <v>-8.9448024439726714E-2</v>
      </c>
      <c r="AH38" s="3"/>
      <c r="AI38" s="3"/>
      <c r="AJ38" s="3"/>
      <c r="AK38" s="3"/>
      <c r="AM38" s="43">
        <v>12</v>
      </c>
      <c r="AN38" s="48">
        <v>1.625</v>
      </c>
      <c r="AO38" s="48">
        <v>0.375</v>
      </c>
      <c r="AP38" s="48">
        <v>0.14152000000000001</v>
      </c>
      <c r="AQ38" s="43"/>
      <c r="AR38" s="43"/>
      <c r="AS38" s="43"/>
      <c r="AT38" s="43"/>
    </row>
    <row r="39" spans="8:46" ht="15" thickBot="1">
      <c r="H39" s="40" t="s">
        <v>89</v>
      </c>
      <c r="I39" s="36">
        <v>26</v>
      </c>
      <c r="J39" s="41">
        <v>44</v>
      </c>
      <c r="K39" s="41">
        <v>1.6923076923076925</v>
      </c>
      <c r="L39" s="41">
        <v>7.2615384615384615</v>
      </c>
      <c r="M39" s="36"/>
      <c r="N39" s="36"/>
      <c r="AD39" s="3">
        <v>13</v>
      </c>
      <c r="AE39" s="39">
        <v>3.58076806452097E-2</v>
      </c>
      <c r="AF39" s="39">
        <v>6.8521630923278593E-2</v>
      </c>
      <c r="AG39" s="39">
        <v>1.2711413521259944</v>
      </c>
      <c r="AH39" s="3"/>
      <c r="AI39" s="3"/>
      <c r="AJ39" s="3"/>
      <c r="AK39" s="3"/>
      <c r="AM39" s="43">
        <v>13</v>
      </c>
      <c r="AN39" s="48">
        <v>1.84375</v>
      </c>
      <c r="AO39" s="48">
        <v>2.15625</v>
      </c>
      <c r="AP39" s="48">
        <v>0.81374999999999997</v>
      </c>
      <c r="AQ39" s="43"/>
      <c r="AR39" s="43"/>
      <c r="AS39" s="43"/>
      <c r="AT39" s="43"/>
    </row>
    <row r="40" spans="8:46" ht="15" thickTop="1">
      <c r="H40" s="3"/>
      <c r="I40" s="3"/>
      <c r="J40" s="3"/>
      <c r="K40" s="3"/>
      <c r="L40" s="3"/>
      <c r="M40" s="3"/>
      <c r="N40" s="3"/>
      <c r="AD40" s="3">
        <v>14</v>
      </c>
      <c r="AE40" s="39">
        <v>3.8888462961095646E-2</v>
      </c>
      <c r="AF40" s="39">
        <v>0.18609379395870562</v>
      </c>
      <c r="AG40" s="39">
        <v>3.4522166750494336</v>
      </c>
      <c r="AH40" s="3"/>
      <c r="AI40" s="3"/>
      <c r="AJ40" s="3"/>
      <c r="AK40" s="3"/>
      <c r="AM40" s="43">
        <v>14</v>
      </c>
      <c r="AN40" s="48">
        <v>1.84375</v>
      </c>
      <c r="AO40" s="48">
        <v>8.15625</v>
      </c>
      <c r="AP40" s="48">
        <v>3.0781000000000001</v>
      </c>
      <c r="AQ40" s="43"/>
      <c r="AR40" s="43"/>
      <c r="AS40" s="43"/>
      <c r="AT40" s="43"/>
    </row>
    <row r="41" spans="8:46" ht="15" thickBot="1">
      <c r="H41" s="35" t="s">
        <v>38</v>
      </c>
      <c r="I41" s="36"/>
      <c r="J41" s="36"/>
      <c r="K41" s="36"/>
      <c r="L41" s="36"/>
      <c r="M41" s="36"/>
      <c r="N41" s="36"/>
      <c r="AD41" s="3">
        <v>15</v>
      </c>
      <c r="AE41" s="39">
        <v>3.8272848889171256E-2</v>
      </c>
      <c r="AF41" s="39">
        <v>-1.059364377916416E-2</v>
      </c>
      <c r="AG41" s="39">
        <v>-0.19652215652113306</v>
      </c>
      <c r="AH41" s="3"/>
      <c r="AI41" s="3"/>
      <c r="AJ41" s="3"/>
      <c r="AK41" s="3"/>
      <c r="AM41" s="43">
        <v>15</v>
      </c>
      <c r="AN41" s="48">
        <v>1.625</v>
      </c>
      <c r="AO41" s="48">
        <v>-1.625</v>
      </c>
      <c r="AP41" s="48">
        <v>-0.61326000000000003</v>
      </c>
      <c r="AQ41" s="43"/>
      <c r="AR41" s="43"/>
      <c r="AS41" s="43"/>
      <c r="AT41" s="43"/>
    </row>
    <row r="42" spans="8:46" ht="15" thickTop="1">
      <c r="H42" s="37" t="s">
        <v>39</v>
      </c>
      <c r="I42" s="37" t="s">
        <v>29</v>
      </c>
      <c r="J42" s="37" t="s">
        <v>30</v>
      </c>
      <c r="K42" s="37" t="s">
        <v>31</v>
      </c>
      <c r="L42" s="37" t="s">
        <v>17</v>
      </c>
      <c r="M42" s="37" t="s">
        <v>87</v>
      </c>
      <c r="N42" s="37" t="s">
        <v>33</v>
      </c>
      <c r="AD42" s="3">
        <v>16</v>
      </c>
      <c r="AE42" s="39">
        <v>3.8272848889171256E-2</v>
      </c>
      <c r="AF42" s="39">
        <v>2.1813739639160376E-3</v>
      </c>
      <c r="AG42" s="39">
        <v>4.0466559429814461E-2</v>
      </c>
      <c r="AH42" s="3"/>
      <c r="AI42" s="3"/>
      <c r="AJ42" s="3"/>
      <c r="AK42" s="3"/>
      <c r="AM42" s="43">
        <v>16</v>
      </c>
      <c r="AN42" s="48">
        <v>0.75</v>
      </c>
      <c r="AO42" s="48">
        <v>1.25</v>
      </c>
      <c r="AP42" s="48">
        <v>0.47173999999999999</v>
      </c>
      <c r="AQ42" s="43"/>
      <c r="AR42" s="43"/>
      <c r="AS42" s="43"/>
      <c r="AT42" s="43"/>
    </row>
    <row r="43" spans="8:46">
      <c r="H43" s="3" t="s">
        <v>40</v>
      </c>
      <c r="I43" s="42">
        <v>-2.3980817331903381E-14</v>
      </c>
      <c r="J43" s="3">
        <v>1</v>
      </c>
      <c r="K43" s="42">
        <v>-2.3980817331903381E-14</v>
      </c>
      <c r="L43" s="42">
        <v>-3.9046922008359712E-15</v>
      </c>
      <c r="M43" s="39">
        <v>1</v>
      </c>
      <c r="N43" s="39">
        <v>4.0343097068029854</v>
      </c>
      <c r="AD43" s="3">
        <v>17</v>
      </c>
      <c r="AE43" s="39">
        <v>3.8888462961095646E-2</v>
      </c>
      <c r="AF43" s="39">
        <v>-3.8888462961095646E-2</v>
      </c>
      <c r="AG43" s="39">
        <v>-0.72141793364225348</v>
      </c>
      <c r="AH43" s="3"/>
      <c r="AI43" s="3"/>
      <c r="AJ43" s="3"/>
      <c r="AK43" s="3"/>
      <c r="AM43" s="43">
        <v>17</v>
      </c>
      <c r="AN43" s="48">
        <v>2.0625</v>
      </c>
      <c r="AO43" s="48">
        <v>-2.0625</v>
      </c>
      <c r="AP43" s="48">
        <v>-0.77837000000000001</v>
      </c>
      <c r="AQ43" s="43"/>
      <c r="AR43" s="43"/>
      <c r="AS43" s="43"/>
      <c r="AT43" s="43"/>
    </row>
    <row r="44" spans="8:46">
      <c r="H44" s="3" t="s">
        <v>41</v>
      </c>
      <c r="I44" s="39">
        <v>307.07692307692309</v>
      </c>
      <c r="J44" s="3">
        <v>50</v>
      </c>
      <c r="K44" s="39">
        <v>6.1415384615384623</v>
      </c>
      <c r="L44" s="3"/>
      <c r="M44" s="3"/>
      <c r="N44" s="3"/>
      <c r="AD44" s="3">
        <v>18</v>
      </c>
      <c r="AE44" s="39">
        <v>3.8888462961095646E-2</v>
      </c>
      <c r="AF44" s="39">
        <v>8.6629919714806478E-3</v>
      </c>
      <c r="AG44" s="39">
        <v>0.16070673128627344</v>
      </c>
      <c r="AH44" s="3"/>
      <c r="AI44" s="3"/>
      <c r="AJ44" s="3"/>
      <c r="AK44" s="3"/>
      <c r="AM44" s="43">
        <v>18</v>
      </c>
      <c r="AN44" s="48">
        <v>2.0625</v>
      </c>
      <c r="AO44" s="48">
        <v>0.9375</v>
      </c>
      <c r="AP44" s="48">
        <v>0.35381000000000001</v>
      </c>
      <c r="AQ44" s="43"/>
      <c r="AR44" s="43"/>
      <c r="AS44" s="43"/>
      <c r="AT44" s="43"/>
    </row>
    <row r="45" spans="8:46">
      <c r="H45" s="3"/>
      <c r="I45" s="3"/>
      <c r="J45" s="3"/>
      <c r="K45" s="3"/>
      <c r="L45" s="3"/>
      <c r="M45" s="3"/>
      <c r="N45" s="3"/>
      <c r="AD45" s="3">
        <v>19</v>
      </c>
      <c r="AE45" s="39">
        <v>3.8272848889171256E-2</v>
      </c>
      <c r="AF45" s="39">
        <v>-3.8272848889171256E-2</v>
      </c>
      <c r="AG45" s="39">
        <v>-0.70999770774818605</v>
      </c>
      <c r="AH45" s="3"/>
      <c r="AI45" s="3"/>
      <c r="AJ45" s="3"/>
      <c r="AK45" s="3"/>
      <c r="AM45" s="43">
        <v>19</v>
      </c>
      <c r="AN45" s="48">
        <v>2.0625</v>
      </c>
      <c r="AO45" s="48">
        <v>-2.0625</v>
      </c>
      <c r="AP45" s="48">
        <v>-0.77837000000000001</v>
      </c>
      <c r="AQ45" s="43"/>
      <c r="AR45" s="43"/>
      <c r="AS45" s="43"/>
      <c r="AT45" s="43"/>
    </row>
    <row r="46" spans="8:46" ht="15" thickBot="1">
      <c r="H46" s="40" t="s">
        <v>42</v>
      </c>
      <c r="I46" s="41">
        <v>307.07692307692309</v>
      </c>
      <c r="J46" s="36">
        <v>51</v>
      </c>
      <c r="K46" s="36"/>
      <c r="L46" s="36"/>
      <c r="M46" s="36"/>
      <c r="N46" s="36"/>
      <c r="AD46" s="3">
        <v>20</v>
      </c>
      <c r="AE46" s="39">
        <v>3.58076806452097E-2</v>
      </c>
      <c r="AF46" s="39">
        <v>3.2270957919797935E-3</v>
      </c>
      <c r="AG46" s="39">
        <v>5.9865692821151249E-2</v>
      </c>
      <c r="AH46" s="3"/>
      <c r="AI46" s="3"/>
      <c r="AJ46" s="3"/>
      <c r="AK46" s="3"/>
      <c r="AM46" s="43">
        <v>20</v>
      </c>
      <c r="AN46" s="48">
        <v>2.0625</v>
      </c>
      <c r="AO46" s="48">
        <v>-6.25E-2</v>
      </c>
      <c r="AP46" s="48">
        <v>-2.359E-2</v>
      </c>
      <c r="AQ46" s="43"/>
      <c r="AR46" s="43"/>
      <c r="AS46" s="43"/>
      <c r="AT46" s="43"/>
    </row>
    <row r="47" spans="8:46" ht="15" thickTop="1">
      <c r="AD47" s="3">
        <v>21</v>
      </c>
      <c r="AE47" s="39">
        <v>3.9504077033020037E-2</v>
      </c>
      <c r="AF47" s="39">
        <v>-3.737490740917334E-2</v>
      </c>
      <c r="AG47" s="39">
        <v>-0.69334004021116302</v>
      </c>
      <c r="AH47" s="3"/>
      <c r="AI47" s="3"/>
      <c r="AJ47" s="3"/>
      <c r="AK47" s="3"/>
      <c r="AM47" s="43">
        <v>21</v>
      </c>
      <c r="AN47" s="48">
        <v>2.0625</v>
      </c>
      <c r="AO47" s="48">
        <v>-2.0625</v>
      </c>
      <c r="AP47" s="48">
        <v>-0.77837000000000001</v>
      </c>
      <c r="AQ47" s="43"/>
      <c r="AR47" s="43"/>
      <c r="AS47" s="43"/>
      <c r="AT47" s="43"/>
    </row>
    <row r="48" spans="8:46">
      <c r="AD48" s="3">
        <v>22</v>
      </c>
      <c r="AE48" s="39">
        <v>3.9504077033020037E-2</v>
      </c>
      <c r="AF48" s="39">
        <v>-3.879435382507114E-2</v>
      </c>
      <c r="AG48" s="39">
        <v>-0.71967211976126833</v>
      </c>
      <c r="AH48" s="3"/>
      <c r="AI48" s="3"/>
      <c r="AJ48" s="3"/>
      <c r="AK48" s="3"/>
      <c r="AM48" s="43">
        <v>22</v>
      </c>
      <c r="AN48" s="48">
        <v>2.0625</v>
      </c>
      <c r="AO48" s="48">
        <v>-1.0625</v>
      </c>
      <c r="AP48" s="48">
        <v>-0.40098</v>
      </c>
      <c r="AQ48" s="43"/>
      <c r="AR48" s="43"/>
      <c r="AS48" s="43"/>
      <c r="AT48" s="43"/>
    </row>
    <row r="49" spans="30:46">
      <c r="AD49" s="3">
        <v>23</v>
      </c>
      <c r="AE49" s="39">
        <v>3.9504077033020037E-2</v>
      </c>
      <c r="AF49" s="39">
        <v>-3.9504077033020037E-2</v>
      </c>
      <c r="AG49" s="39">
        <v>-0.73283815953632092</v>
      </c>
      <c r="AH49" s="3"/>
      <c r="AI49" s="3"/>
      <c r="AJ49" s="3"/>
      <c r="AK49" s="3"/>
      <c r="AM49" s="43">
        <v>23</v>
      </c>
      <c r="AN49" s="48">
        <v>2.0625</v>
      </c>
      <c r="AO49" s="48">
        <v>-2.0625</v>
      </c>
      <c r="AP49" s="48">
        <v>-0.77837000000000001</v>
      </c>
      <c r="AQ49" s="43"/>
      <c r="AR49" s="43"/>
      <c r="AS49" s="43"/>
      <c r="AT49" s="43"/>
    </row>
    <row r="50" spans="30:46">
      <c r="AD50" s="3">
        <v>24</v>
      </c>
      <c r="AE50" s="39">
        <v>3.9504077033020037E-2</v>
      </c>
      <c r="AF50" s="39">
        <v>5.5598832832132551E-2</v>
      </c>
      <c r="AG50" s="39">
        <v>1.0314111703207329</v>
      </c>
      <c r="AH50" s="3"/>
      <c r="AI50" s="3"/>
      <c r="AJ50" s="3"/>
      <c r="AK50" s="3"/>
      <c r="AM50" s="43">
        <v>24</v>
      </c>
      <c r="AN50" s="48">
        <v>2.0625</v>
      </c>
      <c r="AO50" s="48">
        <v>5.9375</v>
      </c>
      <c r="AP50" s="48">
        <v>2.2407699999999999</v>
      </c>
      <c r="AQ50" s="43"/>
      <c r="AR50" s="43"/>
      <c r="AS50" s="43"/>
      <c r="AT50" s="43"/>
    </row>
    <row r="51" spans="30:46">
      <c r="AD51" s="3">
        <v>25</v>
      </c>
      <c r="AE51" s="39">
        <v>3.9504077033020037E-2</v>
      </c>
      <c r="AF51" s="39">
        <v>2.0822395642636458E-2</v>
      </c>
      <c r="AG51" s="39">
        <v>0.38627522134315356</v>
      </c>
      <c r="AH51" s="3"/>
      <c r="AI51" s="3"/>
      <c r="AJ51" s="3"/>
      <c r="AK51" s="3"/>
      <c r="AM51" s="43">
        <v>25</v>
      </c>
      <c r="AN51" s="48">
        <v>2.0625</v>
      </c>
      <c r="AO51" s="48">
        <v>1.9375</v>
      </c>
      <c r="AP51" s="48">
        <v>0.73119999999999996</v>
      </c>
      <c r="AQ51" s="43"/>
      <c r="AR51" s="43"/>
      <c r="AS51" s="43"/>
      <c r="AT51" s="43"/>
    </row>
    <row r="52" spans="30:46">
      <c r="AD52" s="3">
        <v>26</v>
      </c>
      <c r="AE52" s="39">
        <v>3.9504077033020037E-2</v>
      </c>
      <c r="AF52" s="39">
        <v>-3.9504077033020037E-2</v>
      </c>
      <c r="AG52" s="39">
        <v>-0.73283815953632092</v>
      </c>
      <c r="AH52" s="3"/>
      <c r="AI52" s="3"/>
      <c r="AJ52" s="3"/>
      <c r="AK52" s="3"/>
      <c r="AM52" s="43">
        <v>26</v>
      </c>
      <c r="AN52" s="48">
        <v>2.0625</v>
      </c>
      <c r="AO52" s="48">
        <v>-2.0625</v>
      </c>
      <c r="AP52" s="48">
        <v>-0.77837000000000001</v>
      </c>
      <c r="AQ52" s="43"/>
      <c r="AR52" s="43"/>
      <c r="AS52" s="43"/>
      <c r="AT52" s="43"/>
    </row>
  </sheetData>
  <mergeCells count="15">
    <mergeCell ref="AM2:AT2"/>
    <mergeCell ref="AM10:AT10"/>
    <mergeCell ref="AM22:AP22"/>
    <mergeCell ref="AM23:AP23"/>
    <mergeCell ref="Y2:AB2"/>
    <mergeCell ref="Y17:Z17"/>
    <mergeCell ref="AD2:AK2"/>
    <mergeCell ref="AD10:AK10"/>
    <mergeCell ref="AD22:AG22"/>
    <mergeCell ref="AD23:AG23"/>
    <mergeCell ref="H3:N3"/>
    <mergeCell ref="H18:N18"/>
    <mergeCell ref="H34:N34"/>
    <mergeCell ref="T2:W2"/>
    <mergeCell ref="T17:U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 1</vt:lpstr>
      <vt:lpstr>English 2</vt:lpstr>
      <vt:lpstr>English 3</vt:lpstr>
      <vt:lpstr>Zapoteco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2015-06-02T01:02:14Z</dcterms:modified>
</cp:coreProperties>
</file>