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atth\Dropbox\Matt\ASpring2024\ECON002_S24\Final\"/>
    </mc:Choice>
  </mc:AlternateContent>
  <xr:revisionPtr revIDLastSave="0" documentId="13_ncr:1_{11E2A679-7C7F-4679-9C14-BFCE552CC8AD}" xr6:coauthVersionLast="47" xr6:coauthVersionMax="47" xr10:uidLastSave="{00000000-0000-0000-0000-000000000000}"/>
  <bookViews>
    <workbookView xWindow="11442" yWindow="0" windowWidth="11676" windowHeight="12318" activeTab="1" xr2:uid="{00000000-000D-0000-FFFF-FFFF00000000}"/>
  </bookViews>
  <sheets>
    <sheet name="Version1A" sheetId="2" r:id="rId1"/>
    <sheet name="Version2B"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4" i="1" l="1"/>
  <c r="H141" i="1"/>
  <c r="H140" i="1"/>
  <c r="O162" i="1"/>
  <c r="J2" i="1"/>
  <c r="I2" i="1"/>
  <c r="H2" i="1"/>
  <c r="A22" i="1"/>
  <c r="A25" i="1" s="1"/>
  <c r="A33" i="1"/>
  <c r="A11" i="1"/>
  <c r="A271" i="1"/>
  <c r="B280" i="1" s="1"/>
  <c r="A132" i="1"/>
  <c r="A104" i="1"/>
  <c r="A83" i="1"/>
  <c r="A148" i="1"/>
  <c r="E101" i="2"/>
  <c r="K2" i="1" l="1"/>
  <c r="L2" i="1" s="1"/>
  <c r="M2" i="1"/>
  <c r="A55" i="1"/>
  <c r="A66" i="1" s="1"/>
  <c r="A44" i="1"/>
  <c r="A99" i="2"/>
  <c r="A98" i="2"/>
  <c r="A97" i="2"/>
  <c r="A94" i="2"/>
  <c r="E91" i="2"/>
  <c r="A99" i="1"/>
  <c r="A98" i="1"/>
  <c r="A97" i="1"/>
  <c r="A94" i="1"/>
  <c r="E91" i="1"/>
  <c r="A33" i="2" l="1"/>
  <c r="D239" i="2" l="1"/>
  <c r="A368" i="2"/>
  <c r="A365" i="2"/>
  <c r="A357" i="2"/>
  <c r="C345" i="2"/>
  <c r="B346" i="2" s="1"/>
  <c r="F341" i="2"/>
  <c r="F339" i="2"/>
  <c r="C338" i="2"/>
  <c r="C342" i="2" s="1"/>
  <c r="A325" i="2"/>
  <c r="A342" i="2" s="1"/>
  <c r="A318" i="2"/>
  <c r="A317" i="2"/>
  <c r="A314" i="2"/>
  <c r="B311" i="2"/>
  <c r="A305" i="2"/>
  <c r="A302" i="2"/>
  <c r="A307" i="2" s="1"/>
  <c r="A297" i="2"/>
  <c r="A276" i="2"/>
  <c r="A275" i="2"/>
  <c r="A274" i="2"/>
  <c r="A271" i="2"/>
  <c r="A258" i="2"/>
  <c r="B251" i="2"/>
  <c r="A264" i="2" s="1"/>
  <c r="B248" i="2"/>
  <c r="A261" i="2" s="1"/>
  <c r="B245" i="2"/>
  <c r="D241" i="2"/>
  <c r="B241" i="2"/>
  <c r="D240" i="2"/>
  <c r="B240" i="2"/>
  <c r="B239" i="2"/>
  <c r="E239" i="2" s="1"/>
  <c r="D235" i="2"/>
  <c r="B235" i="2"/>
  <c r="B214" i="2"/>
  <c r="A218" i="2" s="1"/>
  <c r="A213" i="2"/>
  <c r="B200" i="2"/>
  <c r="A204" i="2" s="1"/>
  <c r="A199" i="2"/>
  <c r="A191" i="2"/>
  <c r="C188" i="2"/>
  <c r="A181" i="2"/>
  <c r="A184" i="2" s="1"/>
  <c r="A171" i="2"/>
  <c r="A174" i="2" s="1"/>
  <c r="O162" i="2"/>
  <c r="H162" i="2"/>
  <c r="G162" i="2"/>
  <c r="F162" i="2"/>
  <c r="B162" i="2"/>
  <c r="H161" i="2"/>
  <c r="G161" i="2"/>
  <c r="F161" i="2"/>
  <c r="B161" i="2"/>
  <c r="H160" i="2"/>
  <c r="G160" i="2"/>
  <c r="F160" i="2"/>
  <c r="B160" i="2"/>
  <c r="N159" i="2"/>
  <c r="H159" i="2"/>
  <c r="G159" i="2"/>
  <c r="F159" i="2"/>
  <c r="B159" i="2"/>
  <c r="P158" i="2"/>
  <c r="H158" i="2"/>
  <c r="G158" i="2"/>
  <c r="F158" i="2"/>
  <c r="B158" i="2"/>
  <c r="L157" i="2"/>
  <c r="L158" i="2" s="1"/>
  <c r="L159" i="2" s="1"/>
  <c r="L160" i="2" s="1"/>
  <c r="L161" i="2" s="1"/>
  <c r="L162" i="2" s="1"/>
  <c r="H157" i="2"/>
  <c r="G157" i="2"/>
  <c r="F157" i="2"/>
  <c r="B157" i="2"/>
  <c r="A157" i="2"/>
  <c r="A137" i="2"/>
  <c r="A136" i="2"/>
  <c r="A135" i="2"/>
  <c r="A132" i="2"/>
  <c r="A109" i="2"/>
  <c r="A108" i="2"/>
  <c r="A107" i="2"/>
  <c r="A104" i="2"/>
  <c r="A87" i="2"/>
  <c r="A88" i="2" s="1"/>
  <c r="A86" i="2"/>
  <c r="A83" i="2"/>
  <c r="A38" i="2"/>
  <c r="A37" i="2"/>
  <c r="A27" i="2"/>
  <c r="A26" i="2"/>
  <c r="A22" i="2"/>
  <c r="A25" i="2" s="1"/>
  <c r="A16" i="2"/>
  <c r="A15" i="2"/>
  <c r="A11" i="2"/>
  <c r="A14" i="2" s="1"/>
  <c r="A368" i="1"/>
  <c r="A365" i="1"/>
  <c r="A357" i="1"/>
  <c r="C345" i="1"/>
  <c r="A349" i="1" s="1"/>
  <c r="A350" i="1" s="1"/>
  <c r="F341" i="1"/>
  <c r="F339" i="1"/>
  <c r="C338" i="1"/>
  <c r="C342" i="1" s="1"/>
  <c r="A325" i="1"/>
  <c r="A342" i="1" s="1"/>
  <c r="A318" i="1"/>
  <c r="A317" i="1"/>
  <c r="A314" i="1"/>
  <c r="B311" i="1"/>
  <c r="A305" i="1"/>
  <c r="A297" i="1"/>
  <c r="A302" i="1"/>
  <c r="A306" i="1" s="1"/>
  <c r="D235" i="1"/>
  <c r="A276" i="1"/>
  <c r="A275" i="1"/>
  <c r="A258" i="1"/>
  <c r="B251" i="1"/>
  <c r="A264" i="1" s="1"/>
  <c r="B248" i="1"/>
  <c r="A261" i="1" s="1"/>
  <c r="B245" i="1"/>
  <c r="D241" i="1"/>
  <c r="B241" i="1"/>
  <c r="D240" i="1"/>
  <c r="B240" i="1"/>
  <c r="D239" i="1"/>
  <c r="B239" i="1"/>
  <c r="B235" i="1"/>
  <c r="L157" i="1"/>
  <c r="L158" i="1" s="1"/>
  <c r="L159" i="1" s="1"/>
  <c r="L160" i="1" s="1"/>
  <c r="L161" i="1" s="1"/>
  <c r="L162" i="1" s="1"/>
  <c r="N159" i="1"/>
  <c r="P158" i="1"/>
  <c r="A157" i="1"/>
  <c r="A158" i="1" s="1"/>
  <c r="A159" i="1" s="1"/>
  <c r="A160" i="1" s="1"/>
  <c r="A161" i="1" s="1"/>
  <c r="A162" i="1" s="1"/>
  <c r="B214" i="1"/>
  <c r="A218" i="1" s="1"/>
  <c r="A222" i="1" s="1"/>
  <c r="A213" i="1"/>
  <c r="B200" i="1"/>
  <c r="A204" i="1" s="1"/>
  <c r="A199" i="1"/>
  <c r="A191" i="1"/>
  <c r="C188" i="1"/>
  <c r="A181" i="1"/>
  <c r="A186" i="1" s="1"/>
  <c r="H158" i="1"/>
  <c r="H159" i="1"/>
  <c r="H160" i="1"/>
  <c r="H161" i="1"/>
  <c r="H162" i="1"/>
  <c r="H157" i="1"/>
  <c r="G158" i="1"/>
  <c r="G159" i="1"/>
  <c r="G160" i="1"/>
  <c r="G161" i="1"/>
  <c r="G162" i="1"/>
  <c r="G157" i="1"/>
  <c r="F158" i="1"/>
  <c r="F159" i="1"/>
  <c r="F160" i="1"/>
  <c r="F161" i="1"/>
  <c r="F162" i="1"/>
  <c r="F157" i="1"/>
  <c r="B158" i="1"/>
  <c r="B159" i="1"/>
  <c r="B160" i="1"/>
  <c r="B161" i="1"/>
  <c r="B162" i="1"/>
  <c r="B157" i="1"/>
  <c r="A171" i="1"/>
  <c r="A176" i="1" s="1"/>
  <c r="B236" i="2" l="1"/>
  <c r="A148" i="2"/>
  <c r="B281" i="1"/>
  <c r="A176" i="2"/>
  <c r="C157" i="2"/>
  <c r="D157" i="2" s="1"/>
  <c r="E157" i="2" s="1"/>
  <c r="I157" i="2" s="1"/>
  <c r="J157" i="2" s="1"/>
  <c r="A55" i="2"/>
  <c r="C361" i="1"/>
  <c r="B362" i="1" s="1"/>
  <c r="A307" i="1"/>
  <c r="B252" i="1"/>
  <c r="E241" i="1"/>
  <c r="B253" i="1"/>
  <c r="A353" i="1"/>
  <c r="A354" i="1" s="1"/>
  <c r="A175" i="2"/>
  <c r="A306" i="2"/>
  <c r="A340" i="2"/>
  <c r="C361" i="2"/>
  <c r="B362" i="2" s="1"/>
  <c r="A349" i="2"/>
  <c r="A350" i="2" s="1"/>
  <c r="A327" i="2"/>
  <c r="B342" i="2" s="1"/>
  <c r="D342" i="2" s="1"/>
  <c r="B280" i="2"/>
  <c r="E240" i="2"/>
  <c r="B281" i="2"/>
  <c r="B253" i="2"/>
  <c r="E241" i="2"/>
  <c r="A222" i="2"/>
  <c r="A221" i="2"/>
  <c r="A223" i="2" s="1"/>
  <c r="A185" i="2"/>
  <c r="A186" i="2"/>
  <c r="A158" i="2"/>
  <c r="C158" i="2" s="1"/>
  <c r="D158" i="2" s="1"/>
  <c r="E158" i="2" s="1"/>
  <c r="I158" i="2" s="1"/>
  <c r="A36" i="2"/>
  <c r="A47" i="2" s="1"/>
  <c r="A58" i="2"/>
  <c r="A59" i="2"/>
  <c r="A69" i="2" s="1"/>
  <c r="A60" i="2"/>
  <c r="A44" i="2"/>
  <c r="A49" i="2"/>
  <c r="A208" i="2"/>
  <c r="A207" i="2"/>
  <c r="A209" i="2" s="1"/>
  <c r="A48" i="2"/>
  <c r="A353" i="2"/>
  <c r="A354" i="2" s="1"/>
  <c r="B252" i="2"/>
  <c r="A327" i="1"/>
  <c r="A340" i="1"/>
  <c r="B346" i="1"/>
  <c r="E239" i="1"/>
  <c r="B236" i="1"/>
  <c r="E240" i="1"/>
  <c r="C157" i="1"/>
  <c r="A208" i="1"/>
  <c r="A207" i="1"/>
  <c r="A209" i="1" s="1"/>
  <c r="A221" i="1"/>
  <c r="A223" i="1" s="1"/>
  <c r="A184" i="1"/>
  <c r="A174" i="1"/>
  <c r="A185" i="1"/>
  <c r="A175" i="1"/>
  <c r="C158" i="1"/>
  <c r="D157" i="1" l="1"/>
  <c r="E157" i="1" s="1"/>
  <c r="I157" i="1" s="1"/>
  <c r="J157" i="1" s="1"/>
  <c r="A284" i="1"/>
  <c r="A290" i="1" s="1"/>
  <c r="A147" i="2"/>
  <c r="A143" i="2"/>
  <c r="A146" i="2"/>
  <c r="A159" i="2"/>
  <c r="C159" i="2" s="1"/>
  <c r="D159" i="2" s="1"/>
  <c r="E159" i="2" s="1"/>
  <c r="I159" i="2" s="1"/>
  <c r="J159" i="2" s="1"/>
  <c r="B338" i="2"/>
  <c r="D338" i="2" s="1"/>
  <c r="A331" i="2"/>
  <c r="A335" i="2" s="1"/>
  <c r="A338" i="2" s="1"/>
  <c r="F338" i="2" s="1"/>
  <c r="B340" i="2"/>
  <c r="A284" i="2"/>
  <c r="A290" i="2" s="1"/>
  <c r="J158" i="2"/>
  <c r="A265" i="2"/>
  <c r="A266" i="2"/>
  <c r="A160" i="2"/>
  <c r="F342" i="2"/>
  <c r="B340" i="1"/>
  <c r="D340" i="1" s="1"/>
  <c r="A331" i="1"/>
  <c r="A335" i="1" s="1"/>
  <c r="A338" i="1" s="1"/>
  <c r="F338" i="1" s="1"/>
  <c r="B342" i="1"/>
  <c r="B338" i="1"/>
  <c r="D338" i="1" s="1"/>
  <c r="A266" i="1"/>
  <c r="A265" i="1"/>
  <c r="D158" i="1"/>
  <c r="C159" i="1"/>
  <c r="A291" i="1" l="1"/>
  <c r="A292" i="1"/>
  <c r="A287" i="1"/>
  <c r="A70" i="2"/>
  <c r="A66" i="2"/>
  <c r="A71" i="2"/>
  <c r="D340" i="2"/>
  <c r="F340" i="2" s="1"/>
  <c r="A291" i="2"/>
  <c r="A287" i="2"/>
  <c r="A292" i="2"/>
  <c r="A161" i="2"/>
  <c r="C160" i="2"/>
  <c r="D160" i="2" s="1"/>
  <c r="F340" i="1"/>
  <c r="D342" i="1"/>
  <c r="F342" i="1" s="1"/>
  <c r="E158" i="1"/>
  <c r="I158" i="1" s="1"/>
  <c r="J158" i="1" s="1"/>
  <c r="D159" i="1"/>
  <c r="E159" i="1" s="1"/>
  <c r="I159" i="1" s="1"/>
  <c r="J159" i="1" s="1"/>
  <c r="C160" i="1"/>
  <c r="M160" i="2" l="1"/>
  <c r="E160" i="2"/>
  <c r="I160" i="2" s="1"/>
  <c r="J160" i="2" s="1"/>
  <c r="C161" i="2"/>
  <c r="D161" i="2" s="1"/>
  <c r="A162" i="2"/>
  <c r="D160" i="1"/>
  <c r="C161" i="1"/>
  <c r="C162" i="2" l="1"/>
  <c r="D162" i="2" s="1"/>
  <c r="M161" i="2"/>
  <c r="E161" i="2"/>
  <c r="I161" i="2" s="1"/>
  <c r="J161" i="2" s="1"/>
  <c r="E160" i="1"/>
  <c r="I160" i="1" s="1"/>
  <c r="J160" i="1" s="1"/>
  <c r="M160" i="1"/>
  <c r="D161" i="1"/>
  <c r="C162" i="1"/>
  <c r="M162" i="2" l="1"/>
  <c r="E162" i="2"/>
  <c r="I162" i="2" s="1"/>
  <c r="J162" i="2" s="1"/>
  <c r="E161" i="1"/>
  <c r="I161" i="1" s="1"/>
  <c r="J161" i="1" s="1"/>
  <c r="M161" i="1"/>
  <c r="D162" i="1"/>
  <c r="E162" i="1" l="1"/>
  <c r="I162" i="1" s="1"/>
  <c r="J162" i="1" s="1"/>
  <c r="M162" i="1"/>
  <c r="A147" i="1" l="1"/>
  <c r="A146" i="1"/>
  <c r="A143" i="1"/>
  <c r="A109" i="1"/>
  <c r="A108" i="1"/>
  <c r="A107" i="1"/>
  <c r="E101" i="1"/>
  <c r="A88" i="1"/>
  <c r="A87" i="1"/>
  <c r="A86" i="1"/>
  <c r="A38" i="1"/>
  <c r="A37" i="1"/>
  <c r="A27" i="1"/>
  <c r="A15" i="1"/>
  <c r="A16" i="1"/>
  <c r="A26" i="1"/>
  <c r="A14" i="1"/>
  <c r="A60" i="1" l="1"/>
  <c r="A36" i="1"/>
  <c r="A59" i="1"/>
  <c r="A58" i="1"/>
  <c r="A70" i="1" l="1"/>
  <c r="A71" i="1"/>
  <c r="A69" i="1"/>
  <c r="A48" i="1" l="1"/>
  <c r="A49" i="1"/>
  <c r="A47" i="1"/>
</calcChain>
</file>

<file path=xl/sharedStrings.xml><?xml version="1.0" encoding="utf-8"?>
<sst xmlns="http://schemas.openxmlformats.org/spreadsheetml/2006/main" count="430" uniqueCount="159">
  <si>
    <t>Q24</t>
  </si>
  <si>
    <t>Product</t>
  </si>
  <si>
    <t>Cars</t>
  </si>
  <si>
    <t>Homes</t>
  </si>
  <si>
    <t>Cheeseburgers</t>
  </si>
  <si>
    <t>Cheese</t>
  </si>
  <si>
    <t>Quantity (Year 1)</t>
  </si>
  <si>
    <t>Price (Year 1)</t>
  </si>
  <si>
    <t>Quantity (Year 2)</t>
  </si>
  <si>
    <t>Price (Year 2)</t>
  </si>
  <si>
    <t>Using the information in the table, nominal GDP for this simple economy in year 1 equals</t>
  </si>
  <si>
    <t>Correct Answer</t>
  </si>
  <si>
    <t>Incorrect Answer</t>
  </si>
  <si>
    <t>Q25</t>
  </si>
  <si>
    <t>Using the information in the table, nominal GDP for this simple economy in year 2 equals</t>
  </si>
  <si>
    <t>Q26</t>
  </si>
  <si>
    <t>Using the information in the table, assume that year 1 is the base year. What is the real GDP in this simple economy in year 2?</t>
  </si>
  <si>
    <t>Q27</t>
  </si>
  <si>
    <t xml:space="preserve">You are told in year 3, the real GDP is </t>
  </si>
  <si>
    <t>. The growth in real GDP between year 2 and year 3 is</t>
  </si>
  <si>
    <t>Q28</t>
  </si>
  <si>
    <t>The GDP deflator in year 2 is</t>
  </si>
  <si>
    <t>Q29</t>
  </si>
  <si>
    <t xml:space="preserve">In year 3 the GDP deflator is </t>
  </si>
  <si>
    <t>. The inflation rate between year 2 and year 3 is</t>
  </si>
  <si>
    <t>Q24-Q29</t>
  </si>
  <si>
    <t>Q30-Q32</t>
  </si>
  <si>
    <t>Total Population</t>
  </si>
  <si>
    <t>Working-Age Population</t>
  </si>
  <si>
    <t>Employed</t>
  </si>
  <si>
    <t>Unemployed</t>
  </si>
  <si>
    <t>Q30</t>
  </si>
  <si>
    <t>The unmployment rate according to the BLS in this simple economy equals</t>
  </si>
  <si>
    <t>Q31</t>
  </si>
  <si>
    <t>Q32</t>
  </si>
  <si>
    <t xml:space="preserve">You learn that </t>
  </si>
  <si>
    <t xml:space="preserve"> of the employed workers are involuntary part-time workers. Consider the </t>
  </si>
  <si>
    <t xml:space="preserve"> involuntary part-time workers half-unemployed. The unemployment rate considering involuntary part-time workers is</t>
  </si>
  <si>
    <t>Q33-Q35</t>
  </si>
  <si>
    <t>Quantity</t>
  </si>
  <si>
    <t xml:space="preserve">Base Year Price </t>
  </si>
  <si>
    <t>Tablets</t>
  </si>
  <si>
    <t>Sushi</t>
  </si>
  <si>
    <t>Assume that consumers in an economy only purchase two products, tablets and sushi. The following table provides the quantities purchased in the base year, 2005, and prices in 2005 and 2016. </t>
  </si>
  <si>
    <t>The CPI in the base year is</t>
  </si>
  <si>
    <t>Q33</t>
  </si>
  <si>
    <t>Q34</t>
  </si>
  <si>
    <t>The CPI in 2017 is</t>
  </si>
  <si>
    <t>Q35</t>
  </si>
  <si>
    <t xml:space="preserve">You learn next year (2018) that the CPI is </t>
  </si>
  <si>
    <t>. What is the inflation rate between 2017 and 2018.</t>
  </si>
  <si>
    <t>Q36-Q40</t>
  </si>
  <si>
    <t>What is the marginal propensity to consumer in this economy?</t>
  </si>
  <si>
    <t>Starting  Y</t>
  </si>
  <si>
    <t>Difference in Y</t>
  </si>
  <si>
    <t>Taxes</t>
  </si>
  <si>
    <t>MPC</t>
  </si>
  <si>
    <t>AC</t>
  </si>
  <si>
    <t>IP</t>
  </si>
  <si>
    <t>G</t>
  </si>
  <si>
    <t>NX</t>
  </si>
  <si>
    <t>Y</t>
  </si>
  <si>
    <t>T</t>
  </si>
  <si>
    <t>DI</t>
  </si>
  <si>
    <t>C</t>
  </si>
  <si>
    <t>I</t>
  </si>
  <si>
    <t>AE</t>
  </si>
  <si>
    <t>Chg in Inv</t>
  </si>
  <si>
    <t>. What is the value of autonomous consumption?</t>
  </si>
  <si>
    <t>Q36</t>
  </si>
  <si>
    <t>Q37</t>
  </si>
  <si>
    <t>What is the equilibrium level of output in this economy?</t>
  </si>
  <si>
    <t>Q38</t>
  </si>
  <si>
    <t xml:space="preserve">You are told that the aggregate level of taxes is equal to </t>
  </si>
  <si>
    <t>Q39</t>
  </si>
  <si>
    <t xml:space="preserve">The full-employment level of output is </t>
  </si>
  <si>
    <t xml:space="preserve"> the current level of output. How much should the government change government expenditures in order for the new equilibrium to be equal to the full-employment level of output?</t>
  </si>
  <si>
    <t>below</t>
  </si>
  <si>
    <t xml:space="preserve"> </t>
  </si>
  <si>
    <t>Government Multiplier</t>
  </si>
  <si>
    <t>Q40</t>
  </si>
  <si>
    <t xml:space="preserve"> the current level of output. How much should the government change taxes in order for the new equilibrium to be equal to the full-employment level of output?</t>
  </si>
  <si>
    <t>Tax Multiplier</t>
  </si>
  <si>
    <t>Q41-Q45</t>
  </si>
  <si>
    <t>Real GDP (Y)</t>
  </si>
  <si>
    <t>Consumption (C)</t>
  </si>
  <si>
    <t>Planned Investment (Ip)</t>
  </si>
  <si>
    <t>Government Expenditures (G)</t>
  </si>
  <si>
    <t>Net Exports (NX)</t>
  </si>
  <si>
    <t>Aggregate Expenditures (AE)</t>
  </si>
  <si>
    <t>Change in Inventories</t>
  </si>
  <si>
    <t>Year</t>
  </si>
  <si>
    <t>Nominal Debt</t>
  </si>
  <si>
    <t>Nominal GDP</t>
  </si>
  <si>
    <t>Price Level/GDP Deflator</t>
  </si>
  <si>
    <t>The Debt-to-GDP ratio in 2007 was _____ and in 2017 is _____.</t>
  </si>
  <si>
    <t xml:space="preserve"> ; </t>
  </si>
  <si>
    <t>Incorrect Answers</t>
  </si>
  <si>
    <t>Q41</t>
  </si>
  <si>
    <t>Q42</t>
  </si>
  <si>
    <t xml:space="preserve">Assuming that the interest rate on the debt is </t>
  </si>
  <si>
    <t>%, what is the annual interest payment on the debt in 2017.</t>
  </si>
  <si>
    <t>%, what is the minimum tax rate needed in order to hold the debt in 2017.</t>
  </si>
  <si>
    <t>Q43</t>
  </si>
  <si>
    <t>Q44</t>
  </si>
  <si>
    <t>Real GDP in 2017 is</t>
  </si>
  <si>
    <t>Q45</t>
  </si>
  <si>
    <t>Real GDP</t>
  </si>
  <si>
    <t>Debt-to-GDP</t>
  </si>
  <si>
    <t>Final Answer</t>
  </si>
  <si>
    <t>Between 2007 and 2017, the Government's fiscal decisions _______ the economy because the real GDP______ and the debt-to-GDP ratio ______.</t>
  </si>
  <si>
    <t>,</t>
  </si>
  <si>
    <t>Q46</t>
  </si>
  <si>
    <t xml:space="preserve">For the next five questions, assume that the economy is in equilibrium. The equilibrium level of output is </t>
  </si>
  <si>
    <t>1 million</t>
  </si>
  <si>
    <t xml:space="preserve">, the equilibrium price of a one-year, </t>
  </si>
  <si>
    <t xml:space="preserve"> bond is </t>
  </si>
  <si>
    <t>Q46-Q50</t>
  </si>
  <si>
    <t>What is the interest rate in this economy?</t>
  </si>
  <si>
    <t>$</t>
  </si>
  <si>
    <t xml:space="preserve">, the money supply is 1 trillion and the price level is </t>
  </si>
  <si>
    <t>.</t>
  </si>
  <si>
    <t>Q47</t>
  </si>
  <si>
    <t xml:space="preserve">The Federal Reserve decides to </t>
  </si>
  <si>
    <t>purchase</t>
  </si>
  <si>
    <t xml:space="preserve"> bonds and there is a change in the equilibrium bond price. What bond price is most likely?</t>
  </si>
  <si>
    <t>sell</t>
  </si>
  <si>
    <t>not enough information</t>
  </si>
  <si>
    <t>Q48</t>
  </si>
  <si>
    <t>Correct Answer 1</t>
  </si>
  <si>
    <t>Correct Answer 2</t>
  </si>
  <si>
    <t>Correct Answer 3</t>
  </si>
  <si>
    <t>After the bond price change in the previous question, the interest rate _____, causing the aggregate expenditure curve to _____ because _______ will ______. </t>
  </si>
  <si>
    <t>autonomous consumption and planned investment spending</t>
  </si>
  <si>
    <t>Correct Answer 4</t>
  </si>
  <si>
    <t xml:space="preserve"> , </t>
  </si>
  <si>
    <t>government expenditures and net exports</t>
  </si>
  <si>
    <t>Q49</t>
  </si>
  <si>
    <t xml:space="preserve">The Federal Reserve decided to </t>
  </si>
  <si>
    <t xml:space="preserve"> bonds in order to bring the economy back to full employment. This must mean that the full employment level of output is</t>
  </si>
  <si>
    <t xml:space="preserve">exactly </t>
  </si>
  <si>
    <t>Q50</t>
  </si>
  <si>
    <t xml:space="preserve">After the Federal Reserve </t>
  </si>
  <si>
    <t>bonds, the interest rate changes and aggregate expenditures change, the following will most likely occur</t>
  </si>
  <si>
    <t xml:space="preserve">s </t>
  </si>
  <si>
    <t>the price level in the economy will fall and money demand will increase</t>
  </si>
  <si>
    <t>the price level in the economy will rise and the money demand will decrease</t>
  </si>
  <si>
    <t>2018 Price</t>
  </si>
  <si>
    <t xml:space="preserve"> of the employed workers are discouraged</t>
  </si>
  <si>
    <t xml:space="preserve"> What is the unemployment rate considering the discouraged workers</t>
  </si>
  <si>
    <t>above</t>
  </si>
  <si>
    <t>Base Year Price (2007)</t>
  </si>
  <si>
    <t>Year 1  Nominal</t>
  </si>
  <si>
    <t>Year 2 Nominal</t>
  </si>
  <si>
    <t>Year 2 Real</t>
  </si>
  <si>
    <t>Year 2 GDP Deflator</t>
  </si>
  <si>
    <t>Inflation rate year 3 (Deflator =145)</t>
  </si>
  <si>
    <t>Growth rate year 3 (Real GDP = 4000)</t>
  </si>
  <si>
    <t>The unemployment rate according to the BLS in this simple economy equals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</si>
</sst>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55555"/>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xf numFmtId="0" fontId="2" fillId="0" borderId="0" xfId="0" applyFont="1"/>
    <xf numFmtId="3" fontId="0" fillId="0" borderId="0" xfId="0" applyNumberFormat="1"/>
    <xf numFmtId="0" fontId="0" fillId="0" borderId="0" xfId="0" applyAlignment="1">
      <alignment horizontal="center" vertical="center"/>
    </xf>
    <xf numFmtId="3" fontId="0" fillId="0" borderId="0" xfId="0" applyNumberFormat="1" applyAlignment="1">
      <alignment horizontal="center" vertical="center"/>
    </xf>
    <xf numFmtId="2" fontId="0" fillId="0" borderId="0" xfId="0" applyNumberFormat="1"/>
    <xf numFmtId="1" fontId="0" fillId="0" borderId="0" xfId="0" applyNumberFormat="1"/>
    <xf numFmtId="0" fontId="0" fillId="0" borderId="0" xfId="0" applyAlignment="1">
      <alignmen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70"/>
  <sheetViews>
    <sheetView topLeftCell="A124" zoomScale="85" zoomScaleNormal="85" workbookViewId="0">
      <selection activeCell="C228" sqref="C228:D230"/>
    </sheetView>
  </sheetViews>
  <sheetFormatPr defaultRowHeight="14.4" x14ac:dyDescent="0.55000000000000004"/>
  <cols>
    <col min="1" max="1" width="10.26171875" customWidth="1"/>
    <col min="2" max="2" width="15.83984375" bestFit="1" customWidth="1"/>
    <col min="3" max="3" width="12.41796875" customWidth="1"/>
    <col min="4" max="4" width="16.26171875" customWidth="1"/>
    <col min="5" max="5" width="11.68359375" customWidth="1"/>
    <col min="6" max="6" width="17" customWidth="1"/>
    <col min="7" max="7" width="25.26171875" bestFit="1" customWidth="1"/>
    <col min="8" max="8" width="12.26171875" bestFit="1" customWidth="1"/>
    <col min="12" max="12" width="12.41796875" customWidth="1"/>
    <col min="13" max="13" width="15.26171875" customWidth="1"/>
    <col min="14" max="14" width="17.26171875" customWidth="1"/>
    <col min="15" max="15" width="17.68359375" customWidth="1"/>
    <col min="16" max="16" width="15.15625" customWidth="1"/>
    <col min="17" max="17" width="21.26171875" customWidth="1"/>
    <col min="18" max="18" width="16.578125" customWidth="1"/>
  </cols>
  <sheetData>
    <row r="1" spans="1:6" ht="28.8" x14ac:dyDescent="0.55000000000000004">
      <c r="A1" t="s">
        <v>25</v>
      </c>
      <c r="B1" s="11" t="s">
        <v>1</v>
      </c>
      <c r="C1" s="12" t="s">
        <v>6</v>
      </c>
      <c r="D1" s="12" t="s">
        <v>7</v>
      </c>
      <c r="E1" s="12" t="s">
        <v>8</v>
      </c>
      <c r="F1" s="12" t="s">
        <v>9</v>
      </c>
    </row>
    <row r="2" spans="1:6" x14ac:dyDescent="0.55000000000000004">
      <c r="B2" s="11" t="s">
        <v>2</v>
      </c>
      <c r="C2" s="7">
        <v>100</v>
      </c>
      <c r="D2" s="7">
        <v>75</v>
      </c>
      <c r="E2" s="7">
        <v>150</v>
      </c>
      <c r="F2" s="7">
        <v>100</v>
      </c>
    </row>
    <row r="3" spans="1:6" x14ac:dyDescent="0.55000000000000004">
      <c r="B3" s="11" t="s">
        <v>3</v>
      </c>
      <c r="C3" s="7">
        <v>50</v>
      </c>
      <c r="D3" s="7">
        <v>200</v>
      </c>
      <c r="E3" s="7">
        <v>75</v>
      </c>
      <c r="F3" s="7">
        <v>250</v>
      </c>
    </row>
    <row r="4" spans="1:6" x14ac:dyDescent="0.55000000000000004">
      <c r="B4" s="11" t="s">
        <v>4</v>
      </c>
      <c r="C4" s="7">
        <v>150</v>
      </c>
      <c r="D4" s="7">
        <v>10</v>
      </c>
      <c r="E4" s="7">
        <v>200</v>
      </c>
      <c r="F4" s="7">
        <v>15</v>
      </c>
    </row>
    <row r="5" spans="1:6" x14ac:dyDescent="0.55000000000000004">
      <c r="B5" s="11" t="s">
        <v>5</v>
      </c>
      <c r="C5" s="7">
        <v>100</v>
      </c>
      <c r="D5" s="7">
        <v>2</v>
      </c>
      <c r="E5" s="7">
        <v>150</v>
      </c>
      <c r="F5" s="7">
        <v>3</v>
      </c>
    </row>
    <row r="7" spans="1:6" x14ac:dyDescent="0.55000000000000004">
      <c r="A7" t="s">
        <v>0</v>
      </c>
    </row>
    <row r="8" spans="1:6" x14ac:dyDescent="0.55000000000000004">
      <c r="A8" t="s">
        <v>10</v>
      </c>
    </row>
    <row r="10" spans="1:6" x14ac:dyDescent="0.55000000000000004">
      <c r="A10" t="s">
        <v>11</v>
      </c>
    </row>
    <row r="11" spans="1:6" x14ac:dyDescent="0.55000000000000004">
      <c r="A11">
        <f>(C2*D2)+(C3*D3)+(C4*D4)</f>
        <v>19000</v>
      </c>
    </row>
    <row r="13" spans="1:6" x14ac:dyDescent="0.55000000000000004">
      <c r="A13" t="s">
        <v>12</v>
      </c>
    </row>
    <row r="14" spans="1:6" x14ac:dyDescent="0.55000000000000004">
      <c r="A14">
        <f>A11+(C5*D5)</f>
        <v>19200</v>
      </c>
    </row>
    <row r="15" spans="1:6" x14ac:dyDescent="0.55000000000000004">
      <c r="A15">
        <f>(C2*F2)+(C3*F3)+(C4*F4)</f>
        <v>24750</v>
      </c>
    </row>
    <row r="16" spans="1:6" x14ac:dyDescent="0.55000000000000004">
      <c r="A16">
        <f>(D2*E2)+(D3*E3)+(D4*E4)+(D5*E5)</f>
        <v>28550</v>
      </c>
    </row>
    <row r="18" spans="1:1" x14ac:dyDescent="0.55000000000000004">
      <c r="A18" t="s">
        <v>13</v>
      </c>
    </row>
    <row r="19" spans="1:1" x14ac:dyDescent="0.55000000000000004">
      <c r="A19" t="s">
        <v>14</v>
      </c>
    </row>
    <row r="21" spans="1:1" x14ac:dyDescent="0.55000000000000004">
      <c r="A21" t="s">
        <v>11</v>
      </c>
    </row>
    <row r="22" spans="1:1" x14ac:dyDescent="0.55000000000000004">
      <c r="A22">
        <f>(E2*F2)+(E3*F3)+(E4*F4)</f>
        <v>36750</v>
      </c>
    </row>
    <row r="24" spans="1:1" x14ac:dyDescent="0.55000000000000004">
      <c r="A24" t="s">
        <v>12</v>
      </c>
    </row>
    <row r="25" spans="1:1" x14ac:dyDescent="0.55000000000000004">
      <c r="A25">
        <f>A22+(E5*F5)</f>
        <v>37200</v>
      </c>
    </row>
    <row r="26" spans="1:1" x14ac:dyDescent="0.55000000000000004">
      <c r="A26">
        <f>(E2*D2)+(E3*D3)+(E4*D4)+(E5*D5)</f>
        <v>28550</v>
      </c>
    </row>
    <row r="27" spans="1:1" x14ac:dyDescent="0.55000000000000004">
      <c r="A27">
        <f>(C2*F2)+(C3*F3)+(C4*F4)</f>
        <v>24750</v>
      </c>
    </row>
    <row r="29" spans="1:1" x14ac:dyDescent="0.55000000000000004">
      <c r="A29" t="s">
        <v>15</v>
      </c>
    </row>
    <row r="30" spans="1:1" x14ac:dyDescent="0.55000000000000004">
      <c r="A30" s="4" t="s">
        <v>16</v>
      </c>
    </row>
    <row r="32" spans="1:1" x14ac:dyDescent="0.55000000000000004">
      <c r="A32" t="s">
        <v>11</v>
      </c>
    </row>
    <row r="33" spans="1:3" x14ac:dyDescent="0.55000000000000004">
      <c r="A33">
        <f>(E2*D2)+(E3*D3)+(E4*D4)</f>
        <v>28250</v>
      </c>
    </row>
    <row r="35" spans="1:3" x14ac:dyDescent="0.55000000000000004">
      <c r="A35" t="s">
        <v>12</v>
      </c>
    </row>
    <row r="36" spans="1:3" x14ac:dyDescent="0.55000000000000004">
      <c r="A36">
        <f>A33+(E5*D5)</f>
        <v>28550</v>
      </c>
    </row>
    <row r="37" spans="1:3" x14ac:dyDescent="0.55000000000000004">
      <c r="A37">
        <f>(E2*F2)+(E3*F3)+(E4*F4)+(E5*F5)</f>
        <v>37200</v>
      </c>
    </row>
    <row r="38" spans="1:3" x14ac:dyDescent="0.55000000000000004">
      <c r="A38">
        <f>(C2*F2)+(C3*F3)+(C4*F4)+(C5*F5)</f>
        <v>25050</v>
      </c>
    </row>
    <row r="40" spans="1:3" x14ac:dyDescent="0.55000000000000004">
      <c r="A40" t="s">
        <v>17</v>
      </c>
    </row>
    <row r="41" spans="1:3" ht="15.3" x14ac:dyDescent="0.55000000000000004">
      <c r="A41" s="5" t="s">
        <v>18</v>
      </c>
      <c r="B41">
        <v>30000</v>
      </c>
      <c r="C41" t="s">
        <v>19</v>
      </c>
    </row>
    <row r="43" spans="1:3" x14ac:dyDescent="0.55000000000000004">
      <c r="A43" t="s">
        <v>11</v>
      </c>
    </row>
    <row r="44" spans="1:3" x14ac:dyDescent="0.55000000000000004">
      <c r="A44">
        <f>100*(B41-A33)/A33</f>
        <v>6.1946902654867255</v>
      </c>
    </row>
    <row r="46" spans="1:3" x14ac:dyDescent="0.55000000000000004">
      <c r="A46" t="s">
        <v>12</v>
      </c>
    </row>
    <row r="47" spans="1:3" x14ac:dyDescent="0.55000000000000004">
      <c r="A47">
        <f>(100*(A36-B41)/B41)</f>
        <v>-4.833333333333333</v>
      </c>
    </row>
    <row r="48" spans="1:3" x14ac:dyDescent="0.55000000000000004">
      <c r="A48">
        <f>100*(A37-B41)/B41</f>
        <v>24</v>
      </c>
    </row>
    <row r="49" spans="1:3" x14ac:dyDescent="0.55000000000000004">
      <c r="A49">
        <f>100*(B41-A38)/A38</f>
        <v>19.760479041916167</v>
      </c>
    </row>
    <row r="51" spans="1:3" x14ac:dyDescent="0.55000000000000004">
      <c r="A51" t="s">
        <v>20</v>
      </c>
    </row>
    <row r="52" spans="1:3" x14ac:dyDescent="0.55000000000000004">
      <c r="A52" t="s">
        <v>21</v>
      </c>
    </row>
    <row r="54" spans="1:3" x14ac:dyDescent="0.55000000000000004">
      <c r="A54" t="s">
        <v>11</v>
      </c>
    </row>
    <row r="55" spans="1:3" x14ac:dyDescent="0.55000000000000004">
      <c r="A55">
        <f>100*A22/A33</f>
        <v>130.08849557522123</v>
      </c>
    </row>
    <row r="57" spans="1:3" x14ac:dyDescent="0.55000000000000004">
      <c r="A57" t="s">
        <v>12</v>
      </c>
    </row>
    <row r="58" spans="1:3" x14ac:dyDescent="0.55000000000000004">
      <c r="A58">
        <f>100*(A22/A37)</f>
        <v>98.790322580645167</v>
      </c>
    </row>
    <row r="59" spans="1:3" x14ac:dyDescent="0.55000000000000004">
      <c r="A59">
        <f>100*(A25/A38)</f>
        <v>148.50299401197603</v>
      </c>
    </row>
    <row r="60" spans="1:3" x14ac:dyDescent="0.55000000000000004">
      <c r="A60">
        <f>(A38/A27)*100</f>
        <v>101.21212121212122</v>
      </c>
    </row>
    <row r="62" spans="1:3" x14ac:dyDescent="0.55000000000000004">
      <c r="A62" t="s">
        <v>22</v>
      </c>
    </row>
    <row r="63" spans="1:3" x14ac:dyDescent="0.55000000000000004">
      <c r="A63" t="s">
        <v>23</v>
      </c>
      <c r="B63">
        <v>150</v>
      </c>
      <c r="C63" t="s">
        <v>24</v>
      </c>
    </row>
    <row r="65" spans="1:8" x14ac:dyDescent="0.55000000000000004">
      <c r="A65" t="s">
        <v>11</v>
      </c>
    </row>
    <row r="66" spans="1:8" x14ac:dyDescent="0.55000000000000004">
      <c r="A66">
        <f>100*(B63-A55)/A55</f>
        <v>15.306122448979599</v>
      </c>
    </row>
    <row r="68" spans="1:8" x14ac:dyDescent="0.55000000000000004">
      <c r="A68" t="s">
        <v>12</v>
      </c>
    </row>
    <row r="69" spans="1:8" x14ac:dyDescent="0.55000000000000004">
      <c r="A69">
        <f>100*(B63-A59)/A59</f>
        <v>1.0080645161290456</v>
      </c>
    </row>
    <row r="70" spans="1:8" x14ac:dyDescent="0.55000000000000004">
      <c r="A70">
        <f>100*(B63-A60)/A60</f>
        <v>48.203592814371248</v>
      </c>
    </row>
    <row r="71" spans="1:8" x14ac:dyDescent="0.55000000000000004">
      <c r="A71">
        <f>100*(B63-A58)/A58</f>
        <v>51.836734693877538</v>
      </c>
    </row>
    <row r="73" spans="1:8" x14ac:dyDescent="0.55000000000000004">
      <c r="A73" t="s">
        <v>26</v>
      </c>
    </row>
    <row r="74" spans="1:8" x14ac:dyDescent="0.55000000000000004">
      <c r="G74" t="s">
        <v>27</v>
      </c>
      <c r="H74" s="6">
        <v>50000</v>
      </c>
    </row>
    <row r="75" spans="1:8" x14ac:dyDescent="0.55000000000000004">
      <c r="G75" t="s">
        <v>28</v>
      </c>
      <c r="H75" s="6">
        <v>30000</v>
      </c>
    </row>
    <row r="76" spans="1:8" x14ac:dyDescent="0.55000000000000004">
      <c r="G76" t="s">
        <v>29</v>
      </c>
      <c r="H76" s="6">
        <v>15000</v>
      </c>
    </row>
    <row r="77" spans="1:8" x14ac:dyDescent="0.55000000000000004">
      <c r="G77" t="s">
        <v>30</v>
      </c>
      <c r="H77" s="6">
        <v>5000</v>
      </c>
    </row>
    <row r="80" spans="1:8" x14ac:dyDescent="0.55000000000000004">
      <c r="A80" t="s">
        <v>31</v>
      </c>
      <c r="B80" t="s">
        <v>32</v>
      </c>
    </row>
    <row r="82" spans="1:6" x14ac:dyDescent="0.55000000000000004">
      <c r="A82" t="s">
        <v>11</v>
      </c>
    </row>
    <row r="83" spans="1:6" x14ac:dyDescent="0.55000000000000004">
      <c r="A83">
        <f>100*H77/(H76+H77)</f>
        <v>25</v>
      </c>
    </row>
    <row r="85" spans="1:6" x14ac:dyDescent="0.55000000000000004">
      <c r="A85" t="s">
        <v>12</v>
      </c>
    </row>
    <row r="86" spans="1:6" x14ac:dyDescent="0.55000000000000004">
      <c r="A86">
        <f>100*(H77/H75)</f>
        <v>16.666666666666664</v>
      </c>
    </row>
    <row r="87" spans="1:6" x14ac:dyDescent="0.55000000000000004">
      <c r="A87">
        <f>100*H77/H74</f>
        <v>10</v>
      </c>
    </row>
    <row r="88" spans="1:6" x14ac:dyDescent="0.55000000000000004">
      <c r="A88">
        <f>A87*2</f>
        <v>20</v>
      </c>
    </row>
    <row r="91" spans="1:6" x14ac:dyDescent="0.55000000000000004">
      <c r="A91" t="s">
        <v>33</v>
      </c>
      <c r="B91" t="s">
        <v>35</v>
      </c>
      <c r="C91" s="6">
        <v>1000</v>
      </c>
      <c r="D91" t="s">
        <v>148</v>
      </c>
      <c r="E91" s="6">
        <f>C91</f>
        <v>1000</v>
      </c>
      <c r="F91" t="s">
        <v>149</v>
      </c>
    </row>
    <row r="93" spans="1:6" x14ac:dyDescent="0.55000000000000004">
      <c r="A93" t="s">
        <v>11</v>
      </c>
    </row>
    <row r="94" spans="1:6" x14ac:dyDescent="0.55000000000000004">
      <c r="A94">
        <f>100*(H77+C91)/(H76+H77+C91)</f>
        <v>28.571428571428573</v>
      </c>
    </row>
    <row r="96" spans="1:6" x14ac:dyDescent="0.55000000000000004">
      <c r="A96" t="s">
        <v>12</v>
      </c>
    </row>
    <row r="97" spans="1:6" x14ac:dyDescent="0.55000000000000004">
      <c r="A97">
        <f>100*(H77+C91)/(H76+H77)</f>
        <v>30</v>
      </c>
    </row>
    <row r="98" spans="1:6" x14ac:dyDescent="0.55000000000000004">
      <c r="A98">
        <f>100*(H77)/(H76+H77+C91)</f>
        <v>23.80952380952381</v>
      </c>
    </row>
    <row r="99" spans="1:6" x14ac:dyDescent="0.55000000000000004">
      <c r="A99">
        <f>100*(H77+C91)/(H76+C91)</f>
        <v>37.5</v>
      </c>
    </row>
    <row r="101" spans="1:6" x14ac:dyDescent="0.55000000000000004">
      <c r="A101" t="s">
        <v>34</v>
      </c>
      <c r="B101" t="s">
        <v>35</v>
      </c>
      <c r="C101" s="6">
        <v>1000</v>
      </c>
      <c r="D101" t="s">
        <v>36</v>
      </c>
      <c r="E101" s="6">
        <f>C101</f>
        <v>1000</v>
      </c>
      <c r="F101" t="s">
        <v>37</v>
      </c>
    </row>
    <row r="103" spans="1:6" x14ac:dyDescent="0.55000000000000004">
      <c r="A103" t="s">
        <v>11</v>
      </c>
    </row>
    <row r="104" spans="1:6" x14ac:dyDescent="0.55000000000000004">
      <c r="A104">
        <f>100*(H77+C101*0.5)/(H76+H77)</f>
        <v>27.5</v>
      </c>
    </row>
    <row r="106" spans="1:6" x14ac:dyDescent="0.55000000000000004">
      <c r="A106" t="s">
        <v>12</v>
      </c>
    </row>
    <row r="107" spans="1:6" x14ac:dyDescent="0.55000000000000004">
      <c r="A107">
        <f>100*(C101*0.5+H77)/(H76+H77+C101)</f>
        <v>26.19047619047619</v>
      </c>
    </row>
    <row r="108" spans="1:6" x14ac:dyDescent="0.55000000000000004">
      <c r="A108">
        <f>100*(C101+H77)/(H76+H77)</f>
        <v>30</v>
      </c>
    </row>
    <row r="109" spans="1:6" x14ac:dyDescent="0.55000000000000004">
      <c r="A109">
        <f>100*(H76-C101)/(H76+H77)</f>
        <v>70</v>
      </c>
    </row>
    <row r="111" spans="1:6" x14ac:dyDescent="0.55000000000000004">
      <c r="A111" t="s">
        <v>38</v>
      </c>
    </row>
    <row r="113" spans="1:5" x14ac:dyDescent="0.55000000000000004">
      <c r="A113" s="4" t="s">
        <v>43</v>
      </c>
    </row>
    <row r="114" spans="1:5" x14ac:dyDescent="0.55000000000000004">
      <c r="B114" t="s">
        <v>1</v>
      </c>
      <c r="C114" s="3" t="s">
        <v>39</v>
      </c>
      <c r="D114" s="2" t="s">
        <v>40</v>
      </c>
      <c r="E114" s="2" t="s">
        <v>147</v>
      </c>
    </row>
    <row r="115" spans="1:5" x14ac:dyDescent="0.55000000000000004">
      <c r="B115" t="s">
        <v>41</v>
      </c>
      <c r="C115" s="7">
        <v>100</v>
      </c>
      <c r="D115" s="7">
        <v>50</v>
      </c>
      <c r="E115" s="7">
        <v>60</v>
      </c>
    </row>
    <row r="116" spans="1:5" x14ac:dyDescent="0.55000000000000004">
      <c r="B116" t="s">
        <v>42</v>
      </c>
      <c r="C116" s="7">
        <v>200</v>
      </c>
      <c r="D116" s="7">
        <v>10</v>
      </c>
      <c r="E116" s="7">
        <v>20</v>
      </c>
    </row>
    <row r="118" spans="1:5" x14ac:dyDescent="0.55000000000000004">
      <c r="A118" t="s">
        <v>45</v>
      </c>
      <c r="B118" t="s">
        <v>44</v>
      </c>
    </row>
    <row r="120" spans="1:5" x14ac:dyDescent="0.55000000000000004">
      <c r="A120" t="s">
        <v>11</v>
      </c>
    </row>
    <row r="121" spans="1:5" x14ac:dyDescent="0.55000000000000004">
      <c r="A121">
        <v>100</v>
      </c>
    </row>
    <row r="123" spans="1:5" x14ac:dyDescent="0.55000000000000004">
      <c r="A123" t="s">
        <v>12</v>
      </c>
    </row>
    <row r="124" spans="1:5" x14ac:dyDescent="0.55000000000000004">
      <c r="A124">
        <v>200</v>
      </c>
    </row>
    <row r="125" spans="1:5" x14ac:dyDescent="0.55000000000000004">
      <c r="A125">
        <v>300</v>
      </c>
    </row>
    <row r="126" spans="1:5" x14ac:dyDescent="0.55000000000000004">
      <c r="A126">
        <v>400</v>
      </c>
    </row>
    <row r="129" spans="1:4" x14ac:dyDescent="0.55000000000000004">
      <c r="A129" t="s">
        <v>46</v>
      </c>
      <c r="B129" t="s">
        <v>47</v>
      </c>
    </row>
    <row r="131" spans="1:4" x14ac:dyDescent="0.55000000000000004">
      <c r="A131" t="s">
        <v>11</v>
      </c>
    </row>
    <row r="132" spans="1:4" x14ac:dyDescent="0.55000000000000004">
      <c r="A132">
        <f>100*(C115*E115+C116*E116)/(C115*D115+C116*D116)</f>
        <v>142.85714285714286</v>
      </c>
    </row>
    <row r="134" spans="1:4" x14ac:dyDescent="0.55000000000000004">
      <c r="A134" t="s">
        <v>12</v>
      </c>
    </row>
    <row r="135" spans="1:4" x14ac:dyDescent="0.55000000000000004">
      <c r="A135">
        <f>100*(C115*D115+C116*D116)/(C115*E115+C116*E116)</f>
        <v>70</v>
      </c>
    </row>
    <row r="136" spans="1:4" x14ac:dyDescent="0.55000000000000004">
      <c r="A136">
        <f>100*(E115-E116)/(D115-D116)</f>
        <v>100</v>
      </c>
    </row>
    <row r="137" spans="1:4" x14ac:dyDescent="0.55000000000000004">
      <c r="A137">
        <f>100*(D115-D116)/(E115-E116)</f>
        <v>100</v>
      </c>
    </row>
    <row r="140" spans="1:4" x14ac:dyDescent="0.55000000000000004">
      <c r="A140" t="s">
        <v>48</v>
      </c>
      <c r="B140" t="s">
        <v>49</v>
      </c>
      <c r="C140">
        <v>150</v>
      </c>
      <c r="D140" t="s">
        <v>50</v>
      </c>
    </row>
    <row r="142" spans="1:4" x14ac:dyDescent="0.55000000000000004">
      <c r="A142" t="s">
        <v>11</v>
      </c>
    </row>
    <row r="143" spans="1:4" x14ac:dyDescent="0.55000000000000004">
      <c r="A143">
        <f>100*(C140-A132)/A132</f>
        <v>4.9999999999999973</v>
      </c>
    </row>
    <row r="145" spans="1:18" x14ac:dyDescent="0.55000000000000004">
      <c r="A145" t="s">
        <v>12</v>
      </c>
    </row>
    <row r="146" spans="1:18" x14ac:dyDescent="0.55000000000000004">
      <c r="A146">
        <f>100*(C140-A136)/A136</f>
        <v>50</v>
      </c>
    </row>
    <row r="147" spans="1:18" x14ac:dyDescent="0.55000000000000004">
      <c r="A147">
        <f>100*(C140-A137)/A137</f>
        <v>50</v>
      </c>
    </row>
    <row r="148" spans="1:18" x14ac:dyDescent="0.55000000000000004">
      <c r="A148">
        <f>C140-100</f>
        <v>50</v>
      </c>
    </row>
    <row r="150" spans="1:18" x14ac:dyDescent="0.55000000000000004">
      <c r="A150" t="s">
        <v>51</v>
      </c>
    </row>
    <row r="153" spans="1:18" x14ac:dyDescent="0.55000000000000004">
      <c r="A153" t="s">
        <v>53</v>
      </c>
      <c r="B153" t="s">
        <v>54</v>
      </c>
      <c r="C153" t="s">
        <v>55</v>
      </c>
      <c r="D153" t="s">
        <v>56</v>
      </c>
      <c r="E153" t="s">
        <v>57</v>
      </c>
      <c r="F153" t="s">
        <v>58</v>
      </c>
      <c r="G153" t="s">
        <v>59</v>
      </c>
      <c r="H153" t="s">
        <v>60</v>
      </c>
    </row>
    <row r="154" spans="1:18" x14ac:dyDescent="0.55000000000000004">
      <c r="A154">
        <v>1000</v>
      </c>
      <c r="B154">
        <v>1000</v>
      </c>
      <c r="C154">
        <v>500</v>
      </c>
      <c r="D154">
        <v>0.75</v>
      </c>
      <c r="E154">
        <v>200</v>
      </c>
      <c r="F154">
        <v>100</v>
      </c>
      <c r="G154">
        <v>250</v>
      </c>
      <c r="H154">
        <v>325</v>
      </c>
    </row>
    <row r="156" spans="1:18" ht="28.8" x14ac:dyDescent="0.55000000000000004">
      <c r="A156" t="s">
        <v>61</v>
      </c>
      <c r="B156" t="s">
        <v>62</v>
      </c>
      <c r="C156" t="s">
        <v>63</v>
      </c>
      <c r="E156" t="s">
        <v>64</v>
      </c>
      <c r="F156" t="s">
        <v>65</v>
      </c>
      <c r="G156" t="s">
        <v>59</v>
      </c>
      <c r="H156" t="s">
        <v>60</v>
      </c>
      <c r="I156" t="s">
        <v>66</v>
      </c>
      <c r="J156" t="s">
        <v>67</v>
      </c>
      <c r="L156" s="2" t="s">
        <v>84</v>
      </c>
      <c r="M156" s="2" t="s">
        <v>85</v>
      </c>
      <c r="N156" s="2" t="s">
        <v>86</v>
      </c>
      <c r="O156" s="2" t="s">
        <v>87</v>
      </c>
      <c r="P156" s="2" t="s">
        <v>88</v>
      </c>
      <c r="Q156" s="2" t="s">
        <v>89</v>
      </c>
      <c r="R156" s="2" t="s">
        <v>90</v>
      </c>
    </row>
    <row r="157" spans="1:18" x14ac:dyDescent="0.55000000000000004">
      <c r="A157">
        <f>A154</f>
        <v>1000</v>
      </c>
      <c r="B157">
        <f>$C$154</f>
        <v>500</v>
      </c>
      <c r="C157">
        <f>A157-B157</f>
        <v>500</v>
      </c>
      <c r="D157">
        <f>$D$154*C157</f>
        <v>375</v>
      </c>
      <c r="E157">
        <f>D157+$E$154</f>
        <v>575</v>
      </c>
      <c r="F157">
        <f>$F$154</f>
        <v>100</v>
      </c>
      <c r="G157">
        <f>$G$154</f>
        <v>250</v>
      </c>
      <c r="H157">
        <f>$H$154</f>
        <v>325</v>
      </c>
      <c r="I157">
        <f t="shared" ref="I157:I162" si="0">SUM(E157:H157)</f>
        <v>1250</v>
      </c>
      <c r="J157">
        <f>A157-I157</f>
        <v>-250</v>
      </c>
      <c r="L157" s="3">
        <f>A154</f>
        <v>1000</v>
      </c>
      <c r="M157" s="3"/>
      <c r="N157" s="3"/>
      <c r="O157" s="3"/>
      <c r="P157" s="3"/>
      <c r="Q157" s="2"/>
      <c r="R157" s="3"/>
    </row>
    <row r="158" spans="1:18" ht="14.25" customHeight="1" x14ac:dyDescent="0.55000000000000004">
      <c r="A158">
        <f>A157+$B$154</f>
        <v>2000</v>
      </c>
      <c r="B158">
        <f t="shared" ref="B158:B162" si="1">$C$154</f>
        <v>500</v>
      </c>
      <c r="C158">
        <f t="shared" ref="C158:C162" si="2">A158-B158</f>
        <v>1500</v>
      </c>
      <c r="D158">
        <f t="shared" ref="D158:D162" si="3">$D$154*C158</f>
        <v>1125</v>
      </c>
      <c r="E158">
        <f>D158+$E$154</f>
        <v>1325</v>
      </c>
      <c r="F158">
        <f t="shared" ref="F158:F162" si="4">$F$154</f>
        <v>100</v>
      </c>
      <c r="G158">
        <f t="shared" ref="G158:G162" si="5">$G$154</f>
        <v>250</v>
      </c>
      <c r="H158">
        <f t="shared" ref="H158:H162" si="6">$H$154</f>
        <v>325</v>
      </c>
      <c r="I158">
        <f t="shared" si="0"/>
        <v>2000</v>
      </c>
      <c r="J158">
        <f t="shared" ref="J158:J162" si="7">A158-I158</f>
        <v>0</v>
      </c>
      <c r="L158" s="3">
        <f>L157+$B$154</f>
        <v>2000</v>
      </c>
      <c r="M158" s="3"/>
      <c r="N158" s="3"/>
      <c r="O158" s="3"/>
      <c r="P158" s="3">
        <f t="shared" ref="P158" si="8">$H$154</f>
        <v>325</v>
      </c>
      <c r="Q158" s="3"/>
      <c r="R158" s="3"/>
    </row>
    <row r="159" spans="1:18" x14ac:dyDescent="0.55000000000000004">
      <c r="A159">
        <f t="shared" ref="A159:A162" si="9">A158+$B$154</f>
        <v>3000</v>
      </c>
      <c r="B159">
        <f t="shared" si="1"/>
        <v>500</v>
      </c>
      <c r="C159">
        <f t="shared" si="2"/>
        <v>2500</v>
      </c>
      <c r="D159">
        <f t="shared" si="3"/>
        <v>1875</v>
      </c>
      <c r="E159">
        <f t="shared" ref="E159:E162" si="10">D159+$E$154</f>
        <v>2075</v>
      </c>
      <c r="F159">
        <f t="shared" si="4"/>
        <v>100</v>
      </c>
      <c r="G159">
        <f t="shared" si="5"/>
        <v>250</v>
      </c>
      <c r="H159">
        <f t="shared" si="6"/>
        <v>325</v>
      </c>
      <c r="I159">
        <f t="shared" si="0"/>
        <v>2750</v>
      </c>
      <c r="J159">
        <f t="shared" si="7"/>
        <v>250</v>
      </c>
      <c r="L159" s="3">
        <f t="shared" ref="L159:L162" si="11">L158+$B$154</f>
        <v>3000</v>
      </c>
      <c r="M159" s="3"/>
      <c r="N159" s="3">
        <f t="shared" ref="N159" si="12">$F$154</f>
        <v>100</v>
      </c>
      <c r="O159" s="3"/>
      <c r="P159" s="3"/>
      <c r="Q159" s="3"/>
      <c r="R159" s="3"/>
    </row>
    <row r="160" spans="1:18" x14ac:dyDescent="0.55000000000000004">
      <c r="A160">
        <f t="shared" si="9"/>
        <v>4000</v>
      </c>
      <c r="B160">
        <f t="shared" si="1"/>
        <v>500</v>
      </c>
      <c r="C160">
        <f t="shared" si="2"/>
        <v>3500</v>
      </c>
      <c r="D160">
        <f t="shared" si="3"/>
        <v>2625</v>
      </c>
      <c r="E160">
        <f>D160+$E$154</f>
        <v>2825</v>
      </c>
      <c r="F160">
        <f t="shared" si="4"/>
        <v>100</v>
      </c>
      <c r="G160">
        <f t="shared" si="5"/>
        <v>250</v>
      </c>
      <c r="H160">
        <f t="shared" si="6"/>
        <v>325</v>
      </c>
      <c r="I160">
        <f t="shared" si="0"/>
        <v>3500</v>
      </c>
      <c r="J160">
        <f t="shared" si="7"/>
        <v>500</v>
      </c>
      <c r="L160" s="3">
        <f t="shared" si="11"/>
        <v>4000</v>
      </c>
      <c r="M160" s="3">
        <f>D160+$E$154</f>
        <v>2825</v>
      </c>
      <c r="N160" s="3"/>
      <c r="O160" s="3"/>
      <c r="P160" s="3"/>
      <c r="Q160" s="3"/>
      <c r="R160" s="3"/>
    </row>
    <row r="161" spans="1:18" x14ac:dyDescent="0.55000000000000004">
      <c r="A161">
        <f t="shared" si="9"/>
        <v>5000</v>
      </c>
      <c r="B161">
        <f t="shared" si="1"/>
        <v>500</v>
      </c>
      <c r="C161">
        <f t="shared" si="2"/>
        <v>4500</v>
      </c>
      <c r="D161">
        <f t="shared" si="3"/>
        <v>3375</v>
      </c>
      <c r="E161">
        <f t="shared" si="10"/>
        <v>3575</v>
      </c>
      <c r="F161">
        <f t="shared" si="4"/>
        <v>100</v>
      </c>
      <c r="G161">
        <f t="shared" si="5"/>
        <v>250</v>
      </c>
      <c r="H161">
        <f t="shared" si="6"/>
        <v>325</v>
      </c>
      <c r="I161">
        <f t="shared" si="0"/>
        <v>4250</v>
      </c>
      <c r="J161">
        <f t="shared" si="7"/>
        <v>750</v>
      </c>
      <c r="L161" s="3">
        <f t="shared" si="11"/>
        <v>5000</v>
      </c>
      <c r="M161" s="3">
        <f t="shared" ref="M161:M162" si="13">D161+$E$154</f>
        <v>3575</v>
      </c>
      <c r="N161" s="3"/>
      <c r="O161" s="3"/>
      <c r="P161" s="3"/>
      <c r="Q161" s="3"/>
      <c r="R161" s="3"/>
    </row>
    <row r="162" spans="1:18" x14ac:dyDescent="0.55000000000000004">
      <c r="A162">
        <f t="shared" si="9"/>
        <v>6000</v>
      </c>
      <c r="B162">
        <f t="shared" si="1"/>
        <v>500</v>
      </c>
      <c r="C162">
        <f t="shared" si="2"/>
        <v>5500</v>
      </c>
      <c r="D162">
        <f t="shared" si="3"/>
        <v>4125</v>
      </c>
      <c r="E162">
        <f t="shared" si="10"/>
        <v>4325</v>
      </c>
      <c r="F162">
        <f t="shared" si="4"/>
        <v>100</v>
      </c>
      <c r="G162">
        <f t="shared" si="5"/>
        <v>250</v>
      </c>
      <c r="H162">
        <f t="shared" si="6"/>
        <v>325</v>
      </c>
      <c r="I162">
        <f t="shared" si="0"/>
        <v>5000</v>
      </c>
      <c r="J162">
        <f t="shared" si="7"/>
        <v>1000</v>
      </c>
      <c r="L162" s="3">
        <f t="shared" si="11"/>
        <v>6000</v>
      </c>
      <c r="M162" s="3">
        <f t="shared" si="13"/>
        <v>4325</v>
      </c>
      <c r="N162" s="3"/>
      <c r="O162" s="3">
        <f t="shared" ref="O162" si="14">$G$154</f>
        <v>250</v>
      </c>
      <c r="P162" s="3"/>
      <c r="Q162" s="3"/>
      <c r="R162" s="3"/>
    </row>
    <row r="168" spans="1:18" x14ac:dyDescent="0.55000000000000004">
      <c r="A168" t="s">
        <v>69</v>
      </c>
      <c r="B168" t="s">
        <v>52</v>
      </c>
    </row>
    <row r="170" spans="1:18" x14ac:dyDescent="0.55000000000000004">
      <c r="A170" t="s">
        <v>11</v>
      </c>
    </row>
    <row r="171" spans="1:18" x14ac:dyDescent="0.55000000000000004">
      <c r="A171">
        <f>D154</f>
        <v>0.75</v>
      </c>
    </row>
    <row r="173" spans="1:18" x14ac:dyDescent="0.55000000000000004">
      <c r="A173" t="s">
        <v>12</v>
      </c>
    </row>
    <row r="174" spans="1:18" x14ac:dyDescent="0.55000000000000004">
      <c r="A174">
        <f>A171+0.05</f>
        <v>0.8</v>
      </c>
    </row>
    <row r="175" spans="1:18" x14ac:dyDescent="0.55000000000000004">
      <c r="A175">
        <f>A171-0.1</f>
        <v>0.65</v>
      </c>
    </row>
    <row r="176" spans="1:18" x14ac:dyDescent="0.55000000000000004">
      <c r="A176">
        <f>A171/2</f>
        <v>0.375</v>
      </c>
    </row>
    <row r="178" spans="1:4" x14ac:dyDescent="0.55000000000000004">
      <c r="A178" t="s">
        <v>70</v>
      </c>
      <c r="B178" t="s">
        <v>71</v>
      </c>
    </row>
    <row r="180" spans="1:4" x14ac:dyDescent="0.55000000000000004">
      <c r="A180" t="s">
        <v>11</v>
      </c>
    </row>
    <row r="181" spans="1:4" x14ac:dyDescent="0.55000000000000004">
      <c r="A181">
        <f>(SUM(E154:H154)-D154*C154)/(1-D154)</f>
        <v>2000</v>
      </c>
    </row>
    <row r="183" spans="1:4" x14ac:dyDescent="0.55000000000000004">
      <c r="A183" t="s">
        <v>12</v>
      </c>
    </row>
    <row r="184" spans="1:4" x14ac:dyDescent="0.55000000000000004">
      <c r="A184">
        <f>A181-B154</f>
        <v>1000</v>
      </c>
    </row>
    <row r="185" spans="1:4" x14ac:dyDescent="0.55000000000000004">
      <c r="A185">
        <f>A181-2*B154</f>
        <v>0</v>
      </c>
    </row>
    <row r="186" spans="1:4" x14ac:dyDescent="0.55000000000000004">
      <c r="A186">
        <f>A181+B154</f>
        <v>3000</v>
      </c>
    </row>
    <row r="188" spans="1:4" x14ac:dyDescent="0.55000000000000004">
      <c r="A188" t="s">
        <v>72</v>
      </c>
      <c r="B188" t="s">
        <v>73</v>
      </c>
      <c r="C188">
        <f>C154</f>
        <v>500</v>
      </c>
      <c r="D188" t="s">
        <v>68</v>
      </c>
    </row>
    <row r="190" spans="1:4" x14ac:dyDescent="0.55000000000000004">
      <c r="A190" t="s">
        <v>11</v>
      </c>
    </row>
    <row r="191" spans="1:4" x14ac:dyDescent="0.55000000000000004">
      <c r="A191">
        <f>E154</f>
        <v>200</v>
      </c>
    </row>
    <row r="193" spans="1:6" x14ac:dyDescent="0.55000000000000004">
      <c r="A193" t="s">
        <v>12</v>
      </c>
    </row>
    <row r="194" spans="1:6" x14ac:dyDescent="0.55000000000000004">
      <c r="A194">
        <v>0</v>
      </c>
    </row>
    <row r="195" spans="1:6" x14ac:dyDescent="0.55000000000000004">
      <c r="A195">
        <v>100</v>
      </c>
    </row>
    <row r="196" spans="1:6" x14ac:dyDescent="0.55000000000000004">
      <c r="A196">
        <v>200</v>
      </c>
    </row>
    <row r="198" spans="1:6" x14ac:dyDescent="0.55000000000000004">
      <c r="A198" t="s">
        <v>74</v>
      </c>
      <c r="B198" t="s">
        <v>75</v>
      </c>
      <c r="C198">
        <v>300</v>
      </c>
      <c r="D198" t="s">
        <v>78</v>
      </c>
      <c r="E198" t="s">
        <v>150</v>
      </c>
      <c r="F198" t="s">
        <v>76</v>
      </c>
    </row>
    <row r="199" spans="1:6" x14ac:dyDescent="0.55000000000000004">
      <c r="A199" t="str">
        <f>CONCATENATE(B198,C198,D198,E198,F198)</f>
        <v>The full-employment level of output is 300 above the current level of output. How much should the government change government expenditures in order for the new equilibrium to be equal to the full-employment level of output?</v>
      </c>
    </row>
    <row r="200" spans="1:6" x14ac:dyDescent="0.55000000000000004">
      <c r="A200" t="s">
        <v>79</v>
      </c>
      <c r="B200">
        <f>1/(1-D154)</f>
        <v>4</v>
      </c>
    </row>
    <row r="203" spans="1:6" x14ac:dyDescent="0.55000000000000004">
      <c r="A203" t="s">
        <v>11</v>
      </c>
    </row>
    <row r="204" spans="1:6" x14ac:dyDescent="0.55000000000000004">
      <c r="A204">
        <f>IF(E198="above",C198/B200,-C198/B200)</f>
        <v>75</v>
      </c>
    </row>
    <row r="206" spans="1:6" x14ac:dyDescent="0.55000000000000004">
      <c r="A206" t="s">
        <v>12</v>
      </c>
    </row>
    <row r="207" spans="1:6" x14ac:dyDescent="0.55000000000000004">
      <c r="A207">
        <f>A204*-1</f>
        <v>-75</v>
      </c>
    </row>
    <row r="208" spans="1:6" x14ac:dyDescent="0.55000000000000004">
      <c r="A208">
        <f>A204/2</f>
        <v>37.5</v>
      </c>
    </row>
    <row r="209" spans="1:6" x14ac:dyDescent="0.55000000000000004">
      <c r="A209">
        <f>A207/2</f>
        <v>-37.5</v>
      </c>
    </row>
    <row r="212" spans="1:6" x14ac:dyDescent="0.55000000000000004">
      <c r="A212" t="s">
        <v>80</v>
      </c>
      <c r="B212" t="s">
        <v>75</v>
      </c>
      <c r="C212">
        <v>300</v>
      </c>
      <c r="D212" t="s">
        <v>78</v>
      </c>
      <c r="E212" t="s">
        <v>150</v>
      </c>
      <c r="F212" t="s">
        <v>81</v>
      </c>
    </row>
    <row r="213" spans="1:6" x14ac:dyDescent="0.55000000000000004">
      <c r="A213" t="str">
        <f>CONCATENATE(B212,C212,D212,E212,F212)</f>
        <v>The full-employment level of output is 300 above the current level of output. How much should the government change taxes in order for the new equilibrium to be equal to the full-employment level of output?</v>
      </c>
    </row>
    <row r="214" spans="1:6" x14ac:dyDescent="0.55000000000000004">
      <c r="A214" t="s">
        <v>82</v>
      </c>
      <c r="B214">
        <f>-D154/(1-D154)</f>
        <v>-3</v>
      </c>
    </row>
    <row r="217" spans="1:6" x14ac:dyDescent="0.55000000000000004">
      <c r="A217" t="s">
        <v>11</v>
      </c>
    </row>
    <row r="218" spans="1:6" x14ac:dyDescent="0.55000000000000004">
      <c r="A218">
        <f>IF(E212="above",C212/B214,-C212/B214)</f>
        <v>-100</v>
      </c>
    </row>
    <row r="220" spans="1:6" x14ac:dyDescent="0.55000000000000004">
      <c r="A220" t="s">
        <v>12</v>
      </c>
    </row>
    <row r="221" spans="1:6" x14ac:dyDescent="0.55000000000000004">
      <c r="A221">
        <f>A218*-1</f>
        <v>100</v>
      </c>
    </row>
    <row r="222" spans="1:6" x14ac:dyDescent="0.55000000000000004">
      <c r="A222">
        <f>A218/2</f>
        <v>-50</v>
      </c>
    </row>
    <row r="223" spans="1:6" x14ac:dyDescent="0.55000000000000004">
      <c r="A223">
        <f>A221/2</f>
        <v>50</v>
      </c>
    </row>
    <row r="225" spans="1:5" x14ac:dyDescent="0.55000000000000004">
      <c r="A225" t="s">
        <v>83</v>
      </c>
    </row>
    <row r="227" spans="1:5" x14ac:dyDescent="0.55000000000000004">
      <c r="B227" s="1" t="s">
        <v>91</v>
      </c>
      <c r="C227" s="7">
        <v>2007</v>
      </c>
      <c r="D227" s="7">
        <v>2017</v>
      </c>
    </row>
    <row r="228" spans="1:5" x14ac:dyDescent="0.55000000000000004">
      <c r="B228" s="1" t="s">
        <v>92</v>
      </c>
      <c r="C228" s="8">
        <v>200</v>
      </c>
      <c r="D228" s="8">
        <v>300</v>
      </c>
    </row>
    <row r="229" spans="1:5" x14ac:dyDescent="0.55000000000000004">
      <c r="B229" s="1" t="s">
        <v>93</v>
      </c>
      <c r="C229" s="8">
        <v>1000</v>
      </c>
      <c r="D229" s="8">
        <v>2000</v>
      </c>
    </row>
    <row r="230" spans="1:5" ht="28.8" x14ac:dyDescent="0.55000000000000004">
      <c r="B230" s="1" t="s">
        <v>94</v>
      </c>
      <c r="C230" s="7">
        <v>125</v>
      </c>
      <c r="D230" s="7">
        <v>150</v>
      </c>
    </row>
    <row r="232" spans="1:5" x14ac:dyDescent="0.55000000000000004">
      <c r="A232" t="s">
        <v>98</v>
      </c>
      <c r="B232" t="s">
        <v>95</v>
      </c>
    </row>
    <row r="234" spans="1:5" x14ac:dyDescent="0.55000000000000004">
      <c r="B234" s="1" t="s">
        <v>11</v>
      </c>
    </row>
    <row r="235" spans="1:5" x14ac:dyDescent="0.55000000000000004">
      <c r="B235">
        <f>C228/C229</f>
        <v>0.2</v>
      </c>
      <c r="C235" t="s">
        <v>96</v>
      </c>
      <c r="D235">
        <f>D228/D229</f>
        <v>0.15</v>
      </c>
    </row>
    <row r="236" spans="1:5" x14ac:dyDescent="0.55000000000000004">
      <c r="B236" t="str">
        <f>CONCATENATE(B235,C235,D235)</f>
        <v>0.2 ; 0.15</v>
      </c>
    </row>
    <row r="238" spans="1:5" x14ac:dyDescent="0.55000000000000004">
      <c r="B238" t="s">
        <v>97</v>
      </c>
    </row>
    <row r="239" spans="1:5" x14ac:dyDescent="0.55000000000000004">
      <c r="B239">
        <f>C228/D228</f>
        <v>0.66666666666666663</v>
      </c>
      <c r="C239" t="s">
        <v>96</v>
      </c>
      <c r="D239">
        <f>C228/D229</f>
        <v>0.1</v>
      </c>
      <c r="E239" t="str">
        <f>CONCATENATE(B239,C239,D239)</f>
        <v>0.666666666666667 ; 0.1</v>
      </c>
    </row>
    <row r="240" spans="1:5" x14ac:dyDescent="0.55000000000000004">
      <c r="B240">
        <f>C228/D229</f>
        <v>0.1</v>
      </c>
      <c r="C240" t="s">
        <v>96</v>
      </c>
      <c r="D240">
        <f>D228/C229</f>
        <v>0.3</v>
      </c>
      <c r="E240" t="str">
        <f t="shared" ref="E240:E241" si="15">CONCATENATE(B240,C240,D240)</f>
        <v>0.1 ; 0.3</v>
      </c>
    </row>
    <row r="241" spans="1:5" x14ac:dyDescent="0.55000000000000004">
      <c r="B241">
        <f>SUM(C228:D228)/SUM(C229:D229)</f>
        <v>0.16666666666666666</v>
      </c>
      <c r="C241" t="s">
        <v>96</v>
      </c>
      <c r="D241">
        <f>SUM(C228:C229)/SUM(D228:D229)</f>
        <v>0.52173913043478259</v>
      </c>
      <c r="E241" t="str">
        <f t="shared" si="15"/>
        <v>0.166666666666667 ; 0.521739130434783</v>
      </c>
    </row>
    <row r="244" spans="1:5" x14ac:dyDescent="0.55000000000000004">
      <c r="A244" t="s">
        <v>99</v>
      </c>
      <c r="B244" t="s">
        <v>100</v>
      </c>
      <c r="C244">
        <v>5</v>
      </c>
      <c r="D244" t="s">
        <v>101</v>
      </c>
    </row>
    <row r="245" spans="1:5" x14ac:dyDescent="0.55000000000000004">
      <c r="B245" t="str">
        <f>CONCATENATE(B244,C244,D244)</f>
        <v>Assuming that the interest rate on the debt is 5%, what is the annual interest payment on the debt in 2017.</v>
      </c>
    </row>
    <row r="247" spans="1:5" x14ac:dyDescent="0.55000000000000004">
      <c r="B247" t="s">
        <v>11</v>
      </c>
    </row>
    <row r="248" spans="1:5" x14ac:dyDescent="0.55000000000000004">
      <c r="B248">
        <f>(C244/100)*D228</f>
        <v>15</v>
      </c>
    </row>
    <row r="250" spans="1:5" x14ac:dyDescent="0.55000000000000004">
      <c r="B250" t="s">
        <v>12</v>
      </c>
    </row>
    <row r="251" spans="1:5" x14ac:dyDescent="0.55000000000000004">
      <c r="B251">
        <f>(C244/100)*C228</f>
        <v>10</v>
      </c>
    </row>
    <row r="252" spans="1:5" x14ac:dyDescent="0.55000000000000004">
      <c r="B252">
        <f>B248-100+(B248/2)</f>
        <v>-77.5</v>
      </c>
    </row>
    <row r="253" spans="1:5" x14ac:dyDescent="0.55000000000000004">
      <c r="B253">
        <f>B248+B251</f>
        <v>25</v>
      </c>
    </row>
    <row r="256" spans="1:5" x14ac:dyDescent="0.55000000000000004">
      <c r="A256" t="s">
        <v>103</v>
      </c>
    </row>
    <row r="257" spans="1:3" x14ac:dyDescent="0.55000000000000004">
      <c r="A257" t="s">
        <v>100</v>
      </c>
      <c r="B257">
        <v>5</v>
      </c>
      <c r="C257" t="s">
        <v>102</v>
      </c>
    </row>
    <row r="258" spans="1:3" x14ac:dyDescent="0.55000000000000004">
      <c r="A258" t="str">
        <f>CONCATENATE(A257,B257,C257)</f>
        <v>Assuming that the interest rate on the debt is 5%, what is the minimum tax rate needed in order to hold the debt in 2017.</v>
      </c>
    </row>
    <row r="260" spans="1:3" x14ac:dyDescent="0.55000000000000004">
      <c r="A260" t="s">
        <v>11</v>
      </c>
    </row>
    <row r="261" spans="1:3" x14ac:dyDescent="0.55000000000000004">
      <c r="A261">
        <f>(B248/D229)*100</f>
        <v>0.75</v>
      </c>
    </row>
    <row r="263" spans="1:3" x14ac:dyDescent="0.55000000000000004">
      <c r="A263" t="s">
        <v>12</v>
      </c>
    </row>
    <row r="264" spans="1:3" x14ac:dyDescent="0.55000000000000004">
      <c r="A264">
        <f>(B251/C229)*100</f>
        <v>1</v>
      </c>
    </row>
    <row r="265" spans="1:3" x14ac:dyDescent="0.55000000000000004">
      <c r="A265">
        <f>A261-1</f>
        <v>-0.25</v>
      </c>
    </row>
    <row r="266" spans="1:3" x14ac:dyDescent="0.55000000000000004">
      <c r="A266">
        <f>A261+1</f>
        <v>1.75</v>
      </c>
    </row>
    <row r="268" spans="1:3" x14ac:dyDescent="0.55000000000000004">
      <c r="A268" t="s">
        <v>104</v>
      </c>
      <c r="B268" s="4" t="s">
        <v>105</v>
      </c>
    </row>
    <row r="270" spans="1:3" x14ac:dyDescent="0.55000000000000004">
      <c r="A270" t="s">
        <v>11</v>
      </c>
    </row>
    <row r="271" spans="1:3" x14ac:dyDescent="0.55000000000000004">
      <c r="A271">
        <f>100*D229/D230</f>
        <v>1333.3333333333333</v>
      </c>
    </row>
    <row r="273" spans="1:3" x14ac:dyDescent="0.55000000000000004">
      <c r="A273" t="s">
        <v>12</v>
      </c>
    </row>
    <row r="274" spans="1:3" x14ac:dyDescent="0.55000000000000004">
      <c r="A274">
        <f>100*C229/C230</f>
        <v>800</v>
      </c>
    </row>
    <row r="275" spans="1:3" x14ac:dyDescent="0.55000000000000004">
      <c r="A275">
        <f>C229*C230/100</f>
        <v>1250</v>
      </c>
    </row>
    <row r="276" spans="1:3" x14ac:dyDescent="0.55000000000000004">
      <c r="A276">
        <f>D229*D230/100</f>
        <v>3000</v>
      </c>
    </row>
    <row r="278" spans="1:3" x14ac:dyDescent="0.55000000000000004">
      <c r="A278" t="s">
        <v>106</v>
      </c>
      <c r="B278" t="s">
        <v>110</v>
      </c>
    </row>
    <row r="280" spans="1:3" x14ac:dyDescent="0.55000000000000004">
      <c r="A280" t="s">
        <v>107</v>
      </c>
      <c r="B280" t="str">
        <f>IF(A271&gt;A274, "increased", "decreased")</f>
        <v>increased</v>
      </c>
    </row>
    <row r="281" spans="1:3" x14ac:dyDescent="0.55000000000000004">
      <c r="A281" t="s">
        <v>108</v>
      </c>
      <c r="B281" t="str">
        <f>IF(D235&gt;B235, "increased", "decreased")</f>
        <v>decreased</v>
      </c>
    </row>
    <row r="283" spans="1:3" x14ac:dyDescent="0.55000000000000004">
      <c r="A283" t="s">
        <v>11</v>
      </c>
    </row>
    <row r="284" spans="1:3" x14ac:dyDescent="0.55000000000000004">
      <c r="A284" t="str">
        <f>IF(B280=B281, "possibly hurt or helped", IF(B280="increased", "helped", "hurt"))</f>
        <v>helped</v>
      </c>
      <c r="C284" t="s">
        <v>135</v>
      </c>
    </row>
    <row r="286" spans="1:3" x14ac:dyDescent="0.55000000000000004">
      <c r="A286" t="s">
        <v>109</v>
      </c>
    </row>
    <row r="287" spans="1:3" x14ac:dyDescent="0.55000000000000004">
      <c r="A287" t="str">
        <f>CONCATENATE(A284, C284,B280,C284,B281)</f>
        <v>helped , increased , decreased</v>
      </c>
    </row>
    <row r="289" spans="1:10" x14ac:dyDescent="0.55000000000000004">
      <c r="A289" t="s">
        <v>12</v>
      </c>
    </row>
    <row r="290" spans="1:10" x14ac:dyDescent="0.55000000000000004">
      <c r="A290" t="str">
        <f>CONCATENATE(A284,C284, IF(B280="increased", "decreased", "increased"), C284, IF(B281="increased", "decreased", "increased"))</f>
        <v>helped , decreased , increased</v>
      </c>
    </row>
    <row r="291" spans="1:10" x14ac:dyDescent="0.55000000000000004">
      <c r="A291" t="str">
        <f>CONCATENATE(IF(A284="possibly hurt or helped", "hurt", "possibly hurt or helped"), C284, B280, C284, B281)</f>
        <v>possibly hurt or helped , increased , decreased</v>
      </c>
    </row>
    <row r="292" spans="1:10" x14ac:dyDescent="0.55000000000000004">
      <c r="A292" t="str">
        <f>CONCATENATE(IF(A284="possibly hurt or helped", "helped", "possibly hurt or helped"), C284, IF(B280="increased", "decreased", "increased"), C284, IF(B280="increased", "decreased", "increased"))</f>
        <v>possibly hurt or helped , decreased , decreased</v>
      </c>
    </row>
    <row r="295" spans="1:10" x14ac:dyDescent="0.55000000000000004">
      <c r="A295" t="s">
        <v>117</v>
      </c>
    </row>
    <row r="296" spans="1:10" x14ac:dyDescent="0.55000000000000004">
      <c r="A296" s="4" t="s">
        <v>113</v>
      </c>
      <c r="B296" t="s">
        <v>114</v>
      </c>
      <c r="C296" t="s">
        <v>115</v>
      </c>
      <c r="D296" t="s">
        <v>119</v>
      </c>
      <c r="E296" s="10">
        <v>100</v>
      </c>
      <c r="F296" t="s">
        <v>116</v>
      </c>
      <c r="G296" s="9">
        <v>94</v>
      </c>
      <c r="H296" t="s">
        <v>120</v>
      </c>
      <c r="I296">
        <v>125</v>
      </c>
      <c r="J296" t="s">
        <v>121</v>
      </c>
    </row>
    <row r="297" spans="1:10" x14ac:dyDescent="0.55000000000000004">
      <c r="A297" s="4" t="str">
        <f>CONCATENATE(A296,B296,C296,D296,E296,F296,G296,H296,I296,J296)</f>
        <v>For the next five questions, assume that the economy is in equilibrium. The equilibrium level of output is 1 million, the equilibrium price of a one-year, $100 bond is 94, the money supply is 1 trillion and the price level is 125.</v>
      </c>
      <c r="E297" s="10"/>
      <c r="G297" s="10"/>
    </row>
    <row r="299" spans="1:10" x14ac:dyDescent="0.55000000000000004">
      <c r="A299" t="s">
        <v>112</v>
      </c>
      <c r="B299" t="s">
        <v>118</v>
      </c>
    </row>
    <row r="301" spans="1:10" x14ac:dyDescent="0.55000000000000004">
      <c r="A301" t="s">
        <v>11</v>
      </c>
    </row>
    <row r="302" spans="1:10" x14ac:dyDescent="0.55000000000000004">
      <c r="A302" s="9">
        <f>100*(E296-G296)/G296</f>
        <v>6.3829787234042552</v>
      </c>
    </row>
    <row r="303" spans="1:10" x14ac:dyDescent="0.55000000000000004">
      <c r="A303" s="9"/>
    </row>
    <row r="304" spans="1:10" x14ac:dyDescent="0.55000000000000004">
      <c r="A304" t="s">
        <v>12</v>
      </c>
    </row>
    <row r="305" spans="1:4" x14ac:dyDescent="0.55000000000000004">
      <c r="A305" s="9">
        <f>100-G296</f>
        <v>6</v>
      </c>
    </row>
    <row r="306" spans="1:4" x14ac:dyDescent="0.55000000000000004">
      <c r="A306" s="9">
        <f>A302+0.5</f>
        <v>6.8829787234042552</v>
      </c>
    </row>
    <row r="307" spans="1:4" x14ac:dyDescent="0.55000000000000004">
      <c r="A307">
        <f>A302*1.05</f>
        <v>6.7021276595744679</v>
      </c>
    </row>
    <row r="310" spans="1:4" x14ac:dyDescent="0.55000000000000004">
      <c r="A310" t="s">
        <v>122</v>
      </c>
      <c r="B310" s="4" t="s">
        <v>123</v>
      </c>
      <c r="C310" t="s">
        <v>126</v>
      </c>
      <c r="D310" t="s">
        <v>125</v>
      </c>
    </row>
    <row r="311" spans="1:4" x14ac:dyDescent="0.55000000000000004">
      <c r="B311" t="str">
        <f>CONCATENATE(B310,C310,D310)</f>
        <v>The Federal Reserve decides to sell bonds and there is a change in the equilibrium bond price. What bond price is most likely?</v>
      </c>
    </row>
    <row r="313" spans="1:4" x14ac:dyDescent="0.55000000000000004">
      <c r="A313" t="s">
        <v>11</v>
      </c>
    </row>
    <row r="314" spans="1:4" x14ac:dyDescent="0.55000000000000004">
      <c r="A314" s="10">
        <f>IF(C310="sell", G296-1, G296+1)</f>
        <v>93</v>
      </c>
    </row>
    <row r="316" spans="1:4" x14ac:dyDescent="0.55000000000000004">
      <c r="A316" t="s">
        <v>97</v>
      </c>
    </row>
    <row r="317" spans="1:4" x14ac:dyDescent="0.55000000000000004">
      <c r="A317">
        <f>IF(C310="sell", G296+1, G296-1)</f>
        <v>95</v>
      </c>
    </row>
    <row r="318" spans="1:4" x14ac:dyDescent="0.55000000000000004">
      <c r="A318" s="10">
        <f>G296</f>
        <v>94</v>
      </c>
    </row>
    <row r="319" spans="1:4" x14ac:dyDescent="0.55000000000000004">
      <c r="A319" t="s">
        <v>127</v>
      </c>
    </row>
    <row r="322" spans="1:3" x14ac:dyDescent="0.55000000000000004">
      <c r="A322" t="s">
        <v>128</v>
      </c>
      <c r="B322" s="4" t="s">
        <v>132</v>
      </c>
    </row>
    <row r="324" spans="1:3" x14ac:dyDescent="0.55000000000000004">
      <c r="A324" t="s">
        <v>129</v>
      </c>
    </row>
    <row r="325" spans="1:3" x14ac:dyDescent="0.55000000000000004">
      <c r="A325" t="str">
        <f>IF(C310="sell", "increase", "decrease")</f>
        <v>increase</v>
      </c>
      <c r="C325" t="s">
        <v>135</v>
      </c>
    </row>
    <row r="326" spans="1:3" x14ac:dyDescent="0.55000000000000004">
      <c r="A326" t="s">
        <v>130</v>
      </c>
    </row>
    <row r="327" spans="1:3" x14ac:dyDescent="0.55000000000000004">
      <c r="A327" t="str">
        <f>IF(A325="increase", "decrease", "increase")</f>
        <v>decrease</v>
      </c>
    </row>
    <row r="328" spans="1:3" x14ac:dyDescent="0.55000000000000004">
      <c r="A328" t="s">
        <v>131</v>
      </c>
    </row>
    <row r="329" spans="1:3" x14ac:dyDescent="0.55000000000000004">
      <c r="A329" t="s">
        <v>133</v>
      </c>
    </row>
    <row r="330" spans="1:3" x14ac:dyDescent="0.55000000000000004">
      <c r="A330" t="s">
        <v>134</v>
      </c>
    </row>
    <row r="331" spans="1:3" x14ac:dyDescent="0.55000000000000004">
      <c r="A331" t="str">
        <f>A327</f>
        <v>decrease</v>
      </c>
    </row>
    <row r="334" spans="1:3" x14ac:dyDescent="0.55000000000000004">
      <c r="A334" t="s">
        <v>11</v>
      </c>
    </row>
    <row r="335" spans="1:3" x14ac:dyDescent="0.55000000000000004">
      <c r="A335" t="str">
        <f>CONCATENATE(A325, C325, A327,C325,A329,C325,A331)</f>
        <v>increase , decrease , autonomous consumption and planned investment spending , decrease</v>
      </c>
    </row>
    <row r="337" spans="1:6" x14ac:dyDescent="0.55000000000000004">
      <c r="A337" t="s">
        <v>12</v>
      </c>
    </row>
    <row r="338" spans="1:6" x14ac:dyDescent="0.55000000000000004">
      <c r="A338" t="str">
        <f>IF(A335="increase", "decrease", "increase")</f>
        <v>increase</v>
      </c>
      <c r="B338" t="str">
        <f>IF(A327="decrease", "increase", "decrease")</f>
        <v>increase</v>
      </c>
      <c r="C338" t="str">
        <f>A329</f>
        <v>autonomous consumption and planned investment spending</v>
      </c>
      <c r="D338" t="str">
        <f>B338</f>
        <v>increase</v>
      </c>
      <c r="F338" t="str">
        <f>CONCATENATE(A338,C325,B338,C325, C338,C325,D338)</f>
        <v>increase , increase , autonomous consumption and planned investment spending , increase</v>
      </c>
    </row>
    <row r="339" spans="1:6" x14ac:dyDescent="0.55000000000000004">
      <c r="F339" t="str">
        <f t="shared" ref="F339" si="16">CONCATENATE(A339,C326,B339,C326, C339,C326,D339)</f>
        <v/>
      </c>
    </row>
    <row r="340" spans="1:6" x14ac:dyDescent="0.55000000000000004">
      <c r="A340" t="str">
        <f>A325</f>
        <v>increase</v>
      </c>
      <c r="B340" t="str">
        <f>A327</f>
        <v>decrease</v>
      </c>
      <c r="C340" t="s">
        <v>136</v>
      </c>
      <c r="D340" t="str">
        <f>B340</f>
        <v>decrease</v>
      </c>
      <c r="F340" t="str">
        <f>CONCATENATE(A340,C325,B340,C325, C340,C325,D340)</f>
        <v>increase , decrease , government expenditures and net exports , decrease</v>
      </c>
    </row>
    <row r="341" spans="1:6" x14ac:dyDescent="0.55000000000000004">
      <c r="F341" t="str">
        <f t="shared" ref="F341" si="17">CONCATENATE(A341,C326,B341,C326, C341,C326,D341)</f>
        <v/>
      </c>
    </row>
    <row r="342" spans="1:6" x14ac:dyDescent="0.55000000000000004">
      <c r="A342" t="str">
        <f>IF(A325="increase", "decrease", "increase")</f>
        <v>decrease</v>
      </c>
      <c r="B342" t="str">
        <f>IF(A327="decrease", "increase", "decrease")</f>
        <v>increase</v>
      </c>
      <c r="C342" t="str">
        <f>C338</f>
        <v>autonomous consumption and planned investment spending</v>
      </c>
      <c r="D342" t="str">
        <f>B342</f>
        <v>increase</v>
      </c>
      <c r="F342" t="str">
        <f>CONCATENATE(A342,C325,B342,C325, C342,C325,D342)</f>
        <v>decrease , increase , autonomous consumption and planned investment spending , increase</v>
      </c>
    </row>
    <row r="345" spans="1:6" x14ac:dyDescent="0.55000000000000004">
      <c r="A345" t="s">
        <v>137</v>
      </c>
      <c r="B345" s="4" t="s">
        <v>138</v>
      </c>
      <c r="C345" t="str">
        <f>C310</f>
        <v>sell</v>
      </c>
      <c r="D345" t="s">
        <v>139</v>
      </c>
    </row>
    <row r="346" spans="1:6" x14ac:dyDescent="0.55000000000000004">
      <c r="B346" t="str">
        <f>CONCATENATE(B345,C345,D345)</f>
        <v>The Federal Reserve decided to sell bonds in order to bring the economy back to full employment. This must mean that the full employment level of output is</v>
      </c>
    </row>
    <row r="348" spans="1:6" x14ac:dyDescent="0.55000000000000004">
      <c r="A348" t="s">
        <v>11</v>
      </c>
    </row>
    <row r="349" spans="1:6" x14ac:dyDescent="0.55000000000000004">
      <c r="A349" t="str">
        <f>IF(C345="sell", "below ",  "above ")</f>
        <v xml:space="preserve">below </v>
      </c>
    </row>
    <row r="350" spans="1:6" x14ac:dyDescent="0.55000000000000004">
      <c r="A350" t="str">
        <f>CONCATENATE(A349,B296)</f>
        <v>below 1 million</v>
      </c>
    </row>
    <row r="352" spans="1:6" x14ac:dyDescent="0.55000000000000004">
      <c r="A352" t="s">
        <v>12</v>
      </c>
    </row>
    <row r="353" spans="1:5" x14ac:dyDescent="0.55000000000000004">
      <c r="A353" t="str">
        <f>IF(C345="sell", "above ",  "below ")</f>
        <v xml:space="preserve">above </v>
      </c>
    </row>
    <row r="354" spans="1:5" x14ac:dyDescent="0.55000000000000004">
      <c r="A354" t="str">
        <f>CONCATENATE(A353,B296)</f>
        <v>above 1 million</v>
      </c>
    </row>
    <row r="356" spans="1:5" x14ac:dyDescent="0.55000000000000004">
      <c r="A356" t="s">
        <v>140</v>
      </c>
    </row>
    <row r="357" spans="1:5" x14ac:dyDescent="0.55000000000000004">
      <c r="A357" t="str">
        <f>CONCATENATE(A356,B296)</f>
        <v>exactly 1 million</v>
      </c>
    </row>
    <row r="359" spans="1:5" x14ac:dyDescent="0.55000000000000004">
      <c r="A359" t="s">
        <v>127</v>
      </c>
    </row>
    <row r="361" spans="1:5" x14ac:dyDescent="0.55000000000000004">
      <c r="A361" t="s">
        <v>141</v>
      </c>
      <c r="B361" s="4" t="s">
        <v>142</v>
      </c>
      <c r="C361" t="str">
        <f>C345</f>
        <v>sell</v>
      </c>
      <c r="D361" t="s">
        <v>144</v>
      </c>
      <c r="E361" t="s">
        <v>143</v>
      </c>
    </row>
    <row r="362" spans="1:5" x14ac:dyDescent="0.55000000000000004">
      <c r="B362" t="str">
        <f>CONCATENATE(B361,C361,D361,E361)</f>
        <v>After the Federal Reserve sells bonds, the interest rate changes and aggregate expenditures change, the following will most likely occur</v>
      </c>
    </row>
    <row r="364" spans="1:5" x14ac:dyDescent="0.55000000000000004">
      <c r="A364" t="s">
        <v>11</v>
      </c>
    </row>
    <row r="365" spans="1:5" x14ac:dyDescent="0.55000000000000004">
      <c r="A365" t="str">
        <f>IF(C310="purchase", "the price level in the economy will rise and the money demand will increase", "the price level in the economy will fall and money demand will decrease")</f>
        <v>the price level in the economy will fall and money demand will decrease</v>
      </c>
    </row>
    <row r="367" spans="1:5" x14ac:dyDescent="0.55000000000000004">
      <c r="A367" t="s">
        <v>12</v>
      </c>
    </row>
    <row r="368" spans="1:5" x14ac:dyDescent="0.55000000000000004">
      <c r="A368" t="str">
        <f>IF(C310="purchase","the price level in the economy will fall and money demand will decrease",  "the price level in the economy will rise and the money demand will increase")</f>
        <v>the price level in the economy will rise and the money demand will increase</v>
      </c>
    </row>
    <row r="369" spans="1:1" x14ac:dyDescent="0.55000000000000004">
      <c r="A369" t="s">
        <v>145</v>
      </c>
    </row>
    <row r="370" spans="1:1" x14ac:dyDescent="0.55000000000000004">
      <c r="A370" t="s">
        <v>146</v>
      </c>
    </row>
  </sheetData>
  <dataValidations count="2">
    <dataValidation type="list" allowBlank="1" showInputMessage="1" showErrorMessage="1" sqref="C310" xr:uid="{00000000-0002-0000-0100-000000000000}">
      <formula1>"purchase, sell"</formula1>
    </dataValidation>
    <dataValidation type="list" allowBlank="1" showInputMessage="1" showErrorMessage="1" sqref="E198 E212" xr:uid="{00000000-0002-0000-0100-000001000000}">
      <formula1>"above, below"</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0"/>
  <sheetViews>
    <sheetView tabSelected="1" topLeftCell="A258" zoomScale="60" zoomScaleNormal="60" workbookViewId="0">
      <selection activeCell="D231" sqref="D231"/>
    </sheetView>
  </sheetViews>
  <sheetFormatPr defaultRowHeight="14.4" x14ac:dyDescent="0.55000000000000004"/>
  <cols>
    <col min="1" max="1" width="30.15625" customWidth="1"/>
    <col min="2" max="2" width="15.83984375" bestFit="1" customWidth="1"/>
    <col min="3" max="3" width="10.578125" customWidth="1"/>
    <col min="4" max="4" width="14.578125" customWidth="1"/>
    <col min="5" max="5" width="12.41796875" customWidth="1"/>
    <col min="6" max="6" width="16" customWidth="1"/>
    <col min="7" max="7" width="25.26171875" bestFit="1" customWidth="1"/>
    <col min="8" max="8" width="12.26171875" bestFit="1" customWidth="1"/>
    <col min="12" max="12" width="12.41796875" customWidth="1"/>
    <col min="13" max="13" width="15.26171875" customWidth="1"/>
    <col min="14" max="14" width="17.26171875" customWidth="1"/>
    <col min="15" max="15" width="17.68359375" customWidth="1"/>
    <col min="16" max="16" width="15.15625" customWidth="1"/>
    <col min="17" max="17" width="21.26171875" customWidth="1"/>
    <col min="18" max="18" width="16.578125" customWidth="1"/>
  </cols>
  <sheetData>
    <row r="1" spans="1:13" ht="57.6" x14ac:dyDescent="0.55000000000000004">
      <c r="A1" t="s">
        <v>25</v>
      </c>
      <c r="B1" s="11" t="s">
        <v>1</v>
      </c>
      <c r="C1" s="12" t="s">
        <v>6</v>
      </c>
      <c r="D1" s="12" t="s">
        <v>7</v>
      </c>
      <c r="E1" s="12" t="s">
        <v>8</v>
      </c>
      <c r="F1" s="12" t="s">
        <v>9</v>
      </c>
      <c r="H1" s="12" t="s">
        <v>152</v>
      </c>
      <c r="I1" s="12" t="s">
        <v>153</v>
      </c>
      <c r="J1" s="12" t="s">
        <v>154</v>
      </c>
      <c r="K1" s="12" t="s">
        <v>155</v>
      </c>
      <c r="L1" s="12" t="s">
        <v>156</v>
      </c>
      <c r="M1" s="12" t="s">
        <v>157</v>
      </c>
    </row>
    <row r="2" spans="1:13" x14ac:dyDescent="0.55000000000000004">
      <c r="B2" s="11" t="s">
        <v>2</v>
      </c>
      <c r="C2" s="7">
        <v>50</v>
      </c>
      <c r="D2" s="7">
        <v>25</v>
      </c>
      <c r="E2" s="7">
        <v>100</v>
      </c>
      <c r="F2" s="7">
        <v>30</v>
      </c>
      <c r="H2">
        <f>C2*D2+C3*D3+C4*D4</f>
        <v>2250</v>
      </c>
      <c r="I2">
        <f>E2*F2+E3*F3+E4*F4</f>
        <v>5000</v>
      </c>
      <c r="J2">
        <f>E2*D2+E3*D3+E4*D4</f>
        <v>3850</v>
      </c>
      <c r="K2">
        <f>100*I2/J2</f>
        <v>129.87012987012986</v>
      </c>
      <c r="L2">
        <f>100*(145-K2)/K2</f>
        <v>11.650000000000011</v>
      </c>
      <c r="M2">
        <f>100*(4000-J2)/J2</f>
        <v>3.8961038961038961</v>
      </c>
    </row>
    <row r="3" spans="1:13" x14ac:dyDescent="0.55000000000000004">
      <c r="B3" s="11" t="s">
        <v>3</v>
      </c>
      <c r="C3" s="7">
        <v>20</v>
      </c>
      <c r="D3" s="7">
        <v>30</v>
      </c>
      <c r="E3" s="7">
        <v>25</v>
      </c>
      <c r="F3" s="7">
        <v>50</v>
      </c>
    </row>
    <row r="4" spans="1:13" x14ac:dyDescent="0.55000000000000004">
      <c r="B4" s="11" t="s">
        <v>4</v>
      </c>
      <c r="C4" s="7">
        <v>100</v>
      </c>
      <c r="D4" s="7">
        <v>4</v>
      </c>
      <c r="E4" s="7">
        <v>150</v>
      </c>
      <c r="F4" s="7">
        <v>5</v>
      </c>
    </row>
    <row r="5" spans="1:13" x14ac:dyDescent="0.55000000000000004">
      <c r="B5" s="11" t="s">
        <v>5</v>
      </c>
      <c r="C5" s="7">
        <v>50</v>
      </c>
      <c r="D5" s="7">
        <v>1</v>
      </c>
      <c r="E5" s="7">
        <v>75</v>
      </c>
      <c r="F5" s="7">
        <v>2</v>
      </c>
    </row>
    <row r="7" spans="1:13" x14ac:dyDescent="0.55000000000000004">
      <c r="A7" t="s">
        <v>0</v>
      </c>
    </row>
    <row r="8" spans="1:13" x14ac:dyDescent="0.55000000000000004">
      <c r="A8" t="s">
        <v>10</v>
      </c>
    </row>
    <row r="10" spans="1:13" x14ac:dyDescent="0.55000000000000004">
      <c r="A10" t="s">
        <v>11</v>
      </c>
    </row>
    <row r="11" spans="1:13" x14ac:dyDescent="0.55000000000000004">
      <c r="A11">
        <f>(C2*D2)+(C3*D3)+(C4*D4)</f>
        <v>2250</v>
      </c>
    </row>
    <row r="13" spans="1:13" x14ac:dyDescent="0.55000000000000004">
      <c r="A13" t="s">
        <v>12</v>
      </c>
    </row>
    <row r="14" spans="1:13" x14ac:dyDescent="0.55000000000000004">
      <c r="A14">
        <f>A11+(C5*D5)</f>
        <v>2300</v>
      </c>
    </row>
    <row r="15" spans="1:13" x14ac:dyDescent="0.55000000000000004">
      <c r="A15">
        <f>(C2*F2)+(C3*F3)+(C4*F4)</f>
        <v>3000</v>
      </c>
    </row>
    <row r="16" spans="1:13" x14ac:dyDescent="0.55000000000000004">
      <c r="A16">
        <f>(D2*E2)+(D3*E3)+(D4*E4)+(D5*E5)</f>
        <v>3925</v>
      </c>
    </row>
    <row r="18" spans="1:1" x14ac:dyDescent="0.55000000000000004">
      <c r="A18" t="s">
        <v>13</v>
      </c>
    </row>
    <row r="19" spans="1:1" x14ac:dyDescent="0.55000000000000004">
      <c r="A19" t="s">
        <v>14</v>
      </c>
    </row>
    <row r="21" spans="1:1" x14ac:dyDescent="0.55000000000000004">
      <c r="A21" t="s">
        <v>11</v>
      </c>
    </row>
    <row r="22" spans="1:1" x14ac:dyDescent="0.55000000000000004">
      <c r="A22">
        <f>(E2*F2)+(E3*F3)+(E4*F4)</f>
        <v>5000</v>
      </c>
    </row>
    <row r="24" spans="1:1" x14ac:dyDescent="0.55000000000000004">
      <c r="A24" t="s">
        <v>12</v>
      </c>
    </row>
    <row r="25" spans="1:1" x14ac:dyDescent="0.55000000000000004">
      <c r="A25">
        <f>A22+(E5*F5)</f>
        <v>5150</v>
      </c>
    </row>
    <row r="26" spans="1:1" x14ac:dyDescent="0.55000000000000004">
      <c r="A26">
        <f>(E2*D2)+(E3*D3)+(E4*D4)+(E5*D5)</f>
        <v>3925</v>
      </c>
    </row>
    <row r="27" spans="1:1" x14ac:dyDescent="0.55000000000000004">
      <c r="A27">
        <f>(C2*F2)+(C3*F3)+(C4*F4)</f>
        <v>3000</v>
      </c>
    </row>
    <row r="29" spans="1:1" x14ac:dyDescent="0.55000000000000004">
      <c r="A29" t="s">
        <v>15</v>
      </c>
    </row>
    <row r="30" spans="1:1" x14ac:dyDescent="0.55000000000000004">
      <c r="A30" s="4" t="s">
        <v>16</v>
      </c>
    </row>
    <row r="32" spans="1:1" x14ac:dyDescent="0.55000000000000004">
      <c r="A32" t="s">
        <v>11</v>
      </c>
    </row>
    <row r="33" spans="1:3" x14ac:dyDescent="0.55000000000000004">
      <c r="A33">
        <f>(E2*D2)+(E3*D3)+(E4*D4)</f>
        <v>3850</v>
      </c>
    </row>
    <row r="35" spans="1:3" x14ac:dyDescent="0.55000000000000004">
      <c r="A35" t="s">
        <v>12</v>
      </c>
    </row>
    <row r="36" spans="1:3" x14ac:dyDescent="0.55000000000000004">
      <c r="A36">
        <f>A33+(E5*D5)</f>
        <v>3925</v>
      </c>
    </row>
    <row r="37" spans="1:3" x14ac:dyDescent="0.55000000000000004">
      <c r="A37">
        <f>(E2*F2)+(E3*F3)+(E4*F4)+(E5*F5)</f>
        <v>5150</v>
      </c>
    </row>
    <row r="38" spans="1:3" x14ac:dyDescent="0.55000000000000004">
      <c r="A38">
        <f>(C2*F2)+(C3*F3)+(C4*F4)+(C5*F5)</f>
        <v>3100</v>
      </c>
    </row>
    <row r="40" spans="1:3" x14ac:dyDescent="0.55000000000000004">
      <c r="A40" t="s">
        <v>17</v>
      </c>
    </row>
    <row r="41" spans="1:3" ht="15.3" x14ac:dyDescent="0.55000000000000004">
      <c r="A41" s="5" t="s">
        <v>18</v>
      </c>
      <c r="B41">
        <v>4000</v>
      </c>
      <c r="C41" t="s">
        <v>19</v>
      </c>
    </row>
    <row r="43" spans="1:3" x14ac:dyDescent="0.55000000000000004">
      <c r="A43" t="s">
        <v>11</v>
      </c>
    </row>
    <row r="44" spans="1:3" x14ac:dyDescent="0.55000000000000004">
      <c r="A44">
        <f>100*(B41-A33)/A33</f>
        <v>3.8961038961038961</v>
      </c>
    </row>
    <row r="46" spans="1:3" x14ac:dyDescent="0.55000000000000004">
      <c r="A46" t="s">
        <v>12</v>
      </c>
    </row>
    <row r="47" spans="1:3" x14ac:dyDescent="0.55000000000000004">
      <c r="A47">
        <f>(100*(A36-B41)/B41)</f>
        <v>-1.875</v>
      </c>
    </row>
    <row r="48" spans="1:3" x14ac:dyDescent="0.55000000000000004">
      <c r="A48">
        <f>100*(A37-B41)/B41</f>
        <v>28.75</v>
      </c>
    </row>
    <row r="49" spans="1:3" x14ac:dyDescent="0.55000000000000004">
      <c r="A49">
        <f>100*(B41-A38)/A38</f>
        <v>29.032258064516128</v>
      </c>
    </row>
    <row r="51" spans="1:3" x14ac:dyDescent="0.55000000000000004">
      <c r="A51" t="s">
        <v>20</v>
      </c>
    </row>
    <row r="52" spans="1:3" x14ac:dyDescent="0.55000000000000004">
      <c r="A52" t="s">
        <v>21</v>
      </c>
    </row>
    <row r="54" spans="1:3" x14ac:dyDescent="0.55000000000000004">
      <c r="A54" t="s">
        <v>11</v>
      </c>
    </row>
    <row r="55" spans="1:3" x14ac:dyDescent="0.55000000000000004">
      <c r="A55">
        <f>100*A22/A33</f>
        <v>129.87012987012986</v>
      </c>
    </row>
    <row r="57" spans="1:3" x14ac:dyDescent="0.55000000000000004">
      <c r="A57" t="s">
        <v>12</v>
      </c>
    </row>
    <row r="58" spans="1:3" x14ac:dyDescent="0.55000000000000004">
      <c r="A58">
        <f>100*(A22/A37)</f>
        <v>97.087378640776706</v>
      </c>
    </row>
    <row r="59" spans="1:3" x14ac:dyDescent="0.55000000000000004">
      <c r="A59">
        <f>100*(A25/A38)</f>
        <v>166.12903225806451</v>
      </c>
    </row>
    <row r="60" spans="1:3" x14ac:dyDescent="0.55000000000000004">
      <c r="A60">
        <f>(A38/A27)*100</f>
        <v>103.33333333333334</v>
      </c>
    </row>
    <row r="62" spans="1:3" x14ac:dyDescent="0.55000000000000004">
      <c r="A62" t="s">
        <v>22</v>
      </c>
    </row>
    <row r="63" spans="1:3" x14ac:dyDescent="0.55000000000000004">
      <c r="A63" t="s">
        <v>23</v>
      </c>
      <c r="B63">
        <v>145</v>
      </c>
      <c r="C63" t="s">
        <v>24</v>
      </c>
    </row>
    <row r="65" spans="1:8" x14ac:dyDescent="0.55000000000000004">
      <c r="A65" t="s">
        <v>11</v>
      </c>
    </row>
    <row r="66" spans="1:8" x14ac:dyDescent="0.55000000000000004">
      <c r="A66">
        <f>100*(B63-A55)/A55</f>
        <v>11.650000000000011</v>
      </c>
    </row>
    <row r="68" spans="1:8" x14ac:dyDescent="0.55000000000000004">
      <c r="A68" t="s">
        <v>12</v>
      </c>
    </row>
    <row r="69" spans="1:8" x14ac:dyDescent="0.55000000000000004">
      <c r="A69">
        <f>100*(A59-B63)/B63</f>
        <v>14.571746384872078</v>
      </c>
    </row>
    <row r="70" spans="1:8" x14ac:dyDescent="0.55000000000000004">
      <c r="A70">
        <f>100*(B63-A60)/A60</f>
        <v>40.322580645161281</v>
      </c>
    </row>
    <row r="71" spans="1:8" x14ac:dyDescent="0.55000000000000004">
      <c r="A71">
        <f>100*(B63-A58)/A58</f>
        <v>49.349999999999987</v>
      </c>
    </row>
    <row r="73" spans="1:8" x14ac:dyDescent="0.55000000000000004">
      <c r="A73" t="s">
        <v>26</v>
      </c>
    </row>
    <row r="74" spans="1:8" x14ac:dyDescent="0.55000000000000004">
      <c r="G74" t="s">
        <v>27</v>
      </c>
      <c r="H74" s="6">
        <v>200000</v>
      </c>
    </row>
    <row r="75" spans="1:8" x14ac:dyDescent="0.55000000000000004">
      <c r="G75" t="s">
        <v>28</v>
      </c>
      <c r="H75" s="6">
        <v>150000</v>
      </c>
    </row>
    <row r="76" spans="1:8" x14ac:dyDescent="0.55000000000000004">
      <c r="G76" t="s">
        <v>29</v>
      </c>
      <c r="H76" s="6">
        <v>60000</v>
      </c>
    </row>
    <row r="77" spans="1:8" x14ac:dyDescent="0.55000000000000004">
      <c r="G77" t="s">
        <v>30</v>
      </c>
      <c r="H77" s="6">
        <v>10000</v>
      </c>
    </row>
    <row r="80" spans="1:8" x14ac:dyDescent="0.55000000000000004">
      <c r="A80" t="s">
        <v>31</v>
      </c>
      <c r="B80" t="s">
        <v>158</v>
      </c>
    </row>
    <row r="82" spans="1:6" x14ac:dyDescent="0.55000000000000004">
      <c r="A82" t="s">
        <v>11</v>
      </c>
    </row>
    <row r="83" spans="1:6" x14ac:dyDescent="0.55000000000000004">
      <c r="A83">
        <f>100*H77/(H76+H77)</f>
        <v>14.285714285714286</v>
      </c>
    </row>
    <row r="85" spans="1:6" x14ac:dyDescent="0.55000000000000004">
      <c r="A85" t="s">
        <v>12</v>
      </c>
    </row>
    <row r="86" spans="1:6" x14ac:dyDescent="0.55000000000000004">
      <c r="A86">
        <f>100*(H77/H75)</f>
        <v>6.666666666666667</v>
      </c>
    </row>
    <row r="87" spans="1:6" x14ac:dyDescent="0.55000000000000004">
      <c r="A87">
        <f>100*H77/H74</f>
        <v>5</v>
      </c>
    </row>
    <row r="88" spans="1:6" x14ac:dyDescent="0.55000000000000004">
      <c r="A88">
        <f>100*H76/(H77+H76)</f>
        <v>85.714285714285708</v>
      </c>
    </row>
    <row r="91" spans="1:6" x14ac:dyDescent="0.55000000000000004">
      <c r="A91" t="s">
        <v>33</v>
      </c>
      <c r="B91" t="s">
        <v>35</v>
      </c>
      <c r="C91" s="6">
        <v>6000</v>
      </c>
      <c r="D91" t="s">
        <v>148</v>
      </c>
      <c r="E91" s="6">
        <f>C91</f>
        <v>6000</v>
      </c>
      <c r="F91" t="s">
        <v>149</v>
      </c>
    </row>
    <row r="93" spans="1:6" x14ac:dyDescent="0.55000000000000004">
      <c r="A93" t="s">
        <v>11</v>
      </c>
    </row>
    <row r="94" spans="1:6" x14ac:dyDescent="0.55000000000000004">
      <c r="A94">
        <f>100*(H77+C91)/(H76+H77+C91)</f>
        <v>21.05263157894737</v>
      </c>
    </row>
    <row r="96" spans="1:6" x14ac:dyDescent="0.55000000000000004">
      <c r="A96" t="s">
        <v>12</v>
      </c>
    </row>
    <row r="97" spans="1:6" x14ac:dyDescent="0.55000000000000004">
      <c r="A97">
        <f>100*(H77+C91)/(H76+H77)</f>
        <v>22.857142857142858</v>
      </c>
    </row>
    <row r="98" spans="1:6" x14ac:dyDescent="0.55000000000000004">
      <c r="A98">
        <f>100*(H77)/(H76+H77+C91)</f>
        <v>13.157894736842104</v>
      </c>
    </row>
    <row r="99" spans="1:6" x14ac:dyDescent="0.55000000000000004">
      <c r="A99">
        <f>100*(H77+C91)/(H76+C91)</f>
        <v>24.242424242424242</v>
      </c>
    </row>
    <row r="101" spans="1:6" x14ac:dyDescent="0.55000000000000004">
      <c r="A101" t="s">
        <v>34</v>
      </c>
      <c r="B101" t="s">
        <v>35</v>
      </c>
      <c r="C101" s="6">
        <v>5000</v>
      </c>
      <c r="D101" t="s">
        <v>36</v>
      </c>
      <c r="E101" s="6">
        <f>C101</f>
        <v>5000</v>
      </c>
      <c r="F101" t="s">
        <v>37</v>
      </c>
    </row>
    <row r="103" spans="1:6" x14ac:dyDescent="0.55000000000000004">
      <c r="A103" t="s">
        <v>11</v>
      </c>
    </row>
    <row r="104" spans="1:6" x14ac:dyDescent="0.55000000000000004">
      <c r="A104">
        <f>100*(H77+C101*0.5)/(H76+H77)</f>
        <v>17.857142857142858</v>
      </c>
    </row>
    <row r="106" spans="1:6" x14ac:dyDescent="0.55000000000000004">
      <c r="A106" t="s">
        <v>12</v>
      </c>
    </row>
    <row r="107" spans="1:6" x14ac:dyDescent="0.55000000000000004">
      <c r="A107">
        <f>100*(C101*0.5+H77)/(H76+H77+C101)</f>
        <v>16.666666666666668</v>
      </c>
    </row>
    <row r="108" spans="1:6" x14ac:dyDescent="0.55000000000000004">
      <c r="A108">
        <f>100*(C101+H77)/(H76+H77)</f>
        <v>21.428571428571427</v>
      </c>
    </row>
    <row r="109" spans="1:6" x14ac:dyDescent="0.55000000000000004">
      <c r="A109">
        <f>100*(H76-C101)/(H76+H77)</f>
        <v>78.571428571428569</v>
      </c>
    </row>
    <row r="111" spans="1:6" x14ac:dyDescent="0.55000000000000004">
      <c r="A111" t="s">
        <v>38</v>
      </c>
    </row>
    <row r="113" spans="1:5" x14ac:dyDescent="0.55000000000000004">
      <c r="A113" s="4" t="s">
        <v>43</v>
      </c>
    </row>
    <row r="114" spans="1:5" ht="28.8" x14ac:dyDescent="0.55000000000000004">
      <c r="B114" t="s">
        <v>1</v>
      </c>
      <c r="C114" s="3" t="s">
        <v>39</v>
      </c>
      <c r="D114" s="2" t="s">
        <v>151</v>
      </c>
      <c r="E114" s="2" t="s">
        <v>147</v>
      </c>
    </row>
    <row r="115" spans="1:5" x14ac:dyDescent="0.55000000000000004">
      <c r="B115" t="s">
        <v>41</v>
      </c>
      <c r="C115" s="7">
        <v>10</v>
      </c>
      <c r="D115" s="7">
        <v>25</v>
      </c>
      <c r="E115" s="7">
        <v>30</v>
      </c>
    </row>
    <row r="116" spans="1:5" x14ac:dyDescent="0.55000000000000004">
      <c r="B116" t="s">
        <v>42</v>
      </c>
      <c r="C116" s="7">
        <v>40</v>
      </c>
      <c r="D116" s="7">
        <v>10</v>
      </c>
      <c r="E116" s="7">
        <v>15</v>
      </c>
    </row>
    <row r="118" spans="1:5" x14ac:dyDescent="0.55000000000000004">
      <c r="A118" t="s">
        <v>45</v>
      </c>
      <c r="B118" t="s">
        <v>44</v>
      </c>
    </row>
    <row r="120" spans="1:5" x14ac:dyDescent="0.55000000000000004">
      <c r="A120" t="s">
        <v>11</v>
      </c>
    </row>
    <row r="121" spans="1:5" x14ac:dyDescent="0.55000000000000004">
      <c r="A121">
        <v>100</v>
      </c>
    </row>
    <row r="123" spans="1:5" x14ac:dyDescent="0.55000000000000004">
      <c r="A123" t="s">
        <v>12</v>
      </c>
    </row>
    <row r="124" spans="1:5" x14ac:dyDescent="0.55000000000000004">
      <c r="A124">
        <v>200</v>
      </c>
    </row>
    <row r="125" spans="1:5" x14ac:dyDescent="0.55000000000000004">
      <c r="A125">
        <v>300</v>
      </c>
    </row>
    <row r="126" spans="1:5" x14ac:dyDescent="0.55000000000000004">
      <c r="A126">
        <v>400</v>
      </c>
    </row>
    <row r="129" spans="1:8" x14ac:dyDescent="0.55000000000000004">
      <c r="A129" t="s">
        <v>46</v>
      </c>
      <c r="B129" t="s">
        <v>47</v>
      </c>
    </row>
    <row r="131" spans="1:8" x14ac:dyDescent="0.55000000000000004">
      <c r="A131" t="s">
        <v>11</v>
      </c>
    </row>
    <row r="132" spans="1:8" x14ac:dyDescent="0.55000000000000004">
      <c r="A132">
        <f>100*(C115*E115+C116*E116)/(C115*D115+C116*D116)</f>
        <v>138.46153846153845</v>
      </c>
    </row>
    <row r="134" spans="1:8" x14ac:dyDescent="0.55000000000000004">
      <c r="A134" t="s">
        <v>12</v>
      </c>
    </row>
    <row r="135" spans="1:8" x14ac:dyDescent="0.55000000000000004">
      <c r="A135">
        <v>169.2</v>
      </c>
    </row>
    <row r="136" spans="1:8" x14ac:dyDescent="0.55000000000000004">
      <c r="A136">
        <v>133.30000000000001</v>
      </c>
    </row>
    <row r="137" spans="1:8" x14ac:dyDescent="0.55000000000000004">
      <c r="A137">
        <v>159.1</v>
      </c>
    </row>
    <row r="139" spans="1:8" x14ac:dyDescent="0.55000000000000004">
      <c r="H139">
        <v>0.8</v>
      </c>
    </row>
    <row r="140" spans="1:8" x14ac:dyDescent="0.55000000000000004">
      <c r="A140" t="s">
        <v>48</v>
      </c>
      <c r="B140" t="s">
        <v>49</v>
      </c>
      <c r="C140">
        <v>173</v>
      </c>
      <c r="D140" t="s">
        <v>50</v>
      </c>
      <c r="H140">
        <f>1/(1-H139)</f>
        <v>5.0000000000000009</v>
      </c>
    </row>
    <row r="141" spans="1:8" x14ac:dyDescent="0.55000000000000004">
      <c r="H141">
        <f>-H139/(1-H139)</f>
        <v>-4.0000000000000009</v>
      </c>
    </row>
    <row r="142" spans="1:8" x14ac:dyDescent="0.55000000000000004">
      <c r="A142" t="s">
        <v>11</v>
      </c>
    </row>
    <row r="143" spans="1:8" x14ac:dyDescent="0.55000000000000004">
      <c r="A143">
        <f>100*(C140-A132)/A132</f>
        <v>24.944444444444454</v>
      </c>
    </row>
    <row r="145" spans="1:18" x14ac:dyDescent="0.55000000000000004">
      <c r="A145" t="s">
        <v>12</v>
      </c>
    </row>
    <row r="146" spans="1:18" x14ac:dyDescent="0.55000000000000004">
      <c r="A146">
        <f>100*(C140-A136)/A136</f>
        <v>29.782445611402842</v>
      </c>
    </row>
    <row r="147" spans="1:18" x14ac:dyDescent="0.55000000000000004">
      <c r="A147">
        <f>100*(C140-A137)/A137</f>
        <v>8.7366436203645534</v>
      </c>
    </row>
    <row r="148" spans="1:18" x14ac:dyDescent="0.55000000000000004">
      <c r="A148">
        <f>100*(C140-A135)/C140</f>
        <v>2.1965317919075211</v>
      </c>
    </row>
    <row r="150" spans="1:18" x14ac:dyDescent="0.55000000000000004">
      <c r="A150" t="s">
        <v>51</v>
      </c>
    </row>
    <row r="153" spans="1:18" x14ac:dyDescent="0.55000000000000004">
      <c r="A153" t="s">
        <v>53</v>
      </c>
      <c r="B153" t="s">
        <v>54</v>
      </c>
      <c r="C153" t="s">
        <v>55</v>
      </c>
      <c r="D153" t="s">
        <v>56</v>
      </c>
      <c r="E153" t="s">
        <v>57</v>
      </c>
      <c r="F153" t="s">
        <v>58</v>
      </c>
      <c r="G153" t="s">
        <v>59</v>
      </c>
      <c r="H153" t="s">
        <v>60</v>
      </c>
    </row>
    <row r="154" spans="1:18" x14ac:dyDescent="0.55000000000000004">
      <c r="A154">
        <v>15000</v>
      </c>
      <c r="B154">
        <v>1000</v>
      </c>
      <c r="C154">
        <v>50</v>
      </c>
      <c r="D154">
        <v>0.8</v>
      </c>
      <c r="E154">
        <v>3000</v>
      </c>
      <c r="F154">
        <v>1000</v>
      </c>
      <c r="G154">
        <v>240</v>
      </c>
      <c r="H154">
        <v>-400</v>
      </c>
    </row>
    <row r="156" spans="1:18" ht="28.8" x14ac:dyDescent="0.55000000000000004">
      <c r="A156" t="s">
        <v>61</v>
      </c>
      <c r="B156" t="s">
        <v>62</v>
      </c>
      <c r="C156" t="s">
        <v>63</v>
      </c>
      <c r="E156" t="s">
        <v>64</v>
      </c>
      <c r="F156" t="s">
        <v>65</v>
      </c>
      <c r="G156" t="s">
        <v>59</v>
      </c>
      <c r="H156" t="s">
        <v>60</v>
      </c>
      <c r="I156" t="s">
        <v>66</v>
      </c>
      <c r="J156" t="s">
        <v>67</v>
      </c>
      <c r="L156" s="2" t="s">
        <v>84</v>
      </c>
      <c r="M156" s="2" t="s">
        <v>85</v>
      </c>
      <c r="N156" s="2" t="s">
        <v>86</v>
      </c>
      <c r="O156" s="2" t="s">
        <v>87</v>
      </c>
      <c r="P156" s="2" t="s">
        <v>88</v>
      </c>
      <c r="Q156" s="2" t="s">
        <v>89</v>
      </c>
      <c r="R156" s="2" t="s">
        <v>90</v>
      </c>
    </row>
    <row r="157" spans="1:18" x14ac:dyDescent="0.55000000000000004">
      <c r="A157">
        <f>A154</f>
        <v>15000</v>
      </c>
      <c r="B157">
        <f>$C$154</f>
        <v>50</v>
      </c>
      <c r="C157">
        <f>A157-B157</f>
        <v>14950</v>
      </c>
      <c r="D157">
        <f>$D$154*C157</f>
        <v>11960</v>
      </c>
      <c r="E157">
        <f>D157+$E$154</f>
        <v>14960</v>
      </c>
      <c r="F157">
        <f>$F$154</f>
        <v>1000</v>
      </c>
      <c r="G157">
        <f>$G$154</f>
        <v>240</v>
      </c>
      <c r="H157">
        <f>$H$154</f>
        <v>-400</v>
      </c>
      <c r="I157">
        <f t="shared" ref="I157:I162" si="0">SUM(E157:H157)</f>
        <v>15800</v>
      </c>
      <c r="J157">
        <f>A157-I157</f>
        <v>-800</v>
      </c>
      <c r="L157" s="3">
        <f>A154</f>
        <v>15000</v>
      </c>
      <c r="M157" s="3"/>
      <c r="N157" s="3"/>
      <c r="O157" s="3"/>
      <c r="P157" s="3"/>
      <c r="Q157" s="2"/>
      <c r="R157" s="3"/>
    </row>
    <row r="158" spans="1:18" ht="14.25" customHeight="1" x14ac:dyDescent="0.55000000000000004">
      <c r="A158">
        <f>A157+$B$154</f>
        <v>16000</v>
      </c>
      <c r="B158">
        <f t="shared" ref="B158:B162" si="1">$C$154</f>
        <v>50</v>
      </c>
      <c r="C158">
        <f t="shared" ref="C158:C162" si="2">A158-B158</f>
        <v>15950</v>
      </c>
      <c r="D158">
        <f t="shared" ref="D158:D162" si="3">$D$154*C158</f>
        <v>12760</v>
      </c>
      <c r="E158">
        <f>D158+$E$154</f>
        <v>15760</v>
      </c>
      <c r="F158">
        <f t="shared" ref="F158:F162" si="4">$F$154</f>
        <v>1000</v>
      </c>
      <c r="G158">
        <f t="shared" ref="G158:G162" si="5">$G$154</f>
        <v>240</v>
      </c>
      <c r="H158">
        <f t="shared" ref="H158:H162" si="6">$H$154</f>
        <v>-400</v>
      </c>
      <c r="I158">
        <f t="shared" si="0"/>
        <v>16600</v>
      </c>
      <c r="J158">
        <f t="shared" ref="J158:J162" si="7">A158-I158</f>
        <v>-600</v>
      </c>
      <c r="L158" s="3">
        <f>L157+$B$154</f>
        <v>16000</v>
      </c>
      <c r="M158" s="3"/>
      <c r="N158" s="3"/>
      <c r="O158" s="3"/>
      <c r="P158" s="3">
        <f t="shared" ref="P158" si="8">$H$154</f>
        <v>-400</v>
      </c>
      <c r="Q158" s="3"/>
      <c r="R158" s="3"/>
    </row>
    <row r="159" spans="1:18" x14ac:dyDescent="0.55000000000000004">
      <c r="A159">
        <f t="shared" ref="A159:A162" si="9">A158+$B$154</f>
        <v>17000</v>
      </c>
      <c r="B159">
        <f t="shared" si="1"/>
        <v>50</v>
      </c>
      <c r="C159">
        <f t="shared" si="2"/>
        <v>16950</v>
      </c>
      <c r="D159">
        <f t="shared" si="3"/>
        <v>13560</v>
      </c>
      <c r="E159">
        <f t="shared" ref="E159:E162" si="10">D159+$E$154</f>
        <v>16560</v>
      </c>
      <c r="F159">
        <f t="shared" si="4"/>
        <v>1000</v>
      </c>
      <c r="G159">
        <f t="shared" si="5"/>
        <v>240</v>
      </c>
      <c r="H159">
        <f t="shared" si="6"/>
        <v>-400</v>
      </c>
      <c r="I159">
        <f t="shared" si="0"/>
        <v>17400</v>
      </c>
      <c r="J159">
        <f t="shared" si="7"/>
        <v>-400</v>
      </c>
      <c r="L159" s="3">
        <f t="shared" ref="L159:L162" si="11">L158+$B$154</f>
        <v>17000</v>
      </c>
      <c r="M159" s="3"/>
      <c r="N159" s="3">
        <f t="shared" ref="N159" si="12">$F$154</f>
        <v>1000</v>
      </c>
      <c r="O159" s="3"/>
      <c r="P159" s="3"/>
      <c r="Q159" s="3"/>
      <c r="R159" s="3"/>
    </row>
    <row r="160" spans="1:18" x14ac:dyDescent="0.55000000000000004">
      <c r="A160">
        <f t="shared" si="9"/>
        <v>18000</v>
      </c>
      <c r="B160">
        <f t="shared" si="1"/>
        <v>50</v>
      </c>
      <c r="C160">
        <f t="shared" si="2"/>
        <v>17950</v>
      </c>
      <c r="D160">
        <f t="shared" si="3"/>
        <v>14360</v>
      </c>
      <c r="E160">
        <f>D160+$E$154</f>
        <v>17360</v>
      </c>
      <c r="F160">
        <f t="shared" si="4"/>
        <v>1000</v>
      </c>
      <c r="G160">
        <f t="shared" si="5"/>
        <v>240</v>
      </c>
      <c r="H160">
        <f t="shared" si="6"/>
        <v>-400</v>
      </c>
      <c r="I160">
        <f t="shared" si="0"/>
        <v>18200</v>
      </c>
      <c r="J160">
        <f t="shared" si="7"/>
        <v>-200</v>
      </c>
      <c r="L160" s="3">
        <f t="shared" si="11"/>
        <v>18000</v>
      </c>
      <c r="M160" s="3">
        <f>D160+$E$154</f>
        <v>17360</v>
      </c>
      <c r="N160" s="3"/>
      <c r="O160" s="3"/>
      <c r="P160" s="3"/>
      <c r="Q160" s="3"/>
      <c r="R160" s="3"/>
    </row>
    <row r="161" spans="1:18" x14ac:dyDescent="0.55000000000000004">
      <c r="A161">
        <f t="shared" si="9"/>
        <v>19000</v>
      </c>
      <c r="B161">
        <f t="shared" si="1"/>
        <v>50</v>
      </c>
      <c r="C161">
        <f t="shared" si="2"/>
        <v>18950</v>
      </c>
      <c r="D161">
        <f t="shared" si="3"/>
        <v>15160</v>
      </c>
      <c r="E161">
        <f t="shared" si="10"/>
        <v>18160</v>
      </c>
      <c r="F161">
        <f t="shared" si="4"/>
        <v>1000</v>
      </c>
      <c r="G161">
        <f t="shared" si="5"/>
        <v>240</v>
      </c>
      <c r="H161">
        <f t="shared" si="6"/>
        <v>-400</v>
      </c>
      <c r="I161">
        <f t="shared" si="0"/>
        <v>19000</v>
      </c>
      <c r="J161">
        <f t="shared" si="7"/>
        <v>0</v>
      </c>
      <c r="L161" s="3">
        <f t="shared" si="11"/>
        <v>19000</v>
      </c>
      <c r="M161" s="3">
        <f t="shared" ref="M161:M162" si="13">D161+$E$154</f>
        <v>18160</v>
      </c>
      <c r="N161" s="3"/>
      <c r="O161" s="3"/>
      <c r="P161" s="3"/>
      <c r="Q161" s="3"/>
      <c r="R161" s="3"/>
    </row>
    <row r="162" spans="1:18" x14ac:dyDescent="0.55000000000000004">
      <c r="A162">
        <f t="shared" si="9"/>
        <v>20000</v>
      </c>
      <c r="B162">
        <f t="shared" si="1"/>
        <v>50</v>
      </c>
      <c r="C162">
        <f t="shared" si="2"/>
        <v>19950</v>
      </c>
      <c r="D162">
        <f t="shared" si="3"/>
        <v>15960</v>
      </c>
      <c r="E162">
        <f t="shared" si="10"/>
        <v>18960</v>
      </c>
      <c r="F162">
        <f t="shared" si="4"/>
        <v>1000</v>
      </c>
      <c r="G162">
        <f t="shared" si="5"/>
        <v>240</v>
      </c>
      <c r="H162">
        <f t="shared" si="6"/>
        <v>-400</v>
      </c>
      <c r="I162">
        <f t="shared" si="0"/>
        <v>19800</v>
      </c>
      <c r="J162">
        <f t="shared" si="7"/>
        <v>200</v>
      </c>
      <c r="L162" s="3">
        <f t="shared" si="11"/>
        <v>20000</v>
      </c>
      <c r="M162" s="3">
        <f t="shared" si="13"/>
        <v>18960</v>
      </c>
      <c r="N162" s="3"/>
      <c r="O162" s="3">
        <f t="shared" ref="O162" si="14">$G$154</f>
        <v>240</v>
      </c>
      <c r="P162" s="3"/>
      <c r="Q162" s="3"/>
      <c r="R162" s="3"/>
    </row>
    <row r="168" spans="1:18" x14ac:dyDescent="0.55000000000000004">
      <c r="A168" t="s">
        <v>69</v>
      </c>
      <c r="B168" t="s">
        <v>52</v>
      </c>
    </row>
    <row r="170" spans="1:18" x14ac:dyDescent="0.55000000000000004">
      <c r="A170" t="s">
        <v>11</v>
      </c>
    </row>
    <row r="171" spans="1:18" x14ac:dyDescent="0.55000000000000004">
      <c r="A171">
        <f>D154</f>
        <v>0.8</v>
      </c>
    </row>
    <row r="173" spans="1:18" x14ac:dyDescent="0.55000000000000004">
      <c r="A173" t="s">
        <v>12</v>
      </c>
    </row>
    <row r="174" spans="1:18" x14ac:dyDescent="0.55000000000000004">
      <c r="A174">
        <f>A171+0.05</f>
        <v>0.85000000000000009</v>
      </c>
    </row>
    <row r="175" spans="1:18" x14ac:dyDescent="0.55000000000000004">
      <c r="A175">
        <f>A171-0.1</f>
        <v>0.70000000000000007</v>
      </c>
    </row>
    <row r="176" spans="1:18" x14ac:dyDescent="0.55000000000000004">
      <c r="A176">
        <f>A171/2</f>
        <v>0.4</v>
      </c>
    </row>
    <row r="178" spans="1:4" x14ac:dyDescent="0.55000000000000004">
      <c r="A178" t="s">
        <v>70</v>
      </c>
      <c r="B178" t="s">
        <v>71</v>
      </c>
    </row>
    <row r="180" spans="1:4" x14ac:dyDescent="0.55000000000000004">
      <c r="A180" t="s">
        <v>11</v>
      </c>
    </row>
    <row r="181" spans="1:4" x14ac:dyDescent="0.55000000000000004">
      <c r="A181">
        <f>(SUM(E154:H154)-D154*C154)/(1-D154)</f>
        <v>19000.000000000004</v>
      </c>
    </row>
    <row r="183" spans="1:4" x14ac:dyDescent="0.55000000000000004">
      <c r="A183" t="s">
        <v>12</v>
      </c>
    </row>
    <row r="184" spans="1:4" x14ac:dyDescent="0.55000000000000004">
      <c r="A184">
        <f>A181-B154</f>
        <v>18000.000000000004</v>
      </c>
    </row>
    <row r="185" spans="1:4" x14ac:dyDescent="0.55000000000000004">
      <c r="A185">
        <f>A181-2*B154</f>
        <v>17000.000000000004</v>
      </c>
    </row>
    <row r="186" spans="1:4" x14ac:dyDescent="0.55000000000000004">
      <c r="A186">
        <f>A181+B154</f>
        <v>20000.000000000004</v>
      </c>
    </row>
    <row r="188" spans="1:4" x14ac:dyDescent="0.55000000000000004">
      <c r="A188" t="s">
        <v>72</v>
      </c>
      <c r="B188" t="s">
        <v>73</v>
      </c>
      <c r="C188">
        <f>C154</f>
        <v>50</v>
      </c>
      <c r="D188" t="s">
        <v>68</v>
      </c>
    </row>
    <row r="190" spans="1:4" x14ac:dyDescent="0.55000000000000004">
      <c r="A190" t="s">
        <v>11</v>
      </c>
    </row>
    <row r="191" spans="1:4" x14ac:dyDescent="0.55000000000000004">
      <c r="A191">
        <f>E154</f>
        <v>3000</v>
      </c>
    </row>
    <row r="193" spans="1:6" x14ac:dyDescent="0.55000000000000004">
      <c r="A193" t="s">
        <v>12</v>
      </c>
    </row>
    <row r="194" spans="1:6" x14ac:dyDescent="0.55000000000000004">
      <c r="A194">
        <v>0</v>
      </c>
    </row>
    <row r="195" spans="1:6" x14ac:dyDescent="0.55000000000000004">
      <c r="A195">
        <v>100</v>
      </c>
    </row>
    <row r="196" spans="1:6" x14ac:dyDescent="0.55000000000000004">
      <c r="A196">
        <v>200</v>
      </c>
    </row>
    <row r="198" spans="1:6" x14ac:dyDescent="0.55000000000000004">
      <c r="A198" t="s">
        <v>74</v>
      </c>
      <c r="B198" t="s">
        <v>75</v>
      </c>
      <c r="C198">
        <v>3000</v>
      </c>
      <c r="D198" t="s">
        <v>78</v>
      </c>
      <c r="E198" t="s">
        <v>77</v>
      </c>
      <c r="F198" t="s">
        <v>76</v>
      </c>
    </row>
    <row r="199" spans="1:6" x14ac:dyDescent="0.55000000000000004">
      <c r="A199" t="str">
        <f>CONCATENATE(B198,C198,D198,E198,F198)</f>
        <v>The full-employment level of output is 3000 below the current level of output. How much should the government change government expenditures in order for the new equilibrium to be equal to the full-employment level of output?</v>
      </c>
    </row>
    <row r="200" spans="1:6" x14ac:dyDescent="0.55000000000000004">
      <c r="A200" t="s">
        <v>79</v>
      </c>
      <c r="B200">
        <f>1/(1-D154)</f>
        <v>5.0000000000000009</v>
      </c>
    </row>
    <row r="203" spans="1:6" x14ac:dyDescent="0.55000000000000004">
      <c r="A203" t="s">
        <v>11</v>
      </c>
    </row>
    <row r="204" spans="1:6" x14ac:dyDescent="0.55000000000000004">
      <c r="A204">
        <f>IF(E198="above",C198/B200,-C198/B200)</f>
        <v>-599.99999999999989</v>
      </c>
    </row>
    <row r="206" spans="1:6" x14ac:dyDescent="0.55000000000000004">
      <c r="A206" t="s">
        <v>12</v>
      </c>
    </row>
    <row r="207" spans="1:6" x14ac:dyDescent="0.55000000000000004">
      <c r="A207">
        <f>A204*-1</f>
        <v>599.99999999999989</v>
      </c>
    </row>
    <row r="208" spans="1:6" x14ac:dyDescent="0.55000000000000004">
      <c r="A208">
        <f>A204/2</f>
        <v>-299.99999999999994</v>
      </c>
    </row>
    <row r="209" spans="1:6" x14ac:dyDescent="0.55000000000000004">
      <c r="A209">
        <f>A207/2</f>
        <v>299.99999999999994</v>
      </c>
    </row>
    <row r="212" spans="1:6" x14ac:dyDescent="0.55000000000000004">
      <c r="A212" t="s">
        <v>80</v>
      </c>
      <c r="B212" t="s">
        <v>75</v>
      </c>
      <c r="C212">
        <v>1000</v>
      </c>
      <c r="D212" t="s">
        <v>78</v>
      </c>
      <c r="E212" t="s">
        <v>77</v>
      </c>
      <c r="F212" t="s">
        <v>81</v>
      </c>
    </row>
    <row r="213" spans="1:6" x14ac:dyDescent="0.55000000000000004">
      <c r="A213" t="str">
        <f>CONCATENATE(B212,C212,D212,E212,F212)</f>
        <v>The full-employment level of output is 1000 below the current level of output. How much should the government change taxes in order for the new equilibrium to be equal to the full-employment level of output?</v>
      </c>
    </row>
    <row r="214" spans="1:6" x14ac:dyDescent="0.55000000000000004">
      <c r="A214" t="s">
        <v>82</v>
      </c>
      <c r="B214">
        <f>-D154/(1-D154)</f>
        <v>-4.0000000000000009</v>
      </c>
    </row>
    <row r="217" spans="1:6" x14ac:dyDescent="0.55000000000000004">
      <c r="A217" t="s">
        <v>11</v>
      </c>
    </row>
    <row r="218" spans="1:6" x14ac:dyDescent="0.55000000000000004">
      <c r="A218">
        <f>IF(E212="above",C212/B214,-C212/B214)</f>
        <v>249.99999999999994</v>
      </c>
    </row>
    <row r="220" spans="1:6" x14ac:dyDescent="0.55000000000000004">
      <c r="A220" t="s">
        <v>12</v>
      </c>
    </row>
    <row r="221" spans="1:6" x14ac:dyDescent="0.55000000000000004">
      <c r="A221">
        <f>A218*-1</f>
        <v>-249.99999999999994</v>
      </c>
    </row>
    <row r="222" spans="1:6" x14ac:dyDescent="0.55000000000000004">
      <c r="A222">
        <f>A218/2</f>
        <v>124.99999999999997</v>
      </c>
    </row>
    <row r="223" spans="1:6" x14ac:dyDescent="0.55000000000000004">
      <c r="A223">
        <f>A221/2</f>
        <v>-124.99999999999997</v>
      </c>
    </row>
    <row r="225" spans="1:5" x14ac:dyDescent="0.55000000000000004">
      <c r="A225" t="s">
        <v>83</v>
      </c>
    </row>
    <row r="227" spans="1:5" x14ac:dyDescent="0.55000000000000004">
      <c r="B227" s="1" t="s">
        <v>91</v>
      </c>
      <c r="C227" s="7">
        <v>2008</v>
      </c>
      <c r="D227" s="7">
        <v>2018</v>
      </c>
    </row>
    <row r="228" spans="1:5" x14ac:dyDescent="0.55000000000000004">
      <c r="B228" s="1" t="s">
        <v>92</v>
      </c>
      <c r="C228" s="8">
        <v>250</v>
      </c>
      <c r="D228" s="8">
        <v>400</v>
      </c>
    </row>
    <row r="229" spans="1:5" x14ac:dyDescent="0.55000000000000004">
      <c r="B229" s="1" t="s">
        <v>93</v>
      </c>
      <c r="C229" s="8">
        <v>1500</v>
      </c>
      <c r="D229" s="8">
        <v>2000</v>
      </c>
    </row>
    <row r="230" spans="1:5" ht="28.8" x14ac:dyDescent="0.55000000000000004">
      <c r="B230" s="1" t="s">
        <v>94</v>
      </c>
      <c r="C230" s="7">
        <v>150</v>
      </c>
      <c r="D230" s="7">
        <v>250</v>
      </c>
    </row>
    <row r="232" spans="1:5" x14ac:dyDescent="0.55000000000000004">
      <c r="A232" t="s">
        <v>98</v>
      </c>
      <c r="B232" t="s">
        <v>95</v>
      </c>
    </row>
    <row r="234" spans="1:5" x14ac:dyDescent="0.55000000000000004">
      <c r="B234" s="1" t="s">
        <v>11</v>
      </c>
    </row>
    <row r="235" spans="1:5" x14ac:dyDescent="0.55000000000000004">
      <c r="B235">
        <f>C228/C229</f>
        <v>0.16666666666666666</v>
      </c>
      <c r="C235" t="s">
        <v>96</v>
      </c>
      <c r="D235">
        <f>D228/D229</f>
        <v>0.2</v>
      </c>
    </row>
    <row r="236" spans="1:5" x14ac:dyDescent="0.55000000000000004">
      <c r="B236" t="str">
        <f>CONCATENATE(B235,C235,D235)</f>
        <v>0.166666666666667 ; 0.2</v>
      </c>
    </row>
    <row r="238" spans="1:5" x14ac:dyDescent="0.55000000000000004">
      <c r="B238" t="s">
        <v>97</v>
      </c>
    </row>
    <row r="239" spans="1:5" x14ac:dyDescent="0.55000000000000004">
      <c r="B239">
        <f>C228/D228</f>
        <v>0.625</v>
      </c>
      <c r="C239" t="s">
        <v>96</v>
      </c>
      <c r="D239">
        <f>C229/D229</f>
        <v>0.75</v>
      </c>
      <c r="E239" t="str">
        <f>CONCATENATE(B239,C239,D239)</f>
        <v>0.625 ; 0.75</v>
      </c>
    </row>
    <row r="240" spans="1:5" x14ac:dyDescent="0.55000000000000004">
      <c r="B240">
        <f>C228/D229</f>
        <v>0.125</v>
      </c>
      <c r="C240" t="s">
        <v>96</v>
      </c>
      <c r="D240">
        <f>D228/C229</f>
        <v>0.26666666666666666</v>
      </c>
      <c r="E240" t="str">
        <f t="shared" ref="E240:E241" si="15">CONCATENATE(B240,C240,D240)</f>
        <v>0.125 ; 0.266666666666667</v>
      </c>
    </row>
    <row r="241" spans="1:5" x14ac:dyDescent="0.55000000000000004">
      <c r="B241">
        <f>SUM(C228:D228)/SUM(C229:D229)</f>
        <v>0.18571428571428572</v>
      </c>
      <c r="C241" t="s">
        <v>96</v>
      </c>
      <c r="D241">
        <f>SUM(C228:C229)/SUM(D228:D229)</f>
        <v>0.72916666666666663</v>
      </c>
      <c r="E241" t="str">
        <f t="shared" si="15"/>
        <v>0.185714285714286 ; 0.729166666666667</v>
      </c>
    </row>
    <row r="244" spans="1:5" x14ac:dyDescent="0.55000000000000004">
      <c r="A244" t="s">
        <v>99</v>
      </c>
      <c r="B244" t="s">
        <v>100</v>
      </c>
      <c r="C244">
        <v>10</v>
      </c>
      <c r="D244" t="s">
        <v>101</v>
      </c>
    </row>
    <row r="245" spans="1:5" x14ac:dyDescent="0.55000000000000004">
      <c r="B245" t="str">
        <f>CONCATENATE(B244,C244,D244)</f>
        <v>Assuming that the interest rate on the debt is 10%, what is the annual interest payment on the debt in 2017.</v>
      </c>
    </row>
    <row r="247" spans="1:5" x14ac:dyDescent="0.55000000000000004">
      <c r="B247" t="s">
        <v>11</v>
      </c>
    </row>
    <row r="248" spans="1:5" x14ac:dyDescent="0.55000000000000004">
      <c r="B248">
        <f>(C244/100)*D228</f>
        <v>40</v>
      </c>
    </row>
    <row r="250" spans="1:5" x14ac:dyDescent="0.55000000000000004">
      <c r="B250" t="s">
        <v>12</v>
      </c>
    </row>
    <row r="251" spans="1:5" x14ac:dyDescent="0.55000000000000004">
      <c r="B251">
        <f>(C244/100)*C228</f>
        <v>25</v>
      </c>
    </row>
    <row r="252" spans="1:5" x14ac:dyDescent="0.55000000000000004">
      <c r="B252">
        <f>B248-100+(B248/2)</f>
        <v>-40</v>
      </c>
    </row>
    <row r="253" spans="1:5" x14ac:dyDescent="0.55000000000000004">
      <c r="B253">
        <f>B248+B251</f>
        <v>65</v>
      </c>
    </row>
    <row r="256" spans="1:5" x14ac:dyDescent="0.55000000000000004">
      <c r="A256" t="s">
        <v>103</v>
      </c>
    </row>
    <row r="257" spans="1:3" x14ac:dyDescent="0.55000000000000004">
      <c r="A257" t="s">
        <v>100</v>
      </c>
      <c r="B257">
        <v>10</v>
      </c>
      <c r="C257" t="s">
        <v>102</v>
      </c>
    </row>
    <row r="258" spans="1:3" x14ac:dyDescent="0.55000000000000004">
      <c r="A258" t="str">
        <f>CONCATENATE(A257,B257,C257)</f>
        <v>Assuming that the interest rate on the debt is 10%, what is the minimum tax rate needed in order to hold the debt in 2017.</v>
      </c>
    </row>
    <row r="260" spans="1:3" x14ac:dyDescent="0.55000000000000004">
      <c r="A260" t="s">
        <v>11</v>
      </c>
    </row>
    <row r="261" spans="1:3" x14ac:dyDescent="0.55000000000000004">
      <c r="A261">
        <f>(B248/D229)*100</f>
        <v>2</v>
      </c>
    </row>
    <row r="263" spans="1:3" x14ac:dyDescent="0.55000000000000004">
      <c r="A263" t="s">
        <v>12</v>
      </c>
    </row>
    <row r="264" spans="1:3" x14ac:dyDescent="0.55000000000000004">
      <c r="A264">
        <f>(B251/C229)*100</f>
        <v>1.6666666666666667</v>
      </c>
    </row>
    <row r="265" spans="1:3" x14ac:dyDescent="0.55000000000000004">
      <c r="A265">
        <f>A261-1</f>
        <v>1</v>
      </c>
    </row>
    <row r="266" spans="1:3" x14ac:dyDescent="0.55000000000000004">
      <c r="A266">
        <f>A261+1</f>
        <v>3</v>
      </c>
    </row>
    <row r="268" spans="1:3" x14ac:dyDescent="0.55000000000000004">
      <c r="A268" t="s">
        <v>104</v>
      </c>
      <c r="B268" s="4" t="s">
        <v>105</v>
      </c>
    </row>
    <row r="270" spans="1:3" x14ac:dyDescent="0.55000000000000004">
      <c r="A270" t="s">
        <v>11</v>
      </c>
    </row>
    <row r="271" spans="1:3" x14ac:dyDescent="0.55000000000000004">
      <c r="A271">
        <f>100*D229/D230</f>
        <v>800</v>
      </c>
    </row>
    <row r="273" spans="1:3" x14ac:dyDescent="0.55000000000000004">
      <c r="A273" t="s">
        <v>12</v>
      </c>
    </row>
    <row r="274" spans="1:3" x14ac:dyDescent="0.55000000000000004">
      <c r="A274">
        <f>100*C229/C230</f>
        <v>1000</v>
      </c>
    </row>
    <row r="275" spans="1:3" x14ac:dyDescent="0.55000000000000004">
      <c r="A275">
        <f>C229*C230/100</f>
        <v>2250</v>
      </c>
    </row>
    <row r="276" spans="1:3" x14ac:dyDescent="0.55000000000000004">
      <c r="A276">
        <f>D229*D230/100</f>
        <v>5000</v>
      </c>
    </row>
    <row r="278" spans="1:3" x14ac:dyDescent="0.55000000000000004">
      <c r="A278" t="s">
        <v>106</v>
      </c>
      <c r="B278" t="s">
        <v>110</v>
      </c>
    </row>
    <row r="280" spans="1:3" x14ac:dyDescent="0.55000000000000004">
      <c r="A280" t="s">
        <v>107</v>
      </c>
      <c r="B280" t="str">
        <f>IF(A271&gt;A274, "increased", "decreased")</f>
        <v>decreased</v>
      </c>
    </row>
    <row r="281" spans="1:3" x14ac:dyDescent="0.55000000000000004">
      <c r="A281" t="s">
        <v>108</v>
      </c>
      <c r="B281" t="str">
        <f>IF(D235&gt;B235, "increased", "decreased")</f>
        <v>increased</v>
      </c>
    </row>
    <row r="283" spans="1:3" x14ac:dyDescent="0.55000000000000004">
      <c r="A283" t="s">
        <v>11</v>
      </c>
    </row>
    <row r="284" spans="1:3" x14ac:dyDescent="0.55000000000000004">
      <c r="A284" t="str">
        <f>IF(B280=B281, "possibly hurt or helped", IF(B280="increased", "helped", "hurt"))</f>
        <v>hurt</v>
      </c>
      <c r="C284" t="s">
        <v>111</v>
      </c>
    </row>
    <row r="286" spans="1:3" x14ac:dyDescent="0.55000000000000004">
      <c r="A286" t="s">
        <v>109</v>
      </c>
    </row>
    <row r="287" spans="1:3" x14ac:dyDescent="0.55000000000000004">
      <c r="A287" t="str">
        <f>CONCATENATE(A284, C284,B280,C284,B281)</f>
        <v>hurt,decreased,increased</v>
      </c>
    </row>
    <row r="289" spans="1:10" x14ac:dyDescent="0.55000000000000004">
      <c r="A289" t="s">
        <v>12</v>
      </c>
    </row>
    <row r="290" spans="1:10" x14ac:dyDescent="0.55000000000000004">
      <c r="A290" t="str">
        <f>CONCATENATE(A284,C284, IF(B280="increased", "decreased", "increased"), C284, IF(B281="increased", "decreased", "increased"))</f>
        <v>hurt,increased,decreased</v>
      </c>
    </row>
    <row r="291" spans="1:10" x14ac:dyDescent="0.55000000000000004">
      <c r="A291" t="str">
        <f>CONCATENATE(IF(A284="possibly hurt or helped", "hurt", "possibly hurt or helped"), C284, B280, C284, B281)</f>
        <v>possibly hurt or helped,decreased,increased</v>
      </c>
    </row>
    <row r="292" spans="1:10" x14ac:dyDescent="0.55000000000000004">
      <c r="A292" t="str">
        <f>CONCATENATE(IF(A284="possibly hurt or helped", "helped", "possibly hurt or helped"), C284, IF(B280="increased", "decreased", "increased"), C284, IF(B280="increased", "decreased", "increased"))</f>
        <v>possibly hurt or helped,increased,increased</v>
      </c>
    </row>
    <row r="295" spans="1:10" x14ac:dyDescent="0.55000000000000004">
      <c r="A295" t="s">
        <v>117</v>
      </c>
    </row>
    <row r="296" spans="1:10" x14ac:dyDescent="0.55000000000000004">
      <c r="A296" s="4" t="s">
        <v>113</v>
      </c>
      <c r="B296" t="s">
        <v>114</v>
      </c>
      <c r="C296" t="s">
        <v>115</v>
      </c>
      <c r="D296" t="s">
        <v>119</v>
      </c>
      <c r="E296" s="10">
        <v>1000</v>
      </c>
      <c r="F296" t="s">
        <v>116</v>
      </c>
      <c r="G296" s="9">
        <v>950</v>
      </c>
      <c r="H296" t="s">
        <v>120</v>
      </c>
      <c r="I296">
        <v>150</v>
      </c>
      <c r="J296" t="s">
        <v>121</v>
      </c>
    </row>
    <row r="297" spans="1:10" x14ac:dyDescent="0.55000000000000004">
      <c r="A297" s="4" t="str">
        <f>CONCATENATE(A296,B296,C296,D296,E296,F296,G296,H296,I296,J296)</f>
        <v>For the next five questions, assume that the economy is in equilibrium. The equilibrium level of output is 1 million, the equilibrium price of a one-year, $1000 bond is 950, the money supply is 1 trillion and the price level is 150.</v>
      </c>
      <c r="E297" s="10"/>
      <c r="G297" s="10"/>
    </row>
    <row r="299" spans="1:10" x14ac:dyDescent="0.55000000000000004">
      <c r="A299" t="s">
        <v>112</v>
      </c>
      <c r="B299" t="s">
        <v>118</v>
      </c>
    </row>
    <row r="301" spans="1:10" x14ac:dyDescent="0.55000000000000004">
      <c r="A301" t="s">
        <v>11</v>
      </c>
    </row>
    <row r="302" spans="1:10" x14ac:dyDescent="0.55000000000000004">
      <c r="A302" s="9">
        <f>100*(E296-G296)/G296</f>
        <v>5.2631578947368425</v>
      </c>
    </row>
    <row r="303" spans="1:10" x14ac:dyDescent="0.55000000000000004">
      <c r="A303" s="9"/>
    </row>
    <row r="304" spans="1:10" x14ac:dyDescent="0.55000000000000004">
      <c r="A304" t="s">
        <v>12</v>
      </c>
    </row>
    <row r="305" spans="1:4" x14ac:dyDescent="0.55000000000000004">
      <c r="A305" s="9">
        <f>100-G296</f>
        <v>-850</v>
      </c>
    </row>
    <row r="306" spans="1:4" x14ac:dyDescent="0.55000000000000004">
      <c r="A306" s="9">
        <f>A302+0.5</f>
        <v>5.7631578947368425</v>
      </c>
    </row>
    <row r="307" spans="1:4" x14ac:dyDescent="0.55000000000000004">
      <c r="A307">
        <f>A302*1.05</f>
        <v>5.526315789473685</v>
      </c>
    </row>
    <row r="310" spans="1:4" x14ac:dyDescent="0.55000000000000004">
      <c r="A310" t="s">
        <v>122</v>
      </c>
      <c r="B310" s="4" t="s">
        <v>123</v>
      </c>
      <c r="C310" t="s">
        <v>124</v>
      </c>
      <c r="D310" t="s">
        <v>125</v>
      </c>
    </row>
    <row r="311" spans="1:4" x14ac:dyDescent="0.55000000000000004">
      <c r="B311" t="str">
        <f>CONCATENATE(B310,C310,D310)</f>
        <v>The Federal Reserve decides to purchase bonds and there is a change in the equilibrium bond price. What bond price is most likely?</v>
      </c>
    </row>
    <row r="313" spans="1:4" x14ac:dyDescent="0.55000000000000004">
      <c r="A313" t="s">
        <v>11</v>
      </c>
    </row>
    <row r="314" spans="1:4" x14ac:dyDescent="0.55000000000000004">
      <c r="A314" s="10">
        <f>IF(C310="sell", G296-1, G296+1)</f>
        <v>951</v>
      </c>
    </row>
    <row r="316" spans="1:4" x14ac:dyDescent="0.55000000000000004">
      <c r="A316" t="s">
        <v>97</v>
      </c>
    </row>
    <row r="317" spans="1:4" x14ac:dyDescent="0.55000000000000004">
      <c r="A317">
        <f>IF(C310="sell", G296+1, G296-1)</f>
        <v>949</v>
      </c>
    </row>
    <row r="318" spans="1:4" x14ac:dyDescent="0.55000000000000004">
      <c r="A318" s="10">
        <f>G296</f>
        <v>950</v>
      </c>
    </row>
    <row r="319" spans="1:4" x14ac:dyDescent="0.55000000000000004">
      <c r="A319" t="s">
        <v>127</v>
      </c>
    </row>
    <row r="322" spans="1:3" x14ac:dyDescent="0.55000000000000004">
      <c r="A322" t="s">
        <v>128</v>
      </c>
      <c r="B322" s="4" t="s">
        <v>132</v>
      </c>
    </row>
    <row r="324" spans="1:3" x14ac:dyDescent="0.55000000000000004">
      <c r="A324" t="s">
        <v>129</v>
      </c>
    </row>
    <row r="325" spans="1:3" x14ac:dyDescent="0.55000000000000004">
      <c r="A325" t="str">
        <f>IF(C310="sell", "increase", "decrease")</f>
        <v>decrease</v>
      </c>
      <c r="C325" t="s">
        <v>135</v>
      </c>
    </row>
    <row r="326" spans="1:3" x14ac:dyDescent="0.55000000000000004">
      <c r="A326" t="s">
        <v>130</v>
      </c>
    </row>
    <row r="327" spans="1:3" x14ac:dyDescent="0.55000000000000004">
      <c r="A327" t="str">
        <f>IF(A325="increase", "decrease", "increase")</f>
        <v>increase</v>
      </c>
    </row>
    <row r="328" spans="1:3" x14ac:dyDescent="0.55000000000000004">
      <c r="A328" t="s">
        <v>131</v>
      </c>
    </row>
    <row r="329" spans="1:3" x14ac:dyDescent="0.55000000000000004">
      <c r="A329" t="s">
        <v>133</v>
      </c>
    </row>
    <row r="330" spans="1:3" x14ac:dyDescent="0.55000000000000004">
      <c r="A330" t="s">
        <v>134</v>
      </c>
    </row>
    <row r="331" spans="1:3" x14ac:dyDescent="0.55000000000000004">
      <c r="A331" t="str">
        <f>A327</f>
        <v>increase</v>
      </c>
    </row>
    <row r="334" spans="1:3" x14ac:dyDescent="0.55000000000000004">
      <c r="A334" t="s">
        <v>11</v>
      </c>
    </row>
    <row r="335" spans="1:3" x14ac:dyDescent="0.55000000000000004">
      <c r="A335" t="str">
        <f>CONCATENATE(A325, C325, A327,C325,A329,C325,A331)</f>
        <v>decrease , increase , autonomous consumption and planned investment spending , increase</v>
      </c>
    </row>
    <row r="337" spans="1:6" x14ac:dyDescent="0.55000000000000004">
      <c r="A337" t="s">
        <v>12</v>
      </c>
    </row>
    <row r="338" spans="1:6" x14ac:dyDescent="0.55000000000000004">
      <c r="A338" t="str">
        <f>IF(A335="increase", "decrease", "increase")</f>
        <v>increase</v>
      </c>
      <c r="B338" t="str">
        <f>IF(A327="decrease", "increase", "decrease")</f>
        <v>decrease</v>
      </c>
      <c r="C338" t="str">
        <f>A329</f>
        <v>autonomous consumption and planned investment spending</v>
      </c>
      <c r="D338" t="str">
        <f>B338</f>
        <v>decrease</v>
      </c>
      <c r="F338" t="str">
        <f>CONCATENATE(A338,C325,B338,C325, C338,C325,D338)</f>
        <v>increase , decrease , autonomous consumption and planned investment spending , decrease</v>
      </c>
    </row>
    <row r="339" spans="1:6" x14ac:dyDescent="0.55000000000000004">
      <c r="F339" t="str">
        <f t="shared" ref="F339" si="16">CONCATENATE(A339,C326,B339,C326, C339,C326,D339)</f>
        <v/>
      </c>
    </row>
    <row r="340" spans="1:6" x14ac:dyDescent="0.55000000000000004">
      <c r="A340" t="str">
        <f>A325</f>
        <v>decrease</v>
      </c>
      <c r="B340" t="str">
        <f>A327</f>
        <v>increase</v>
      </c>
      <c r="C340" t="s">
        <v>136</v>
      </c>
      <c r="D340" t="str">
        <f>B340</f>
        <v>increase</v>
      </c>
      <c r="F340" t="str">
        <f>CONCATENATE(A340,C325,B340,C325, C340,C325,D340)</f>
        <v>decrease , increase , government expenditures and net exports , increase</v>
      </c>
    </row>
    <row r="341" spans="1:6" x14ac:dyDescent="0.55000000000000004">
      <c r="F341" t="str">
        <f t="shared" ref="F341" si="17">CONCATENATE(A341,C326,B341,C326, C341,C326,D341)</f>
        <v/>
      </c>
    </row>
    <row r="342" spans="1:6" x14ac:dyDescent="0.55000000000000004">
      <c r="A342" t="str">
        <f>IF(A325="increase", "decrease", "increase")</f>
        <v>increase</v>
      </c>
      <c r="B342" t="str">
        <f>IF(A327="decrease", "increase", "decrease")</f>
        <v>decrease</v>
      </c>
      <c r="C342" t="str">
        <f>C338</f>
        <v>autonomous consumption and planned investment spending</v>
      </c>
      <c r="D342" t="str">
        <f>B342</f>
        <v>decrease</v>
      </c>
      <c r="F342" t="str">
        <f>CONCATENATE(A342,C325,B342,C325, C342,C325,D342)</f>
        <v>increase , decrease , autonomous consumption and planned investment spending , decrease</v>
      </c>
    </row>
    <row r="345" spans="1:6" x14ac:dyDescent="0.55000000000000004">
      <c r="A345" t="s">
        <v>137</v>
      </c>
      <c r="B345" s="4" t="s">
        <v>138</v>
      </c>
      <c r="C345" t="str">
        <f>C310</f>
        <v>purchase</v>
      </c>
      <c r="D345" t="s">
        <v>139</v>
      </c>
    </row>
    <row r="346" spans="1:6" x14ac:dyDescent="0.55000000000000004">
      <c r="B346" t="str">
        <f>CONCATENATE(B345,C345,D345)</f>
        <v>The Federal Reserve decided to purchase bonds in order to bring the economy back to full employment. This must mean that the full employment level of output is</v>
      </c>
    </row>
    <row r="348" spans="1:6" x14ac:dyDescent="0.55000000000000004">
      <c r="A348" t="s">
        <v>11</v>
      </c>
    </row>
    <row r="349" spans="1:6" x14ac:dyDescent="0.55000000000000004">
      <c r="A349" t="str">
        <f>IF(C345="sell", "below ",  "above ")</f>
        <v xml:space="preserve">above </v>
      </c>
    </row>
    <row r="350" spans="1:6" x14ac:dyDescent="0.55000000000000004">
      <c r="A350" t="str">
        <f>CONCATENATE(A349,B296)</f>
        <v>above 1 million</v>
      </c>
    </row>
    <row r="352" spans="1:6" x14ac:dyDescent="0.55000000000000004">
      <c r="A352" t="s">
        <v>12</v>
      </c>
    </row>
    <row r="353" spans="1:5" x14ac:dyDescent="0.55000000000000004">
      <c r="A353" t="str">
        <f>IF(C345="sell", "above ",  "below ")</f>
        <v xml:space="preserve">below </v>
      </c>
    </row>
    <row r="354" spans="1:5" x14ac:dyDescent="0.55000000000000004">
      <c r="A354" t="str">
        <f>CONCATENATE(A353,B296)</f>
        <v>below 1 million</v>
      </c>
    </row>
    <row r="356" spans="1:5" x14ac:dyDescent="0.55000000000000004">
      <c r="A356" t="s">
        <v>140</v>
      </c>
    </row>
    <row r="357" spans="1:5" x14ac:dyDescent="0.55000000000000004">
      <c r="A357" t="str">
        <f>CONCATENATE(A356,B296)</f>
        <v>exactly 1 million</v>
      </c>
    </row>
    <row r="359" spans="1:5" x14ac:dyDescent="0.55000000000000004">
      <c r="A359" t="s">
        <v>127</v>
      </c>
    </row>
    <row r="361" spans="1:5" x14ac:dyDescent="0.55000000000000004">
      <c r="A361" t="s">
        <v>141</v>
      </c>
      <c r="B361" s="4" t="s">
        <v>142</v>
      </c>
      <c r="C361" t="str">
        <f>C345</f>
        <v>purchase</v>
      </c>
      <c r="D361" t="s">
        <v>144</v>
      </c>
      <c r="E361" t="s">
        <v>143</v>
      </c>
    </row>
    <row r="362" spans="1:5" x14ac:dyDescent="0.55000000000000004">
      <c r="B362" t="str">
        <f>CONCATENATE(B361,C361,D361,E361)</f>
        <v>After the Federal Reserve purchases bonds, the interest rate changes and aggregate expenditures change, the following will most likely occur</v>
      </c>
    </row>
    <row r="364" spans="1:5" x14ac:dyDescent="0.55000000000000004">
      <c r="A364" t="s">
        <v>11</v>
      </c>
    </row>
    <row r="365" spans="1:5" x14ac:dyDescent="0.55000000000000004">
      <c r="A365" t="str">
        <f>IF(C310="purchase", "the price level in the economy will rise and the money demand will increase", "the price level in the economy will fall and money demand will decrease")</f>
        <v>the price level in the economy will rise and the money demand will increase</v>
      </c>
    </row>
    <row r="367" spans="1:5" x14ac:dyDescent="0.55000000000000004">
      <c r="A367" t="s">
        <v>12</v>
      </c>
    </row>
    <row r="368" spans="1:5" x14ac:dyDescent="0.55000000000000004">
      <c r="A368" t="str">
        <f>IF(C310="purchase","the price level in the economy will fall and money demand will decrease",  "the price level in the economy will rise and the money demand will increase")</f>
        <v>the price level in the economy will fall and money demand will decrease</v>
      </c>
    </row>
    <row r="369" spans="1:1" x14ac:dyDescent="0.55000000000000004">
      <c r="A369" t="s">
        <v>145</v>
      </c>
    </row>
    <row r="370" spans="1:1" x14ac:dyDescent="0.55000000000000004">
      <c r="A370" t="s">
        <v>146</v>
      </c>
    </row>
  </sheetData>
  <dataValidations count="2">
    <dataValidation type="list" allowBlank="1" showInputMessage="1" showErrorMessage="1" sqref="E198 E212" xr:uid="{00000000-0002-0000-0000-000000000000}">
      <formula1>"above, below"</formula1>
    </dataValidation>
    <dataValidation type="list" allowBlank="1" showInputMessage="1" showErrorMessage="1" sqref="C310" xr:uid="{00000000-0002-0000-0000-000001000000}">
      <formula1>"purchase, sell"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Version1A</vt:lpstr>
      <vt:lpstr>Version2B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Matthew D Lang</cp:lastModifiedBy>
  <dcterms:created xsi:type="dcterms:W3CDTF">2017-12-04T17:06:21Z</dcterms:created>
  <dcterms:modified xsi:type="dcterms:W3CDTF">2024-06-10T18:10:03Z</dcterms:modified>
</cp:coreProperties>
</file>