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rena\Desktop\Ray documentation\rehabilitation_Lab-UHN\RayFang\Excel Data\"/>
    </mc:Choice>
  </mc:AlternateContent>
  <bookViews>
    <workbookView xWindow="0" yWindow="0" windowWidth="20490" windowHeight="7755" activeTab="1"/>
  </bookViews>
  <sheets>
    <sheet name="CoMz" sheetId="1" r:id="rId1"/>
    <sheet name="3DCoM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2" i="2" l="1"/>
  <c r="O43" i="2"/>
  <c r="O44" i="2"/>
  <c r="O45" i="2"/>
  <c r="O46" i="2"/>
  <c r="O47" i="2"/>
  <c r="O49" i="2"/>
  <c r="O50" i="2"/>
  <c r="O51" i="2"/>
  <c r="O52" i="2"/>
  <c r="O53" i="2"/>
  <c r="O54" i="2"/>
  <c r="O41" i="2"/>
  <c r="O56" i="2"/>
  <c r="E56" i="2"/>
  <c r="E42" i="2"/>
  <c r="E43" i="2"/>
  <c r="E44" i="2"/>
  <c r="E45" i="2"/>
  <c r="E46" i="2"/>
  <c r="E47" i="2"/>
  <c r="E49" i="2"/>
  <c r="E50" i="2"/>
  <c r="E51" i="2"/>
  <c r="E52" i="2"/>
  <c r="E53" i="2"/>
  <c r="E54" i="2"/>
  <c r="E41" i="2"/>
  <c r="AA3" i="1" l="1"/>
  <c r="M3" i="1"/>
  <c r="S54" i="2" l="1"/>
  <c r="S53" i="2"/>
  <c r="S52" i="2"/>
  <c r="S51" i="2"/>
  <c r="S50" i="2"/>
  <c r="S49" i="2"/>
  <c r="S47" i="2"/>
  <c r="S46" i="2"/>
  <c r="S45" i="2"/>
  <c r="S44" i="2"/>
  <c r="S43" i="2"/>
  <c r="S42" i="2"/>
  <c r="S41" i="2"/>
  <c r="I54" i="2"/>
  <c r="I53" i="2"/>
  <c r="I52" i="2"/>
  <c r="I51" i="2"/>
  <c r="I50" i="2"/>
  <c r="I49" i="2"/>
  <c r="I47" i="2"/>
  <c r="I46" i="2"/>
  <c r="I45" i="2"/>
  <c r="I44" i="2"/>
  <c r="I43" i="2"/>
  <c r="I42" i="2"/>
  <c r="I41" i="2"/>
  <c r="Q56" i="2"/>
  <c r="M56" i="2"/>
  <c r="G56" i="2"/>
  <c r="C56" i="2"/>
  <c r="Q37" i="2"/>
  <c r="M37" i="2"/>
  <c r="S35" i="2"/>
  <c r="S34" i="2"/>
  <c r="S33" i="2"/>
  <c r="S32" i="2"/>
  <c r="S31" i="2"/>
  <c r="S30" i="2"/>
  <c r="S28" i="2"/>
  <c r="S27" i="2"/>
  <c r="S26" i="2"/>
  <c r="S25" i="2"/>
  <c r="S24" i="2"/>
  <c r="S23" i="2"/>
  <c r="S22" i="2"/>
  <c r="G37" i="2"/>
  <c r="C37" i="2"/>
  <c r="I35" i="2"/>
  <c r="I34" i="2"/>
  <c r="I33" i="2"/>
  <c r="I32" i="2"/>
  <c r="I31" i="2"/>
  <c r="I30" i="2"/>
  <c r="I28" i="2"/>
  <c r="I27" i="2"/>
  <c r="I26" i="2"/>
  <c r="I25" i="2"/>
  <c r="I24" i="2"/>
  <c r="I23" i="2"/>
  <c r="I22" i="2"/>
  <c r="U18" i="2"/>
  <c r="S18" i="2"/>
  <c r="Q18" i="2"/>
  <c r="W16" i="2"/>
  <c r="W15" i="2"/>
  <c r="W14" i="2"/>
  <c r="W13" i="2"/>
  <c r="W12" i="2"/>
  <c r="W11" i="2"/>
  <c r="W9" i="2"/>
  <c r="W8" i="2"/>
  <c r="W7" i="2"/>
  <c r="W6" i="2"/>
  <c r="W5" i="2"/>
  <c r="W4" i="2"/>
  <c r="W3" i="2"/>
  <c r="K6" i="1"/>
  <c r="I18" i="2"/>
  <c r="G18" i="2"/>
  <c r="C18" i="2"/>
  <c r="K16" i="2"/>
  <c r="K15" i="2"/>
  <c r="K14" i="2"/>
  <c r="K13" i="2"/>
  <c r="K12" i="2"/>
  <c r="K11" i="2"/>
  <c r="K9" i="2"/>
  <c r="K8" i="2"/>
  <c r="K7" i="2"/>
  <c r="K6" i="2"/>
  <c r="K5" i="2"/>
  <c r="K4" i="2"/>
  <c r="K3" i="2"/>
  <c r="S56" i="2" l="1"/>
  <c r="U54" i="2" s="1"/>
  <c r="U51" i="2"/>
  <c r="U43" i="2"/>
  <c r="U44" i="2"/>
  <c r="U49" i="2"/>
  <c r="U45" i="2"/>
  <c r="U50" i="2"/>
  <c r="I56" i="2"/>
  <c r="K53" i="2" s="1"/>
  <c r="I37" i="2"/>
  <c r="K34" i="2" s="1"/>
  <c r="K28" i="2"/>
  <c r="K35" i="2"/>
  <c r="K26" i="2"/>
  <c r="S37" i="2"/>
  <c r="K18" i="2"/>
  <c r="M9" i="2" s="1"/>
  <c r="W18" i="2"/>
  <c r="AC18" i="1"/>
  <c r="AC16" i="1"/>
  <c r="AC15" i="1"/>
  <c r="AC14" i="1"/>
  <c r="AC13" i="1"/>
  <c r="AC12" i="1"/>
  <c r="AC11" i="1"/>
  <c r="AC9" i="1"/>
  <c r="AC8" i="1"/>
  <c r="AC7" i="1"/>
  <c r="AC6" i="1"/>
  <c r="AC5" i="1"/>
  <c r="AC4" i="1"/>
  <c r="AC3" i="1"/>
  <c r="AA18" i="1"/>
  <c r="AA16" i="1"/>
  <c r="AA15" i="1"/>
  <c r="AA14" i="1"/>
  <c r="AA13" i="1"/>
  <c r="AA12" i="1"/>
  <c r="AA11" i="1"/>
  <c r="AA9" i="1"/>
  <c r="AA8" i="1"/>
  <c r="AA7" i="1"/>
  <c r="AA6" i="1"/>
  <c r="AA5" i="1"/>
  <c r="AA4" i="1"/>
  <c r="O16" i="1"/>
  <c r="O15" i="1"/>
  <c r="O14" i="1"/>
  <c r="O13" i="1"/>
  <c r="O12" i="1"/>
  <c r="O11" i="1"/>
  <c r="O9" i="1"/>
  <c r="O8" i="1"/>
  <c r="O7" i="1"/>
  <c r="O6" i="1"/>
  <c r="O5" i="1"/>
  <c r="O4" i="1"/>
  <c r="O3" i="1"/>
  <c r="O18" i="1" s="1"/>
  <c r="M18" i="1"/>
  <c r="M16" i="1"/>
  <c r="M15" i="1"/>
  <c r="M14" i="1"/>
  <c r="M13" i="1"/>
  <c r="M12" i="1"/>
  <c r="M11" i="1"/>
  <c r="M9" i="1"/>
  <c r="M8" i="1"/>
  <c r="M7" i="1"/>
  <c r="M6" i="1"/>
  <c r="M5" i="1"/>
  <c r="M4" i="1"/>
  <c r="K24" i="2" l="1"/>
  <c r="U41" i="2"/>
  <c r="U52" i="2"/>
  <c r="U46" i="2"/>
  <c r="U53" i="2"/>
  <c r="U47" i="2"/>
  <c r="U42" i="2"/>
  <c r="K45" i="2"/>
  <c r="K46" i="2"/>
  <c r="K52" i="2"/>
  <c r="K50" i="2"/>
  <c r="K51" i="2"/>
  <c r="K44" i="2"/>
  <c r="K54" i="2"/>
  <c r="K43" i="2"/>
  <c r="K49" i="2"/>
  <c r="K41" i="2"/>
  <c r="K42" i="2"/>
  <c r="K47" i="2"/>
  <c r="K31" i="2"/>
  <c r="K23" i="2"/>
  <c r="K25" i="2"/>
  <c r="K27" i="2"/>
  <c r="K33" i="2"/>
  <c r="K30" i="2"/>
  <c r="K32" i="2"/>
  <c r="K22" i="2"/>
  <c r="M6" i="2"/>
  <c r="U35" i="2"/>
  <c r="U31" i="2"/>
  <c r="U26" i="2"/>
  <c r="U22" i="2"/>
  <c r="U34" i="2"/>
  <c r="U30" i="2"/>
  <c r="U25" i="2"/>
  <c r="U33" i="2"/>
  <c r="U28" i="2"/>
  <c r="U24" i="2"/>
  <c r="U32" i="2"/>
  <c r="U27" i="2"/>
  <c r="U23" i="2"/>
  <c r="M7" i="2"/>
  <c r="M12" i="2"/>
  <c r="M15" i="2"/>
  <c r="M16" i="2"/>
  <c r="M3" i="2"/>
  <c r="M4" i="2"/>
  <c r="M11" i="2"/>
  <c r="M8" i="2"/>
  <c r="M13" i="2"/>
  <c r="M5" i="2"/>
  <c r="M14" i="2"/>
  <c r="Y15" i="2"/>
  <c r="Y11" i="2"/>
  <c r="Y6" i="2"/>
  <c r="Y14" i="2"/>
  <c r="Y9" i="2"/>
  <c r="Y5" i="2"/>
  <c r="Y7" i="2"/>
  <c r="Y13" i="2"/>
  <c r="Y8" i="2"/>
  <c r="Y4" i="2"/>
  <c r="Y16" i="2"/>
  <c r="Y12" i="2"/>
  <c r="Y3" i="2"/>
  <c r="Y16" i="1"/>
  <c r="Y15" i="1"/>
  <c r="Y14" i="1"/>
  <c r="Y13" i="1"/>
  <c r="Y12" i="1"/>
  <c r="Y11" i="1"/>
  <c r="Y9" i="1"/>
  <c r="Y8" i="1"/>
  <c r="Y7" i="1"/>
  <c r="Y6" i="1"/>
  <c r="Y5" i="1"/>
  <c r="Y4" i="1"/>
  <c r="Y3" i="1"/>
  <c r="Y18" i="1" s="1"/>
  <c r="W16" i="1"/>
  <c r="W15" i="1"/>
  <c r="W14" i="1"/>
  <c r="W13" i="1"/>
  <c r="W12" i="1"/>
  <c r="W11" i="1"/>
  <c r="W9" i="1"/>
  <c r="W8" i="1"/>
  <c r="W7" i="1"/>
  <c r="W6" i="1"/>
  <c r="W5" i="1"/>
  <c r="W4" i="1"/>
  <c r="W3" i="1"/>
  <c r="W18" i="1" s="1"/>
  <c r="K18" i="1"/>
  <c r="K8" i="1"/>
  <c r="K9" i="1"/>
  <c r="K11" i="1"/>
  <c r="K12" i="1"/>
  <c r="K13" i="1"/>
  <c r="K14" i="1"/>
  <c r="K16" i="1"/>
  <c r="K15" i="1"/>
  <c r="K7" i="1"/>
  <c r="K5" i="1"/>
  <c r="K4" i="1"/>
  <c r="K3" i="1"/>
  <c r="I18" i="1"/>
  <c r="I16" i="1"/>
  <c r="I15" i="1"/>
  <c r="I14" i="1"/>
  <c r="I13" i="1"/>
  <c r="I12" i="1"/>
  <c r="I11" i="1"/>
  <c r="I9" i="1"/>
  <c r="I8" i="1"/>
  <c r="I7" i="1"/>
  <c r="I6" i="1"/>
  <c r="I5" i="1"/>
  <c r="I4" i="1"/>
  <c r="I3" i="1"/>
  <c r="U18" i="1"/>
  <c r="S18" i="1"/>
  <c r="Q18" i="1"/>
  <c r="G18" i="1"/>
  <c r="E18" i="1"/>
  <c r="C18" i="1"/>
  <c r="K37" i="2" l="1"/>
  <c r="U56" i="2"/>
  <c r="K56" i="2"/>
  <c r="U37" i="2"/>
  <c r="M18" i="2"/>
  <c r="Y18" i="2"/>
</calcChain>
</file>

<file path=xl/sharedStrings.xml><?xml version="1.0" encoding="utf-8"?>
<sst xmlns="http://schemas.openxmlformats.org/spreadsheetml/2006/main" count="62" uniqueCount="17">
  <si>
    <t>Subject #</t>
  </si>
  <si>
    <t>mean Shoulder</t>
  </si>
  <si>
    <t>EO Trial 1</t>
  </si>
  <si>
    <t>EO Trial 2</t>
  </si>
  <si>
    <t>mean ASIS</t>
  </si>
  <si>
    <t>mean CoMz</t>
  </si>
  <si>
    <t>Average</t>
  </si>
  <si>
    <t>CoMz</t>
  </si>
  <si>
    <t>Error</t>
  </si>
  <si>
    <t>Trunk Ratio</t>
  </si>
  <si>
    <t>Regression Est.</t>
  </si>
  <si>
    <t>3DCoM</t>
  </si>
  <si>
    <t>ASIS Reference</t>
  </si>
  <si>
    <t>shoulder - ASIS</t>
  </si>
  <si>
    <t>CoM - ASIS</t>
  </si>
  <si>
    <t>Projected CoM</t>
  </si>
  <si>
    <t>CoM - ASIS (Proj)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</si>
</sst>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"/>
  <sheetViews>
    <sheetView workbookViewId="0">
      <selection activeCell="K5" sqref="K5"/>
    </sheetView>
  </sheetViews>
  <sheetFormatPr defaultRowHeight="15" x14ac:dyDescent="0.25"/>
  <cols>
    <col min="1" max="30" width="9.7109375" customWidth="1"/>
  </cols>
  <sheetData>
    <row r="1" spans="1:29" x14ac:dyDescent="0.25">
      <c r="A1" s="1" t="s">
        <v>7</v>
      </c>
      <c r="B1" s="1"/>
      <c r="C1" t="s">
        <v>2</v>
      </c>
      <c r="Q1" t="s">
        <v>3</v>
      </c>
    </row>
    <row r="2" spans="1:29" x14ac:dyDescent="0.25">
      <c r="A2" t="s">
        <v>0</v>
      </c>
      <c r="C2" t="s">
        <v>1</v>
      </c>
      <c r="E2" t="s">
        <v>4</v>
      </c>
      <c r="G2" t="s">
        <v>5</v>
      </c>
      <c r="I2" t="s">
        <v>9</v>
      </c>
      <c r="K2" t="s">
        <v>8</v>
      </c>
      <c r="M2" t="s">
        <v>10</v>
      </c>
      <c r="O2" t="s">
        <v>8</v>
      </c>
      <c r="Q2" t="s">
        <v>1</v>
      </c>
      <c r="S2" t="s">
        <v>4</v>
      </c>
      <c r="U2" t="s">
        <v>5</v>
      </c>
      <c r="W2" t="s">
        <v>9</v>
      </c>
      <c r="Y2" t="s">
        <v>8</v>
      </c>
      <c r="AA2" t="s">
        <v>10</v>
      </c>
      <c r="AC2" t="s">
        <v>8</v>
      </c>
    </row>
    <row r="3" spans="1:29" x14ac:dyDescent="0.25">
      <c r="A3">
        <v>1</v>
      </c>
      <c r="C3">
        <v>1339.16840597026</v>
      </c>
      <c r="E3">
        <v>929.045738619487</v>
      </c>
      <c r="G3">
        <v>924.19812867338896</v>
      </c>
      <c r="I3">
        <f t="shared" ref="I3:I9" si="0">(G3-E3)/(C3-E3)</f>
        <v>-1.181990251212311E-2</v>
      </c>
      <c r="K3">
        <f>(I18-I3)^2</f>
        <v>2.6381141274186976E-3</v>
      </c>
      <c r="M3">
        <f t="shared" ref="M3:M9" si="1">907.955785288396-0.0271243806308179*C3-0.95406390941856*E3+0.000742749118280298*C3*E3</f>
        <v>909.35301287386199</v>
      </c>
      <c r="O3">
        <f t="shared" ref="O3:O9" si="2">(G3-M3)^2</f>
        <v>220.37746310136555</v>
      </c>
      <c r="Q3">
        <v>1339.0911896006301</v>
      </c>
      <c r="S3">
        <v>931.27264603678395</v>
      </c>
      <c r="U3">
        <v>925.83594391055306</v>
      </c>
      <c r="W3">
        <f t="shared" ref="W3:W9" si="3">(U3-S3)/(Q3-S3)</f>
        <v>-1.3331179300285432E-2</v>
      </c>
      <c r="Y3">
        <f>(W18-W3)^2</f>
        <v>2.9402704765802402E-3</v>
      </c>
      <c r="AA3">
        <f>884.427983208723-0.00547014599437545*Q3-0.92407711976363*S3+0.000716166375152919*Q3*S3</f>
        <v>909.63693479209167</v>
      </c>
      <c r="AC3">
        <f t="shared" ref="AC3:AC9" si="4">(U3-AA3)^2</f>
        <v>262.40789641999527</v>
      </c>
    </row>
    <row r="4" spans="1:29" x14ac:dyDescent="0.25">
      <c r="A4">
        <v>2</v>
      </c>
      <c r="C4">
        <v>1447.2267017924</v>
      </c>
      <c r="E4">
        <v>889.26617944335896</v>
      </c>
      <c r="G4">
        <v>976.48874716562602</v>
      </c>
      <c r="I4">
        <f t="shared" si="0"/>
        <v>0.15632390505883065</v>
      </c>
      <c r="K4">
        <f>(I18-I4)^2</f>
        <v>1.3637856242620755E-2</v>
      </c>
      <c r="M4">
        <f t="shared" si="1"/>
        <v>976.17954410915831</v>
      </c>
      <c r="O4">
        <f t="shared" si="2"/>
        <v>9.5606530128973147E-2</v>
      </c>
      <c r="Q4">
        <v>1443.47184408061</v>
      </c>
      <c r="S4">
        <v>886.69301855977403</v>
      </c>
      <c r="U4">
        <v>974.62480292646705</v>
      </c>
      <c r="W4">
        <f t="shared" si="3"/>
        <v>0.15792946918273637</v>
      </c>
      <c r="Y4">
        <f>(W18-W4)^2</f>
        <v>1.3697516004607158E-2</v>
      </c>
      <c r="AA4">
        <f t="shared" ref="AA4:AA9" si="5">884.427983208723-0.00547014599437545*Q4-0.92407711976363*S4+0.000716166375152919*Q4*S4</f>
        <v>973.7923442153317</v>
      </c>
      <c r="AC4">
        <f t="shared" si="4"/>
        <v>0.69298750574514378</v>
      </c>
    </row>
    <row r="5" spans="1:29" x14ac:dyDescent="0.25">
      <c r="A5">
        <v>3</v>
      </c>
      <c r="C5">
        <v>1395.09806080627</v>
      </c>
      <c r="E5">
        <v>956.05097260030095</v>
      </c>
      <c r="G5">
        <v>941.71130614501203</v>
      </c>
      <c r="I5">
        <f t="shared" si="0"/>
        <v>-3.2660884995009437E-2</v>
      </c>
      <c r="K5">
        <f>(I18-I5)^2</f>
        <v>5.2133537367845054E-3</v>
      </c>
      <c r="M5">
        <f t="shared" si="1"/>
        <v>948.6484131330717</v>
      </c>
      <c r="O5">
        <f t="shared" si="2"/>
        <v>48.123453363786275</v>
      </c>
      <c r="Q5">
        <v>1390.3380302734399</v>
      </c>
      <c r="S5">
        <v>951.98314566548697</v>
      </c>
      <c r="U5">
        <v>938.78413926983797</v>
      </c>
      <c r="W5">
        <f t="shared" si="3"/>
        <v>-3.0110321246799087E-2</v>
      </c>
      <c r="Y5">
        <f>(W18-W5)^2</f>
        <v>5.0414832242026541E-3</v>
      </c>
      <c r="AA5">
        <f t="shared" si="5"/>
        <v>945.01911250970204</v>
      </c>
      <c r="AC5">
        <f t="shared" si="4"/>
        <v>38.874891301821123</v>
      </c>
    </row>
    <row r="6" spans="1:29" x14ac:dyDescent="0.25">
      <c r="A6">
        <v>4</v>
      </c>
      <c r="C6">
        <v>1311.73678748576</v>
      </c>
      <c r="E6">
        <v>879.02253086090104</v>
      </c>
      <c r="G6">
        <v>881.36483619589205</v>
      </c>
      <c r="I6">
        <f t="shared" si="0"/>
        <v>5.4130533004870902E-3</v>
      </c>
      <c r="K6">
        <f>(I18-I6)^2</f>
        <v>1.1648309170316552E-3</v>
      </c>
      <c r="M6">
        <f t="shared" si="1"/>
        <v>890.15610663980135</v>
      </c>
      <c r="O6">
        <f t="shared" si="2"/>
        <v>77.286436017953179</v>
      </c>
      <c r="Q6">
        <v>1309.5580476837199</v>
      </c>
      <c r="S6">
        <v>877.97499654897103</v>
      </c>
      <c r="U6">
        <v>880.92325134256498</v>
      </c>
      <c r="W6">
        <f t="shared" si="3"/>
        <v>6.831257126159577E-3</v>
      </c>
      <c r="Y6">
        <f>(W18-W6)^2</f>
        <v>1.1602078905057294E-3</v>
      </c>
      <c r="AA6">
        <f t="shared" si="5"/>
        <v>889.3667980661603</v>
      </c>
      <c r="AC6">
        <f t="shared" si="4"/>
        <v>71.293481273537239</v>
      </c>
    </row>
    <row r="7" spans="1:29" x14ac:dyDescent="0.25">
      <c r="A7">
        <v>5</v>
      </c>
      <c r="C7">
        <v>1481.3524724527999</v>
      </c>
      <c r="E7">
        <v>973.72197845459004</v>
      </c>
      <c r="G7">
        <v>1009.42913247934</v>
      </c>
      <c r="I7">
        <f t="shared" si="0"/>
        <v>7.0340837374666912E-2</v>
      </c>
      <c r="K7">
        <f>(I18-I7)^2</f>
        <v>9.4852695032739674E-4</v>
      </c>
      <c r="M7">
        <f t="shared" si="1"/>
        <v>1010.1422583231557</v>
      </c>
      <c r="O7">
        <f t="shared" si="2"/>
        <v>0.50854846911793994</v>
      </c>
      <c r="Q7">
        <v>1480.2480625661201</v>
      </c>
      <c r="S7">
        <v>975.71066505177805</v>
      </c>
      <c r="U7">
        <v>1008.24205577715</v>
      </c>
      <c r="W7">
        <f t="shared" si="3"/>
        <v>6.4477659903193166E-2</v>
      </c>
      <c r="Y7">
        <f>(W18-W7)^2</f>
        <v>5.562323309566638E-4</v>
      </c>
      <c r="AA7">
        <f t="shared" si="5"/>
        <v>1009.0535799629997</v>
      </c>
      <c r="AC7">
        <f t="shared" si="4"/>
        <v>0.65857150421909694</v>
      </c>
    </row>
    <row r="8" spans="1:29" x14ac:dyDescent="0.25">
      <c r="A8">
        <v>6</v>
      </c>
      <c r="C8">
        <v>1388.8812064005499</v>
      </c>
      <c r="E8">
        <v>964.23053997039801</v>
      </c>
      <c r="G8">
        <v>936.22367843548295</v>
      </c>
      <c r="I8">
        <f t="shared" si="0"/>
        <v>-6.5952708305761568E-2</v>
      </c>
      <c r="K8">
        <f>(I18-I8)^2</f>
        <v>1.1129275403276389E-2</v>
      </c>
      <c r="M8">
        <f t="shared" si="1"/>
        <v>945.03654800320658</v>
      </c>
      <c r="O8">
        <f t="shared" si="2"/>
        <v>77.666670017709166</v>
      </c>
      <c r="Q8">
        <v>1391.33286223348</v>
      </c>
      <c r="S8">
        <v>965.85332640838601</v>
      </c>
      <c r="U8">
        <v>937.060300940763</v>
      </c>
      <c r="W8">
        <f t="shared" si="3"/>
        <v>-6.7671939642848622E-2</v>
      </c>
      <c r="Y8">
        <f>(W18-W8)^2</f>
        <v>1.1786363850269951E-2</v>
      </c>
      <c r="AA8">
        <f t="shared" si="5"/>
        <v>946.69541494051623</v>
      </c>
      <c r="AC8">
        <f t="shared" si="4"/>
        <v>92.83542178824068</v>
      </c>
    </row>
    <row r="9" spans="1:29" x14ac:dyDescent="0.25">
      <c r="A9">
        <v>7</v>
      </c>
      <c r="C9">
        <v>1328.1780930124901</v>
      </c>
      <c r="E9">
        <v>864.42948725128201</v>
      </c>
      <c r="G9">
        <v>909.82995624275304</v>
      </c>
      <c r="I9">
        <f t="shared" si="0"/>
        <v>9.7898879753933951E-2</v>
      </c>
      <c r="K9">
        <f>(I18-I9)^2</f>
        <v>3.4054469074050403E-3</v>
      </c>
      <c r="M9">
        <f t="shared" si="1"/>
        <v>899.97117651605379</v>
      </c>
      <c r="O9">
        <f t="shared" si="2"/>
        <v>97.195537699576221</v>
      </c>
      <c r="Q9">
        <v>1328.63422371928</v>
      </c>
      <c r="S9">
        <v>862.12744183095299</v>
      </c>
      <c r="U9">
        <v>910.49445948370601</v>
      </c>
      <c r="W9">
        <f t="shared" si="3"/>
        <v>0.10367913078770884</v>
      </c>
      <c r="Y9">
        <f>(W18-W9)^2</f>
        <v>3.9420879651931567E-3</v>
      </c>
      <c r="AA9">
        <f t="shared" si="5"/>
        <v>900.82214095894267</v>
      </c>
      <c r="AC9">
        <f t="shared" si="4"/>
        <v>93.553745644480088</v>
      </c>
    </row>
    <row r="10" spans="1:29" x14ac:dyDescent="0.25">
      <c r="A10">
        <v>8</v>
      </c>
    </row>
    <row r="11" spans="1:29" x14ac:dyDescent="0.25">
      <c r="A11">
        <v>9</v>
      </c>
      <c r="C11">
        <v>1351.7092268066399</v>
      </c>
      <c r="E11">
        <v>843.51602308909105</v>
      </c>
      <c r="G11">
        <v>907.59378320466999</v>
      </c>
      <c r="I11">
        <f t="shared" ref="I11:I16" si="6">(G11-E11)/(C11-E11)</f>
        <v>0.12608936846623597</v>
      </c>
      <c r="K11">
        <f>(I18-I11)^2</f>
        <v>7.4903305564823662E-3</v>
      </c>
      <c r="M11">
        <f t="shared" ref="M11:M16" si="7">907.955785288396-0.0271243806308179*C11-0.95406390941856*E11+0.000742749118280298*C11*E11</f>
        <v>913.3972374353126</v>
      </c>
      <c r="O11">
        <f t="shared" ref="O11:O16" si="8">(G11-M11)^2</f>
        <v>33.680081007163665</v>
      </c>
      <c r="Q11">
        <v>1354.6071968332899</v>
      </c>
      <c r="S11">
        <v>845.03593820953404</v>
      </c>
      <c r="U11">
        <v>909.66230448715703</v>
      </c>
      <c r="W11">
        <f t="shared" ref="W11:W16" si="9">(U11-S11)/(Q11-S11)</f>
        <v>0.12682498312829718</v>
      </c>
      <c r="Y11">
        <f>(W18-W11)^2</f>
        <v>7.3842916901297063E-3</v>
      </c>
      <c r="AA11">
        <f t="shared" ref="AA11:AA16" si="10">884.427983208723-0.00547014599437545*Q11-0.92407711976363*S11+0.000716166375152919*Q11*S11</f>
        <v>915.9294591194714</v>
      </c>
      <c r="AC11">
        <f t="shared" ref="AC11:AC16" si="11">(U11-AA11)^2</f>
        <v>39.277227185339505</v>
      </c>
    </row>
    <row r="12" spans="1:29" x14ac:dyDescent="0.25">
      <c r="A12">
        <v>10</v>
      </c>
      <c r="C12">
        <v>1436.5550908610001</v>
      </c>
      <c r="E12">
        <v>958.279199742635</v>
      </c>
      <c r="G12">
        <v>985.85694926304802</v>
      </c>
      <c r="I12">
        <f t="shared" si="6"/>
        <v>5.7660756129536965E-2</v>
      </c>
      <c r="K12">
        <f>(I18-I12)^2</f>
        <v>3.2826494892421892E-4</v>
      </c>
      <c r="M12">
        <f t="shared" si="7"/>
        <v>977.21445067871468</v>
      </c>
      <c r="O12">
        <f t="shared" si="8"/>
        <v>74.692781780203759</v>
      </c>
      <c r="Q12">
        <v>1452.84296943665</v>
      </c>
      <c r="S12">
        <v>956.55812980651899</v>
      </c>
      <c r="U12">
        <v>993.73021600698598</v>
      </c>
      <c r="W12">
        <f t="shared" si="9"/>
        <v>7.4900708690135362E-2</v>
      </c>
      <c r="Y12">
        <f>(W18-W12)^2</f>
        <v>1.1565186962890885E-3</v>
      </c>
      <c r="AA12">
        <f t="shared" si="10"/>
        <v>987.82424259759068</v>
      </c>
      <c r="AC12">
        <f t="shared" si="11"/>
        <v>34.880521912484355</v>
      </c>
    </row>
    <row r="13" spans="1:29" x14ac:dyDescent="0.25">
      <c r="A13">
        <v>11</v>
      </c>
      <c r="C13">
        <v>1338.8879258931499</v>
      </c>
      <c r="E13">
        <v>866.62199813842801</v>
      </c>
      <c r="G13">
        <v>908.103408390298</v>
      </c>
      <c r="I13">
        <f t="shared" si="6"/>
        <v>8.7834857045655759E-2</v>
      </c>
      <c r="K13">
        <f>(I18-I13)^2</f>
        <v>2.3321350735780733E-3</v>
      </c>
      <c r="M13">
        <f t="shared" si="7"/>
        <v>906.64553664039317</v>
      </c>
      <c r="O13">
        <f t="shared" si="8"/>
        <v>2.1253900391705574</v>
      </c>
      <c r="Q13">
        <v>1336.3383068898499</v>
      </c>
      <c r="S13">
        <v>864.74076114400202</v>
      </c>
      <c r="U13">
        <v>906.81262599467004</v>
      </c>
      <c r="W13">
        <f t="shared" si="9"/>
        <v>8.9211373617582981E-2</v>
      </c>
      <c r="Y13">
        <f>(W18-W13)^2</f>
        <v>2.3346573377952626E-3</v>
      </c>
      <c r="AA13">
        <f t="shared" si="10"/>
        <v>905.6228490299136</v>
      </c>
      <c r="AC13">
        <f t="shared" si="11"/>
        <v>1.4155692258650645</v>
      </c>
    </row>
    <row r="14" spans="1:29" x14ac:dyDescent="0.25">
      <c r="A14">
        <v>12</v>
      </c>
      <c r="C14">
        <v>1462.71572033691</v>
      </c>
      <c r="E14">
        <v>967.58030738321895</v>
      </c>
      <c r="G14">
        <v>995.69163143040203</v>
      </c>
      <c r="I14">
        <f t="shared" si="6"/>
        <v>5.6775022169162172E-2</v>
      </c>
      <c r="K14">
        <f>(I18-I14)^2</f>
        <v>2.9695386990562732E-4</v>
      </c>
      <c r="M14">
        <f t="shared" si="7"/>
        <v>996.35613521116125</v>
      </c>
      <c r="O14">
        <f t="shared" si="8"/>
        <v>0.44156527464329604</v>
      </c>
      <c r="Q14">
        <v>1461.13714578247</v>
      </c>
      <c r="S14">
        <v>967.89571538797998</v>
      </c>
      <c r="U14">
        <v>994.483116425101</v>
      </c>
      <c r="W14">
        <f t="shared" si="9"/>
        <v>5.3903422135193835E-2</v>
      </c>
      <c r="Y14">
        <f>(W18-W14)^2</f>
        <v>1.6926895930659473E-4</v>
      </c>
      <c r="AA14">
        <f t="shared" si="10"/>
        <v>994.84787948559449</v>
      </c>
      <c r="AC14">
        <f t="shared" si="11"/>
        <v>0.13305209030057563</v>
      </c>
    </row>
    <row r="15" spans="1:29" x14ac:dyDescent="0.25">
      <c r="A15">
        <v>13</v>
      </c>
      <c r="C15">
        <v>1345.0216399942999</v>
      </c>
      <c r="E15">
        <v>918.831935913086</v>
      </c>
      <c r="G15">
        <v>908.66438012970696</v>
      </c>
      <c r="I15">
        <f t="shared" si="6"/>
        <v>-2.3856878019374989E-2</v>
      </c>
      <c r="K15">
        <f>(I26-I15)^2</f>
        <v>5.6915062883133752E-4</v>
      </c>
      <c r="M15">
        <f t="shared" si="7"/>
        <v>912.77415174051293</v>
      </c>
      <c r="O15">
        <f t="shared" si="8"/>
        <v>16.890222692986768</v>
      </c>
      <c r="Q15">
        <v>1340.0984401702899</v>
      </c>
      <c r="S15">
        <v>917.73371985117603</v>
      </c>
      <c r="U15">
        <v>906.47077747603396</v>
      </c>
      <c r="W15">
        <f t="shared" si="9"/>
        <v>-2.6666390049416202E-2</v>
      </c>
      <c r="Y15">
        <f>(W26-W15)^2</f>
        <v>7.1109635826760345E-4</v>
      </c>
      <c r="AA15">
        <f t="shared" si="10"/>
        <v>909.82045856104821</v>
      </c>
      <c r="AC15">
        <f t="shared" si="11"/>
        <v>11.220363371302268</v>
      </c>
    </row>
    <row r="16" spans="1:29" x14ac:dyDescent="0.25">
      <c r="A16">
        <v>14</v>
      </c>
      <c r="C16">
        <v>1476.8682257995599</v>
      </c>
      <c r="E16">
        <v>1018.75027352905</v>
      </c>
      <c r="G16">
        <v>1014.17296006407</v>
      </c>
      <c r="I16">
        <f t="shared" si="6"/>
        <v>-9.9915609992885616E-3</v>
      </c>
      <c r="K16">
        <f>(I18-I16)^2</f>
        <v>2.4536403033514954E-3</v>
      </c>
      <c r="M16">
        <f t="shared" si="7"/>
        <v>1013.4543265152813</v>
      </c>
      <c r="O16">
        <f t="shared" si="8"/>
        <v>0.51643417744466436</v>
      </c>
      <c r="Q16">
        <v>1475.9532079416899</v>
      </c>
      <c r="S16">
        <v>1016.67238602956</v>
      </c>
      <c r="U16">
        <v>1012.82907232113</v>
      </c>
      <c r="W16">
        <f t="shared" si="9"/>
        <v>-8.3681127647114474E-3</v>
      </c>
      <c r="Y16">
        <f>(W18-W16)^2</f>
        <v>2.4266652760502939E-3</v>
      </c>
      <c r="AA16">
        <f t="shared" si="10"/>
        <v>1011.5218521227633</v>
      </c>
      <c r="AC16">
        <f t="shared" si="11"/>
        <v>1.7088246470176702</v>
      </c>
    </row>
    <row r="18" spans="1:29" x14ac:dyDescent="0.25">
      <c r="A18" t="s">
        <v>6</v>
      </c>
      <c r="C18">
        <f>AVERAGE(C3:C16)</f>
        <v>1392.5691967393914</v>
      </c>
      <c r="E18">
        <f>AVERAGE(E3:E16)</f>
        <v>925.33439730737132</v>
      </c>
      <c r="G18">
        <f>AVERAGE(G3:G16)</f>
        <v>946.10222290920694</v>
      </c>
      <c r="I18">
        <f>AVERAGE(I3:I16)</f>
        <v>3.9542672651303984E-2</v>
      </c>
      <c r="K18">
        <f>SQRT(AVERAGE(K3:K16))</f>
        <v>6.3006641692601048E-2</v>
      </c>
      <c r="M18">
        <f>AVERAGE(M3:M16)</f>
        <v>946.1022229092066</v>
      </c>
      <c r="O18">
        <f>SQRT(AVERAGE(O3:O16))</f>
        <v>7.0688927985780392</v>
      </c>
      <c r="Q18">
        <f>AVERAGE(Q3:Q16)</f>
        <v>1392.5885790162708</v>
      </c>
      <c r="S18">
        <f>AVERAGE(S3:S16)</f>
        <v>924.63476081006945</v>
      </c>
      <c r="U18">
        <f>AVERAGE(U3:U16)</f>
        <v>946.15023587400913</v>
      </c>
      <c r="W18">
        <f>AVERAGE(W3:W16)</f>
        <v>4.0893081658995883E-2</v>
      </c>
      <c r="Y18">
        <f>SQRT(AVERAGE(Y3:Y16))</f>
        <v>6.4035242736477122E-2</v>
      </c>
      <c r="AA18">
        <f>AVERAGE(AA3:AA16)</f>
        <v>946.15023587400958</v>
      </c>
      <c r="AC18">
        <f>SQRT(AVERAGE(AC3:AC16))</f>
        <v>7.0653681588998598</v>
      </c>
    </row>
    <row r="23" spans="1:29" x14ac:dyDescent="0.25">
      <c r="B23" s="2"/>
      <c r="C23" s="2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tabSelected="1" topLeftCell="A38" workbookViewId="0">
      <selection activeCell="O48" sqref="O48"/>
    </sheetView>
  </sheetViews>
  <sheetFormatPr defaultColWidth="5.7109375" defaultRowHeight="15" x14ac:dyDescent="0.25"/>
  <cols>
    <col min="1" max="26" width="9.28515625" customWidth="1"/>
  </cols>
  <sheetData>
    <row r="1" spans="1:25" x14ac:dyDescent="0.25">
      <c r="A1" s="1" t="s">
        <v>11</v>
      </c>
      <c r="B1" s="1"/>
      <c r="C1" t="s">
        <v>2</v>
      </c>
      <c r="Q1" t="s">
        <v>3</v>
      </c>
    </row>
    <row r="2" spans="1:25" x14ac:dyDescent="0.25">
      <c r="A2" t="s">
        <v>0</v>
      </c>
      <c r="C2" t="s">
        <v>1</v>
      </c>
      <c r="G2" t="s">
        <v>4</v>
      </c>
      <c r="I2" t="s">
        <v>5</v>
      </c>
      <c r="K2" t="s">
        <v>9</v>
      </c>
      <c r="M2" t="s">
        <v>8</v>
      </c>
      <c r="Q2" t="s">
        <v>1</v>
      </c>
      <c r="S2" t="s">
        <v>4</v>
      </c>
      <c r="U2" t="s">
        <v>5</v>
      </c>
      <c r="W2" t="s">
        <v>9</v>
      </c>
      <c r="Y2" t="s">
        <v>8</v>
      </c>
    </row>
    <row r="3" spans="1:25" x14ac:dyDescent="0.25">
      <c r="A3">
        <v>1</v>
      </c>
      <c r="C3">
        <v>1544.5729048339499</v>
      </c>
      <c r="G3">
        <v>1283.1526674501499</v>
      </c>
      <c r="I3">
        <v>1214.0328800203799</v>
      </c>
      <c r="K3">
        <f t="shared" ref="K3:K9" si="0">(I3-G3)/(C3-G3)</f>
        <v>-0.26440105831704552</v>
      </c>
      <c r="M3">
        <f>(K18-K3)^2</f>
        <v>7.875281062593788E-4</v>
      </c>
      <c r="Q3">
        <v>1541.0136867711001</v>
      </c>
      <c r="S3">
        <v>1280.12306377297</v>
      </c>
      <c r="U3">
        <v>1211.6116492051799</v>
      </c>
      <c r="W3">
        <f t="shared" ref="W3:W9" si="1">(U3-S3)/(Q3-S3)</f>
        <v>-0.2626058912369616</v>
      </c>
      <c r="Y3">
        <f>(W18-W3)^2</f>
        <v>7.9774599373341097E-4</v>
      </c>
    </row>
    <row r="4" spans="1:25" x14ac:dyDescent="0.25">
      <c r="A4">
        <v>2</v>
      </c>
      <c r="C4">
        <v>1624.40737175043</v>
      </c>
      <c r="G4">
        <v>1230.22846931346</v>
      </c>
      <c r="I4">
        <v>1222.2448969652</v>
      </c>
      <c r="K4">
        <f t="shared" si="0"/>
        <v>-2.025367745179241E-2</v>
      </c>
      <c r="M4">
        <f>(K18-K4)^2</f>
        <v>4.669248939696477E-2</v>
      </c>
      <c r="Q4">
        <v>1638.66134135376</v>
      </c>
      <c r="S4">
        <v>1256.93288395434</v>
      </c>
      <c r="U4">
        <v>1244.6157063471601</v>
      </c>
      <c r="W4">
        <f t="shared" si="1"/>
        <v>-3.2266857155718684E-2</v>
      </c>
      <c r="Y4">
        <f>(W18-W4)^2</f>
        <v>4.0842242109178757E-2</v>
      </c>
    </row>
    <row r="5" spans="1:25" x14ac:dyDescent="0.25">
      <c r="A5">
        <v>3</v>
      </c>
      <c r="C5">
        <v>1674.52882668293</v>
      </c>
      <c r="G5">
        <v>1410.63353027779</v>
      </c>
      <c r="I5">
        <v>1335.9130762309601</v>
      </c>
      <c r="K5">
        <f t="shared" si="0"/>
        <v>-0.28314431922316952</v>
      </c>
      <c r="M5">
        <f>(K18-K5)^2</f>
        <v>2.1908196173462172E-3</v>
      </c>
      <c r="Q5">
        <v>1672.9744983363901</v>
      </c>
      <c r="S5">
        <v>1415.6534989327699</v>
      </c>
      <c r="U5">
        <v>1336.32238024553</v>
      </c>
      <c r="W5">
        <f t="shared" si="1"/>
        <v>-0.30829632587741251</v>
      </c>
      <c r="Y5">
        <f>(W18-W5)^2</f>
        <v>5.4663594130482775E-3</v>
      </c>
    </row>
    <row r="6" spans="1:25" x14ac:dyDescent="0.25">
      <c r="A6">
        <v>4</v>
      </c>
      <c r="C6">
        <v>1525.1814481542399</v>
      </c>
      <c r="G6">
        <v>1259.9445127352999</v>
      </c>
      <c r="I6">
        <v>1190.53099828167</v>
      </c>
      <c r="K6">
        <f t="shared" si="0"/>
        <v>-0.26170380208922145</v>
      </c>
      <c r="M6">
        <f>(K18-K6)^2</f>
        <v>6.4341746564021299E-4</v>
      </c>
      <c r="Q6">
        <v>1496.17065657426</v>
      </c>
      <c r="S6">
        <v>1217.2117771876101</v>
      </c>
      <c r="U6">
        <v>1150.81865021621</v>
      </c>
      <c r="W6">
        <f t="shared" si="1"/>
        <v>-0.2380032753120439</v>
      </c>
      <c r="Y6">
        <f>(W18-W6)^2</f>
        <v>1.3262573504193968E-5</v>
      </c>
    </row>
    <row r="7" spans="1:25" x14ac:dyDescent="0.25">
      <c r="A7">
        <v>5</v>
      </c>
      <c r="C7">
        <v>1651.7135845232201</v>
      </c>
      <c r="G7">
        <v>1295.99368462497</v>
      </c>
      <c r="I7">
        <v>1251.4506867335699</v>
      </c>
      <c r="K7">
        <f t="shared" si="0"/>
        <v>-0.12521930289573663</v>
      </c>
      <c r="M7">
        <f>(K18-K7)^2</f>
        <v>1.2347393101380829E-2</v>
      </c>
      <c r="Q7">
        <v>1652.11953561881</v>
      </c>
      <c r="S7">
        <v>1305.1181058832799</v>
      </c>
      <c r="U7">
        <v>1256.7047542743701</v>
      </c>
      <c r="W7">
        <f t="shared" si="1"/>
        <v>-0.1395191704132413</v>
      </c>
      <c r="Y7">
        <f>(W18-W7)^2</f>
        <v>8.9950662813680308E-3</v>
      </c>
    </row>
    <row r="8" spans="1:25" x14ac:dyDescent="0.25">
      <c r="A8">
        <v>6</v>
      </c>
      <c r="C8">
        <v>1592.6308009650099</v>
      </c>
      <c r="G8">
        <v>1312.68947574188</v>
      </c>
      <c r="I8">
        <v>1220.0559944472</v>
      </c>
      <c r="K8">
        <f t="shared" si="0"/>
        <v>-0.33090320345110025</v>
      </c>
      <c r="M8">
        <f>(K18-K8)^2</f>
        <v>8.9425536577639256E-3</v>
      </c>
      <c r="Q8">
        <v>1585.87974247289</v>
      </c>
      <c r="S8">
        <v>1303.30162275205</v>
      </c>
      <c r="U8">
        <v>1210.6763003923199</v>
      </c>
      <c r="W8">
        <f t="shared" si="1"/>
        <v>-0.32778660446617358</v>
      </c>
      <c r="Y8">
        <f>(W18-W8)^2</f>
        <v>8.7282513266581825E-3</v>
      </c>
    </row>
    <row r="9" spans="1:25" x14ac:dyDescent="0.25">
      <c r="A9">
        <v>7</v>
      </c>
      <c r="C9">
        <v>1610.35136977002</v>
      </c>
      <c r="G9">
        <v>1377.37442538854</v>
      </c>
      <c r="I9">
        <v>1313.29770365472</v>
      </c>
      <c r="K9">
        <f t="shared" si="0"/>
        <v>-0.27503460440660515</v>
      </c>
      <c r="M9">
        <f>(K18-K9)^2</f>
        <v>1.4974173528611403E-3</v>
      </c>
      <c r="Q9">
        <v>1589.1895032647301</v>
      </c>
      <c r="S9">
        <v>1344.0027660051101</v>
      </c>
      <c r="U9">
        <v>1284.2814656354301</v>
      </c>
      <c r="W9">
        <f t="shared" si="1"/>
        <v>-0.24357475872132137</v>
      </c>
      <c r="Y9">
        <f>(W18-W9)^2</f>
        <v>8.4884252844843528E-5</v>
      </c>
    </row>
    <row r="10" spans="1:25" x14ac:dyDescent="0.25">
      <c r="A10">
        <v>8</v>
      </c>
    </row>
    <row r="11" spans="1:25" x14ac:dyDescent="0.25">
      <c r="A11">
        <v>9</v>
      </c>
      <c r="C11">
        <v>1586.8185952315</v>
      </c>
      <c r="G11">
        <v>1259.7289940772901</v>
      </c>
      <c r="I11">
        <v>1225.39556973923</v>
      </c>
      <c r="K11">
        <f t="shared" ref="K11:K16" si="2">(I11-G11)/(C11-G11)</f>
        <v>-0.10496641965047719</v>
      </c>
      <c r="M11">
        <f>(K18-K11)^2</f>
        <v>1.7258525528657569E-2</v>
      </c>
      <c r="Q11">
        <v>1606.12168363212</v>
      </c>
      <c r="S11">
        <v>1280.3680407560601</v>
      </c>
      <c r="U11">
        <v>1245.7811542162401</v>
      </c>
      <c r="W11">
        <f t="shared" ref="W11:W16" si="3">(U11-S11)/(Q11-S11)</f>
        <v>-0.10617498006915389</v>
      </c>
      <c r="Y11">
        <f>(W18-W11)^2</f>
        <v>1.6431782269989398E-2</v>
      </c>
    </row>
    <row r="12" spans="1:25" x14ac:dyDescent="0.25">
      <c r="A12">
        <v>10</v>
      </c>
      <c r="C12">
        <v>1749.4298447193601</v>
      </c>
      <c r="G12">
        <v>1487.9422861025901</v>
      </c>
      <c r="I12">
        <v>1425.3803551380499</v>
      </c>
      <c r="K12">
        <f t="shared" si="2"/>
        <v>-0.23925394881302714</v>
      </c>
      <c r="M12">
        <f>(K18-K12)^2</f>
        <v>8.5020160301193054E-6</v>
      </c>
      <c r="Q12">
        <v>1720.8566116874999</v>
      </c>
      <c r="S12">
        <v>1413.96518482181</v>
      </c>
      <c r="U12">
        <v>1368.03910194273</v>
      </c>
      <c r="W12">
        <f t="shared" si="3"/>
        <v>-0.14964928589933996</v>
      </c>
      <c r="Y12">
        <f>(W18-W12)^2</f>
        <v>7.176158145940862E-3</v>
      </c>
    </row>
    <row r="13" spans="1:25" x14ac:dyDescent="0.25">
      <c r="A13">
        <v>11</v>
      </c>
      <c r="C13">
        <v>1681.5207063473499</v>
      </c>
      <c r="G13">
        <v>1452.9654370949399</v>
      </c>
      <c r="I13">
        <v>1388.2850017907101</v>
      </c>
      <c r="K13">
        <f t="shared" si="2"/>
        <v>-0.28299691149451728</v>
      </c>
      <c r="M13">
        <f>(K18-K13)^2</f>
        <v>2.1770421574609411E-3</v>
      </c>
      <c r="Q13">
        <v>1736.1211587663399</v>
      </c>
      <c r="S13">
        <v>1529.3809051287601</v>
      </c>
      <c r="U13">
        <v>1455.84211166969</v>
      </c>
      <c r="W13">
        <f t="shared" si="3"/>
        <v>-0.35570621669055913</v>
      </c>
      <c r="Y13">
        <f>(W18-W13)^2</f>
        <v>1.4724541804132064E-2</v>
      </c>
    </row>
    <row r="14" spans="1:25" x14ac:dyDescent="0.25">
      <c r="A14">
        <v>12</v>
      </c>
      <c r="C14">
        <v>1718.5062269954101</v>
      </c>
      <c r="G14">
        <v>1421.35222439054</v>
      </c>
      <c r="I14">
        <v>1352.5805895603601</v>
      </c>
      <c r="K14">
        <f t="shared" si="2"/>
        <v>-0.23143432101645456</v>
      </c>
      <c r="M14">
        <f>(K18-K14)^2</f>
        <v>2.4047314495262388E-5</v>
      </c>
      <c r="Q14">
        <v>1703.35547353364</v>
      </c>
      <c r="S14">
        <v>1403.9090712428499</v>
      </c>
      <c r="U14">
        <v>1334.96605148758</v>
      </c>
      <c r="W14">
        <f t="shared" si="3"/>
        <v>-0.23023492427309208</v>
      </c>
      <c r="Y14">
        <f>(W18-W14)^2</f>
        <v>1.7028575014843673E-5</v>
      </c>
    </row>
    <row r="15" spans="1:25" x14ac:dyDescent="0.25">
      <c r="A15">
        <v>13</v>
      </c>
      <c r="C15">
        <v>1535.5772892055099</v>
      </c>
      <c r="G15">
        <v>1264.3944144228301</v>
      </c>
      <c r="I15">
        <v>1176.8821862375901</v>
      </c>
      <c r="K15">
        <f t="shared" si="2"/>
        <v>-0.32270558476589073</v>
      </c>
      <c r="M15">
        <f>(K18-K15)^2</f>
        <v>7.459337736796301E-3</v>
      </c>
      <c r="Q15">
        <v>1523.91401255492</v>
      </c>
      <c r="S15">
        <v>1252.69456491448</v>
      </c>
      <c r="U15">
        <v>1165.3845069127899</v>
      </c>
      <c r="W15">
        <f t="shared" si="3"/>
        <v>-0.32191665738305925</v>
      </c>
      <c r="Y15">
        <f>(W18-W15)^2</f>
        <v>7.6659066922403797E-3</v>
      </c>
    </row>
    <row r="16" spans="1:25" x14ac:dyDescent="0.25">
      <c r="A16">
        <v>14</v>
      </c>
      <c r="C16">
        <v>1848.07540321741</v>
      </c>
      <c r="G16">
        <v>1592.85266912509</v>
      </c>
      <c r="I16">
        <v>1508.53256526317</v>
      </c>
      <c r="K16">
        <f t="shared" si="2"/>
        <v>-0.33037849924223212</v>
      </c>
      <c r="M16">
        <f>(K18-K16)^2</f>
        <v>8.8435915851657696E-3</v>
      </c>
      <c r="Q16">
        <v>1849.66263831582</v>
      </c>
      <c r="S16">
        <v>1594.6550519305999</v>
      </c>
      <c r="U16">
        <v>1510.2566011916099</v>
      </c>
      <c r="W16">
        <f t="shared" si="3"/>
        <v>-0.3309644702549982</v>
      </c>
      <c r="Y16">
        <f>(W18-W16)^2</f>
        <v>9.3321350844415233E-3</v>
      </c>
    </row>
    <row r="18" spans="1:25" x14ac:dyDescent="0.25">
      <c r="A18" t="s">
        <v>6</v>
      </c>
      <c r="C18">
        <f>AVERAGE(C3:C16)</f>
        <v>1641.7934132612568</v>
      </c>
      <c r="G18">
        <f>AVERAGE(G3:G16)</f>
        <v>1357.6348300573361</v>
      </c>
      <c r="I18">
        <f>AVERAGE(I3:I16)</f>
        <v>1294.1986541586775</v>
      </c>
      <c r="K18">
        <f>AVERAGE(K3:K16)</f>
        <v>-0.23633812713979002</v>
      </c>
      <c r="M18">
        <f>SQRT(AVERAGE(M3:M16))</f>
        <v>9.1514044755151555E-2</v>
      </c>
      <c r="Q18">
        <f>AVERAGE(Q3:Q16)</f>
        <v>1639.6954263755599</v>
      </c>
      <c r="S18">
        <f>AVERAGE(S3:S16)</f>
        <v>1353.6397336371299</v>
      </c>
      <c r="U18">
        <f>AVERAGE(U3:U16)</f>
        <v>1290.4077256720645</v>
      </c>
      <c r="W18">
        <f>AVERAGE(W3:W16)</f>
        <v>-0.23436149367331349</v>
      </c>
      <c r="Y18">
        <f>SQRT(AVERAGE(Y3:Y16))</f>
        <v>9.6187063148243657E-2</v>
      </c>
    </row>
    <row r="20" spans="1:25" x14ac:dyDescent="0.25">
      <c r="A20" s="1" t="s">
        <v>12</v>
      </c>
      <c r="B20" s="1"/>
      <c r="C20" t="s">
        <v>2</v>
      </c>
      <c r="M20" t="s">
        <v>3</v>
      </c>
    </row>
    <row r="21" spans="1:25" x14ac:dyDescent="0.25">
      <c r="A21" t="s">
        <v>0</v>
      </c>
      <c r="C21" t="s">
        <v>14</v>
      </c>
      <c r="G21" t="s">
        <v>13</v>
      </c>
      <c r="I21" t="s">
        <v>9</v>
      </c>
      <c r="K21" t="s">
        <v>8</v>
      </c>
      <c r="M21" t="s">
        <v>14</v>
      </c>
      <c r="Q21" t="s">
        <v>13</v>
      </c>
      <c r="S21" t="s">
        <v>9</v>
      </c>
      <c r="U21" t="s">
        <v>8</v>
      </c>
    </row>
    <row r="22" spans="1:25" x14ac:dyDescent="0.25">
      <c r="A22">
        <v>1</v>
      </c>
      <c r="C22">
        <v>97.999482873279007</v>
      </c>
      <c r="G22">
        <v>426.21445290862198</v>
      </c>
      <c r="I22">
        <f t="shared" ref="I22:I28" si="4">C22/G22</f>
        <v>0.22992998525624742</v>
      </c>
      <c r="K22">
        <f>(I37-I22)^2</f>
        <v>1.4714673899072315E-4</v>
      </c>
      <c r="M22">
        <v>97.249469860503595</v>
      </c>
      <c r="Q22">
        <v>424.29933085239099</v>
      </c>
      <c r="S22">
        <f t="shared" ref="S22:S28" si="5">M22/Q22</f>
        <v>0.22920014902011618</v>
      </c>
      <c r="U22">
        <f>(S37-S22)^2</f>
        <v>2.1103404749883668E-4</v>
      </c>
    </row>
    <row r="23" spans="1:25" x14ac:dyDescent="0.25">
      <c r="A23">
        <v>2</v>
      </c>
      <c r="C23">
        <v>144.35638153640201</v>
      </c>
      <c r="G23">
        <v>569.31570984504003</v>
      </c>
      <c r="I23">
        <f t="shared" si="4"/>
        <v>0.25356121224143602</v>
      </c>
      <c r="K23">
        <f>(I37-I23)^2</f>
        <v>1.322688935103523E-4</v>
      </c>
      <c r="M23">
        <v>146.25142063224499</v>
      </c>
      <c r="Q23">
        <v>568.64111870425995</v>
      </c>
      <c r="S23">
        <f t="shared" si="5"/>
        <v>0.25719459219815533</v>
      </c>
      <c r="U23">
        <f>(S37-S23)^2</f>
        <v>1.8137173048548012E-4</v>
      </c>
    </row>
    <row r="24" spans="1:25" x14ac:dyDescent="0.25">
      <c r="A24">
        <v>3</v>
      </c>
      <c r="C24">
        <v>90.826812020094195</v>
      </c>
      <c r="G24">
        <v>452.89059257982802</v>
      </c>
      <c r="I24">
        <f t="shared" si="4"/>
        <v>0.20054912490611021</v>
      </c>
      <c r="K24">
        <f>(I37-I24)^2</f>
        <v>1.723185197258999E-3</v>
      </c>
      <c r="M24">
        <v>97.641303932473804</v>
      </c>
      <c r="Q24">
        <v>453.79331178666303</v>
      </c>
      <c r="S24">
        <f t="shared" si="5"/>
        <v>0.21516690836196559</v>
      </c>
      <c r="U24">
        <f>(S37-S24)^2</f>
        <v>8.1568797262355347E-4</v>
      </c>
    </row>
    <row r="25" spans="1:25" x14ac:dyDescent="0.25">
      <c r="A25">
        <v>4</v>
      </c>
      <c r="C25">
        <v>102.328661320921</v>
      </c>
      <c r="G25">
        <v>450.33188978821698</v>
      </c>
      <c r="I25">
        <f t="shared" si="4"/>
        <v>0.2272294359811923</v>
      </c>
      <c r="K25">
        <f>(I37-I25)^2</f>
        <v>2.1995722124687475E-4</v>
      </c>
      <c r="M25">
        <v>102.60250292882399</v>
      </c>
      <c r="Q25">
        <v>447.93845329097002</v>
      </c>
      <c r="S25">
        <f t="shared" si="5"/>
        <v>0.22905491184114948</v>
      </c>
      <c r="U25">
        <f>(S37-S25)^2</f>
        <v>2.1527486551895682E-4</v>
      </c>
    </row>
    <row r="26" spans="1:25" x14ac:dyDescent="0.25">
      <c r="A26">
        <v>5</v>
      </c>
      <c r="C26">
        <v>121.103374509265</v>
      </c>
      <c r="G26">
        <v>522.74944226338505</v>
      </c>
      <c r="I26">
        <f t="shared" si="4"/>
        <v>0.23166619553894729</v>
      </c>
      <c r="K26">
        <f>(I37-I26)^2</f>
        <v>1.080392954117879E-4</v>
      </c>
      <c r="M26">
        <v>121.332355488085</v>
      </c>
      <c r="Q26">
        <v>521.89191169668197</v>
      </c>
      <c r="S26">
        <f t="shared" si="5"/>
        <v>0.23248560241838367</v>
      </c>
      <c r="U26">
        <f>(S37-S26)^2</f>
        <v>1.263726164654969E-4</v>
      </c>
    </row>
    <row r="27" spans="1:25" x14ac:dyDescent="0.25">
      <c r="A27">
        <v>6</v>
      </c>
      <c r="C27">
        <v>112.118277140282</v>
      </c>
      <c r="G27">
        <v>439.00080476084997</v>
      </c>
      <c r="I27">
        <f t="shared" si="4"/>
        <v>0.25539424056718879</v>
      </c>
      <c r="K27">
        <f>(I37-I27)^2</f>
        <v>1.7779154924592373E-4</v>
      </c>
      <c r="M27">
        <v>112.261570907422</v>
      </c>
      <c r="Q27">
        <v>440.48788769738002</v>
      </c>
      <c r="S27">
        <f t="shared" si="5"/>
        <v>0.25485733897079804</v>
      </c>
      <c r="U27">
        <f>(S37-S27)^2</f>
        <v>1.2388088431337704E-4</v>
      </c>
    </row>
    <row r="28" spans="1:25" x14ac:dyDescent="0.25">
      <c r="A28">
        <v>7</v>
      </c>
      <c r="C28">
        <v>133.81116783245901</v>
      </c>
      <c r="G28">
        <v>491.522656235618</v>
      </c>
      <c r="I28">
        <f t="shared" si="4"/>
        <v>0.27223804667981533</v>
      </c>
      <c r="K28">
        <f>(I37-I28)^2</f>
        <v>9.1069091356759811E-4</v>
      </c>
      <c r="M28">
        <v>134.91006287703999</v>
      </c>
      <c r="Q28">
        <v>493.33813037115499</v>
      </c>
      <c r="S28">
        <f t="shared" si="5"/>
        <v>0.27346368458392334</v>
      </c>
      <c r="U28">
        <f>(S37-S28)^2</f>
        <v>8.8426089537593344E-4</v>
      </c>
    </row>
    <row r="29" spans="1:25" x14ac:dyDescent="0.25">
      <c r="A29">
        <v>8</v>
      </c>
    </row>
    <row r="30" spans="1:25" x14ac:dyDescent="0.25">
      <c r="A30">
        <v>9</v>
      </c>
      <c r="C30">
        <v>129.86032730414101</v>
      </c>
      <c r="G30">
        <v>519.06165197575604</v>
      </c>
      <c r="I30">
        <f t="shared" ref="I30:I35" si="6">C30/G30</f>
        <v>0.25018285748877944</v>
      </c>
      <c r="K30">
        <f>(I37-I30)^2</f>
        <v>6.5974464886137848E-5</v>
      </c>
      <c r="M30">
        <v>129.395360510307</v>
      </c>
      <c r="Q30">
        <v>519.29256656371399</v>
      </c>
      <c r="S30">
        <f t="shared" ref="S30:S35" si="7">M30/Q30</f>
        <v>0.2491762232734194</v>
      </c>
      <c r="U30">
        <f>(S37-S30)^2</f>
        <v>2.969229074933924E-5</v>
      </c>
    </row>
    <row r="31" spans="1:25" x14ac:dyDescent="0.25">
      <c r="A31">
        <v>10</v>
      </c>
      <c r="C31">
        <v>112.29636126477899</v>
      </c>
      <c r="G31">
        <v>498.40302329994802</v>
      </c>
      <c r="I31">
        <f t="shared" si="6"/>
        <v>0.22531235970692939</v>
      </c>
      <c r="K31">
        <f>(I37-I31)^2</f>
        <v>2.8049654595673379E-4</v>
      </c>
      <c r="M31">
        <v>107.69738717523001</v>
      </c>
      <c r="Q31">
        <v>510.46174572221099</v>
      </c>
      <c r="S31">
        <f t="shared" si="7"/>
        <v>0.21098032923673388</v>
      </c>
      <c r="U31">
        <f>(S37-S31)^2</f>
        <v>1.0723549238864816E-3</v>
      </c>
    </row>
    <row r="32" spans="1:25" x14ac:dyDescent="0.25">
      <c r="A32">
        <v>11</v>
      </c>
      <c r="C32">
        <v>123.407781122776</v>
      </c>
      <c r="G32">
        <v>495.23142945052302</v>
      </c>
      <c r="I32">
        <f t="shared" si="6"/>
        <v>0.24919214287288136</v>
      </c>
      <c r="K32">
        <f>(I37-I32)^2</f>
        <v>5.0861887432199089E-5</v>
      </c>
      <c r="M32">
        <v>129.65576322170401</v>
      </c>
      <c r="Q32">
        <v>495.89976030892399</v>
      </c>
      <c r="S32">
        <f t="shared" si="7"/>
        <v>0.26145558759886089</v>
      </c>
      <c r="U32">
        <f>(S37-S32)^2</f>
        <v>3.1429714575145583E-4</v>
      </c>
    </row>
    <row r="33" spans="1:21" x14ac:dyDescent="0.25">
      <c r="A33">
        <v>12</v>
      </c>
      <c r="C33">
        <v>129.189092562551</v>
      </c>
      <c r="G33">
        <v>514.81231455023396</v>
      </c>
      <c r="I33">
        <f t="shared" si="6"/>
        <v>0.25094406041047623</v>
      </c>
      <c r="K33">
        <f>(I37-I33)^2</f>
        <v>7.8919585502894629E-5</v>
      </c>
      <c r="M33">
        <v>129.76041632902701</v>
      </c>
      <c r="Q33">
        <v>513.83310338576803</v>
      </c>
      <c r="S33">
        <f t="shared" si="7"/>
        <v>0.25253417009142637</v>
      </c>
      <c r="U33">
        <f>(S37-S33)^2</f>
        <v>7.7563427060175962E-5</v>
      </c>
    </row>
    <row r="34" spans="1:21" x14ac:dyDescent="0.25">
      <c r="A34">
        <v>13</v>
      </c>
      <c r="C34">
        <v>121.10049211968099</v>
      </c>
      <c r="G34">
        <v>444.92658505443501</v>
      </c>
      <c r="I34">
        <f t="shared" si="6"/>
        <v>0.27218084103665063</v>
      </c>
      <c r="K34">
        <f>(I37-I34)^2</f>
        <v>9.0724152162717183E-4</v>
      </c>
      <c r="M34">
        <v>120.797261611482</v>
      </c>
      <c r="Q34">
        <v>441.11607939410101</v>
      </c>
      <c r="S34">
        <f t="shared" si="7"/>
        <v>0.2738446120064455</v>
      </c>
      <c r="U34">
        <f>(S37-S34)^2</f>
        <v>9.0706091641959928E-4</v>
      </c>
    </row>
    <row r="35" spans="1:21" x14ac:dyDescent="0.25">
      <c r="A35">
        <v>14</v>
      </c>
      <c r="C35">
        <v>107.848600640687</v>
      </c>
      <c r="G35">
        <v>472.18230753380698</v>
      </c>
      <c r="I35">
        <f t="shared" si="6"/>
        <v>0.22840457789275667</v>
      </c>
      <c r="K35">
        <f>(I37-I35)^2</f>
        <v>1.8648122653455704E-4</v>
      </c>
      <c r="M35">
        <v>108.44409591438099</v>
      </c>
      <c r="Q35">
        <v>473.47443028522099</v>
      </c>
      <c r="S35">
        <f t="shared" si="7"/>
        <v>0.22903897017005601</v>
      </c>
      <c r="U35">
        <f>(S37-S35)^2</f>
        <v>2.1574291996397408E-4</v>
      </c>
    </row>
    <row r="37" spans="1:21" x14ac:dyDescent="0.25">
      <c r="A37" t="s">
        <v>6</v>
      </c>
      <c r="C37">
        <f>AVERAGE(C22:C35)</f>
        <v>117.40360094210132</v>
      </c>
      <c r="G37">
        <f>AVERAGE(G22:G35)</f>
        <v>484.35714309586638</v>
      </c>
      <c r="I37">
        <f>AVERAGE(I22:I35)</f>
        <v>0.24206039081380085</v>
      </c>
      <c r="K37">
        <f>SQRT(AVERAGE(K22:K35))</f>
        <v>1.9590136924114002E-2</v>
      </c>
      <c r="M37">
        <f>AVERAGE(M22:M35)</f>
        <v>118.30761318374805</v>
      </c>
      <c r="Q37">
        <f>AVERAGE(Q22:Q35)</f>
        <v>484.95906385072612</v>
      </c>
      <c r="S37">
        <f>AVERAGE(S22:S35)</f>
        <v>0.24372715998241798</v>
      </c>
      <c r="U37">
        <f>SQRT(AVERAGE(U22:U35))</f>
        <v>1.9951083710902408E-2</v>
      </c>
    </row>
    <row r="39" spans="1:21" x14ac:dyDescent="0.25">
      <c r="A39" s="1" t="s">
        <v>15</v>
      </c>
      <c r="B39" s="1"/>
      <c r="C39" t="s">
        <v>2</v>
      </c>
      <c r="M39" t="s">
        <v>3</v>
      </c>
    </row>
    <row r="40" spans="1:21" x14ac:dyDescent="0.25">
      <c r="A40" t="s">
        <v>0</v>
      </c>
      <c r="C40" t="s">
        <v>16</v>
      </c>
      <c r="E40" t="s">
        <v>8</v>
      </c>
      <c r="G40" t="s">
        <v>13</v>
      </c>
      <c r="I40" t="s">
        <v>9</v>
      </c>
      <c r="K40" t="s">
        <v>8</v>
      </c>
      <c r="M40" t="s">
        <v>16</v>
      </c>
      <c r="O40" t="s">
        <v>8</v>
      </c>
      <c r="Q40" t="s">
        <v>13</v>
      </c>
      <c r="S40" t="s">
        <v>9</v>
      </c>
      <c r="U40" t="s">
        <v>8</v>
      </c>
    </row>
    <row r="41" spans="1:21" x14ac:dyDescent="0.25">
      <c r="A41">
        <v>1</v>
      </c>
      <c r="C41">
        <v>21.919457979293298</v>
      </c>
      <c r="E41">
        <f>($C$56-C41)^2</f>
        <v>751.2453843570172</v>
      </c>
      <c r="G41">
        <v>426.21445290862198</v>
      </c>
      <c r="I41">
        <f t="shared" ref="I41:I47" si="8">C41/G41</f>
        <v>5.1428237193056212E-2</v>
      </c>
      <c r="K41">
        <f>(I56-I41)^2</f>
        <v>2.1438741391155273E-3</v>
      </c>
      <c r="M41">
        <v>21.519104729263599</v>
      </c>
      <c r="O41">
        <f>($M$56-M41)^2</f>
        <v>820.75217218377236</v>
      </c>
      <c r="Q41">
        <v>424.29933085239099</v>
      </c>
      <c r="S41">
        <f t="shared" ref="S41:S47" si="9">M41/Q41</f>
        <v>5.0716801004689435E-2</v>
      </c>
      <c r="U41">
        <f>(S56-S41)^2</f>
        <v>2.3573065554625683E-3</v>
      </c>
    </row>
    <row r="42" spans="1:21" x14ac:dyDescent="0.25">
      <c r="A42">
        <v>2</v>
      </c>
      <c r="C42">
        <v>108.18150050033501</v>
      </c>
      <c r="E42">
        <f t="shared" ref="E42:E54" si="10">($C$56-C42)^2</f>
        <v>3463.6975698467731</v>
      </c>
      <c r="G42">
        <v>569.31570984504003</v>
      </c>
      <c r="I42">
        <f t="shared" si="8"/>
        <v>0.19002022714212566</v>
      </c>
      <c r="K42">
        <f>(I56-I42)^2</f>
        <v>8.5174443673468672E-3</v>
      </c>
      <c r="M42">
        <v>109.737064000952</v>
      </c>
      <c r="O42">
        <f t="shared" ref="O42:O54" si="11">($M$56-M42)^2</f>
        <v>3548.4879992766482</v>
      </c>
      <c r="Q42">
        <v>568.64111870425995</v>
      </c>
      <c r="S42">
        <f t="shared" si="9"/>
        <v>0.19298123261118633</v>
      </c>
      <c r="U42">
        <f>(S56-S42)^2</f>
        <v>8.7820008228748914E-3</v>
      </c>
    </row>
    <row r="43" spans="1:21" x14ac:dyDescent="0.25">
      <c r="A43">
        <v>3</v>
      </c>
      <c r="C43">
        <v>8.1038946474196401</v>
      </c>
      <c r="E43">
        <f t="shared" si="10"/>
        <v>1699.4527449309367</v>
      </c>
      <c r="G43">
        <v>452.89059257982802</v>
      </c>
      <c r="I43">
        <f t="shared" si="8"/>
        <v>1.789371380239306E-2</v>
      </c>
      <c r="K43">
        <f>(I56-I43)^2</f>
        <v>6.3738686309738595E-3</v>
      </c>
      <c r="M43">
        <v>12.2582838832764</v>
      </c>
      <c r="O43">
        <f t="shared" si="11"/>
        <v>1437.1372761626897</v>
      </c>
      <c r="Q43">
        <v>453.79331178666303</v>
      </c>
      <c r="S43">
        <f t="shared" si="9"/>
        <v>2.7012923207293225E-2</v>
      </c>
      <c r="U43">
        <f>(S56-S43)^2</f>
        <v>5.2209265373744035E-3</v>
      </c>
    </row>
    <row r="44" spans="1:21" x14ac:dyDescent="0.25">
      <c r="A44">
        <v>4</v>
      </c>
      <c r="C44">
        <v>30.543872414212601</v>
      </c>
      <c r="E44">
        <f t="shared" si="10"/>
        <v>352.85524294382174</v>
      </c>
      <c r="G44">
        <v>450.33188978821698</v>
      </c>
      <c r="I44">
        <f t="shared" si="8"/>
        <v>6.7825248681759653E-2</v>
      </c>
      <c r="K44">
        <f>(I56-I44)^2</f>
        <v>8.9430765008582881E-4</v>
      </c>
      <c r="M44">
        <v>30.231152359489499</v>
      </c>
      <c r="O44">
        <f t="shared" si="11"/>
        <v>397.4730030056395</v>
      </c>
      <c r="Q44">
        <v>447.93845329097002</v>
      </c>
      <c r="S44">
        <f t="shared" si="9"/>
        <v>6.7489522583702083E-2</v>
      </c>
      <c r="U44">
        <f>(S56-S44)^2</f>
        <v>1.0099289851491179E-3</v>
      </c>
    </row>
    <row r="45" spans="1:21" x14ac:dyDescent="0.25">
      <c r="A45">
        <v>5</v>
      </c>
      <c r="C45">
        <v>62.306869895638997</v>
      </c>
      <c r="E45">
        <f t="shared" si="10"/>
        <v>168.44291503351926</v>
      </c>
      <c r="G45">
        <v>522.74944226338505</v>
      </c>
      <c r="I45">
        <f t="shared" si="8"/>
        <v>0.11919069607394425</v>
      </c>
      <c r="K45">
        <f>(I56-I45)^2</f>
        <v>4.6055178894051694E-4</v>
      </c>
      <c r="M45">
        <v>61.353320404436197</v>
      </c>
      <c r="O45">
        <f t="shared" si="11"/>
        <v>125.11413651569225</v>
      </c>
      <c r="Q45">
        <v>521.89191169668197</v>
      </c>
      <c r="S45">
        <f t="shared" si="9"/>
        <v>0.11755943908955251</v>
      </c>
      <c r="U45">
        <f>(S56-S45)^2</f>
        <v>3.3454373029653199E-4</v>
      </c>
    </row>
    <row r="46" spans="1:21" x14ac:dyDescent="0.25">
      <c r="A46">
        <v>6</v>
      </c>
      <c r="C46">
        <v>0.41349872955640199</v>
      </c>
      <c r="E46">
        <f t="shared" si="10"/>
        <v>2392.6591457909221</v>
      </c>
      <c r="G46">
        <v>439.00080476084997</v>
      </c>
      <c r="I46">
        <f t="shared" si="8"/>
        <v>9.4190881900924875E-4</v>
      </c>
      <c r="K46">
        <f>(I56-I46)^2</f>
        <v>9.3679782834392607E-3</v>
      </c>
      <c r="M46">
        <v>0.2925423140258</v>
      </c>
      <c r="O46">
        <f t="shared" si="11"/>
        <v>2487.5490440960848</v>
      </c>
      <c r="Q46">
        <v>440.48788769738002</v>
      </c>
      <c r="S46">
        <f t="shared" si="9"/>
        <v>6.6413248172394644E-4</v>
      </c>
      <c r="U46">
        <f>(S56-S46)^2</f>
        <v>9.7229006619321615E-3</v>
      </c>
    </row>
    <row r="47" spans="1:21" x14ac:dyDescent="0.25">
      <c r="A47">
        <v>7</v>
      </c>
      <c r="C47">
        <v>84.563691746397595</v>
      </c>
      <c r="E47">
        <f t="shared" si="10"/>
        <v>1241.5318500822777</v>
      </c>
      <c r="G47">
        <v>491.522656235618</v>
      </c>
      <c r="I47">
        <f t="shared" si="8"/>
        <v>0.17204434154477888</v>
      </c>
      <c r="K47">
        <f>(I56-I47)^2</f>
        <v>5.5225878147247198E-3</v>
      </c>
      <c r="M47">
        <v>86.712378155574299</v>
      </c>
      <c r="O47">
        <f t="shared" si="11"/>
        <v>1335.5005397547934</v>
      </c>
      <c r="Q47">
        <v>493.33813037115499</v>
      </c>
      <c r="S47">
        <f t="shared" si="9"/>
        <v>0.17576662499275628</v>
      </c>
      <c r="U47">
        <f>(S56-S47)^2</f>
        <v>5.8519015531148383E-3</v>
      </c>
    </row>
    <row r="48" spans="1:21" x14ac:dyDescent="0.25">
      <c r="A48">
        <v>8</v>
      </c>
    </row>
    <row r="49" spans="1:21" x14ac:dyDescent="0.25">
      <c r="A49">
        <v>9</v>
      </c>
      <c r="C49">
        <v>85.729396305981496</v>
      </c>
      <c r="E49">
        <f t="shared" si="10"/>
        <v>1325.0387983681967</v>
      </c>
      <c r="G49">
        <v>519.06165197575604</v>
      </c>
      <c r="I49">
        <f t="shared" ref="I49:I54" si="12">C49/G49</f>
        <v>0.16516226151491092</v>
      </c>
      <c r="K49">
        <f>(I56-I49)^2</f>
        <v>4.5470794549904844E-3</v>
      </c>
      <c r="M49">
        <v>85.009233453791097</v>
      </c>
      <c r="O49">
        <f t="shared" si="11"/>
        <v>1213.9200957481714</v>
      </c>
      <c r="Q49">
        <v>519.29256656371399</v>
      </c>
      <c r="S49">
        <f t="shared" ref="S49:S54" si="13">M49/Q49</f>
        <v>0.16370200331639254</v>
      </c>
      <c r="U49">
        <f>(S56-S49)^2</f>
        <v>4.1516244863206726E-3</v>
      </c>
    </row>
    <row r="50" spans="1:21" x14ac:dyDescent="0.25">
      <c r="A50">
        <v>10</v>
      </c>
      <c r="C50">
        <v>56.998940348971999</v>
      </c>
      <c r="E50">
        <f t="shared" si="10"/>
        <v>58.838509706887784</v>
      </c>
      <c r="G50">
        <v>498.40302329994802</v>
      </c>
      <c r="I50">
        <f t="shared" si="12"/>
        <v>0.11436315127380156</v>
      </c>
      <c r="K50">
        <f>(I56-I50)^2</f>
        <v>2.7665421335255826E-4</v>
      </c>
      <c r="M50">
        <v>59.694494712884797</v>
      </c>
      <c r="O50">
        <f t="shared" si="11"/>
        <v>90.756438542052194</v>
      </c>
      <c r="Q50">
        <v>510.46174572221099</v>
      </c>
      <c r="S50">
        <f t="shared" si="13"/>
        <v>0.11694215132306905</v>
      </c>
      <c r="U50">
        <f>(S56-S50)^2</f>
        <v>3.1234372547214251E-4</v>
      </c>
    </row>
    <row r="51" spans="1:21" x14ac:dyDescent="0.25">
      <c r="A51">
        <v>11</v>
      </c>
      <c r="C51">
        <v>74.543714007619002</v>
      </c>
      <c r="E51">
        <f t="shared" si="10"/>
        <v>635.81640123039085</v>
      </c>
      <c r="G51">
        <v>495.23142945052302</v>
      </c>
      <c r="I51">
        <f t="shared" si="12"/>
        <v>0.15052298698070904</v>
      </c>
      <c r="K51">
        <f>(I56-I51)^2</f>
        <v>2.7870756443050932E-3</v>
      </c>
      <c r="M51">
        <v>77.944737175876</v>
      </c>
      <c r="O51">
        <f t="shared" si="11"/>
        <v>771.55394226230749</v>
      </c>
      <c r="Q51">
        <v>495.89976030892399</v>
      </c>
      <c r="S51">
        <f t="shared" si="13"/>
        <v>0.15717841268428889</v>
      </c>
      <c r="U51">
        <f>(S56-S51)^2</f>
        <v>3.3535113747321411E-3</v>
      </c>
    </row>
    <row r="52" spans="1:21" x14ac:dyDescent="0.25">
      <c r="A52">
        <v>12</v>
      </c>
      <c r="C52">
        <v>61.4712794885249</v>
      </c>
      <c r="E52">
        <f t="shared" si="10"/>
        <v>147.45161263064796</v>
      </c>
      <c r="G52">
        <v>514.81231455023396</v>
      </c>
      <c r="I52">
        <f t="shared" si="12"/>
        <v>0.11940522351768006</v>
      </c>
      <c r="K52">
        <f>(I56-I52)^2</f>
        <v>4.6980553066870798E-4</v>
      </c>
      <c r="M52">
        <v>61.0034598686115</v>
      </c>
      <c r="O52">
        <f t="shared" si="11"/>
        <v>117.40984870330175</v>
      </c>
      <c r="Q52">
        <v>513.83310338576803</v>
      </c>
      <c r="S52">
        <f t="shared" si="13"/>
        <v>0.1187223233899203</v>
      </c>
      <c r="U52">
        <f>(S56-S52)^2</f>
        <v>3.7843558598251901E-4</v>
      </c>
    </row>
    <row r="53" spans="1:21" x14ac:dyDescent="0.25">
      <c r="A53">
        <v>13</v>
      </c>
      <c r="C53">
        <v>24.9202113397685</v>
      </c>
      <c r="E53">
        <f t="shared" si="10"/>
        <v>595.75547190425777</v>
      </c>
      <c r="G53">
        <v>444.92658505443501</v>
      </c>
      <c r="I53">
        <f t="shared" si="12"/>
        <v>5.6009715258348997E-2</v>
      </c>
      <c r="K53">
        <f>(I56-I53)^2</f>
        <v>1.7406009909878338E-3</v>
      </c>
      <c r="M53">
        <v>23.9136618419118</v>
      </c>
      <c r="O53">
        <f t="shared" si="11"/>
        <v>689.28383149528531</v>
      </c>
      <c r="Q53">
        <v>441.11607939410101</v>
      </c>
      <c r="S53">
        <f t="shared" si="13"/>
        <v>5.4211721038957883E-2</v>
      </c>
      <c r="U53">
        <f>(S56-S53)^2</f>
        <v>2.0301495973635191E-3</v>
      </c>
    </row>
    <row r="54" spans="1:21" x14ac:dyDescent="0.25">
      <c r="A54">
        <v>14</v>
      </c>
      <c r="C54">
        <v>21.571753646066298</v>
      </c>
      <c r="E54">
        <f t="shared" si="10"/>
        <v>770.42663862392158</v>
      </c>
      <c r="G54">
        <v>472.18230753380698</v>
      </c>
      <c r="I54">
        <f t="shared" si="12"/>
        <v>4.5685222215832003E-2</v>
      </c>
      <c r="K54">
        <f>(I56-I54)^2</f>
        <v>2.7086823870132904E-3</v>
      </c>
      <c r="M54">
        <v>22.512972538532601</v>
      </c>
      <c r="O54">
        <f t="shared" si="11"/>
        <v>764.79375965746885</v>
      </c>
      <c r="Q54">
        <v>473.47443028522099</v>
      </c>
      <c r="S54">
        <f t="shared" si="13"/>
        <v>4.7548444221097191E-2</v>
      </c>
      <c r="U54">
        <f>(S56-S54)^2</f>
        <v>2.6750058001606468E-3</v>
      </c>
    </row>
    <row r="56" spans="1:21" x14ac:dyDescent="0.25">
      <c r="A56" t="s">
        <v>6</v>
      </c>
      <c r="C56">
        <f>AVERAGE(C41:C54)</f>
        <v>49.328313926906603</v>
      </c>
      <c r="E56">
        <f>SQRT(AVERAGE(E41:E54))</f>
        <v>32.348121197908576</v>
      </c>
      <c r="G56">
        <f>AVERAGE(G41:G54)</f>
        <v>484.35714309586638</v>
      </c>
      <c r="I56">
        <f>AVERAGE(I41:I54)</f>
        <v>9.7730225693719197E-2</v>
      </c>
      <c r="K56">
        <f>SQRT(AVERAGE(K41:K54))</f>
        <v>5.9362323518661199E-2</v>
      </c>
      <c r="M56">
        <f>AVERAGE(M41:M54)</f>
        <v>50.167877341432735</v>
      </c>
      <c r="O56">
        <f>SQRT(AVERAGE(O41:O54))</f>
        <v>32.580943093735392</v>
      </c>
      <c r="Q56">
        <f>AVERAGE(Q41:Q54)</f>
        <v>484.95906385072612</v>
      </c>
      <c r="S56">
        <f>AVERAGE(S41:S54)</f>
        <v>9.9268902457279193E-2</v>
      </c>
      <c r="U56">
        <f>SQRT(AVERAGE(U41:U54))</f>
        <v>5.96016129210225E-2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CoMz</vt:lpstr>
      <vt:lpstr>3DCoM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Serena</dc:creator>
  <cp:lastModifiedBy>Serena</cp:lastModifiedBy>
  <dcterms:created xsi:type="dcterms:W3CDTF">2017-06-26T19:08:23Z</dcterms:created>
  <dcterms:modified xsi:type="dcterms:W3CDTF">2017-08-17T16:53:50Z</dcterms:modified>
</cp:coreProperties>
</file>