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k\Desktop\Tony2017\IMU_Location\"/>
    </mc:Choice>
  </mc:AlternateContent>
  <bookViews>
    <workbookView xWindow="0" yWindow="0" windowWidth="17256" windowHeight="59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10" i="1" l="1"/>
  <c r="H10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M20" i="2"/>
  <c r="M21" i="2"/>
  <c r="M22" i="2"/>
  <c r="M23" i="2"/>
  <c r="M24" i="2"/>
  <c r="M25" i="2"/>
  <c r="M26" i="2"/>
  <c r="L66" i="2"/>
  <c r="K66" i="2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L49" i="2"/>
  <c r="K49" i="2"/>
  <c r="M48" i="2"/>
  <c r="M47" i="2"/>
  <c r="M46" i="2"/>
  <c r="M45" i="2"/>
  <c r="M44" i="2"/>
  <c r="M43" i="2"/>
  <c r="M42" i="2"/>
  <c r="M41" i="2"/>
  <c r="M40" i="2"/>
  <c r="M39" i="2"/>
  <c r="M38" i="2"/>
  <c r="M37" i="2"/>
  <c r="L33" i="2"/>
  <c r="K33" i="2"/>
  <c r="M32" i="2"/>
  <c r="M31" i="2"/>
  <c r="M30" i="2"/>
  <c r="M29" i="2"/>
  <c r="M28" i="2"/>
  <c r="M27" i="2"/>
  <c r="S66" i="2"/>
  <c r="R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R49" i="2"/>
  <c r="S49" i="2"/>
  <c r="T48" i="2"/>
  <c r="T47" i="2"/>
  <c r="T46" i="2"/>
  <c r="T45" i="2"/>
  <c r="T44" i="2"/>
  <c r="T43" i="2"/>
  <c r="T42" i="2"/>
  <c r="T41" i="2"/>
  <c r="T40" i="2"/>
  <c r="T39" i="2"/>
  <c r="T38" i="2"/>
  <c r="T37" i="2"/>
  <c r="R33" i="2"/>
  <c r="S33" i="2"/>
  <c r="T22" i="2"/>
  <c r="T32" i="2"/>
  <c r="T31" i="2"/>
  <c r="T30" i="2"/>
  <c r="T29" i="2"/>
  <c r="T28" i="2"/>
  <c r="T27" i="2"/>
  <c r="T26" i="2"/>
  <c r="T25" i="2"/>
  <c r="T24" i="2"/>
  <c r="T33" i="2" s="1"/>
  <c r="T23" i="2"/>
  <c r="T21" i="2"/>
  <c r="T20" i="2"/>
  <c r="G13" i="1"/>
  <c r="H13" i="1" s="1"/>
  <c r="H4" i="1"/>
  <c r="G5" i="1"/>
  <c r="H5" i="1" s="1"/>
  <c r="G6" i="1"/>
  <c r="H6" i="1" s="1"/>
  <c r="G8" i="1"/>
  <c r="H8" i="1" s="1"/>
  <c r="G9" i="1"/>
  <c r="H9" i="1" s="1"/>
  <c r="G11" i="1"/>
  <c r="H11" i="1" s="1"/>
  <c r="G12" i="1"/>
  <c r="H12" i="1" s="1"/>
  <c r="G14" i="1"/>
  <c r="H14" i="1" s="1"/>
  <c r="G15" i="1"/>
  <c r="H15" i="1" s="1"/>
  <c r="G16" i="1"/>
  <c r="H16" i="1" s="1"/>
  <c r="G7" i="1"/>
  <c r="H7" i="1" s="1"/>
  <c r="F4" i="2"/>
  <c r="F5" i="2"/>
  <c r="F6" i="2"/>
  <c r="F7" i="2"/>
  <c r="F8" i="2"/>
  <c r="F9" i="2"/>
  <c r="F10" i="2"/>
  <c r="F11" i="2"/>
  <c r="F12" i="2"/>
  <c r="F13" i="2"/>
  <c r="F14" i="2"/>
  <c r="F15" i="2"/>
  <c r="F3" i="2"/>
  <c r="R16" i="2"/>
  <c r="S16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M3" i="2"/>
  <c r="M4" i="2"/>
  <c r="M5" i="2"/>
  <c r="M6" i="2"/>
  <c r="M7" i="2"/>
  <c r="M8" i="2"/>
  <c r="M9" i="2"/>
  <c r="K16" i="2"/>
  <c r="L16" i="2"/>
  <c r="M10" i="2"/>
  <c r="M11" i="2"/>
  <c r="M12" i="2"/>
  <c r="M13" i="2"/>
  <c r="M14" i="2"/>
  <c r="M15" i="2"/>
  <c r="D16" i="2"/>
  <c r="E16" i="2"/>
  <c r="C16" i="2"/>
  <c r="C17" i="1"/>
  <c r="D17" i="1"/>
  <c r="B17" i="1"/>
  <c r="E17" i="1" l="1"/>
  <c r="F6" i="1"/>
  <c r="F8" i="1"/>
  <c r="F10" i="1"/>
  <c r="F12" i="1"/>
  <c r="F14" i="1"/>
  <c r="F16" i="1"/>
  <c r="F5" i="1"/>
  <c r="F7" i="1"/>
  <c r="F9" i="1"/>
  <c r="F11" i="1"/>
  <c r="F13" i="1"/>
  <c r="F15" i="1"/>
  <c r="G17" i="1"/>
  <c r="H17" i="1"/>
  <c r="N66" i="2"/>
  <c r="M66" i="2"/>
  <c r="U60" i="2"/>
  <c r="U64" i="2"/>
  <c r="U53" i="2"/>
  <c r="U57" i="2"/>
  <c r="U65" i="2"/>
  <c r="U55" i="2"/>
  <c r="U59" i="2"/>
  <c r="U54" i="2"/>
  <c r="U58" i="2"/>
  <c r="M49" i="2"/>
  <c r="M33" i="2"/>
  <c r="T66" i="2"/>
  <c r="U45" i="2"/>
  <c r="U46" i="2"/>
  <c r="T49" i="2"/>
  <c r="T16" i="2"/>
  <c r="U56" i="2" s="1"/>
  <c r="F16" i="2"/>
  <c r="M16" i="2"/>
  <c r="F17" i="1" l="1"/>
  <c r="N3" i="2"/>
  <c r="N29" i="2"/>
  <c r="N21" i="2"/>
  <c r="N27" i="2"/>
  <c r="N31" i="2"/>
  <c r="N23" i="2"/>
  <c r="N25" i="2"/>
  <c r="N38" i="2"/>
  <c r="N37" i="2"/>
  <c r="N48" i="2"/>
  <c r="N20" i="2"/>
  <c r="N47" i="2"/>
  <c r="N32" i="2"/>
  <c r="N26" i="2"/>
  <c r="N44" i="2"/>
  <c r="N30" i="2"/>
  <c r="N46" i="2"/>
  <c r="N24" i="2"/>
  <c r="N43" i="2"/>
  <c r="N45" i="2"/>
  <c r="N39" i="2"/>
  <c r="N40" i="2"/>
  <c r="U48" i="2"/>
  <c r="N42" i="2"/>
  <c r="U62" i="2"/>
  <c r="N22" i="2"/>
  <c r="N41" i="2"/>
  <c r="U61" i="2"/>
  <c r="U66" i="2" s="1"/>
  <c r="U63" i="2"/>
  <c r="N28" i="2"/>
  <c r="U15" i="2"/>
  <c r="U29" i="2"/>
  <c r="U25" i="2"/>
  <c r="U21" i="2"/>
  <c r="U32" i="2"/>
  <c r="U28" i="2"/>
  <c r="U24" i="2"/>
  <c r="U20" i="2"/>
  <c r="U30" i="2"/>
  <c r="U26" i="2"/>
  <c r="U31" i="2"/>
  <c r="U27" i="2"/>
  <c r="U23" i="2"/>
  <c r="U22" i="2"/>
  <c r="U42" i="2"/>
  <c r="U41" i="2"/>
  <c r="U44" i="2"/>
  <c r="U38" i="2"/>
  <c r="U37" i="2"/>
  <c r="U40" i="2"/>
  <c r="U47" i="2"/>
  <c r="U43" i="2"/>
  <c r="U39" i="2"/>
  <c r="U13" i="2"/>
  <c r="U12" i="2"/>
  <c r="U11" i="2"/>
  <c r="U14" i="2"/>
  <c r="U9" i="2"/>
  <c r="U8" i="2"/>
  <c r="U7" i="2"/>
  <c r="G7" i="2"/>
  <c r="G3" i="2"/>
  <c r="U10" i="2"/>
  <c r="U5" i="2"/>
  <c r="U4" i="2"/>
  <c r="U6" i="2"/>
  <c r="U3" i="2"/>
  <c r="G4" i="2"/>
  <c r="G10" i="2"/>
  <c r="G5" i="2"/>
  <c r="G15" i="2"/>
  <c r="G13" i="2"/>
  <c r="G12" i="2"/>
  <c r="G11" i="2"/>
  <c r="G6" i="2"/>
  <c r="G14" i="2"/>
  <c r="G9" i="2"/>
  <c r="G8" i="2"/>
  <c r="N7" i="2"/>
  <c r="N11" i="2"/>
  <c r="N15" i="2"/>
  <c r="N8" i="2"/>
  <c r="N12" i="2"/>
  <c r="N4" i="2"/>
  <c r="N13" i="2"/>
  <c r="N6" i="2"/>
  <c r="N10" i="2"/>
  <c r="N14" i="2"/>
  <c r="N5" i="2"/>
  <c r="N9" i="2"/>
  <c r="N49" i="2" l="1"/>
  <c r="N33" i="2"/>
  <c r="U33" i="2"/>
  <c r="U49" i="2"/>
  <c r="U16" i="2"/>
  <c r="G16" i="2"/>
  <c r="N16" i="2"/>
</calcChain>
</file>

<file path=xl/sharedStrings.xml><?xml version="1.0" encoding="utf-8"?>
<sst xmlns="http://schemas.openxmlformats.org/spreadsheetml/2006/main" count="65" uniqueCount="24">
  <si>
    <t>CoMz</t>
  </si>
  <si>
    <t>Shoulder</t>
  </si>
  <si>
    <t>ASIS</t>
  </si>
  <si>
    <t>3DCoM</t>
  </si>
  <si>
    <t>3DShoulder</t>
  </si>
  <si>
    <t>3DASIS</t>
  </si>
  <si>
    <t>3DCoM - ASIS</t>
  </si>
  <si>
    <t>3DShoulder - ASIS</t>
  </si>
  <si>
    <t>% of trunk</t>
  </si>
  <si>
    <t>Error</t>
  </si>
  <si>
    <t>Center ASIS as reference point</t>
  </si>
  <si>
    <t>Center ASIS as reference point (Projected CoM)</t>
  </si>
  <si>
    <t>TOT</t>
  </si>
  <si>
    <t>Trunk %</t>
  </si>
  <si>
    <t>Estimate</t>
  </si>
  <si>
    <t>NAT</t>
  </si>
  <si>
    <t>ARM</t>
  </si>
  <si>
    <t>Met</t>
  </si>
  <si>
    <t>Str</t>
  </si>
  <si>
    <t>CoMz vs height of Shoulder and ASIS</t>
  </si>
  <si>
    <t>Trunk % = ratio of CoMz - ASIS over Shoulder - ASIS</t>
  </si>
  <si>
    <t>Estimate = estimation using multiple regression</t>
  </si>
  <si>
    <t>Error = root mean square error</t>
  </si>
  <si>
    <t>Difference = 20 mm above 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</si>
</sst>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22" sqref="D22"/>
    </sheetView>
  </sheetViews>
  <sheetFormatPr defaultRowHeight="14.4" x14ac:dyDescent="0.3"/>
  <cols>
    <col min="7" max="7" width="10" bestFit="1" customWidth="1"/>
  </cols>
  <sheetData>
    <row r="1" spans="1:10" x14ac:dyDescent="0.3">
      <c r="C1" t="s">
        <v>19</v>
      </c>
    </row>
    <row r="2" spans="1:10" x14ac:dyDescent="0.3">
      <c r="A2" t="s">
        <v>15</v>
      </c>
    </row>
    <row r="3" spans="1:10" x14ac:dyDescent="0.3">
      <c r="B3" t="s">
        <v>0</v>
      </c>
      <c r="C3" t="s">
        <v>1</v>
      </c>
      <c r="D3" t="s">
        <v>2</v>
      </c>
      <c r="E3" t="s">
        <v>13</v>
      </c>
      <c r="F3" t="s">
        <v>9</v>
      </c>
      <c r="G3" t="s">
        <v>14</v>
      </c>
      <c r="H3" t="s">
        <v>9</v>
      </c>
      <c r="J3" t="s">
        <v>20</v>
      </c>
    </row>
    <row r="4" spans="1:10" x14ac:dyDescent="0.3">
      <c r="A4">
        <v>1</v>
      </c>
      <c r="B4">
        <v>914.18796858353096</v>
      </c>
      <c r="C4">
        <v>1326.0139988850799</v>
      </c>
      <c r="D4">
        <v>929.87930242097104</v>
      </c>
      <c r="E4" s="5">
        <f>(B4-D4)/(C4-D4)</f>
        <v>-3.9611106973210491E-2</v>
      </c>
      <c r="F4" s="4">
        <f>($E$17-E4)^2</f>
        <v>6.6978592851355727E-3</v>
      </c>
      <c r="G4" s="2">
        <f>2406.82668045485 - 1.11134031500989*C4  - 2.61333893335199 * D4 + 0.001941350178866*C4*D4</f>
        <v>896.8328621821056</v>
      </c>
      <c r="H4" s="7">
        <f t="shared" ref="H4:H16" si="0">(B4-G4)^2</f>
        <v>301.19971820479549</v>
      </c>
      <c r="J4" s="1"/>
    </row>
    <row r="5" spans="1:10" x14ac:dyDescent="0.3">
      <c r="A5">
        <v>2</v>
      </c>
      <c r="B5">
        <v>965.45023269416799</v>
      </c>
      <c r="C5">
        <v>1431.1040674370699</v>
      </c>
      <c r="D5">
        <v>877.49748278353104</v>
      </c>
      <c r="E5" s="5">
        <f t="shared" ref="E5:E17" si="1">(B5-D5)/(C5-D5)</f>
        <v>0.15887229731142022</v>
      </c>
      <c r="F5" s="4">
        <f t="shared" ref="F5:F16" si="2">($E$17-E5)^2</f>
        <v>1.360557874300964E-2</v>
      </c>
      <c r="G5" s="2">
        <f t="shared" ref="G5:G16" si="3">2406.82668045485 - 1.11134031500989*C5  - 2.61333893335199 * D5 + 0.001941350178866*C5*D5</f>
        <v>961.11326161961938</v>
      </c>
      <c r="H5" s="7">
        <f t="shared" si="0"/>
        <v>18.809318101471366</v>
      </c>
      <c r="J5" s="9" t="s">
        <v>21</v>
      </c>
    </row>
    <row r="6" spans="1:10" x14ac:dyDescent="0.3">
      <c r="A6">
        <v>3</v>
      </c>
      <c r="B6">
        <v>925.79518424020205</v>
      </c>
      <c r="C6">
        <v>1380.22467586729</v>
      </c>
      <c r="D6">
        <v>947.00376902665005</v>
      </c>
      <c r="E6" s="5">
        <f t="shared" si="1"/>
        <v>-4.8955589288421773E-2</v>
      </c>
      <c r="F6" s="4">
        <f t="shared" si="2"/>
        <v>8.3146919135662928E-3</v>
      </c>
      <c r="G6" s="2">
        <f t="shared" si="3"/>
        <v>935.58158590598828</v>
      </c>
      <c r="H6" s="7">
        <f t="shared" si="0"/>
        <v>95.773657564103488</v>
      </c>
      <c r="J6" s="1"/>
    </row>
    <row r="7" spans="1:10" x14ac:dyDescent="0.3">
      <c r="A7">
        <v>4</v>
      </c>
      <c r="B7">
        <v>871.73579865064596</v>
      </c>
      <c r="C7">
        <v>1301.1712843589801</v>
      </c>
      <c r="D7">
        <v>877.44040575659903</v>
      </c>
      <c r="E7" s="5">
        <f t="shared" si="1"/>
        <v>-1.3462807159036763E-2</v>
      </c>
      <c r="F7" s="4">
        <f t="shared" si="2"/>
        <v>3.1016156120094876E-3</v>
      </c>
      <c r="G7" s="2">
        <f t="shared" si="3"/>
        <v>884.17340474674347</v>
      </c>
      <c r="H7" s="7">
        <f t="shared" si="0"/>
        <v>154.69404540168196</v>
      </c>
      <c r="J7" s="9" t="s">
        <v>22</v>
      </c>
    </row>
    <row r="8" spans="1:10" x14ac:dyDescent="0.3">
      <c r="A8">
        <v>5</v>
      </c>
      <c r="B8">
        <v>1001.21569384672</v>
      </c>
      <c r="C8">
        <v>1464.1010061709101</v>
      </c>
      <c r="D8">
        <v>975.84638836330805</v>
      </c>
      <c r="E8" s="5">
        <f t="shared" si="1"/>
        <v>5.1959171625098256E-2</v>
      </c>
      <c r="F8" s="4">
        <f t="shared" si="2"/>
        <v>9.4669561112678332E-5</v>
      </c>
      <c r="G8" s="2">
        <f t="shared" si="3"/>
        <v>1003.1749961868322</v>
      </c>
      <c r="H8" s="7">
        <f t="shared" si="0"/>
        <v>3.8388656599692643</v>
      </c>
      <c r="J8" s="1"/>
    </row>
    <row r="9" spans="1:10" x14ac:dyDescent="0.3">
      <c r="A9">
        <v>6</v>
      </c>
      <c r="B9">
        <v>923.57661404851399</v>
      </c>
      <c r="C9">
        <v>1375.23962741174</v>
      </c>
      <c r="D9">
        <v>945.67476599640304</v>
      </c>
      <c r="E9" s="5">
        <f t="shared" si="1"/>
        <v>-5.1443108905788328E-2</v>
      </c>
      <c r="F9" s="4">
        <f t="shared" si="2"/>
        <v>8.7745282841771473E-3</v>
      </c>
      <c r="G9" s="2">
        <f t="shared" si="3"/>
        <v>931.88176368656104</v>
      </c>
      <c r="H9" s="7">
        <f t="shared" si="0"/>
        <v>68.975510510353132</v>
      </c>
      <c r="J9" s="1"/>
    </row>
    <row r="10" spans="1:10" x14ac:dyDescent="0.3">
      <c r="A10">
        <v>7</v>
      </c>
      <c r="B10">
        <v>904.63723201255902</v>
      </c>
      <c r="C10">
        <v>1307.2730200470801</v>
      </c>
      <c r="D10">
        <v>860.45884853573398</v>
      </c>
      <c r="E10" s="5">
        <f t="shared" si="1"/>
        <v>9.8874176992623006E-2</v>
      </c>
      <c r="F10" s="4">
        <f t="shared" si="2"/>
        <v>3.2086371949911837E-3</v>
      </c>
      <c r="G10" s="2">
        <f t="shared" si="3"/>
        <v>889.06761293507657</v>
      </c>
      <c r="H10" s="7">
        <f t="shared" si="0"/>
        <v>242.41303821790569</v>
      </c>
      <c r="J10" s="1"/>
    </row>
    <row r="11" spans="1:10" x14ac:dyDescent="0.3">
      <c r="A11">
        <v>9</v>
      </c>
      <c r="B11">
        <v>902.40986087361603</v>
      </c>
      <c r="C11">
        <v>1342.8940470364901</v>
      </c>
      <c r="D11">
        <v>845.14737466804297</v>
      </c>
      <c r="E11" s="5">
        <f t="shared" si="1"/>
        <v>0.11504343350624278</v>
      </c>
      <c r="F11" s="4">
        <f t="shared" si="2"/>
        <v>5.3018917466080267E-3</v>
      </c>
      <c r="G11" s="2">
        <f t="shared" si="3"/>
        <v>909.08037904154594</v>
      </c>
      <c r="H11" s="7">
        <f t="shared" si="0"/>
        <v>44.495812628683041</v>
      </c>
      <c r="J11" s="1"/>
    </row>
    <row r="12" spans="1:10" x14ac:dyDescent="0.3">
      <c r="A12">
        <v>10</v>
      </c>
      <c r="B12">
        <v>983.270888491665</v>
      </c>
      <c r="C12">
        <v>1433.29637591087</v>
      </c>
      <c r="D12">
        <v>947.43232211060001</v>
      </c>
      <c r="E12" s="5">
        <f t="shared" si="1"/>
        <v>7.376253933738755E-2</v>
      </c>
      <c r="F12" s="4">
        <f t="shared" si="2"/>
        <v>9.9434245841477603E-4</v>
      </c>
      <c r="G12" s="2">
        <f t="shared" si="3"/>
        <v>974.24388620640184</v>
      </c>
      <c r="H12" s="7">
        <f t="shared" si="0"/>
        <v>81.486770258146407</v>
      </c>
      <c r="J12" s="1"/>
    </row>
    <row r="13" spans="1:10" x14ac:dyDescent="0.3">
      <c r="A13">
        <v>11</v>
      </c>
      <c r="B13">
        <v>900.31853631607498</v>
      </c>
      <c r="C13">
        <v>1327.4247710795901</v>
      </c>
      <c r="D13">
        <v>850.73976255035404</v>
      </c>
      <c r="E13" s="5">
        <f t="shared" si="1"/>
        <v>0.10400741134841075</v>
      </c>
      <c r="F13" s="4">
        <f t="shared" si="2"/>
        <v>3.8165297037104882E-3</v>
      </c>
      <c r="G13" s="2">
        <f t="shared" si="3"/>
        <v>900.68790820694676</v>
      </c>
      <c r="H13" s="7">
        <f t="shared" si="0"/>
        <v>0.13643559376619088</v>
      </c>
      <c r="J13" s="1"/>
    </row>
    <row r="14" spans="1:10" x14ac:dyDescent="0.3">
      <c r="A14">
        <v>12</v>
      </c>
      <c r="B14">
        <v>986.73750969352704</v>
      </c>
      <c r="C14">
        <v>1452.3859358393399</v>
      </c>
      <c r="D14">
        <v>959.49530982525005</v>
      </c>
      <c r="E14" s="5">
        <f t="shared" si="1"/>
        <v>5.5270273830483128E-2</v>
      </c>
      <c r="F14" s="4">
        <f t="shared" si="2"/>
        <v>1.7006587161636196E-4</v>
      </c>
      <c r="G14" s="2">
        <f t="shared" si="3"/>
        <v>990.62827672290587</v>
      </c>
      <c r="H14" s="7">
        <f t="shared" si="0"/>
        <v>15.138068076901298</v>
      </c>
      <c r="J14" s="1"/>
    </row>
    <row r="15" spans="1:10" x14ac:dyDescent="0.3">
      <c r="A15">
        <v>13</v>
      </c>
      <c r="B15">
        <v>897.39109321044498</v>
      </c>
      <c r="C15">
        <v>1334.8296810209499</v>
      </c>
      <c r="D15">
        <v>905.74201050821898</v>
      </c>
      <c r="E15" s="5">
        <f t="shared" si="1"/>
        <v>-1.9462030423282074E-2</v>
      </c>
      <c r="F15" s="4">
        <f t="shared" si="2"/>
        <v>3.8058255799659621E-3</v>
      </c>
      <c r="G15" s="2">
        <f t="shared" si="3"/>
        <v>903.48012297195623</v>
      </c>
      <c r="H15" s="7">
        <f t="shared" si="0"/>
        <v>37.076283436569824</v>
      </c>
      <c r="J15" s="1"/>
    </row>
    <row r="16" spans="1:10" x14ac:dyDescent="0.3">
      <c r="A16">
        <v>14</v>
      </c>
      <c r="B16">
        <v>1009.7179960933</v>
      </c>
      <c r="C16">
        <v>1458.6409392865501</v>
      </c>
      <c r="D16">
        <v>1010.64330847879</v>
      </c>
      <c r="E16" s="5">
        <f t="shared" si="1"/>
        <v>-2.0654403547215056E-3</v>
      </c>
      <c r="F16" s="4">
        <f t="shared" si="2"/>
        <v>1.9620278504745288E-3</v>
      </c>
      <c r="G16" s="2">
        <f t="shared" si="3"/>
        <v>1006.4985483426271</v>
      </c>
      <c r="H16" s="7">
        <f t="shared" si="0"/>
        <v>10.364843819312695</v>
      </c>
      <c r="J16" s="1"/>
    </row>
    <row r="17" spans="2:8" x14ac:dyDescent="0.3">
      <c r="B17" s="12">
        <f>AVERAGE(B4:B16)</f>
        <v>937.41881605807441</v>
      </c>
      <c r="C17">
        <f t="shared" ref="C17:D17" si="4">AVERAGE(C4:C16)</f>
        <v>1379.5845715655339</v>
      </c>
      <c r="D17" s="12">
        <f t="shared" si="4"/>
        <v>917.92315777111151</v>
      </c>
      <c r="E17" s="5">
        <f t="shared" si="1"/>
        <v>4.222934320355462E-2</v>
      </c>
      <c r="F17" s="5">
        <f xml:space="preserve"> SQRT(SUM(F4:F16)/COUNT(F4:F16))</f>
        <v>6.7850663964095628E-2</v>
      </c>
      <c r="G17" s="2">
        <f>AVERAGE(G4:G16)</f>
        <v>937.4188160581009</v>
      </c>
      <c r="H17" s="6">
        <f xml:space="preserve"> SQRT(SUM(H4:H16)/COUNT(H4:H16))</f>
        <v>9.0910030227424485</v>
      </c>
    </row>
    <row r="19" spans="2:8" x14ac:dyDescent="0.3">
      <c r="B19" s="13" t="s">
        <v>23</v>
      </c>
      <c r="C19" s="13"/>
      <c r="D19" s="13"/>
    </row>
  </sheetData>
  <sortState ref="Q2:V14">
    <sortCondition ref="Q2"/>
  </sortState>
  <mergeCells count="1">
    <mergeCell ref="B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L14" sqref="L14"/>
    </sheetView>
  </sheetViews>
  <sheetFormatPr defaultRowHeight="14.4" x14ac:dyDescent="0.3"/>
  <cols>
    <col min="2" max="2" width="4.109375" customWidth="1"/>
    <col min="4" max="4" width="10.33203125" customWidth="1"/>
    <col min="6" max="6" width="9.21875" customWidth="1"/>
    <col min="7" max="7" width="6.6640625" customWidth="1"/>
    <col min="8" max="8" width="3.77734375" customWidth="1"/>
    <col min="9" max="9" width="3.109375" customWidth="1"/>
    <col min="10" max="10" width="4" customWidth="1"/>
    <col min="11" max="11" width="12" customWidth="1"/>
    <col min="12" max="12" width="15.33203125" customWidth="1"/>
    <col min="13" max="13" width="9" customWidth="1"/>
    <col min="15" max="15" width="4.44140625" customWidth="1"/>
    <col min="16" max="16" width="3.77734375" customWidth="1"/>
    <col min="17" max="17" width="4" customWidth="1"/>
    <col min="18" max="18" width="12.88671875" customWidth="1"/>
    <col min="19" max="19" width="15.77734375" customWidth="1"/>
    <col min="20" max="20" width="9.6640625" customWidth="1"/>
    <col min="21" max="21" width="7.44140625" customWidth="1"/>
    <col min="22" max="22" width="9.88671875" customWidth="1"/>
  </cols>
  <sheetData>
    <row r="1" spans="1:21" x14ac:dyDescent="0.3">
      <c r="A1" t="s">
        <v>15</v>
      </c>
      <c r="K1" s="11" t="s">
        <v>10</v>
      </c>
      <c r="L1" s="11"/>
      <c r="M1" s="11"/>
      <c r="R1" s="11" t="s">
        <v>11</v>
      </c>
      <c r="S1" s="11"/>
      <c r="T1" s="11"/>
    </row>
    <row r="2" spans="1:21" x14ac:dyDescent="0.3">
      <c r="C2" t="s">
        <v>3</v>
      </c>
      <c r="D2" t="s">
        <v>4</v>
      </c>
      <c r="E2" t="s">
        <v>5</v>
      </c>
      <c r="F2" t="s">
        <v>8</v>
      </c>
      <c r="G2" t="s">
        <v>9</v>
      </c>
      <c r="K2" t="s">
        <v>6</v>
      </c>
      <c r="L2" t="s">
        <v>7</v>
      </c>
      <c r="M2" t="s">
        <v>8</v>
      </c>
      <c r="N2" t="s">
        <v>9</v>
      </c>
      <c r="R2" t="s">
        <v>6</v>
      </c>
      <c r="S2" t="s">
        <v>7</v>
      </c>
      <c r="T2" t="s">
        <v>8</v>
      </c>
      <c r="U2" t="s">
        <v>9</v>
      </c>
    </row>
    <row r="3" spans="1:21" x14ac:dyDescent="0.3">
      <c r="B3">
        <v>1</v>
      </c>
      <c r="C3">
        <v>1224.81721970171</v>
      </c>
      <c r="D3">
        <v>1538.88315946844</v>
      </c>
      <c r="E3">
        <v>1290.52486894241</v>
      </c>
      <c r="F3" s="5">
        <f>(C3-E3)/(D3-E3)</f>
        <v>-0.26456797194701775</v>
      </c>
      <c r="G3" s="4">
        <f t="shared" ref="G3:G15" si="0">($F$16-F3)^2</f>
        <v>1.4771385007768253E-2</v>
      </c>
      <c r="I3" s="4"/>
      <c r="J3">
        <v>1</v>
      </c>
      <c r="K3">
        <v>81.272371279694894</v>
      </c>
      <c r="L3">
        <v>412.313886256552</v>
      </c>
      <c r="M3" s="5">
        <f>K3/L3</f>
        <v>0.19711286470988559</v>
      </c>
      <c r="N3" s="4">
        <f>($M$16-M3)^2</f>
        <v>1.4303908451605805E-4</v>
      </c>
      <c r="Q3">
        <v>1</v>
      </c>
      <c r="R3">
        <v>7.2518965205826298</v>
      </c>
      <c r="S3">
        <v>412.313886256552</v>
      </c>
      <c r="T3" s="5">
        <f>R3/S3</f>
        <v>1.7588290771439891E-2</v>
      </c>
      <c r="U3" s="4">
        <f>($T$16-T3)^2</f>
        <v>3.3351441505292379E-3</v>
      </c>
    </row>
    <row r="4" spans="1:21" x14ac:dyDescent="0.3">
      <c r="B4">
        <v>2</v>
      </c>
      <c r="C4">
        <v>1350.2700217445999</v>
      </c>
      <c r="D4">
        <v>1712.0544321231</v>
      </c>
      <c r="E4">
        <v>1352.2856062477099</v>
      </c>
      <c r="F4" s="5">
        <f t="shared" ref="F4:F16" si="1">(C4-E4)/(D4-E4)</f>
        <v>-5.6024434529746295E-3</v>
      </c>
      <c r="G4" s="4">
        <f t="shared" si="0"/>
        <v>1.8886439155320567E-2</v>
      </c>
      <c r="H4" s="4"/>
      <c r="I4" s="4"/>
      <c r="J4">
        <v>2</v>
      </c>
      <c r="K4">
        <v>122.27456479712301</v>
      </c>
      <c r="L4">
        <v>560.815584082952</v>
      </c>
      <c r="M4" s="5">
        <f t="shared" ref="M4:M15" si="2">K4/L4</f>
        <v>0.21802989836144959</v>
      </c>
      <c r="N4" s="4">
        <f t="shared" ref="N4:N15" si="3">($M$16-M4)^2</f>
        <v>1.0808924268530336E-3</v>
      </c>
      <c r="Q4">
        <v>2</v>
      </c>
      <c r="R4">
        <v>100.447858142553</v>
      </c>
      <c r="S4">
        <v>560.815584082952</v>
      </c>
      <c r="T4" s="5">
        <f t="shared" ref="T4:T15" si="4">R4/S4</f>
        <v>0.17911031895949497</v>
      </c>
      <c r="U4" s="4">
        <f t="shared" ref="U4:U15" si="5">($T$16-T4)^2</f>
        <v>1.0768487116335195E-2</v>
      </c>
    </row>
    <row r="5" spans="1:21" x14ac:dyDescent="0.3">
      <c r="B5">
        <v>3</v>
      </c>
      <c r="C5">
        <v>1297.5859984317699</v>
      </c>
      <c r="D5">
        <v>1632.6735976877801</v>
      </c>
      <c r="E5">
        <v>1367.8643088607701</v>
      </c>
      <c r="F5" s="5">
        <f t="shared" si="1"/>
        <v>-0.26539216483040495</v>
      </c>
      <c r="G5" s="4">
        <f t="shared" si="0"/>
        <v>1.4972405129904142E-2</v>
      </c>
      <c r="H5" s="4"/>
      <c r="I5" s="4"/>
      <c r="J5">
        <v>3</v>
      </c>
      <c r="K5">
        <v>80.678458079659507</v>
      </c>
      <c r="L5">
        <v>448.21728168504802</v>
      </c>
      <c r="M5" s="5">
        <f t="shared" si="2"/>
        <v>0.17999854395696951</v>
      </c>
      <c r="N5" s="4">
        <f t="shared" si="3"/>
        <v>2.656810652096117E-5</v>
      </c>
      <c r="Q5">
        <v>3</v>
      </c>
      <c r="R5">
        <v>0.136906286200456</v>
      </c>
      <c r="S5">
        <v>448.21728168504802</v>
      </c>
      <c r="T5" s="5">
        <f t="shared" si="4"/>
        <v>3.0544624626200137E-4</v>
      </c>
      <c r="U5" s="4">
        <f t="shared" si="5"/>
        <v>5.6300338434759458E-3</v>
      </c>
    </row>
    <row r="6" spans="1:21" x14ac:dyDescent="0.3">
      <c r="B6">
        <v>4</v>
      </c>
      <c r="C6">
        <v>1298.8381934461399</v>
      </c>
      <c r="D6">
        <v>1604.4703536009499</v>
      </c>
      <c r="E6">
        <v>1358.23563399007</v>
      </c>
      <c r="F6" s="5">
        <f t="shared" si="1"/>
        <v>-0.24122284882406003</v>
      </c>
      <c r="G6" s="4">
        <f t="shared" si="0"/>
        <v>9.6417599250684348E-3</v>
      </c>
      <c r="H6" s="4"/>
      <c r="I6" s="4"/>
      <c r="J6">
        <v>4</v>
      </c>
      <c r="K6">
        <v>74.174339014364307</v>
      </c>
      <c r="L6">
        <v>434.95534894122602</v>
      </c>
      <c r="M6" s="5">
        <f t="shared" si="2"/>
        <v>0.17053322644478439</v>
      </c>
      <c r="N6" s="4">
        <f t="shared" si="3"/>
        <v>2.1373689789866925E-4</v>
      </c>
      <c r="Q6">
        <v>4</v>
      </c>
      <c r="R6">
        <v>11.4202624342498</v>
      </c>
      <c r="S6">
        <v>434.95534894122602</v>
      </c>
      <c r="T6" s="5">
        <f t="shared" si="4"/>
        <v>2.625617195431474E-2</v>
      </c>
      <c r="U6" s="4">
        <f t="shared" si="5"/>
        <v>2.4091237829950013E-3</v>
      </c>
    </row>
    <row r="7" spans="1:21" x14ac:dyDescent="0.3">
      <c r="B7">
        <v>5</v>
      </c>
      <c r="C7">
        <v>1377.9797879376299</v>
      </c>
      <c r="D7">
        <v>1736.7917259217199</v>
      </c>
      <c r="E7">
        <v>1413.73525824685</v>
      </c>
      <c r="F7" s="5">
        <f t="shared" si="1"/>
        <v>-0.11067870136314696</v>
      </c>
      <c r="G7" s="4">
        <f t="shared" si="0"/>
        <v>1.046631442959292E-3</v>
      </c>
      <c r="H7" s="4"/>
      <c r="I7" s="4"/>
      <c r="J7">
        <v>5</v>
      </c>
      <c r="K7">
        <v>81.113205399738803</v>
      </c>
      <c r="L7">
        <v>496.652961126234</v>
      </c>
      <c r="M7" s="5">
        <f t="shared" si="2"/>
        <v>0.16331968547172782</v>
      </c>
      <c r="N7" s="4">
        <f t="shared" si="3"/>
        <v>4.7669230773461261E-4</v>
      </c>
      <c r="Q7">
        <v>5</v>
      </c>
      <c r="R7">
        <v>39.404703422114501</v>
      </c>
      <c r="S7">
        <v>496.652961126234</v>
      </c>
      <c r="T7" s="5">
        <f t="shared" si="4"/>
        <v>7.9340518443217392E-2</v>
      </c>
      <c r="U7" s="4">
        <f t="shared" si="5"/>
        <v>1.601216827358753E-5</v>
      </c>
    </row>
    <row r="8" spans="1:21" x14ac:dyDescent="0.3">
      <c r="B8">
        <v>6</v>
      </c>
      <c r="C8">
        <v>1213.8903402446699</v>
      </c>
      <c r="D8">
        <v>1587.36326592157</v>
      </c>
      <c r="E8">
        <v>1277.1827398155499</v>
      </c>
      <c r="F8" s="5">
        <f t="shared" si="1"/>
        <v>-0.20405020381339656</v>
      </c>
      <c r="G8" s="4">
        <f t="shared" si="0"/>
        <v>3.7234182713834817E-3</v>
      </c>
      <c r="H8" s="4"/>
      <c r="I8" s="4"/>
      <c r="J8">
        <v>6</v>
      </c>
      <c r="K8">
        <v>74.190513862906897</v>
      </c>
      <c r="L8">
        <v>434.73212615879203</v>
      </c>
      <c r="M8" s="5">
        <f t="shared" si="2"/>
        <v>0.17065799695651609</v>
      </c>
      <c r="N8" s="4">
        <f t="shared" si="3"/>
        <v>2.1010423984148738E-4</v>
      </c>
      <c r="Q8">
        <v>6</v>
      </c>
      <c r="R8">
        <v>10.7137444706224</v>
      </c>
      <c r="S8">
        <v>434.73212615879203</v>
      </c>
      <c r="T8" s="5">
        <f t="shared" si="4"/>
        <v>2.4644473748206622E-2</v>
      </c>
      <c r="U8" s="4">
        <f t="shared" si="5"/>
        <v>2.5699347585065326E-3</v>
      </c>
    </row>
    <row r="9" spans="1:21" x14ac:dyDescent="0.3">
      <c r="B9">
        <v>7</v>
      </c>
      <c r="C9">
        <v>1352.11595470104</v>
      </c>
      <c r="D9">
        <v>1620.0928437559101</v>
      </c>
      <c r="E9">
        <v>1398.2252156908801</v>
      </c>
      <c r="F9" s="5">
        <f t="shared" si="1"/>
        <v>-0.20782329261808916</v>
      </c>
      <c r="G9" s="4">
        <f t="shared" si="0"/>
        <v>4.1981208599412888E-3</v>
      </c>
      <c r="H9" s="4"/>
      <c r="I9" s="4"/>
      <c r="J9">
        <v>7</v>
      </c>
      <c r="K9">
        <v>106.76590671313301</v>
      </c>
      <c r="L9">
        <v>469.81045596389998</v>
      </c>
      <c r="M9" s="5">
        <f t="shared" si="2"/>
        <v>0.2272531514737868</v>
      </c>
      <c r="N9" s="4">
        <f t="shared" si="3"/>
        <v>1.772425290842796E-3</v>
      </c>
      <c r="Q9">
        <v>7</v>
      </c>
      <c r="R9">
        <v>72.333661868384596</v>
      </c>
      <c r="S9">
        <v>469.81045596389998</v>
      </c>
      <c r="T9" s="5">
        <f t="shared" si="4"/>
        <v>0.15396349942867743</v>
      </c>
      <c r="U9" s="4">
        <f t="shared" si="5"/>
        <v>6.1818122723812331E-3</v>
      </c>
    </row>
    <row r="10" spans="1:21" x14ac:dyDescent="0.3">
      <c r="B10">
        <v>9</v>
      </c>
      <c r="C10">
        <v>1177.22079891976</v>
      </c>
      <c r="D10">
        <v>1540.0985837072201</v>
      </c>
      <c r="E10">
        <v>1187.0994160713899</v>
      </c>
      <c r="F10" s="5">
        <f t="shared" si="1"/>
        <v>-2.7984817125181218E-2</v>
      </c>
      <c r="G10" s="4">
        <f t="shared" si="0"/>
        <v>1.3235482719005218E-2</v>
      </c>
      <c r="H10" s="4"/>
      <c r="I10" s="4"/>
      <c r="J10">
        <v>9</v>
      </c>
      <c r="K10">
        <v>96.527339975302297</v>
      </c>
      <c r="L10">
        <v>504.09372334882698</v>
      </c>
      <c r="M10" s="5">
        <f t="shared" si="2"/>
        <v>0.19148689123531598</v>
      </c>
      <c r="N10" s="4">
        <f t="shared" si="3"/>
        <v>4.0118559827548574E-5</v>
      </c>
      <c r="Q10">
        <v>9</v>
      </c>
      <c r="R10">
        <v>69.334336167450104</v>
      </c>
      <c r="S10">
        <v>504.09372334882698</v>
      </c>
      <c r="T10" s="5">
        <f t="shared" si="4"/>
        <v>0.13754255003780627</v>
      </c>
      <c r="U10" s="4">
        <f t="shared" si="5"/>
        <v>3.8692819236783083E-3</v>
      </c>
    </row>
    <row r="11" spans="1:21" x14ac:dyDescent="0.3">
      <c r="B11">
        <v>10</v>
      </c>
      <c r="C11">
        <v>1236.4485160485101</v>
      </c>
      <c r="D11">
        <v>1614.3155090381299</v>
      </c>
      <c r="E11">
        <v>1247.00914522321</v>
      </c>
      <c r="F11" s="5">
        <f t="shared" si="1"/>
        <v>-2.8751555145995887E-2</v>
      </c>
      <c r="G11" s="4">
        <f t="shared" si="0"/>
        <v>1.3059650983957062E-2</v>
      </c>
      <c r="H11" s="4"/>
      <c r="I11" s="4"/>
      <c r="J11">
        <v>10</v>
      </c>
      <c r="K11">
        <v>70.944344926715701</v>
      </c>
      <c r="L11">
        <v>490.78422457141102</v>
      </c>
      <c r="M11" s="5">
        <f t="shared" si="2"/>
        <v>0.14455302630941233</v>
      </c>
      <c r="N11" s="4">
        <f t="shared" si="3"/>
        <v>1.6483554173437752E-3</v>
      </c>
      <c r="Q11">
        <v>10</v>
      </c>
      <c r="R11">
        <v>44.139154796996998</v>
      </c>
      <c r="S11">
        <v>490.78422457141102</v>
      </c>
      <c r="T11" s="5">
        <f t="shared" si="4"/>
        <v>8.9935968980141043E-2</v>
      </c>
      <c r="U11" s="4">
        <f t="shared" si="5"/>
        <v>2.1307157060866774E-4</v>
      </c>
    </row>
    <row r="12" spans="1:21" x14ac:dyDescent="0.3">
      <c r="B12">
        <v>11</v>
      </c>
      <c r="C12">
        <v>1376.39370827995</v>
      </c>
      <c r="D12">
        <v>1674.91016891291</v>
      </c>
      <c r="E12">
        <v>1398.4380370803899</v>
      </c>
      <c r="F12" s="5">
        <f t="shared" si="1"/>
        <v>-7.9734361124664005E-2</v>
      </c>
      <c r="G12" s="4">
        <f t="shared" si="0"/>
        <v>4.0063866556839453E-3</v>
      </c>
      <c r="H12" s="4"/>
      <c r="I12" s="4"/>
      <c r="J12">
        <v>11</v>
      </c>
      <c r="K12">
        <v>84.853024972460005</v>
      </c>
      <c r="L12">
        <v>484.83232967444201</v>
      </c>
      <c r="M12" s="5">
        <f t="shared" si="2"/>
        <v>0.17501519552014527</v>
      </c>
      <c r="N12" s="4">
        <f t="shared" si="3"/>
        <v>1.0277446882372378E-4</v>
      </c>
      <c r="Q12">
        <v>11</v>
      </c>
      <c r="R12">
        <v>61.488434363460499</v>
      </c>
      <c r="S12">
        <v>484.83232967444201</v>
      </c>
      <c r="T12" s="5">
        <f t="shared" si="4"/>
        <v>0.12682412166026366</v>
      </c>
      <c r="U12" s="4">
        <f t="shared" si="5"/>
        <v>2.6507179893991359E-3</v>
      </c>
    </row>
    <row r="13" spans="1:21" x14ac:dyDescent="0.3">
      <c r="B13">
        <v>12</v>
      </c>
      <c r="C13">
        <v>1398.9653289283401</v>
      </c>
      <c r="D13">
        <v>1761.11560330521</v>
      </c>
      <c r="E13">
        <v>1446.0359333066699</v>
      </c>
      <c r="F13" s="5">
        <f t="shared" si="1"/>
        <v>-0.1493927055926772</v>
      </c>
      <c r="G13" s="4">
        <f t="shared" si="0"/>
        <v>4.0479121589400091E-5</v>
      </c>
      <c r="H13" s="4"/>
      <c r="I13" s="4"/>
      <c r="J13">
        <v>12</v>
      </c>
      <c r="K13">
        <v>94.522258807486594</v>
      </c>
      <c r="L13">
        <v>500.55387800960102</v>
      </c>
      <c r="M13" s="5">
        <f t="shared" si="2"/>
        <v>0.18883533413694495</v>
      </c>
      <c r="N13" s="4">
        <f t="shared" si="3"/>
        <v>1.3559806574440277E-5</v>
      </c>
      <c r="Q13">
        <v>12</v>
      </c>
      <c r="R13">
        <v>42.658914666687799</v>
      </c>
      <c r="S13">
        <v>500.55387800960102</v>
      </c>
      <c r="T13" s="5">
        <f t="shared" si="4"/>
        <v>8.522342257404221E-2</v>
      </c>
      <c r="U13" s="4">
        <f t="shared" si="5"/>
        <v>9.770185512810238E-5</v>
      </c>
    </row>
    <row r="14" spans="1:21" x14ac:dyDescent="0.3">
      <c r="B14">
        <v>13</v>
      </c>
      <c r="C14">
        <v>1301.9244074495</v>
      </c>
      <c r="D14">
        <v>1632.51319922721</v>
      </c>
      <c r="E14">
        <v>1370.8396928268101</v>
      </c>
      <c r="F14" s="5">
        <f t="shared" si="1"/>
        <v>-0.2633636332745864</v>
      </c>
      <c r="G14" s="4">
        <f t="shared" si="0"/>
        <v>1.4480090607505949E-2</v>
      </c>
      <c r="H14" s="4"/>
      <c r="I14" s="4"/>
      <c r="J14">
        <v>13</v>
      </c>
      <c r="K14">
        <v>86.4175980469292</v>
      </c>
      <c r="L14">
        <v>438.37786295168598</v>
      </c>
      <c r="M14" s="5">
        <f t="shared" si="2"/>
        <v>0.19713038761825746</v>
      </c>
      <c r="N14" s="4">
        <f t="shared" si="3"/>
        <v>1.4345853585111354E-4</v>
      </c>
      <c r="Q14">
        <v>13</v>
      </c>
      <c r="R14">
        <v>9.7277957887424993</v>
      </c>
      <c r="S14">
        <v>438.37786295168598</v>
      </c>
      <c r="T14" s="5">
        <f t="shared" si="4"/>
        <v>2.2190435719639905E-2</v>
      </c>
      <c r="U14" s="4">
        <f t="shared" si="5"/>
        <v>2.8247696403784443E-3</v>
      </c>
    </row>
    <row r="15" spans="1:21" x14ac:dyDescent="0.3">
      <c r="B15">
        <v>14</v>
      </c>
      <c r="C15">
        <v>1262.64205242958</v>
      </c>
      <c r="D15">
        <v>1638.7819346767899</v>
      </c>
      <c r="E15">
        <v>1315.32481132577</v>
      </c>
      <c r="F15" s="5">
        <f t="shared" si="1"/>
        <v>-0.16287401047284425</v>
      </c>
      <c r="G15" s="4">
        <f t="shared" si="0"/>
        <v>3.9376946649640577E-4</v>
      </c>
      <c r="H15" s="4"/>
      <c r="I15" s="4"/>
      <c r="J15">
        <v>14</v>
      </c>
      <c r="K15">
        <v>83.876359924979198</v>
      </c>
      <c r="L15">
        <v>458.18451581028501</v>
      </c>
      <c r="M15" s="5">
        <f t="shared" si="2"/>
        <v>0.18306240615016522</v>
      </c>
      <c r="N15" s="4">
        <f t="shared" si="3"/>
        <v>4.3704566780624616E-6</v>
      </c>
      <c r="Q15">
        <v>14</v>
      </c>
      <c r="R15">
        <v>16.715373670682698</v>
      </c>
      <c r="S15">
        <v>458.18451581028501</v>
      </c>
      <c r="T15" s="5">
        <f t="shared" si="4"/>
        <v>3.6481751551822046E-2</v>
      </c>
      <c r="U15" s="4">
        <f t="shared" si="5"/>
        <v>1.5098855780726012E-3</v>
      </c>
    </row>
    <row r="16" spans="1:21" x14ac:dyDescent="0.3">
      <c r="B16" t="s">
        <v>12</v>
      </c>
      <c r="C16">
        <f>AVERAGE(C3:C15)</f>
        <v>1297.6224867894769</v>
      </c>
      <c r="D16">
        <f>AVERAGE(D3:D15)</f>
        <v>1638.004952103611</v>
      </c>
      <c r="E16">
        <f>AVERAGE(E3:E15)</f>
        <v>1340.2154359714218</v>
      </c>
      <c r="F16" s="5">
        <f t="shared" si="1"/>
        <v>-0.14303038513631852</v>
      </c>
      <c r="G16" s="5">
        <f xml:space="preserve"> SQRT(SUM(G3:G15)/COUNT(G3:G15))</f>
        <v>9.3007865402127493E-2</v>
      </c>
      <c r="H16" s="5"/>
      <c r="I16" s="5"/>
      <c r="J16" t="s">
        <v>12</v>
      </c>
      <c r="K16" s="2">
        <f t="shared" ref="K16:L16" si="6">AVERAGE(K3:K15)</f>
        <v>87.50848352311489</v>
      </c>
      <c r="L16" s="3">
        <f t="shared" si="6"/>
        <v>471.87109066007355</v>
      </c>
      <c r="M16" s="4">
        <f>AVERAGE(M3:M15)</f>
        <v>0.18515296987272009</v>
      </c>
      <c r="N16" s="5">
        <f xml:space="preserve"> SQRT(SUM(N3:N15)/COUNT(N3:N15))</f>
        <v>2.1260464571424373E-2</v>
      </c>
      <c r="Q16" s="8" t="s">
        <v>12</v>
      </c>
      <c r="R16" s="3">
        <f t="shared" ref="R16:S16" si="7">AVERAGE(R3:R15)</f>
        <v>37.36715712297908</v>
      </c>
      <c r="S16" s="3">
        <f t="shared" si="7"/>
        <v>471.87109066007355</v>
      </c>
      <c r="T16" s="10">
        <f>AVERAGE(T3:T15)</f>
        <v>7.5338997698102164E-2</v>
      </c>
      <c r="U16" s="5">
        <f xml:space="preserve"> SQRT(SUM(U3:U15)/COUNT(U3:U15))</f>
        <v>5.6891243512892473E-2</v>
      </c>
    </row>
    <row r="17" spans="1:21" x14ac:dyDescent="0.3">
      <c r="R17" s="3"/>
      <c r="S17" s="3"/>
    </row>
    <row r="18" spans="1:21" x14ac:dyDescent="0.3">
      <c r="A18" t="s">
        <v>16</v>
      </c>
    </row>
    <row r="19" spans="1:21" x14ac:dyDescent="0.3">
      <c r="E19" s="5"/>
      <c r="K19" t="s">
        <v>6</v>
      </c>
      <c r="L19" t="s">
        <v>7</v>
      </c>
      <c r="M19" t="s">
        <v>8</v>
      </c>
      <c r="N19" t="s">
        <v>9</v>
      </c>
      <c r="R19" t="s">
        <v>6</v>
      </c>
      <c r="S19" t="s">
        <v>7</v>
      </c>
      <c r="T19" t="s">
        <v>8</v>
      </c>
      <c r="U19" t="s">
        <v>9</v>
      </c>
    </row>
    <row r="20" spans="1:21" x14ac:dyDescent="0.3">
      <c r="J20">
        <v>1</v>
      </c>
      <c r="K20">
        <v>73.406682006289103</v>
      </c>
      <c r="L20">
        <v>411.33871372539801</v>
      </c>
      <c r="M20" s="5">
        <f>K20/L20</f>
        <v>0.17845799473009005</v>
      </c>
      <c r="N20" s="4">
        <f>($M$16-M20)^2</f>
        <v>4.4822692160434103E-5</v>
      </c>
      <c r="Q20">
        <v>1</v>
      </c>
      <c r="R20">
        <v>9.7797946293605307</v>
      </c>
      <c r="S20">
        <v>411.33871372539801</v>
      </c>
      <c r="T20" s="5">
        <f>R20/S20</f>
        <v>2.3775526842069471E-2</v>
      </c>
      <c r="U20" s="4">
        <f>($T$16-T20)^2</f>
        <v>2.6587915267209327E-3</v>
      </c>
    </row>
    <row r="21" spans="1:21" x14ac:dyDescent="0.3">
      <c r="J21">
        <v>2</v>
      </c>
      <c r="K21">
        <v>127.62270702135299</v>
      </c>
      <c r="L21">
        <v>568.35321855383495</v>
      </c>
      <c r="M21" s="5">
        <f t="shared" ref="M21:M32" si="8">K21/L21</f>
        <v>0.22454822609448186</v>
      </c>
      <c r="N21" s="4">
        <f t="shared" ref="N21:N32" si="9">($M$16-M21)^2</f>
        <v>1.551986212778259E-3</v>
      </c>
      <c r="Q21">
        <v>2</v>
      </c>
      <c r="R21">
        <v>111.600883959185</v>
      </c>
      <c r="S21">
        <v>568.35321855383495</v>
      </c>
      <c r="T21" s="5">
        <f t="shared" ref="T21:T32" si="10">R21/S21</f>
        <v>0.19635832140293238</v>
      </c>
      <c r="U21" s="4">
        <f t="shared" ref="U21:U32" si="11">($T$16-T21)^2</f>
        <v>1.4645676709974482E-2</v>
      </c>
    </row>
    <row r="22" spans="1:21" x14ac:dyDescent="0.3">
      <c r="J22">
        <v>3</v>
      </c>
      <c r="K22">
        <v>70.4854729552153</v>
      </c>
      <c r="L22">
        <v>452.41661012941597</v>
      </c>
      <c r="M22" s="5">
        <f t="shared" si="8"/>
        <v>0.15579771250010602</v>
      </c>
      <c r="N22" s="4">
        <f t="shared" si="9"/>
        <v>8.6173113541241297E-4</v>
      </c>
      <c r="Q22">
        <v>3</v>
      </c>
      <c r="R22">
        <v>7.2413958185002301</v>
      </c>
      <c r="S22">
        <v>452.41661012941597</v>
      </c>
      <c r="T22" s="5">
        <f>R22/S22</f>
        <v>1.6006034385936434E-2</v>
      </c>
      <c r="U22" s="4">
        <f t="shared" si="11"/>
        <v>3.520400535402804E-3</v>
      </c>
    </row>
    <row r="23" spans="1:21" x14ac:dyDescent="0.3">
      <c r="J23">
        <v>4</v>
      </c>
      <c r="K23">
        <v>69.615113850539501</v>
      </c>
      <c r="L23">
        <v>458.43704468873</v>
      </c>
      <c r="M23" s="5">
        <f t="shared" si="8"/>
        <v>0.15185315989855669</v>
      </c>
      <c r="N23" s="4">
        <f t="shared" si="9"/>
        <v>1.1088773443153925E-3</v>
      </c>
      <c r="Q23">
        <v>4</v>
      </c>
      <c r="R23">
        <v>34.028619518911697</v>
      </c>
      <c r="S23">
        <v>458.43704468873</v>
      </c>
      <c r="T23" s="5">
        <f t="shared" si="10"/>
        <v>7.422746462824896E-2</v>
      </c>
      <c r="U23" s="4">
        <f t="shared" si="11"/>
        <v>1.2355057653772887E-6</v>
      </c>
    </row>
    <row r="24" spans="1:21" x14ac:dyDescent="0.3">
      <c r="J24">
        <v>5</v>
      </c>
      <c r="K24">
        <v>87.3127735081613</v>
      </c>
      <c r="L24">
        <v>513.02175126800103</v>
      </c>
      <c r="M24" s="5">
        <f t="shared" si="8"/>
        <v>0.1701931220116033</v>
      </c>
      <c r="N24" s="4">
        <f t="shared" si="9"/>
        <v>2.2379704802776051E-4</v>
      </c>
      <c r="Q24">
        <v>5</v>
      </c>
      <c r="R24">
        <v>56.016800910603401</v>
      </c>
      <c r="S24">
        <v>513.02175126800103</v>
      </c>
      <c r="T24" s="5">
        <f t="shared" si="10"/>
        <v>0.10918991401855863</v>
      </c>
      <c r="U24" s="4">
        <f t="shared" si="11"/>
        <v>1.1458845357345457E-3</v>
      </c>
    </row>
    <row r="25" spans="1:21" x14ac:dyDescent="0.3">
      <c r="J25">
        <v>6</v>
      </c>
      <c r="K25">
        <v>69.889720601225505</v>
      </c>
      <c r="L25">
        <v>444.87950794728198</v>
      </c>
      <c r="M25" s="5">
        <f t="shared" si="8"/>
        <v>0.15709808915160778</v>
      </c>
      <c r="N25" s="4">
        <f t="shared" si="9"/>
        <v>7.8707633227583938E-4</v>
      </c>
      <c r="Q25">
        <v>6</v>
      </c>
      <c r="R25">
        <v>0.72481605802561599</v>
      </c>
      <c r="S25">
        <v>444.87950794728198</v>
      </c>
      <c r="T25" s="5">
        <f t="shared" si="10"/>
        <v>1.6292412778686725E-3</v>
      </c>
      <c r="U25" s="4">
        <f t="shared" si="11"/>
        <v>5.4331281915301517E-3</v>
      </c>
    </row>
    <row r="26" spans="1:21" x14ac:dyDescent="0.3">
      <c r="J26">
        <v>7</v>
      </c>
      <c r="K26">
        <v>103.916685623877</v>
      </c>
      <c r="L26">
        <v>476.89606727044099</v>
      </c>
      <c r="M26" s="5">
        <f t="shared" si="8"/>
        <v>0.2179021651796246</v>
      </c>
      <c r="N26" s="4">
        <f t="shared" si="9"/>
        <v>1.0725097932497763E-3</v>
      </c>
      <c r="Q26">
        <v>7</v>
      </c>
      <c r="R26">
        <v>79.587820471122697</v>
      </c>
      <c r="S26">
        <v>476.89606727044099</v>
      </c>
      <c r="T26" s="5">
        <f t="shared" si="10"/>
        <v>0.16688713942778138</v>
      </c>
      <c r="U26" s="4">
        <f t="shared" si="11"/>
        <v>8.3810622541574328E-3</v>
      </c>
    </row>
    <row r="27" spans="1:21" x14ac:dyDescent="0.3">
      <c r="J27">
        <v>9</v>
      </c>
      <c r="K27">
        <v>101.236461201315</v>
      </c>
      <c r="L27">
        <v>508.12756603838301</v>
      </c>
      <c r="M27" s="5">
        <f t="shared" si="8"/>
        <v>0.19923434186144465</v>
      </c>
      <c r="N27" s="4">
        <f t="shared" si="9"/>
        <v>1.9828503708483656E-4</v>
      </c>
      <c r="Q27">
        <v>9</v>
      </c>
      <c r="R27">
        <v>79.838912460790198</v>
      </c>
      <c r="S27">
        <v>508.12756603838301</v>
      </c>
      <c r="T27" s="5">
        <f t="shared" si="10"/>
        <v>0.15712375749116378</v>
      </c>
      <c r="U27" s="4">
        <f t="shared" si="11"/>
        <v>6.6887469344087879E-3</v>
      </c>
    </row>
    <row r="28" spans="1:21" x14ac:dyDescent="0.3">
      <c r="J28">
        <v>10</v>
      </c>
      <c r="K28">
        <v>75.858597048381995</v>
      </c>
      <c r="L28">
        <v>500.14099870193297</v>
      </c>
      <c r="M28" s="5">
        <f t="shared" si="8"/>
        <v>0.15167442230344155</v>
      </c>
      <c r="N28" s="4">
        <f t="shared" si="9"/>
        <v>1.120813147348446E-3</v>
      </c>
      <c r="Q28">
        <v>10</v>
      </c>
      <c r="R28">
        <v>55.955187212447399</v>
      </c>
      <c r="S28">
        <v>500.14099870193297</v>
      </c>
      <c r="T28" s="5">
        <f t="shared" si="10"/>
        <v>0.11187882488672916</v>
      </c>
      <c r="U28" s="4">
        <f t="shared" si="11"/>
        <v>1.335158970974725E-3</v>
      </c>
    </row>
    <row r="29" spans="1:21" x14ac:dyDescent="0.3">
      <c r="J29">
        <v>11</v>
      </c>
      <c r="K29">
        <v>91.215402463108404</v>
      </c>
      <c r="L29">
        <v>499.02162534601803</v>
      </c>
      <c r="M29" s="5">
        <f t="shared" si="8"/>
        <v>0.18278847615042795</v>
      </c>
      <c r="N29" s="4">
        <f t="shared" si="9"/>
        <v>5.5908305627589301E-6</v>
      </c>
      <c r="Q29">
        <v>11</v>
      </c>
      <c r="R29">
        <v>71.004507312760396</v>
      </c>
      <c r="S29">
        <v>499.02162534601803</v>
      </c>
      <c r="T29" s="5">
        <f t="shared" si="10"/>
        <v>0.14228743546640163</v>
      </c>
      <c r="U29" s="4">
        <f t="shared" si="11"/>
        <v>4.4820933196158663E-3</v>
      </c>
    </row>
    <row r="30" spans="1:21" x14ac:dyDescent="0.3">
      <c r="J30">
        <v>12</v>
      </c>
      <c r="K30">
        <v>98.225917269220304</v>
      </c>
      <c r="L30">
        <v>517.39594130971295</v>
      </c>
      <c r="M30" s="5">
        <f t="shared" si="8"/>
        <v>0.189846710085463</v>
      </c>
      <c r="N30" s="4">
        <f t="shared" si="9"/>
        <v>2.2031197184719843E-5</v>
      </c>
      <c r="Q30">
        <v>12</v>
      </c>
      <c r="R30">
        <v>60.507760503572001</v>
      </c>
      <c r="S30">
        <v>517.39594130971295</v>
      </c>
      <c r="T30" s="5">
        <f t="shared" si="10"/>
        <v>0.11694672430248557</v>
      </c>
      <c r="U30" s="4">
        <f t="shared" si="11"/>
        <v>1.7312029131851144E-3</v>
      </c>
    </row>
    <row r="31" spans="1:21" x14ac:dyDescent="0.3">
      <c r="J31">
        <v>13</v>
      </c>
      <c r="K31">
        <v>81.684115759847899</v>
      </c>
      <c r="L31">
        <v>445.24487272423403</v>
      </c>
      <c r="M31" s="5">
        <f t="shared" si="8"/>
        <v>0.18345885772937268</v>
      </c>
      <c r="N31" s="4">
        <f t="shared" si="9"/>
        <v>2.8700159542371719E-6</v>
      </c>
      <c r="Q31">
        <v>13</v>
      </c>
      <c r="R31">
        <v>20.147129521480402</v>
      </c>
      <c r="S31">
        <v>445.24487272423403</v>
      </c>
      <c r="T31" s="5">
        <f t="shared" si="10"/>
        <v>4.5249548631992195E-2</v>
      </c>
      <c r="U31" s="4">
        <f t="shared" si="11"/>
        <v>9.0537494510202607E-4</v>
      </c>
    </row>
    <row r="32" spans="1:21" x14ac:dyDescent="0.3">
      <c r="J32">
        <v>14</v>
      </c>
      <c r="K32">
        <v>79.431898326022207</v>
      </c>
      <c r="L32">
        <v>467.10278586160001</v>
      </c>
      <c r="M32" s="5">
        <f t="shared" si="8"/>
        <v>0.1700522898391735</v>
      </c>
      <c r="N32" s="4">
        <f t="shared" si="9"/>
        <v>2.2803053747555256E-4</v>
      </c>
      <c r="Q32">
        <v>14</v>
      </c>
      <c r="R32">
        <v>22.586372618909898</v>
      </c>
      <c r="S32">
        <v>467.10278586160001</v>
      </c>
      <c r="T32" s="5">
        <f t="shared" si="10"/>
        <v>4.8354180926683914E-2</v>
      </c>
      <c r="U32" s="4">
        <f t="shared" si="11"/>
        <v>7.2818033618701566E-4</v>
      </c>
    </row>
    <row r="33" spans="1:21" x14ac:dyDescent="0.3">
      <c r="J33" t="s">
        <v>12</v>
      </c>
      <c r="K33" s="2">
        <f t="shared" ref="K33" si="12">AVERAGE(K20:K32)</f>
        <v>86.915503664196649</v>
      </c>
      <c r="L33" s="3">
        <f t="shared" ref="L33" si="13">AVERAGE(L20:L32)</f>
        <v>481.72128488961414</v>
      </c>
      <c r="M33" s="4">
        <f>AVERAGE(M20:M32)</f>
        <v>0.17945427442579953</v>
      </c>
      <c r="N33" s="5">
        <f xml:space="preserve"> SQRT(SUM(N20:N32)/COUNT(N20:N32))</f>
        <v>2.358033947010554E-2</v>
      </c>
      <c r="Q33" s="8" t="s">
        <v>12</v>
      </c>
      <c r="R33" s="3">
        <f>AVERAGE(R20:R32)</f>
        <v>46.847692384282269</v>
      </c>
      <c r="S33" s="3">
        <f t="shared" ref="S33" si="14">AVERAGE(S20:S32)</f>
        <v>481.72128488961414</v>
      </c>
      <c r="T33" s="4">
        <f>AVERAGE(T20:T32)</f>
        <v>9.3070316437604009E-2</v>
      </c>
      <c r="U33" s="5">
        <f xml:space="preserve"> SQRT(SUM(U20:U32)/COUNT(U20:U32))</f>
        <v>6.3036580758720664E-2</v>
      </c>
    </row>
    <row r="36" spans="1:21" x14ac:dyDescent="0.3">
      <c r="A36" t="s">
        <v>17</v>
      </c>
      <c r="K36" t="s">
        <v>6</v>
      </c>
      <c r="L36" t="s">
        <v>7</v>
      </c>
      <c r="M36" t="s">
        <v>8</v>
      </c>
      <c r="N36" t="s">
        <v>9</v>
      </c>
      <c r="R36" t="s">
        <v>6</v>
      </c>
      <c r="S36" t="s">
        <v>7</v>
      </c>
      <c r="T36" t="s">
        <v>8</v>
      </c>
      <c r="U36" t="s">
        <v>9</v>
      </c>
    </row>
    <row r="37" spans="1:21" x14ac:dyDescent="0.3">
      <c r="J37">
        <v>1</v>
      </c>
      <c r="K37">
        <v>82.156137946700497</v>
      </c>
      <c r="L37">
        <v>411.85073658872699</v>
      </c>
      <c r="M37" s="5">
        <f>K37/L37</f>
        <v>0.19948037152290293</v>
      </c>
      <c r="N37" s="4">
        <f>($M$16-M37)^2</f>
        <v>2.0527443804566203E-4</v>
      </c>
      <c r="Q37">
        <v>1</v>
      </c>
      <c r="R37">
        <v>6.4473831134626103</v>
      </c>
      <c r="S37">
        <v>411.85073658872699</v>
      </c>
      <c r="T37" s="5">
        <f>R37/S37</f>
        <v>1.5654659663510446E-2</v>
      </c>
      <c r="U37" s="4">
        <f>($T$16-T37)^2</f>
        <v>3.5622202066274119E-3</v>
      </c>
    </row>
    <row r="38" spans="1:21" x14ac:dyDescent="0.3">
      <c r="J38">
        <v>3</v>
      </c>
      <c r="K38">
        <v>78.709216218263606</v>
      </c>
      <c r="L38">
        <v>446.46140283298899</v>
      </c>
      <c r="M38" s="5">
        <f t="shared" ref="M38:M48" si="15">K38/L38</f>
        <v>0.17629567913109595</v>
      </c>
      <c r="N38" s="4">
        <f t="shared" ref="N38:N48" si="16">($M$16-M38)^2</f>
        <v>7.8451599281660725E-5</v>
      </c>
      <c r="Q38">
        <v>3</v>
      </c>
      <c r="R38">
        <v>1.24623933184173</v>
      </c>
      <c r="S38">
        <v>446.46140283298899</v>
      </c>
      <c r="T38" s="5">
        <f>R38/S38</f>
        <v>2.7913708193671549E-3</v>
      </c>
      <c r="U38" s="4">
        <f t="shared" ref="U38:U48" si="17">($T$16-T38)^2</f>
        <v>5.2631581657361535E-3</v>
      </c>
    </row>
    <row r="39" spans="1:21" x14ac:dyDescent="0.3">
      <c r="J39">
        <v>4</v>
      </c>
      <c r="K39">
        <v>70.501717933592701</v>
      </c>
      <c r="L39">
        <v>442.01993418038001</v>
      </c>
      <c r="M39" s="5">
        <f t="shared" si="15"/>
        <v>0.15949895577519876</v>
      </c>
      <c r="N39" s="4">
        <f t="shared" si="16"/>
        <v>6.5812843931582299E-4</v>
      </c>
      <c r="Q39">
        <v>4</v>
      </c>
      <c r="R39">
        <v>17.576176509677101</v>
      </c>
      <c r="S39">
        <v>442.01993418038001</v>
      </c>
      <c r="T39" s="5">
        <f t="shared" ref="T39:T48" si="18">R39/S39</f>
        <v>3.9763311901912082E-2</v>
      </c>
      <c r="U39" s="4">
        <f t="shared" si="17"/>
        <v>1.2656294198692408E-3</v>
      </c>
    </row>
    <row r="40" spans="1:21" x14ac:dyDescent="0.3">
      <c r="J40">
        <v>5</v>
      </c>
      <c r="K40">
        <v>81.413192085067493</v>
      </c>
      <c r="L40">
        <v>494.09152198411101</v>
      </c>
      <c r="M40" s="5">
        <f t="shared" si="15"/>
        <v>0.1647735054391109</v>
      </c>
      <c r="N40" s="4">
        <f t="shared" si="16"/>
        <v>4.1532257060074193E-4</v>
      </c>
      <c r="Q40">
        <v>5</v>
      </c>
      <c r="R40">
        <v>39.195942579847902</v>
      </c>
      <c r="S40">
        <v>494.09152198411101</v>
      </c>
      <c r="T40" s="5">
        <f t="shared" si="18"/>
        <v>7.9329316201277311E-2</v>
      </c>
      <c r="U40" s="4">
        <f t="shared" si="17"/>
        <v>1.5922641756781947E-5</v>
      </c>
    </row>
    <row r="41" spans="1:21" x14ac:dyDescent="0.3">
      <c r="J41">
        <v>6</v>
      </c>
      <c r="K41">
        <v>73.381654367910997</v>
      </c>
      <c r="L41">
        <v>435.70774220355003</v>
      </c>
      <c r="M41" s="5">
        <f t="shared" si="15"/>
        <v>0.16841944096928443</v>
      </c>
      <c r="N41" s="4">
        <f t="shared" si="16"/>
        <v>2.8001098956211657E-4</v>
      </c>
      <c r="Q41">
        <v>6</v>
      </c>
      <c r="R41">
        <v>9.9051853779939094</v>
      </c>
      <c r="S41">
        <v>435.70774220355003</v>
      </c>
      <c r="T41" s="5">
        <f t="shared" si="18"/>
        <v>2.2733553753025795E-2</v>
      </c>
      <c r="U41" s="4">
        <f t="shared" si="17"/>
        <v>2.7673327326585718E-3</v>
      </c>
    </row>
    <row r="42" spans="1:21" x14ac:dyDescent="0.3">
      <c r="J42">
        <v>7</v>
      </c>
      <c r="K42">
        <v>110.95670018445099</v>
      </c>
      <c r="L42">
        <v>476.38708216744402</v>
      </c>
      <c r="M42" s="5">
        <f t="shared" si="15"/>
        <v>0.2329129070411089</v>
      </c>
      <c r="N42" s="4">
        <f t="shared" si="16"/>
        <v>2.2810115983284466E-3</v>
      </c>
      <c r="Q42">
        <v>7</v>
      </c>
      <c r="R42">
        <v>78.599230069241898</v>
      </c>
      <c r="S42">
        <v>476.38708216744402</v>
      </c>
      <c r="T42" s="5">
        <f t="shared" si="18"/>
        <v>0.16499026319444837</v>
      </c>
      <c r="U42" s="4">
        <f t="shared" si="17"/>
        <v>8.0373494050963567E-3</v>
      </c>
    </row>
    <row r="43" spans="1:21" x14ac:dyDescent="0.3">
      <c r="J43">
        <v>9</v>
      </c>
      <c r="K43">
        <v>95.481150855871704</v>
      </c>
      <c r="L43">
        <v>506.79891541915299</v>
      </c>
      <c r="M43" s="5">
        <f t="shared" si="15"/>
        <v>0.18840046407144159</v>
      </c>
      <c r="N43" s="4">
        <f t="shared" si="16"/>
        <v>1.0546218570729805E-5</v>
      </c>
      <c r="Q43">
        <v>9</v>
      </c>
      <c r="R43">
        <v>71.090333621842902</v>
      </c>
      <c r="S43">
        <v>506.79891541915299</v>
      </c>
      <c r="T43" s="5">
        <f t="shared" si="18"/>
        <v>0.14027325524768922</v>
      </c>
      <c r="U43" s="4">
        <f t="shared" si="17"/>
        <v>4.2164578035161033E-3</v>
      </c>
    </row>
    <row r="44" spans="1:21" x14ac:dyDescent="0.3">
      <c r="J44">
        <v>10</v>
      </c>
      <c r="K44">
        <v>71.768194447281701</v>
      </c>
      <c r="L44">
        <v>489.512832753775</v>
      </c>
      <c r="M44" s="5">
        <f t="shared" si="15"/>
        <v>0.14661146684050488</v>
      </c>
      <c r="N44" s="4">
        <f t="shared" si="16"/>
        <v>1.4854474559822541E-3</v>
      </c>
      <c r="Q44">
        <v>10</v>
      </c>
      <c r="R44">
        <v>45.499227823045103</v>
      </c>
      <c r="S44">
        <v>489.512832753775</v>
      </c>
      <c r="T44" s="5">
        <f t="shared" si="18"/>
        <v>9.2947977619069325E-2</v>
      </c>
      <c r="U44" s="4">
        <f t="shared" si="17"/>
        <v>3.1007617385702465E-4</v>
      </c>
    </row>
    <row r="45" spans="1:21" x14ac:dyDescent="0.3">
      <c r="J45">
        <v>11</v>
      </c>
      <c r="K45">
        <v>87.129826836830702</v>
      </c>
      <c r="L45">
        <v>486.14846792848101</v>
      </c>
      <c r="M45" s="5">
        <f t="shared" si="15"/>
        <v>0.17922472780403512</v>
      </c>
      <c r="N45" s="4">
        <f t="shared" si="16"/>
        <v>3.5144054024926305E-5</v>
      </c>
      <c r="Q45">
        <v>11</v>
      </c>
      <c r="R45">
        <v>64.354189063591804</v>
      </c>
      <c r="S45">
        <v>486.14846792848101</v>
      </c>
      <c r="T45" s="5">
        <f t="shared" si="18"/>
        <v>0.13237558751920034</v>
      </c>
      <c r="U45" s="4">
        <f t="shared" si="17"/>
        <v>3.2531725784201997E-3</v>
      </c>
    </row>
    <row r="46" spans="1:21" x14ac:dyDescent="0.3">
      <c r="J46">
        <v>12</v>
      </c>
      <c r="K46">
        <v>97.338362272050006</v>
      </c>
      <c r="L46">
        <v>503.38825053456799</v>
      </c>
      <c r="M46" s="5">
        <f t="shared" si="15"/>
        <v>0.1933663770830617</v>
      </c>
      <c r="N46" s="4">
        <f t="shared" si="16"/>
        <v>6.746005800289156E-5</v>
      </c>
      <c r="Q46">
        <v>12</v>
      </c>
      <c r="R46">
        <v>48.157191908674697</v>
      </c>
      <c r="S46">
        <v>503.38825053456799</v>
      </c>
      <c r="T46" s="5">
        <f t="shared" si="18"/>
        <v>9.5666102372343145E-2</v>
      </c>
      <c r="U46" s="4">
        <f t="shared" si="17"/>
        <v>4.1319118443754952E-4</v>
      </c>
    </row>
    <row r="47" spans="1:21" x14ac:dyDescent="0.3">
      <c r="J47">
        <v>13</v>
      </c>
      <c r="K47">
        <v>86.973541043195198</v>
      </c>
      <c r="L47">
        <v>439.328482751916</v>
      </c>
      <c r="M47" s="5">
        <f t="shared" si="15"/>
        <v>0.19796927460382352</v>
      </c>
      <c r="N47" s="4">
        <f t="shared" si="16"/>
        <v>1.6425766696050411E-4</v>
      </c>
      <c r="Q47">
        <v>13</v>
      </c>
      <c r="R47">
        <v>12.3278900392897</v>
      </c>
      <c r="S47">
        <v>439.328482751916</v>
      </c>
      <c r="T47" s="5">
        <f t="shared" si="18"/>
        <v>2.8060757549951808E-2</v>
      </c>
      <c r="U47" s="4">
        <f t="shared" si="17"/>
        <v>2.2352319915061761E-3</v>
      </c>
    </row>
    <row r="48" spans="1:21" x14ac:dyDescent="0.3">
      <c r="J48">
        <v>14</v>
      </c>
      <c r="K48">
        <v>77.910106513122699</v>
      </c>
      <c r="L48">
        <v>464.45653020181999</v>
      </c>
      <c r="M48" s="5">
        <f t="shared" si="15"/>
        <v>0.1677446681162357</v>
      </c>
      <c r="N48" s="4">
        <f t="shared" si="16"/>
        <v>3.0304897004481752E-4</v>
      </c>
      <c r="Q48">
        <v>14</v>
      </c>
      <c r="R48">
        <v>25.2260015811211</v>
      </c>
      <c r="S48">
        <v>464.45653020181999</v>
      </c>
      <c r="T48" s="5">
        <f t="shared" si="18"/>
        <v>5.4312944141747047E-2</v>
      </c>
      <c r="U48" s="4">
        <f t="shared" si="17"/>
        <v>4.420949281547137E-4</v>
      </c>
    </row>
    <row r="49" spans="1:21" x14ac:dyDescent="0.3">
      <c r="J49" t="s">
        <v>12</v>
      </c>
      <c r="K49" s="2">
        <f>AVERAGE(K37:K48)</f>
        <v>84.476650058694858</v>
      </c>
      <c r="L49" s="3">
        <f>AVERAGE(L37:L48)</f>
        <v>466.34599162890953</v>
      </c>
      <c r="M49" s="4">
        <f>AVERAGE(M37:M48)</f>
        <v>0.18122481986648367</v>
      </c>
      <c r="N49" s="5">
        <f xml:space="preserve"> SQRT(SUM(N37:N48)/COUNT(N37:N48))</f>
        <v>2.233103979277979E-2</v>
      </c>
      <c r="Q49" s="8" t="s">
        <v>12</v>
      </c>
      <c r="R49" s="3">
        <f>AVERAGE(R37:R48)</f>
        <v>34.96874925163587</v>
      </c>
      <c r="S49" s="3">
        <f>AVERAGE(S37:S48)</f>
        <v>466.34599162890953</v>
      </c>
      <c r="T49" s="4">
        <f>AVERAGE(T37:T48)</f>
        <v>7.2408258331961836E-2</v>
      </c>
      <c r="U49" s="5">
        <f xml:space="preserve"> SQRT(SUM(U37:U48)/COUNT(U37:U48))</f>
        <v>5.146344757174446E-2</v>
      </c>
    </row>
    <row r="52" spans="1:21" x14ac:dyDescent="0.3">
      <c r="A52" t="s">
        <v>18</v>
      </c>
      <c r="K52" t="s">
        <v>6</v>
      </c>
      <c r="L52" t="s">
        <v>7</v>
      </c>
      <c r="M52" t="s">
        <v>8</v>
      </c>
      <c r="N52" t="s">
        <v>9</v>
      </c>
      <c r="R52" t="s">
        <v>6</v>
      </c>
      <c r="S52" t="s">
        <v>7</v>
      </c>
      <c r="T52" t="s">
        <v>8</v>
      </c>
      <c r="U52" t="s">
        <v>9</v>
      </c>
    </row>
    <row r="53" spans="1:21" x14ac:dyDescent="0.3">
      <c r="J53">
        <v>1</v>
      </c>
      <c r="K53">
        <v>79.7003537221578</v>
      </c>
      <c r="L53">
        <v>411.06586286723899</v>
      </c>
      <c r="M53" s="5">
        <f>K53/L53</f>
        <v>0.19388706511953399</v>
      </c>
      <c r="N53" s="4">
        <f>($M$16-M53)^2</f>
        <v>7.6284419780417163E-5</v>
      </c>
      <c r="Q53">
        <v>1</v>
      </c>
      <c r="R53">
        <v>4.35055183145536</v>
      </c>
      <c r="S53">
        <v>411.06586286723899</v>
      </c>
      <c r="T53" s="5">
        <f>R53/S53</f>
        <v>1.0583588238414357E-2</v>
      </c>
      <c r="U53" s="4">
        <f>($T$16-T53)^2</f>
        <v>4.1932630542918245E-3</v>
      </c>
    </row>
    <row r="54" spans="1:21" x14ac:dyDescent="0.3">
      <c r="J54">
        <v>2</v>
      </c>
      <c r="K54">
        <v>116.766412780976</v>
      </c>
      <c r="L54">
        <v>550.55077935053805</v>
      </c>
      <c r="M54" s="5">
        <f t="shared" ref="M54:M65" si="19">K54/L54</f>
        <v>0.21209017798271124</v>
      </c>
      <c r="N54" s="4">
        <f t="shared" ref="N54:N65" si="20">($M$16-M54)^2</f>
        <v>7.2561318076097277E-4</v>
      </c>
      <c r="Q54">
        <v>2</v>
      </c>
      <c r="R54">
        <v>95.460186265233901</v>
      </c>
      <c r="S54">
        <v>550.55077935053805</v>
      </c>
      <c r="T54" s="5">
        <f t="shared" ref="T54" si="21">R54/S54</f>
        <v>0.1733903389944236</v>
      </c>
      <c r="U54" s="4">
        <f t="shared" ref="U54:U65" si="22">($T$16-T54)^2</f>
        <v>9.6140655300077094E-3</v>
      </c>
    </row>
    <row r="55" spans="1:21" x14ac:dyDescent="0.3">
      <c r="J55">
        <v>3</v>
      </c>
      <c r="K55">
        <v>74.856965168703297</v>
      </c>
      <c r="L55">
        <v>444.15216472695499</v>
      </c>
      <c r="M55" s="5">
        <f t="shared" si="19"/>
        <v>0.16853900783017017</v>
      </c>
      <c r="N55" s="4">
        <f t="shared" si="20"/>
        <v>2.7602373475128946E-4</v>
      </c>
      <c r="Q55">
        <v>3</v>
      </c>
      <c r="R55">
        <v>3.3205446246560499</v>
      </c>
      <c r="S55">
        <v>444.15216472695499</v>
      </c>
      <c r="T55" s="5">
        <f>R55/S55</f>
        <v>7.4761419359452479E-3</v>
      </c>
      <c r="U55" s="4">
        <f t="shared" si="22"/>
        <v>4.6053671921953152E-3</v>
      </c>
    </row>
    <row r="56" spans="1:21" x14ac:dyDescent="0.3">
      <c r="J56">
        <v>4</v>
      </c>
      <c r="K56">
        <v>65.316210988912601</v>
      </c>
      <c r="L56">
        <v>439.93902406013501</v>
      </c>
      <c r="M56" s="5">
        <f t="shared" si="19"/>
        <v>0.14846650880414866</v>
      </c>
      <c r="N56" s="4">
        <f t="shared" si="20"/>
        <v>1.3458964257358071E-3</v>
      </c>
      <c r="Q56">
        <v>4</v>
      </c>
      <c r="R56">
        <v>16.461358706787099</v>
      </c>
      <c r="S56">
        <v>439.93902406013501</v>
      </c>
      <c r="T56" s="5">
        <f t="shared" ref="T56:T65" si="23">R56/S56</f>
        <v>3.7417364240315734E-2</v>
      </c>
      <c r="U56" s="4">
        <f t="shared" si="22"/>
        <v>1.4380502841067071E-3</v>
      </c>
    </row>
    <row r="57" spans="1:21" x14ac:dyDescent="0.3">
      <c r="J57">
        <v>5</v>
      </c>
      <c r="K57">
        <v>75.772470858296501</v>
      </c>
      <c r="L57">
        <v>496.50990220266198</v>
      </c>
      <c r="M57" s="5">
        <f t="shared" si="19"/>
        <v>0.15261019069740167</v>
      </c>
      <c r="N57" s="4">
        <f t="shared" si="20"/>
        <v>1.0590324764535382E-3</v>
      </c>
      <c r="Q57">
        <v>5</v>
      </c>
      <c r="R57">
        <v>37.4826343148329</v>
      </c>
      <c r="S57">
        <v>496.50990220266198</v>
      </c>
      <c r="T57" s="5">
        <f t="shared" si="23"/>
        <v>7.5492219084753509E-2</v>
      </c>
      <c r="U57" s="4">
        <f t="shared" si="22"/>
        <v>2.3476793327360929E-8</v>
      </c>
    </row>
    <row r="58" spans="1:21" x14ac:dyDescent="0.3">
      <c r="J58">
        <v>6</v>
      </c>
      <c r="K58">
        <v>70.965052242324802</v>
      </c>
      <c r="L58">
        <v>432.28771858214401</v>
      </c>
      <c r="M58" s="5">
        <f t="shared" si="19"/>
        <v>0.1641616201243985</v>
      </c>
      <c r="N58" s="4">
        <f t="shared" si="20"/>
        <v>4.4063676425636094E-4</v>
      </c>
      <c r="Q58">
        <v>6</v>
      </c>
      <c r="R58">
        <v>15.050793908991601</v>
      </c>
      <c r="S58">
        <v>432.28771858214401</v>
      </c>
      <c r="T58" s="5">
        <f t="shared" si="23"/>
        <v>3.4816612320971191E-2</v>
      </c>
      <c r="U58" s="4">
        <f t="shared" si="22"/>
        <v>1.6420637166527181E-3</v>
      </c>
    </row>
    <row r="59" spans="1:21" x14ac:dyDescent="0.3">
      <c r="J59">
        <v>7</v>
      </c>
      <c r="K59">
        <v>107.69084515144</v>
      </c>
      <c r="L59">
        <v>470.58963572422101</v>
      </c>
      <c r="M59" s="5">
        <f t="shared" si="19"/>
        <v>0.22884236493161936</v>
      </c>
      <c r="N59" s="4">
        <f t="shared" si="20"/>
        <v>1.9087632406125717E-3</v>
      </c>
      <c r="Q59">
        <v>7</v>
      </c>
      <c r="R59">
        <v>72.850922899093007</v>
      </c>
      <c r="S59">
        <v>470.58963572422101</v>
      </c>
      <c r="T59" s="5">
        <f t="shared" si="23"/>
        <v>0.15480775046602541</v>
      </c>
      <c r="U59" s="4">
        <f t="shared" si="22"/>
        <v>6.3152826664893084E-3</v>
      </c>
    </row>
    <row r="60" spans="1:21" x14ac:dyDescent="0.3">
      <c r="J60">
        <v>9</v>
      </c>
      <c r="K60">
        <v>97.746136487067304</v>
      </c>
      <c r="L60">
        <v>504.32333293545202</v>
      </c>
      <c r="M60" s="5">
        <f t="shared" si="19"/>
        <v>0.19381640726025612</v>
      </c>
      <c r="N60" s="4">
        <f t="shared" si="20"/>
        <v>7.5055147367757068E-5</v>
      </c>
      <c r="Q60">
        <v>9</v>
      </c>
      <c r="R60">
        <v>69.771027688644494</v>
      </c>
      <c r="S60">
        <v>504.32333293545202</v>
      </c>
      <c r="T60" s="5">
        <f t="shared" si="23"/>
        <v>0.13834582525170303</v>
      </c>
      <c r="U60" s="4">
        <f t="shared" si="22"/>
        <v>3.9698603183691969E-3</v>
      </c>
    </row>
    <row r="61" spans="1:21" x14ac:dyDescent="0.3">
      <c r="J61">
        <v>10</v>
      </c>
      <c r="K61">
        <v>62.611167167130503</v>
      </c>
      <c r="L61">
        <v>486.56702831443198</v>
      </c>
      <c r="M61" s="5">
        <f t="shared" si="19"/>
        <v>0.1286794285753978</v>
      </c>
      <c r="N61" s="4">
        <f t="shared" si="20"/>
        <v>3.1892608666603665E-3</v>
      </c>
      <c r="Q61">
        <v>10</v>
      </c>
      <c r="R61">
        <v>40.026580962907303</v>
      </c>
      <c r="S61">
        <v>486.56702831443198</v>
      </c>
      <c r="T61" s="5">
        <f t="shared" si="23"/>
        <v>8.2263241513851837E-2</v>
      </c>
      <c r="U61" s="4">
        <f t="shared" si="22"/>
        <v>4.794515241994759E-5</v>
      </c>
    </row>
    <row r="62" spans="1:21" x14ac:dyDescent="0.3">
      <c r="J62">
        <v>11</v>
      </c>
      <c r="K62">
        <v>79.1972063310712</v>
      </c>
      <c r="L62">
        <v>483.12511484260699</v>
      </c>
      <c r="M62" s="5">
        <f t="shared" si="19"/>
        <v>0.16392690816098879</v>
      </c>
      <c r="N62" s="4">
        <f t="shared" si="20"/>
        <v>4.5054569579022562E-4</v>
      </c>
      <c r="Q62">
        <v>11</v>
      </c>
      <c r="R62">
        <v>55.663028393047398</v>
      </c>
      <c r="S62">
        <v>483.12511484260699</v>
      </c>
      <c r="T62" s="5">
        <f t="shared" si="23"/>
        <v>0.11521452038605229</v>
      </c>
      <c r="U62" s="4">
        <f t="shared" si="22"/>
        <v>1.5900573096372251E-3</v>
      </c>
    </row>
    <row r="63" spans="1:21" x14ac:dyDescent="0.3">
      <c r="J63">
        <v>12</v>
      </c>
      <c r="K63">
        <v>90.402405973652407</v>
      </c>
      <c r="L63">
        <v>499.23128772233201</v>
      </c>
      <c r="M63" s="5">
        <f t="shared" si="19"/>
        <v>0.18108321372664732</v>
      </c>
      <c r="N63" s="4">
        <f t="shared" si="20"/>
        <v>1.6562915088497109E-5</v>
      </c>
      <c r="Q63">
        <v>12</v>
      </c>
      <c r="R63">
        <v>41.485694584170403</v>
      </c>
      <c r="S63">
        <v>499.23128772233201</v>
      </c>
      <c r="T63" s="5">
        <f t="shared" si="23"/>
        <v>8.3099147838755605E-2</v>
      </c>
      <c r="U63" s="4">
        <f t="shared" si="22"/>
        <v>6.0219930205483618E-5</v>
      </c>
    </row>
    <row r="64" spans="1:21" x14ac:dyDescent="0.3">
      <c r="J64">
        <v>13</v>
      </c>
      <c r="K64">
        <v>83.111105921240195</v>
      </c>
      <c r="L64">
        <v>437.36325558459299</v>
      </c>
      <c r="M64" s="5">
        <f t="shared" si="19"/>
        <v>0.19002763688996088</v>
      </c>
      <c r="N64" s="4">
        <f t="shared" si="20"/>
        <v>2.3762378528975235E-5</v>
      </c>
      <c r="Q64">
        <v>13</v>
      </c>
      <c r="R64">
        <v>9.8941522053095703</v>
      </c>
      <c r="S64">
        <v>437.36325558459299</v>
      </c>
      <c r="T64" s="5">
        <f t="shared" si="23"/>
        <v>2.2622275829012536E-2</v>
      </c>
      <c r="U64" s="4">
        <f t="shared" si="22"/>
        <v>2.7790527646229528E-3</v>
      </c>
    </row>
    <row r="65" spans="10:21" x14ac:dyDescent="0.3">
      <c r="J65">
        <v>14</v>
      </c>
      <c r="K65">
        <v>74.785286129191505</v>
      </c>
      <c r="L65">
        <v>465.10397797507198</v>
      </c>
      <c r="M65" s="5">
        <f t="shared" si="19"/>
        <v>0.160792617716978</v>
      </c>
      <c r="N65" s="4">
        <f t="shared" si="20"/>
        <v>5.9342675715176813E-4</v>
      </c>
      <c r="Q65">
        <v>14</v>
      </c>
      <c r="R65">
        <v>22.157266789719099</v>
      </c>
      <c r="S65">
        <v>465.10397797507198</v>
      </c>
      <c r="T65" s="5">
        <f t="shared" si="23"/>
        <v>4.7639383533517432E-2</v>
      </c>
      <c r="U65" s="4">
        <f t="shared" si="22"/>
        <v>7.672686248668631E-4</v>
      </c>
    </row>
    <row r="66" spans="10:21" x14ac:dyDescent="0.3">
      <c r="J66" t="s">
        <v>12</v>
      </c>
      <c r="K66" s="2">
        <f t="shared" ref="K66" si="24">AVERAGE(K53:K65)</f>
        <v>82.993970686320324</v>
      </c>
      <c r="L66" s="3">
        <f t="shared" ref="L66" si="25">AVERAGE(L53:L65)</f>
        <v>470.83146806833713</v>
      </c>
      <c r="M66" s="4">
        <f>AVERAGE(M53:M65)</f>
        <v>0.17591716521693945</v>
      </c>
      <c r="N66" s="5">
        <f xml:space="preserve"> SQRT(SUM(N53:N65)/COUNT(N53:N65))</f>
        <v>2.7984699120080364E-2</v>
      </c>
      <c r="Q66" s="8" t="s">
        <v>12</v>
      </c>
      <c r="R66" s="3">
        <f>AVERAGE(R53:R65)</f>
        <v>37.228826398065245</v>
      </c>
      <c r="S66" s="3">
        <f t="shared" ref="S66" si="26">AVERAGE(S53:S65)</f>
        <v>470.83146806833713</v>
      </c>
      <c r="T66" s="4">
        <f>AVERAGE(T53:T65)</f>
        <v>7.5628339202595526E-2</v>
      </c>
      <c r="U66" s="5">
        <f xml:space="preserve"> SQRT(SUM(U53:U65)/COUNT(U53:U65))</f>
        <v>5.3365589619484906E-2</v>
      </c>
    </row>
  </sheetData>
  <mergeCells count="2">
    <mergeCell ref="K1:M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Kung</dc:creator>
  <cp:lastModifiedBy>Tony Kung</cp:lastModifiedBy>
  <dcterms:created xsi:type="dcterms:W3CDTF">2017-06-15T18:16:41Z</dcterms:created>
  <dcterms:modified xsi:type="dcterms:W3CDTF">2017-08-24T13:02:01Z</dcterms:modified>
</cp:coreProperties>
</file>