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OneDrive - University of Maryland\Desktop\ENME625-main\Jon_Updates\"/>
    </mc:Choice>
  </mc:AlternateContent>
  <xr:revisionPtr revIDLastSave="0" documentId="13_ncr:1_{00E075D1-F0DF-4694-B9CE-72D1ABD230C1}" xr6:coauthVersionLast="47" xr6:coauthVersionMax="47" xr10:uidLastSave="{00000000-0000-0000-0000-000000000000}"/>
  <bookViews>
    <workbookView xWindow="-108" yWindow="-108" windowWidth="23256" windowHeight="13896" xr2:uid="{9D2D53FE-98E6-4585-A8CF-DEF1D5E0A9EA}"/>
  </bookViews>
  <sheets>
    <sheet name="Metric Data" sheetId="1" r:id="rId1"/>
    <sheet name="OSY" sheetId="2" r:id="rId2"/>
    <sheet name="CTP" sheetId="3" r:id="rId3"/>
    <sheet name="TNK" sheetId="4" r:id="rId4"/>
    <sheet name="ZDT1" sheetId="5" r:id="rId5"/>
    <sheet name="ZDT2" sheetId="7" r:id="rId6"/>
    <sheet name="ZDT3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G30" i="1"/>
  <c r="V6" i="1"/>
  <c r="V7" i="1"/>
  <c r="V8" i="1"/>
  <c r="V9" i="1"/>
  <c r="V10" i="1"/>
  <c r="V5" i="1"/>
  <c r="W6" i="1"/>
  <c r="W7" i="1"/>
  <c r="W8" i="1"/>
  <c r="W9" i="1"/>
  <c r="W10" i="1"/>
  <c r="W5" i="1"/>
  <c r="T6" i="1"/>
  <c r="T7" i="1"/>
  <c r="T8" i="1"/>
  <c r="T9" i="1"/>
  <c r="T10" i="1"/>
  <c r="T5" i="1"/>
  <c r="S5" i="1"/>
  <c r="S6" i="1"/>
  <c r="S7" i="1"/>
  <c r="S8" i="1"/>
  <c r="S9" i="1"/>
  <c r="S10" i="1"/>
  <c r="F30" i="1"/>
  <c r="Q6" i="1"/>
  <c r="Q7" i="1"/>
  <c r="Q8" i="1"/>
  <c r="Q9" i="1"/>
  <c r="Q10" i="1"/>
  <c r="Q5" i="1"/>
  <c r="E30" i="1"/>
  <c r="D30" i="1"/>
  <c r="C30" i="1"/>
  <c r="H9" i="1"/>
  <c r="P9" i="1" s="1"/>
  <c r="H10" i="1"/>
  <c r="P10" i="1" s="1"/>
  <c r="H8" i="1"/>
  <c r="P8" i="1" s="1"/>
  <c r="H7" i="1"/>
  <c r="P7" i="1" s="1"/>
  <c r="H6" i="1"/>
  <c r="P6" i="1" s="1"/>
  <c r="G5" i="1"/>
  <c r="C5" i="1"/>
  <c r="H5" i="1" l="1"/>
  <c r="P5" i="1" s="1"/>
</calcChain>
</file>

<file path=xl/sharedStrings.xml><?xml version="1.0" encoding="utf-8"?>
<sst xmlns="http://schemas.openxmlformats.org/spreadsheetml/2006/main" count="58" uniqueCount="26">
  <si>
    <t>Test Problem</t>
  </si>
  <si>
    <t>OS Factor</t>
  </si>
  <si>
    <t xml:space="preserve">Quality Metric Normalization </t>
  </si>
  <si>
    <t>OSY</t>
  </si>
  <si>
    <t>Pareto Spread</t>
  </si>
  <si>
    <t>Cluster</t>
  </si>
  <si>
    <t>Calls Per Point</t>
  </si>
  <si>
    <t># Pareto Points</t>
  </si>
  <si>
    <t>CTP</t>
  </si>
  <si>
    <t>TNK</t>
  </si>
  <si>
    <t>ZDT1</t>
  </si>
  <si>
    <t>ZDT2</t>
  </si>
  <si>
    <t>ZDT3</t>
  </si>
  <si>
    <t>TNK MORO</t>
  </si>
  <si>
    <t>Adjusted Spread</t>
  </si>
  <si>
    <t>Test Problem Quality Metric Tracker (Our MOGA)</t>
  </si>
  <si>
    <t>TNK Box Plots Weird</t>
  </si>
  <si>
    <t>Test Problem Quality Metric Tracker (MATLAB's  MOGA)</t>
  </si>
  <si>
    <t xml:space="preserve"># GA Run Insight </t>
  </si>
  <si>
    <t># GA Runs</t>
  </si>
  <si>
    <t>SD</t>
  </si>
  <si>
    <t>SD Mean</t>
  </si>
  <si>
    <t>Our MOGA</t>
  </si>
  <si>
    <t>Matlab MOGA</t>
  </si>
  <si>
    <t>Cluster Metric</t>
  </si>
  <si>
    <t>Calls Per Pareto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</si>
</sst>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6" borderId="14" xfId="0" applyFill="1" applyBorder="1"/>
    <xf numFmtId="0" fontId="0" fillId="9" borderId="15" xfId="0" applyFill="1" applyBorder="1"/>
    <xf numFmtId="0" fontId="0" fillId="10" borderId="15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'Metric Data'!$C$30:$H$30</c:f>
              <c:numCache>
                <c:formatCode>General</c:formatCode>
                <c:ptCount val="6"/>
                <c:pt idx="0">
                  <c:v>59.653999999999996</c:v>
                </c:pt>
                <c:pt idx="1">
                  <c:v>61.444000000000003</c:v>
                </c:pt>
                <c:pt idx="2">
                  <c:v>60.703999999999994</c:v>
                </c:pt>
                <c:pt idx="3">
                  <c:v>53.570000000000007</c:v>
                </c:pt>
                <c:pt idx="4">
                  <c:v>50.21</c:v>
                </c:pt>
                <c:pt idx="5">
                  <c:v>49.321999999999996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A5-40B9-85C6-8B9A0D6D9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42895"/>
        <c:axId val="706069775"/>
      </c:lineChart>
      <c:catAx>
        <c:axId val="706042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69775"/>
        <c:crosses val="autoZero"/>
        <c:auto val="1"/>
        <c:lblAlgn val="ctr"/>
        <c:lblOffset val="100"/>
        <c:noMultiLvlLbl val="0"/>
      </c:catAx>
      <c:valAx>
        <c:axId val="70606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4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Relationship Id="rId4" Type="http://schemas.openxmlformats.org/officeDocument/2006/relationships/image" Target="../media/image1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15.emf"/><Relationship Id="rId5" Type="http://schemas.openxmlformats.org/officeDocument/2006/relationships/image" Target="../media/image19.emf"/><Relationship Id="rId4" Type="http://schemas.openxmlformats.org/officeDocument/2006/relationships/image" Target="../media/image18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1.emf"/><Relationship Id="rId1" Type="http://schemas.openxmlformats.org/officeDocument/2006/relationships/image" Target="../media/image20.emf"/><Relationship Id="rId5" Type="http://schemas.openxmlformats.org/officeDocument/2006/relationships/image" Target="../media/image24.emf"/><Relationship Id="rId4" Type="http://schemas.openxmlformats.org/officeDocument/2006/relationships/image" Target="../media/image23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26.emf"/><Relationship Id="rId1" Type="http://schemas.openxmlformats.org/officeDocument/2006/relationships/image" Target="../media/image25.emf"/><Relationship Id="rId5" Type="http://schemas.openxmlformats.org/officeDocument/2006/relationships/image" Target="../media/image29.emf"/><Relationship Id="rId4" Type="http://schemas.openxmlformats.org/officeDocument/2006/relationships/image" Target="../media/image2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510540</xdr:colOff>
      <xdr:row>23</xdr:row>
      <xdr:rowOff>163830</xdr:rowOff>
    </xdr:from>
    <xdr:to>
      <xdr:col>14</xdr:col>
      <xdr:colOff>22860</xdr:colOff>
      <xdr:row>38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608667-A499-5E05-5F3A-A8D6A1EE8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283845</xdr:colOff>
      <xdr:row>6</xdr:row>
      <xdr:rowOff>171450</xdr:rowOff>
    </xdr:from>
    <xdr:to>
      <xdr:col>9</xdr:col>
      <xdr:colOff>120015</xdr:colOff>
      <xdr:row>28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FB7286-9277-39DC-0F02-B7D15FFF4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" y="1257300"/>
          <a:ext cx="5322570" cy="395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133350</xdr:colOff>
      <xdr:row>5</xdr:row>
      <xdr:rowOff>36195</xdr:rowOff>
    </xdr:from>
    <xdr:to>
      <xdr:col>17</xdr:col>
      <xdr:colOff>579120</xdr:colOff>
      <xdr:row>27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37210A-1992-069E-0F1F-11DDAEE73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941070"/>
          <a:ext cx="5322570" cy="395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474345</xdr:colOff>
      <xdr:row>6</xdr:row>
      <xdr:rowOff>112395</xdr:rowOff>
    </xdr:from>
    <xdr:to>
      <xdr:col>23</xdr:col>
      <xdr:colOff>310515</xdr:colOff>
      <xdr:row>28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C2362E-3FC4-EA4F-5D25-D12C30DA0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8745" y="1198245"/>
          <a:ext cx="5322570" cy="395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253365</xdr:colOff>
      <xdr:row>30</xdr:row>
      <xdr:rowOff>22860</xdr:rowOff>
    </xdr:from>
    <xdr:to>
      <xdr:col>12</xdr:col>
      <xdr:colOff>91440</xdr:colOff>
      <xdr:row>51</xdr:row>
      <xdr:rowOff>175260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5C761C-0BB2-04B2-1131-A08D0ACC7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165" y="5509260"/>
          <a:ext cx="5324475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525780</xdr:colOff>
      <xdr:row>30</xdr:row>
      <xdr:rowOff>76200</xdr:rowOff>
    </xdr:from>
    <xdr:to>
      <xdr:col>21</xdr:col>
      <xdr:colOff>365760</xdr:colOff>
      <xdr:row>52</xdr:row>
      <xdr:rowOff>45720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CF09A3B-905A-A480-B984-F3B354569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0980" y="556260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228600</xdr:colOff>
      <xdr:row>4</xdr:row>
      <xdr:rowOff>20955</xdr:rowOff>
    </xdr:from>
    <xdr:to>
      <xdr:col>17</xdr:col>
      <xdr:colOff>64770</xdr:colOff>
      <xdr:row>25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5E2495-E82E-2E44-92AA-5E7CD695A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744855"/>
          <a:ext cx="5322570" cy="394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561975</xdr:colOff>
      <xdr:row>5</xdr:row>
      <xdr:rowOff>133350</xdr:rowOff>
    </xdr:from>
    <xdr:to>
      <xdr:col>22</xdr:col>
      <xdr:colOff>400050</xdr:colOff>
      <xdr:row>27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BBAD72-A8BE-6A64-8E64-3E690B104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6775" y="1038225"/>
          <a:ext cx="5324475" cy="395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127635</xdr:colOff>
      <xdr:row>29</xdr:row>
      <xdr:rowOff>36195</xdr:rowOff>
    </xdr:from>
    <xdr:to>
      <xdr:col>11</xdr:col>
      <xdr:colOff>575310</xdr:colOff>
      <xdr:row>51</xdr:row>
      <xdr:rowOff>7620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F0E826C-B927-A1CC-D82B-7D5B8636B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6435" y="5339715"/>
          <a:ext cx="5324475" cy="3994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133350</xdr:rowOff>
    </xdr:from>
    <xdr:to>
      <xdr:col>8</xdr:col>
      <xdr:colOff>447675</xdr:colOff>
      <xdr:row>28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9B4A5FA-06A3-FB8B-8A6E-D2769C209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"/>
          <a:ext cx="5324475" cy="395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579120</xdr:colOff>
      <xdr:row>27</xdr:row>
      <xdr:rowOff>160020</xdr:rowOff>
    </xdr:from>
    <xdr:to>
      <xdr:col>21</xdr:col>
      <xdr:colOff>419100</xdr:colOff>
      <xdr:row>49</xdr:row>
      <xdr:rowOff>129540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2BB728D-1EF1-BF45-A1C0-C4E25B3F9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4320" y="509778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17145</xdr:colOff>
      <xdr:row>0</xdr:row>
      <xdr:rowOff>173355</xdr:rowOff>
    </xdr:from>
    <xdr:to>
      <xdr:col>17</xdr:col>
      <xdr:colOff>468630</xdr:colOff>
      <xdr:row>22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CBC961-289C-7D61-DB76-D5E25BB3F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3545" y="173355"/>
          <a:ext cx="5328285" cy="395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295275</xdr:colOff>
      <xdr:row>2</xdr:row>
      <xdr:rowOff>123825</xdr:rowOff>
    </xdr:from>
    <xdr:to>
      <xdr:col>9</xdr:col>
      <xdr:colOff>133350</xdr:colOff>
      <xdr:row>24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CCD4AE-A1D7-C343-711F-3403ABD80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85775"/>
          <a:ext cx="5324475" cy="395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238125</xdr:colOff>
      <xdr:row>3</xdr:row>
      <xdr:rowOff>28575</xdr:rowOff>
    </xdr:from>
    <xdr:to>
      <xdr:col>23</xdr:col>
      <xdr:colOff>74295</xdr:colOff>
      <xdr:row>25</xdr:row>
      <xdr:rowOff>1905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4B5B09-FFDA-BCF4-520A-1D4E1A747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571500"/>
          <a:ext cx="5322570" cy="395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342900</xdr:colOff>
      <xdr:row>26</xdr:row>
      <xdr:rowOff>175260</xdr:rowOff>
    </xdr:from>
    <xdr:to>
      <xdr:col>16</xdr:col>
      <xdr:colOff>182880</xdr:colOff>
      <xdr:row>48</xdr:row>
      <xdr:rowOff>144780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BBCFE12-CEA8-89A2-1767-EF26C4D8D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493014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302895</xdr:colOff>
      <xdr:row>1</xdr:row>
      <xdr:rowOff>104775</xdr:rowOff>
    </xdr:from>
    <xdr:to>
      <xdr:col>23</xdr:col>
      <xdr:colOff>135255</xdr:colOff>
      <xdr:row>23</xdr:row>
      <xdr:rowOff>68580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372F9C-880D-314C-8AC0-09767E0AA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7295" y="285750"/>
          <a:ext cx="5318760" cy="394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175260</xdr:colOff>
      <xdr:row>27</xdr:row>
      <xdr:rowOff>64770</xdr:rowOff>
    </xdr:from>
    <xdr:to>
      <xdr:col>11</xdr:col>
      <xdr:colOff>13335</xdr:colOff>
      <xdr:row>49</xdr:row>
      <xdr:rowOff>34290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658754-181A-1F41-1080-C4D686614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460" y="5002530"/>
          <a:ext cx="5324475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152400</xdr:rowOff>
    </xdr:from>
    <xdr:to>
      <xdr:col>8</xdr:col>
      <xdr:colOff>447675</xdr:colOff>
      <xdr:row>25</xdr:row>
      <xdr:rowOff>123825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14ACB56-20F5-F196-742E-DEAD79AF0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5325"/>
          <a:ext cx="5324475" cy="395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485775</xdr:colOff>
      <xdr:row>0</xdr:row>
      <xdr:rowOff>0</xdr:rowOff>
    </xdr:from>
    <xdr:to>
      <xdr:col>17</xdr:col>
      <xdr:colOff>323850</xdr:colOff>
      <xdr:row>21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BCBBFEF-32A9-2A41-B13B-9785B1E3F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2575" y="0"/>
          <a:ext cx="5324475" cy="395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548640</xdr:colOff>
      <xdr:row>29</xdr:row>
      <xdr:rowOff>15240</xdr:rowOff>
    </xdr:from>
    <xdr:to>
      <xdr:col>20</xdr:col>
      <xdr:colOff>388620</xdr:colOff>
      <xdr:row>50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6AFD21-2B89-2D11-505D-565DF86B6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4240" y="531876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25</xdr:row>
      <xdr:rowOff>158115</xdr:rowOff>
    </xdr:from>
    <xdr:to>
      <xdr:col>11</xdr:col>
      <xdr:colOff>184785</xdr:colOff>
      <xdr:row>47</xdr:row>
      <xdr:rowOff>125730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5A5702-E553-E468-C937-C3CFD096F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2100" y="4730115"/>
          <a:ext cx="532828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76200</xdr:colOff>
      <xdr:row>1</xdr:row>
      <xdr:rowOff>142875</xdr:rowOff>
    </xdr:from>
    <xdr:to>
      <xdr:col>23</xdr:col>
      <xdr:colOff>523875</xdr:colOff>
      <xdr:row>23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A71114-D684-0D08-9796-0066965F0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323850"/>
          <a:ext cx="5324475" cy="395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100965</xdr:colOff>
      <xdr:row>1</xdr:row>
      <xdr:rowOff>26670</xdr:rowOff>
    </xdr:from>
    <xdr:to>
      <xdr:col>17</xdr:col>
      <xdr:colOff>552450</xdr:colOff>
      <xdr:row>23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B37508F-6BF4-B869-C73E-1E54D3F10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7365" y="207645"/>
          <a:ext cx="5328285" cy="395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152400</xdr:rowOff>
    </xdr:from>
    <xdr:to>
      <xdr:col>8</xdr:col>
      <xdr:colOff>447675</xdr:colOff>
      <xdr:row>24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B0EF1-AF03-AE83-9457-FC9EBC57B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"/>
          <a:ext cx="5324475" cy="395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137160</xdr:colOff>
      <xdr:row>25</xdr:row>
      <xdr:rowOff>114300</xdr:rowOff>
    </xdr:from>
    <xdr:to>
      <xdr:col>20</xdr:col>
      <xdr:colOff>586740</xdr:colOff>
      <xdr:row>47</xdr:row>
      <xdr:rowOff>83820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5E4F4D3-1054-4571-3376-B164A59A6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2360" y="468630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390525</xdr:colOff>
      <xdr:row>4</xdr:row>
      <xdr:rowOff>133350</xdr:rowOff>
    </xdr:from>
    <xdr:to>
      <xdr:col>24</xdr:col>
      <xdr:colOff>228600</xdr:colOff>
      <xdr:row>26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083566-A597-67B5-ED48-B2764030F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4525" y="857250"/>
          <a:ext cx="5324475" cy="395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125730</xdr:colOff>
      <xdr:row>26</xdr:row>
      <xdr:rowOff>76200</xdr:rowOff>
    </xdr:from>
    <xdr:to>
      <xdr:col>11</xdr:col>
      <xdr:colOff>573405</xdr:colOff>
      <xdr:row>48</xdr:row>
      <xdr:rowOff>47625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0FABD2A-6658-33C9-C418-118895043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4530" y="4831080"/>
          <a:ext cx="5324475" cy="3994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47625</xdr:rowOff>
    </xdr:from>
    <xdr:to>
      <xdr:col>8</xdr:col>
      <xdr:colOff>447675</xdr:colOff>
      <xdr:row>26</xdr:row>
      <xdr:rowOff>19050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04A010E-0B6A-7401-BB60-ED0FCDD7B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1525"/>
          <a:ext cx="5324475" cy="395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447675</xdr:colOff>
      <xdr:row>3</xdr:row>
      <xdr:rowOff>177165</xdr:rowOff>
    </xdr:from>
    <xdr:to>
      <xdr:col>16</xdr:col>
      <xdr:colOff>151831</xdr:colOff>
      <xdr:row>22</xdr:row>
      <xdr:rowOff>139065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427300E-ED1D-3D34-C254-673836FAF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4475" y="720090"/>
          <a:ext cx="4580956" cy="3400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38100</xdr:colOff>
      <xdr:row>26</xdr:row>
      <xdr:rowOff>129540</xdr:rowOff>
    </xdr:from>
    <xdr:to>
      <xdr:col>21</xdr:col>
      <xdr:colOff>487680</xdr:colOff>
      <xdr:row>48</xdr:row>
      <xdr:rowOff>99060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87B376-E1CA-476A-A063-F35831881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488442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35090-D93F-4FD9-969B-AE440DB5A418}">
  <dimension ref="B2:W30"/>
  <sheetViews>
    <sheetView tabSelected="1" topLeftCell="A6" workbookViewId="0">
      <selection activeCell="C21" sqref="C21"/>
    </sheetView>
  </sheetViews>
  <sheetFormatPr defaultRowHeight="14.4" x14ac:dyDescent="0.3"/>
  <cols>
    <col min="2" max="2" width="16.33203125" customWidth="1"/>
    <col min="3" max="3" width="16.44140625" customWidth="1"/>
    <col min="6" max="6" width="14.21875" customWidth="1"/>
    <col min="7" max="7" width="14" customWidth="1"/>
    <col min="8" max="8" width="16.6640625" customWidth="1"/>
    <col min="9" max="9" width="14.5546875" customWidth="1"/>
    <col min="10" max="10" width="17.21875" customWidth="1"/>
    <col min="11" max="11" width="15.33203125" customWidth="1"/>
    <col min="15" max="15" width="12.77734375" customWidth="1"/>
    <col min="16" max="17" width="14.21875" customWidth="1"/>
    <col min="18" max="18" width="1.33203125" customWidth="1"/>
    <col min="19" max="19" width="14.33203125" customWidth="1"/>
    <col min="20" max="20" width="16.44140625" customWidth="1"/>
    <col min="21" max="21" width="1.21875" customWidth="1"/>
    <col min="22" max="22" width="12.88671875" customWidth="1"/>
    <col min="23" max="23" width="15.33203125" customWidth="1"/>
  </cols>
  <sheetData>
    <row r="2" spans="2:23" ht="15" thickBot="1" x14ac:dyDescent="0.35"/>
    <row r="3" spans="2:23" x14ac:dyDescent="0.3">
      <c r="B3" s="13" t="s">
        <v>2</v>
      </c>
      <c r="C3" s="14"/>
      <c r="F3" s="15" t="s">
        <v>15</v>
      </c>
      <c r="G3" s="16"/>
      <c r="H3" s="16"/>
      <c r="I3" s="16"/>
      <c r="J3" s="16"/>
      <c r="K3" s="17"/>
      <c r="O3" s="32"/>
      <c r="P3" s="47" t="s">
        <v>4</v>
      </c>
      <c r="Q3" s="48"/>
      <c r="R3" s="40"/>
      <c r="S3" s="47" t="s">
        <v>24</v>
      </c>
      <c r="T3" s="48"/>
      <c r="U3" s="40"/>
      <c r="V3" s="47" t="s">
        <v>25</v>
      </c>
      <c r="W3" s="48"/>
    </row>
    <row r="4" spans="2:23" x14ac:dyDescent="0.3">
      <c r="B4" s="8" t="s">
        <v>0</v>
      </c>
      <c r="C4" s="9" t="s">
        <v>1</v>
      </c>
      <c r="F4" s="10" t="s">
        <v>0</v>
      </c>
      <c r="G4" s="11" t="s">
        <v>4</v>
      </c>
      <c r="H4" s="11" t="s">
        <v>14</v>
      </c>
      <c r="I4" s="11" t="s">
        <v>5</v>
      </c>
      <c r="J4" s="11" t="s">
        <v>6</v>
      </c>
      <c r="K4" s="12" t="s">
        <v>7</v>
      </c>
      <c r="O4" s="33" t="s">
        <v>0</v>
      </c>
      <c r="P4" s="8" t="s">
        <v>22</v>
      </c>
      <c r="Q4" s="9" t="s">
        <v>23</v>
      </c>
      <c r="R4" s="41"/>
      <c r="S4" s="8" t="s">
        <v>22</v>
      </c>
      <c r="T4" s="9" t="s">
        <v>23</v>
      </c>
      <c r="U4" s="41"/>
      <c r="V4" s="8" t="s">
        <v>22</v>
      </c>
      <c r="W4" s="9" t="s">
        <v>23</v>
      </c>
    </row>
    <row r="5" spans="2:23" x14ac:dyDescent="0.3">
      <c r="B5" s="3" t="s">
        <v>3</v>
      </c>
      <c r="C5" s="4">
        <f>2.0147*10^4</f>
        <v>20147</v>
      </c>
      <c r="F5" s="3" t="s">
        <v>3</v>
      </c>
      <c r="G5" s="2">
        <f>1.4202*10^4</f>
        <v>14201.999999999998</v>
      </c>
      <c r="H5" s="2">
        <f t="shared" ref="H5:H10" si="0">G5/C5</f>
        <v>0.70491884647838376</v>
      </c>
      <c r="I5" s="2">
        <v>5.2679</v>
      </c>
      <c r="J5" s="2">
        <v>1537</v>
      </c>
      <c r="K5" s="4">
        <v>295</v>
      </c>
      <c r="O5" s="34" t="s">
        <v>3</v>
      </c>
      <c r="P5" s="36">
        <f>ROUND(H5,3)</f>
        <v>0.70499999999999996</v>
      </c>
      <c r="Q5" s="37">
        <f>ROUND(G16,3)</f>
        <v>0.94099999999999995</v>
      </c>
      <c r="R5" s="41"/>
      <c r="S5" s="38">
        <f>ROUND(I5,2)</f>
        <v>5.27</v>
      </c>
      <c r="T5" s="39">
        <f>ROUND(I16,2)</f>
        <v>1.1100000000000001</v>
      </c>
      <c r="U5" s="41"/>
      <c r="V5" s="36">
        <f>J5</f>
        <v>1537</v>
      </c>
      <c r="W5" s="37">
        <f>J16</f>
        <v>626</v>
      </c>
    </row>
    <row r="6" spans="2:23" x14ac:dyDescent="0.3">
      <c r="B6" s="3" t="s">
        <v>8</v>
      </c>
      <c r="C6" s="4">
        <v>1.7408999999999999</v>
      </c>
      <c r="F6" s="3" t="s">
        <v>8</v>
      </c>
      <c r="G6" s="2">
        <v>0.74150000000000005</v>
      </c>
      <c r="H6" s="2">
        <f t="shared" si="0"/>
        <v>0.42592911712332709</v>
      </c>
      <c r="I6" s="2">
        <v>2.1044999999999998</v>
      </c>
      <c r="J6" s="2">
        <v>3102</v>
      </c>
      <c r="K6" s="4">
        <v>141</v>
      </c>
      <c r="O6" s="34" t="s">
        <v>8</v>
      </c>
      <c r="P6" s="36">
        <f>ROUND(H6,3)</f>
        <v>0.42599999999999999</v>
      </c>
      <c r="Q6" s="37">
        <f t="shared" ref="Q6:Q10" si="1">ROUND(G17,3)</f>
        <v>0.61</v>
      </c>
      <c r="R6" s="41"/>
      <c r="S6" s="38">
        <f>ROUND(I6,2)</f>
        <v>2.1</v>
      </c>
      <c r="T6" s="39">
        <f t="shared" ref="T6:T10" si="2">ROUND(I17,2)</f>
        <v>1.0900000000000001</v>
      </c>
      <c r="U6" s="41"/>
      <c r="V6" s="36">
        <f t="shared" ref="V6:V10" si="3">J6</f>
        <v>3102</v>
      </c>
      <c r="W6" s="37">
        <f t="shared" ref="W6:W10" si="4">J17</f>
        <v>318</v>
      </c>
    </row>
    <row r="7" spans="2:23" x14ac:dyDescent="0.3">
      <c r="B7" s="3" t="s">
        <v>9</v>
      </c>
      <c r="C7" s="4">
        <v>1.0173000000000001</v>
      </c>
      <c r="F7" s="3" t="s">
        <v>9</v>
      </c>
      <c r="G7" s="2">
        <v>0.93440000000000001</v>
      </c>
      <c r="H7" s="2">
        <f t="shared" si="0"/>
        <v>0.91850978079229328</v>
      </c>
      <c r="I7" s="2">
        <v>2.2040999999999999</v>
      </c>
      <c r="J7" s="2">
        <v>3396</v>
      </c>
      <c r="K7" s="4">
        <v>108</v>
      </c>
      <c r="L7" t="s">
        <v>16</v>
      </c>
      <c r="O7" s="34" t="s">
        <v>9</v>
      </c>
      <c r="P7" s="36">
        <f t="shared" ref="P7:P10" si="5">ROUND(H7,3)</f>
        <v>0.91900000000000004</v>
      </c>
      <c r="Q7" s="37">
        <f t="shared" si="1"/>
        <v>0.93899999999999995</v>
      </c>
      <c r="R7" s="41"/>
      <c r="S7" s="38">
        <f>ROUND(I7,2)</f>
        <v>2.2000000000000002</v>
      </c>
      <c r="T7" s="39">
        <f t="shared" si="2"/>
        <v>1.1299999999999999</v>
      </c>
      <c r="U7" s="41"/>
      <c r="V7" s="36">
        <f t="shared" si="3"/>
        <v>3396</v>
      </c>
      <c r="W7" s="37">
        <f t="shared" si="4"/>
        <v>284</v>
      </c>
    </row>
    <row r="8" spans="2:23" x14ac:dyDescent="0.3">
      <c r="B8" s="3" t="s">
        <v>10</v>
      </c>
      <c r="C8" s="4">
        <v>2.6349</v>
      </c>
      <c r="F8" s="3" t="s">
        <v>10</v>
      </c>
      <c r="G8" s="2">
        <v>1.1489</v>
      </c>
      <c r="H8" s="2">
        <f t="shared" si="0"/>
        <v>0.43603172795931533</v>
      </c>
      <c r="I8" s="2">
        <v>1.0097</v>
      </c>
      <c r="J8" s="2">
        <v>11344</v>
      </c>
      <c r="K8" s="4">
        <v>64</v>
      </c>
      <c r="O8" s="34" t="s">
        <v>10</v>
      </c>
      <c r="P8" s="36">
        <f t="shared" si="5"/>
        <v>0.436</v>
      </c>
      <c r="Q8" s="37">
        <f t="shared" si="1"/>
        <v>0.89</v>
      </c>
      <c r="R8" s="41"/>
      <c r="S8" s="36">
        <f>ROUND(I8,2)</f>
        <v>1.01</v>
      </c>
      <c r="T8" s="37">
        <f t="shared" si="2"/>
        <v>1.05</v>
      </c>
      <c r="U8" s="41"/>
      <c r="V8" s="36">
        <f t="shared" si="3"/>
        <v>11344</v>
      </c>
      <c r="W8" s="37">
        <f t="shared" si="4"/>
        <v>500</v>
      </c>
    </row>
    <row r="9" spans="2:23" x14ac:dyDescent="0.3">
      <c r="B9" s="3" t="s">
        <v>11</v>
      </c>
      <c r="C9" s="4">
        <v>0.98399999999999999</v>
      </c>
      <c r="F9" s="3" t="s">
        <v>11</v>
      </c>
      <c r="G9" s="2">
        <v>0.94020000000000004</v>
      </c>
      <c r="H9" s="2">
        <f t="shared" si="0"/>
        <v>0.95548780487804885</v>
      </c>
      <c r="I9" s="2">
        <v>1</v>
      </c>
      <c r="J9" s="2">
        <v>12306</v>
      </c>
      <c r="K9" s="4">
        <v>59</v>
      </c>
      <c r="O9" s="34" t="s">
        <v>11</v>
      </c>
      <c r="P9" s="38">
        <f t="shared" si="5"/>
        <v>0.95499999999999996</v>
      </c>
      <c r="Q9" s="39">
        <f t="shared" si="1"/>
        <v>0.81299999999999994</v>
      </c>
      <c r="R9" s="41"/>
      <c r="S9" s="36">
        <f>ROUND(I9,2)</f>
        <v>1</v>
      </c>
      <c r="T9" s="37">
        <f t="shared" si="2"/>
        <v>1.01</v>
      </c>
      <c r="U9" s="41"/>
      <c r="V9" s="36">
        <f t="shared" si="3"/>
        <v>12306</v>
      </c>
      <c r="W9" s="37">
        <f t="shared" si="4"/>
        <v>843</v>
      </c>
    </row>
    <row r="10" spans="2:23" ht="15" thickBot="1" x14ac:dyDescent="0.35">
      <c r="B10" s="3" t="s">
        <v>12</v>
      </c>
      <c r="C10" s="4">
        <v>3.4725999999999999</v>
      </c>
      <c r="F10" s="3" t="s">
        <v>12</v>
      </c>
      <c r="G10" s="2">
        <v>1.5367999999999999</v>
      </c>
      <c r="H10" s="2">
        <f t="shared" si="0"/>
        <v>0.44255025053274205</v>
      </c>
      <c r="I10" s="2">
        <v>1.0909</v>
      </c>
      <c r="J10" s="2">
        <v>8643</v>
      </c>
      <c r="K10" s="4">
        <v>84</v>
      </c>
      <c r="O10" s="35" t="s">
        <v>12</v>
      </c>
      <c r="P10" s="42">
        <f t="shared" si="5"/>
        <v>0.443</v>
      </c>
      <c r="Q10" s="43">
        <f t="shared" si="1"/>
        <v>0.92100000000000004</v>
      </c>
      <c r="R10" s="44"/>
      <c r="S10" s="45">
        <f>ROUND(I10,2)</f>
        <v>1.0900000000000001</v>
      </c>
      <c r="T10" s="46">
        <f t="shared" si="2"/>
        <v>1.06</v>
      </c>
      <c r="U10" s="44"/>
      <c r="V10" s="42">
        <f t="shared" si="3"/>
        <v>8643</v>
      </c>
      <c r="W10" s="43">
        <f t="shared" si="4"/>
        <v>303</v>
      </c>
    </row>
    <row r="11" spans="2:23" ht="15" thickBot="1" x14ac:dyDescent="0.35">
      <c r="B11" s="5" t="s">
        <v>13</v>
      </c>
      <c r="C11" s="4">
        <v>1.0173000000000001</v>
      </c>
      <c r="F11" s="5" t="s">
        <v>13</v>
      </c>
      <c r="G11" s="6"/>
      <c r="H11" s="6"/>
      <c r="I11" s="6"/>
      <c r="J11" s="6"/>
      <c r="K11" s="7"/>
    </row>
    <row r="12" spans="2:23" x14ac:dyDescent="0.3">
      <c r="B12" s="1"/>
      <c r="C12" s="1"/>
      <c r="F12" s="1"/>
      <c r="G12" s="1"/>
      <c r="H12" s="1"/>
      <c r="I12" s="1"/>
      <c r="J12" s="1"/>
      <c r="K12" s="1"/>
    </row>
    <row r="13" spans="2:23" ht="15" thickBot="1" x14ac:dyDescent="0.35">
      <c r="B13" s="1"/>
      <c r="C13" s="1"/>
      <c r="F13" s="1"/>
      <c r="G13" s="1"/>
      <c r="H13" s="1"/>
      <c r="I13" s="1"/>
      <c r="J13" s="1"/>
      <c r="K13" s="1"/>
    </row>
    <row r="14" spans="2:23" x14ac:dyDescent="0.3">
      <c r="B14" s="1"/>
      <c r="C14" s="1"/>
      <c r="F14" s="18" t="s">
        <v>17</v>
      </c>
      <c r="G14" s="19"/>
      <c r="H14" s="19"/>
      <c r="I14" s="19"/>
      <c r="J14" s="19"/>
      <c r="K14" s="20"/>
    </row>
    <row r="15" spans="2:23" x14ac:dyDescent="0.3">
      <c r="B15" s="1"/>
      <c r="C15" s="1"/>
      <c r="F15" s="10" t="s">
        <v>0</v>
      </c>
      <c r="G15" s="11" t="s">
        <v>4</v>
      </c>
      <c r="H15" s="21" t="s">
        <v>14</v>
      </c>
      <c r="I15" s="11" t="s">
        <v>5</v>
      </c>
      <c r="J15" s="11" t="s">
        <v>6</v>
      </c>
      <c r="K15" s="12" t="s">
        <v>7</v>
      </c>
    </row>
    <row r="16" spans="2:23" x14ac:dyDescent="0.3">
      <c r="B16" s="1"/>
      <c r="C16" s="1"/>
      <c r="F16" s="3" t="s">
        <v>3</v>
      </c>
      <c r="G16" s="2">
        <v>0.94099999999999995</v>
      </c>
      <c r="H16" s="21"/>
      <c r="I16" s="2">
        <v>1.111</v>
      </c>
      <c r="J16" s="2">
        <v>626</v>
      </c>
      <c r="K16" s="4">
        <v>70</v>
      </c>
    </row>
    <row r="17" spans="2:11" x14ac:dyDescent="0.3">
      <c r="B17" s="1"/>
      <c r="C17" s="1"/>
      <c r="F17" s="3" t="s">
        <v>8</v>
      </c>
      <c r="G17" s="2">
        <v>0.61</v>
      </c>
      <c r="H17" s="21"/>
      <c r="I17" s="2">
        <v>1.0940000000000001</v>
      </c>
      <c r="J17" s="2">
        <v>318</v>
      </c>
      <c r="K17" s="4">
        <v>70</v>
      </c>
    </row>
    <row r="18" spans="2:11" x14ac:dyDescent="0.3">
      <c r="B18" s="1"/>
      <c r="C18" s="1"/>
      <c r="F18" s="3" t="s">
        <v>9</v>
      </c>
      <c r="G18" s="2">
        <v>0.93899999999999995</v>
      </c>
      <c r="H18" s="21"/>
      <c r="I18" s="2">
        <v>1.125</v>
      </c>
      <c r="J18" s="2">
        <v>284</v>
      </c>
      <c r="K18" s="4">
        <v>18</v>
      </c>
    </row>
    <row r="19" spans="2:11" x14ac:dyDescent="0.3">
      <c r="F19" s="3" t="s">
        <v>10</v>
      </c>
      <c r="G19" s="2">
        <v>0.89</v>
      </c>
      <c r="H19" s="21"/>
      <c r="I19" s="2">
        <v>1.0449999999999999</v>
      </c>
      <c r="J19" s="2">
        <v>500</v>
      </c>
      <c r="K19" s="4">
        <v>70</v>
      </c>
    </row>
    <row r="20" spans="2:11" x14ac:dyDescent="0.3">
      <c r="F20" s="3" t="s">
        <v>11</v>
      </c>
      <c r="G20" s="2">
        <v>0.81299999999999994</v>
      </c>
      <c r="H20" s="21"/>
      <c r="I20" s="2">
        <v>1.0145</v>
      </c>
      <c r="J20" s="2">
        <v>843</v>
      </c>
      <c r="K20" s="4">
        <v>70</v>
      </c>
    </row>
    <row r="21" spans="2:11" x14ac:dyDescent="0.3">
      <c r="F21" s="3" t="s">
        <v>12</v>
      </c>
      <c r="G21" s="2">
        <v>0.92100000000000004</v>
      </c>
      <c r="H21" s="21"/>
      <c r="I21" s="2">
        <v>1.0609999999999999</v>
      </c>
      <c r="J21" s="2">
        <v>303</v>
      </c>
      <c r="K21" s="4">
        <v>70</v>
      </c>
    </row>
    <row r="22" spans="2:11" x14ac:dyDescent="0.3">
      <c r="F22" s="1"/>
      <c r="G22" s="1"/>
      <c r="H22" s="1"/>
      <c r="I22" s="1"/>
      <c r="J22" s="1"/>
      <c r="K22" s="1"/>
    </row>
    <row r="23" spans="2:11" x14ac:dyDescent="0.3">
      <c r="B23" s="22" t="s">
        <v>18</v>
      </c>
      <c r="C23" s="22"/>
      <c r="D23" s="22"/>
      <c r="E23" s="22"/>
      <c r="F23" s="22"/>
      <c r="G23" s="22"/>
      <c r="H23" s="22"/>
      <c r="I23" s="1"/>
      <c r="J23" s="1"/>
      <c r="K23" s="1"/>
    </row>
    <row r="24" spans="2:11" x14ac:dyDescent="0.3">
      <c r="B24" s="23" t="s">
        <v>19</v>
      </c>
      <c r="C24" s="23">
        <v>2</v>
      </c>
      <c r="D24" s="23">
        <v>4</v>
      </c>
      <c r="E24" s="23">
        <v>6</v>
      </c>
      <c r="F24" s="23">
        <v>8</v>
      </c>
      <c r="G24" s="23">
        <v>10</v>
      </c>
      <c r="H24" s="23">
        <v>12</v>
      </c>
      <c r="I24" s="1"/>
      <c r="J24" s="1"/>
      <c r="K24" s="1"/>
    </row>
    <row r="25" spans="2:11" x14ac:dyDescent="0.3">
      <c r="B25" s="29" t="s">
        <v>20</v>
      </c>
      <c r="C25" s="24">
        <v>49.86</v>
      </c>
      <c r="D25" s="24">
        <v>81.77</v>
      </c>
      <c r="E25" s="24">
        <v>56.84</v>
      </c>
      <c r="F25" s="24">
        <v>65.53</v>
      </c>
      <c r="G25" s="24">
        <v>51.04</v>
      </c>
      <c r="H25" s="24">
        <v>56.04</v>
      </c>
      <c r="I25" s="1"/>
      <c r="J25" s="1"/>
      <c r="K25" s="1"/>
    </row>
    <row r="26" spans="2:11" x14ac:dyDescent="0.3">
      <c r="B26" s="30"/>
      <c r="C26" s="24">
        <v>69.36</v>
      </c>
      <c r="D26" s="24">
        <v>50.52</v>
      </c>
      <c r="E26" s="24">
        <v>60.16</v>
      </c>
      <c r="F26" s="24">
        <v>57.27</v>
      </c>
      <c r="G26" s="24">
        <v>60.21</v>
      </c>
      <c r="H26" s="24">
        <v>50.87</v>
      </c>
    </row>
    <row r="27" spans="2:11" ht="15" thickBot="1" x14ac:dyDescent="0.35">
      <c r="B27" s="30"/>
      <c r="C27" s="24">
        <v>59.92</v>
      </c>
      <c r="D27" s="24">
        <v>68.95</v>
      </c>
      <c r="E27" s="24">
        <v>64.25</v>
      </c>
      <c r="F27" s="24">
        <v>54.47</v>
      </c>
      <c r="G27" s="24">
        <v>48.65</v>
      </c>
      <c r="H27" s="24">
        <v>45.56</v>
      </c>
    </row>
    <row r="28" spans="2:11" ht="15" thickBot="1" x14ac:dyDescent="0.35">
      <c r="B28" s="30"/>
      <c r="C28" s="24">
        <v>45.63</v>
      </c>
      <c r="D28" s="24">
        <v>53.04</v>
      </c>
      <c r="E28" s="24">
        <v>56.23</v>
      </c>
      <c r="F28" s="24">
        <v>51.45</v>
      </c>
      <c r="G28" s="24">
        <v>44.72</v>
      </c>
      <c r="H28" s="24">
        <v>42.6</v>
      </c>
      <c r="J28" s="27"/>
    </row>
    <row r="29" spans="2:11" x14ac:dyDescent="0.3">
      <c r="B29" s="31"/>
      <c r="C29" s="24">
        <v>73.5</v>
      </c>
      <c r="D29" s="24">
        <v>52.94</v>
      </c>
      <c r="E29" s="24">
        <v>66.040000000000006</v>
      </c>
      <c r="F29" s="24">
        <v>39.130000000000003</v>
      </c>
      <c r="G29" s="24">
        <v>46.43</v>
      </c>
      <c r="H29" s="24">
        <v>51.54</v>
      </c>
      <c r="J29" s="28"/>
    </row>
    <row r="30" spans="2:11" x14ac:dyDescent="0.3">
      <c r="B30" s="25" t="s">
        <v>21</v>
      </c>
      <c r="C30" s="26">
        <f>AVERAGE(C25:C29)</f>
        <v>59.653999999999996</v>
      </c>
      <c r="D30" s="26">
        <f>AVERAGE(D25:D29)</f>
        <v>61.444000000000003</v>
      </c>
      <c r="E30" s="26">
        <f>AVERAGE(E25:E29)</f>
        <v>60.703999999999994</v>
      </c>
      <c r="F30" s="26">
        <f>AVERAGE(F25:F29)</f>
        <v>53.570000000000007</v>
      </c>
      <c r="G30" s="26">
        <f>AVERAGE(G25:G29)</f>
        <v>50.21</v>
      </c>
      <c r="H30" s="26">
        <f>AVERAGE(H25:H29)</f>
        <v>49.321999999999996</v>
      </c>
    </row>
  </sheetData>
  <mergeCells count="8">
    <mergeCell ref="B25:B29"/>
    <mergeCell ref="P3:Q3"/>
    <mergeCell ref="S3:T3"/>
    <mergeCell ref="V3:W3"/>
    <mergeCell ref="B3:C3"/>
    <mergeCell ref="F3:K3"/>
    <mergeCell ref="F14:K14"/>
    <mergeCell ref="B23:H2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82486-94C0-4207-BF55-2ECAC79F5C8D}">
  <dimension ref="A1"/>
  <sheetViews>
    <sheetView topLeftCell="A16" workbookViewId="0">
      <selection activeCell="P41" sqref="P4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A8E50-6598-4EEE-AF0F-19E860F87D55}">
  <dimension ref="A1"/>
  <sheetViews>
    <sheetView topLeftCell="A13" workbookViewId="0">
      <selection activeCell="P37" sqref="P3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46D41-32BF-4B6D-9C23-83D4F53EC269}">
  <dimension ref="A1"/>
  <sheetViews>
    <sheetView topLeftCell="A16" workbookViewId="0">
      <selection activeCell="H34" sqref="H3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FF0ED-91FF-4A8A-8D50-D39AE0E3875F}">
  <dimension ref="A1"/>
  <sheetViews>
    <sheetView topLeftCell="A13" workbookViewId="0">
      <selection activeCell="L27" sqref="L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ECCEE-8305-42A4-9118-75BA3516B6B7}">
  <dimension ref="A1"/>
  <sheetViews>
    <sheetView topLeftCell="A16" workbookViewId="0">
      <selection activeCell="L29" sqref="L2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03F88-90D0-41E9-BB5A-A746B6B617D8}">
  <dimension ref="A1"/>
  <sheetViews>
    <sheetView workbookViewId="0">
      <selection activeCell="M24" sqref="M2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Metric Data</vt:lpstr>
      <vt:lpstr>OSY</vt:lpstr>
      <vt:lpstr>CTP</vt:lpstr>
      <vt:lpstr>TNK</vt:lpstr>
      <vt:lpstr>ZDT1</vt:lpstr>
      <vt:lpstr>ZDT2</vt:lpstr>
      <vt:lpstr>ZDT3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Gabriel</dc:creator>
  <cp:lastModifiedBy>Jon Gabriel</cp:lastModifiedBy>
  <dcterms:created xsi:type="dcterms:W3CDTF">2023-05-07T01:17:22Z</dcterms:created>
  <dcterms:modified xsi:type="dcterms:W3CDTF">2023-05-07T17:11:16Z</dcterms:modified>
</cp:coreProperties>
</file>