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\Documents\JHU\2020-21\fall 2020\business analytics\final project\"/>
    </mc:Choice>
  </mc:AlternateContent>
  <xr:revisionPtr revIDLastSave="0" documentId="13_ncr:1_{5C0EF666-10DD-4AA9-BA10-EDA499ACE2A6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Raw Data" sheetId="6" r:id="rId1"/>
    <sheet name="Cluster Analysis" sheetId="7" r:id="rId2"/>
  </sheets>
  <definedNames>
    <definedName name="solver_adj" localSheetId="1" hidden="1">'Cluster Analysis'!$B$3:$B$5</definedName>
    <definedName name="solver_cvg" localSheetId="1" hidden="1">0.0001</definedName>
    <definedName name="solver_drv" localSheetId="1" hidden="1">1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lhs1" localSheetId="1" hidden="1">'Cluster Analysis'!$B$3:$B$5</definedName>
    <definedName name="solver_lhs2" localSheetId="1" hidden="1">'Cluster Analysis'!$B$3:$B$5</definedName>
    <definedName name="solver_lhs3" localSheetId="1" hidden="1">'Cluster Analysis'!$B$3:$B$5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'Cluster Analysis'!$A$7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4</definedName>
    <definedName name="solver_rel3" localSheetId="1" hidden="1">3</definedName>
    <definedName name="solver_rhs1" localSheetId="1" hidden="1">'Cluster Analysis'!$A$36</definedName>
    <definedName name="solver_rhs2" localSheetId="1" hidden="1">integer</definedName>
    <definedName name="solver_rhs3" localSheetId="1" hidden="1">'Cluster Analysis'!$A$12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7" l="1"/>
  <c r="F10" i="7"/>
  <c r="D10" i="7"/>
  <c r="D9" i="7"/>
  <c r="C5" i="7"/>
  <c r="C4" i="7"/>
  <c r="C3" i="7"/>
  <c r="E1" i="7"/>
  <c r="F36" i="7" l="1"/>
  <c r="F12" i="7"/>
  <c r="F13" i="7"/>
  <c r="F14" i="7"/>
  <c r="F15" i="7"/>
  <c r="F16" i="7"/>
  <c r="F17" i="7"/>
  <c r="F18" i="7"/>
  <c r="E4" i="7" s="1"/>
  <c r="F19" i="7"/>
  <c r="F20" i="7"/>
  <c r="E5" i="7" s="1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E3" i="7"/>
  <c r="C9" i="7"/>
  <c r="E27" i="7" s="1"/>
  <c r="E12" i="7" l="1"/>
  <c r="E13" i="7"/>
  <c r="E21" i="7"/>
  <c r="E24" i="7"/>
  <c r="E25" i="7"/>
  <c r="E30" i="7"/>
  <c r="E22" i="7"/>
  <c r="D3" i="7" s="1"/>
  <c r="E36" i="7"/>
  <c r="E18" i="7"/>
  <c r="D4" i="7" s="1"/>
  <c r="E32" i="7"/>
  <c r="E14" i="7"/>
  <c r="E29" i="7"/>
  <c r="E19" i="7"/>
  <c r="E34" i="7"/>
  <c r="E28" i="7"/>
  <c r="E26" i="7"/>
  <c r="E16" i="7"/>
  <c r="E33" i="7"/>
  <c r="E20" i="7"/>
  <c r="D5" i="7" s="1"/>
  <c r="E23" i="7"/>
  <c r="E17" i="7"/>
  <c r="E35" i="7"/>
  <c r="E15" i="7"/>
  <c r="E31" i="7"/>
  <c r="G16" i="7" l="1"/>
  <c r="G24" i="7"/>
  <c r="G32" i="7"/>
  <c r="G18" i="7"/>
  <c r="G34" i="7"/>
  <c r="G28" i="7"/>
  <c r="G23" i="7"/>
  <c r="G17" i="7"/>
  <c r="G25" i="7"/>
  <c r="G33" i="7"/>
  <c r="G26" i="7"/>
  <c r="G36" i="7"/>
  <c r="G13" i="7"/>
  <c r="G29" i="7"/>
  <c r="G14" i="7"/>
  <c r="G30" i="7"/>
  <c r="G15" i="7"/>
  <c r="G31" i="7"/>
  <c r="G19" i="7"/>
  <c r="G27" i="7"/>
  <c r="G35" i="7"/>
  <c r="G20" i="7"/>
  <c r="G21" i="7"/>
  <c r="G22" i="7"/>
  <c r="G12" i="7"/>
  <c r="I16" i="7"/>
  <c r="I24" i="7"/>
  <c r="I32" i="7"/>
  <c r="I29" i="7"/>
  <c r="I14" i="7"/>
  <c r="I31" i="7"/>
  <c r="I17" i="7"/>
  <c r="I25" i="7"/>
  <c r="I33" i="7"/>
  <c r="I18" i="7"/>
  <c r="I26" i="7"/>
  <c r="I34" i="7"/>
  <c r="I21" i="7"/>
  <c r="I22" i="7"/>
  <c r="I23" i="7"/>
  <c r="I19" i="7"/>
  <c r="I27" i="7"/>
  <c r="I35" i="7"/>
  <c r="I20" i="7"/>
  <c r="I28" i="7"/>
  <c r="I36" i="7"/>
  <c r="I13" i="7"/>
  <c r="I12" i="7"/>
  <c r="I30" i="7"/>
  <c r="I15" i="7"/>
  <c r="H16" i="7"/>
  <c r="H24" i="7"/>
  <c r="H32" i="7"/>
  <c r="H18" i="7"/>
  <c r="H29" i="7"/>
  <c r="H22" i="7"/>
  <c r="H12" i="7"/>
  <c r="H17" i="7"/>
  <c r="H25" i="7"/>
  <c r="H33" i="7"/>
  <c r="H26" i="7"/>
  <c r="H34" i="7"/>
  <c r="H36" i="7"/>
  <c r="H21" i="7"/>
  <c r="H14" i="7"/>
  <c r="H23" i="7"/>
  <c r="H19" i="7"/>
  <c r="H27" i="7"/>
  <c r="H35" i="7"/>
  <c r="H20" i="7"/>
  <c r="H28" i="7"/>
  <c r="H13" i="7"/>
  <c r="H30" i="7"/>
  <c r="H15" i="7"/>
  <c r="H31" i="7"/>
  <c r="J13" i="7" l="1"/>
  <c r="K13" i="7" s="1"/>
  <c r="J20" i="7"/>
  <c r="K20" i="7" s="1"/>
  <c r="J34" i="7"/>
  <c r="K34" i="7" s="1"/>
  <c r="J18" i="7"/>
  <c r="K18" i="7" s="1"/>
  <c r="J27" i="7"/>
  <c r="K27" i="7" s="1"/>
  <c r="J12" i="7"/>
  <c r="K12" i="7" s="1"/>
  <c r="J25" i="7"/>
  <c r="K25" i="7" s="1"/>
  <c r="J30" i="7"/>
  <c r="K30" i="7" s="1"/>
  <c r="J21" i="7"/>
  <c r="K21" i="7" s="1"/>
  <c r="J28" i="7"/>
  <c r="K28" i="7" s="1"/>
  <c r="J16" i="7"/>
  <c r="K16" i="7" s="1"/>
  <c r="J15" i="7"/>
  <c r="K15" i="7" s="1"/>
  <c r="J36" i="7"/>
  <c r="K36" i="7" s="1"/>
  <c r="J29" i="7"/>
  <c r="K29" i="7" s="1"/>
  <c r="J17" i="7"/>
  <c r="K17" i="7" s="1"/>
  <c r="J22" i="7"/>
  <c r="K22" i="7" s="1"/>
  <c r="J31" i="7"/>
  <c r="K31" i="7" s="1"/>
  <c r="J14" i="7"/>
  <c r="K14" i="7" s="1"/>
  <c r="J35" i="7"/>
  <c r="K35" i="7" s="1"/>
  <c r="J19" i="7"/>
  <c r="K19" i="7" s="1"/>
  <c r="J26" i="7"/>
  <c r="K26" i="7" s="1"/>
  <c r="J32" i="7"/>
  <c r="K32" i="7" s="1"/>
  <c r="J23" i="7"/>
  <c r="K23" i="7" s="1"/>
  <c r="J33" i="7"/>
  <c r="K33" i="7" s="1"/>
  <c r="J24" i="7"/>
  <c r="K24" i="7" s="1"/>
  <c r="A7" i="7" l="1"/>
</calcChain>
</file>

<file path=xl/sharedStrings.xml><?xml version="1.0" encoding="utf-8"?>
<sst xmlns="http://schemas.openxmlformats.org/spreadsheetml/2006/main" count="72" uniqueCount="41">
  <si>
    <t>Allegany</t>
  </si>
  <si>
    <t>Anne_Arundel</t>
  </si>
  <si>
    <t>Baltimore</t>
  </si>
  <si>
    <t>Baltimore_City</t>
  </si>
  <si>
    <t>Calvert</t>
  </si>
  <si>
    <t>Caroline</t>
  </si>
  <si>
    <t>Carroll</t>
  </si>
  <si>
    <t>Cecil</t>
  </si>
  <si>
    <t>Charles</t>
  </si>
  <si>
    <t>Dorchester</t>
  </si>
  <si>
    <t>Frederick</t>
  </si>
  <si>
    <t>Garrett</t>
  </si>
  <si>
    <t>Harford</t>
  </si>
  <si>
    <t>Howard</t>
  </si>
  <si>
    <t>Kent</t>
  </si>
  <si>
    <t>Montgomery</t>
  </si>
  <si>
    <t>Prince_Georges</t>
  </si>
  <si>
    <t>Queen_Annes</t>
  </si>
  <si>
    <t>Somerset</t>
  </si>
  <si>
    <t>St_Marys</t>
  </si>
  <si>
    <t>Talbot</t>
  </si>
  <si>
    <t>Washington</t>
  </si>
  <si>
    <t>Wicomico</t>
  </si>
  <si>
    <t>Worcester</t>
  </si>
  <si>
    <t>Unknown</t>
  </si>
  <si>
    <t>County</t>
  </si>
  <si>
    <t>Deaths</t>
  </si>
  <si>
    <t>Cases</t>
  </si>
  <si>
    <t>Anchor</t>
  </si>
  <si>
    <t>County #</t>
  </si>
  <si>
    <t>County Name</t>
  </si>
  <si>
    <t>z_cases</t>
  </si>
  <si>
    <t>z_deaths</t>
  </si>
  <si>
    <t>sum min dist^2</t>
  </si>
  <si>
    <t>Standard Deviation</t>
  </si>
  <si>
    <t>Mean</t>
  </si>
  <si>
    <t>dist 2_1</t>
  </si>
  <si>
    <t>dist 2_2</t>
  </si>
  <si>
    <t>dist 2_3</t>
  </si>
  <si>
    <t>min dist^2</t>
  </si>
  <si>
    <t>anchor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</si>
</sst>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6" fillId="0" borderId="0" xfId="0" applyFont="1"/>
    <xf numFmtId="164" fontId="0" fillId="0" borderId="0" xfId="0" applyNumberFormat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6" fillId="0" borderId="18" xfId="0" applyFont="1" applyBorder="1"/>
    <xf numFmtId="164" fontId="0" fillId="0" borderId="19" xfId="0" applyNumberFormat="1" applyBorder="1"/>
    <xf numFmtId="0" fontId="0" fillId="0" borderId="11" xfId="0" applyBorder="1"/>
    <xf numFmtId="2" fontId="0" fillId="0" borderId="12" xfId="0" applyNumberFormat="1" applyBorder="1"/>
    <xf numFmtId="0" fontId="16" fillId="0" borderId="15" xfId="0" applyFont="1" applyBorder="1"/>
    <xf numFmtId="0" fontId="16" fillId="0" borderId="13" xfId="0" applyFont="1" applyBorder="1"/>
    <xf numFmtId="164" fontId="16" fillId="0" borderId="13" xfId="0" applyNumberFormat="1" applyFont="1" applyBorder="1"/>
    <xf numFmtId="164" fontId="16" fillId="0" borderId="0" xfId="0" applyNumberFormat="1" applyFont="1"/>
    <xf numFmtId="0" fontId="16" fillId="33" borderId="13" xfId="0" applyFont="1" applyFill="1" applyBorder="1"/>
    <xf numFmtId="164" fontId="0" fillId="0" borderId="13" xfId="0" applyNumberFormat="1" applyBorder="1"/>
    <xf numFmtId="0" fontId="0" fillId="33" borderId="13" xfId="0" applyFill="1" applyBorder="1"/>
    <xf numFmtId="14" fontId="0" fillId="0" borderId="0" xfId="0" applyNumberFormat="1"/>
    <xf numFmtId="1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workbookViewId="0">
      <selection activeCell="F3" sqref="F3"/>
    </sheetView>
  </sheetViews>
  <sheetFormatPr defaultRowHeight="14.5" x14ac:dyDescent="0.35"/>
  <sheetData>
    <row r="1" spans="1:4" s="1" customFormat="1" x14ac:dyDescent="0.35">
      <c r="B1" s="1" t="s">
        <v>25</v>
      </c>
      <c r="C1" s="1" t="s">
        <v>27</v>
      </c>
      <c r="D1" s="1" t="s">
        <v>26</v>
      </c>
    </row>
    <row r="2" spans="1:4" x14ac:dyDescent="0.35">
      <c r="A2">
        <v>1</v>
      </c>
      <c r="B2" t="s">
        <v>0</v>
      </c>
      <c r="C2">
        <v>276</v>
      </c>
      <c r="D2">
        <v>18</v>
      </c>
    </row>
    <row r="3" spans="1:4" x14ac:dyDescent="0.35">
      <c r="A3">
        <v>2</v>
      </c>
      <c r="B3" t="s">
        <v>1</v>
      </c>
      <c r="C3">
        <v>7071</v>
      </c>
      <c r="D3">
        <v>209</v>
      </c>
    </row>
    <row r="4" spans="1:4" x14ac:dyDescent="0.35">
      <c r="A4">
        <v>3</v>
      </c>
      <c r="B4" t="s">
        <v>2</v>
      </c>
      <c r="C4">
        <v>12525</v>
      </c>
      <c r="D4">
        <v>531</v>
      </c>
    </row>
    <row r="5" spans="1:4" x14ac:dyDescent="0.35">
      <c r="A5">
        <v>4</v>
      </c>
      <c r="B5" t="s">
        <v>3</v>
      </c>
      <c r="C5">
        <v>11844</v>
      </c>
      <c r="D5">
        <v>402</v>
      </c>
    </row>
    <row r="6" spans="1:4" x14ac:dyDescent="0.35">
      <c r="A6">
        <v>5</v>
      </c>
      <c r="B6" t="s">
        <v>4</v>
      </c>
      <c r="C6">
        <v>649</v>
      </c>
      <c r="D6">
        <v>27</v>
      </c>
    </row>
    <row r="7" spans="1:4" x14ac:dyDescent="0.35">
      <c r="A7">
        <v>6</v>
      </c>
      <c r="B7" t="s">
        <v>5</v>
      </c>
      <c r="C7">
        <v>439</v>
      </c>
      <c r="D7">
        <v>3</v>
      </c>
    </row>
    <row r="8" spans="1:4" x14ac:dyDescent="0.35">
      <c r="A8">
        <v>7</v>
      </c>
      <c r="B8" t="s">
        <v>6</v>
      </c>
      <c r="C8">
        <v>1503</v>
      </c>
      <c r="D8">
        <v>115</v>
      </c>
    </row>
    <row r="9" spans="1:4" x14ac:dyDescent="0.35">
      <c r="A9">
        <v>8</v>
      </c>
      <c r="B9" t="s">
        <v>7</v>
      </c>
      <c r="C9">
        <v>662</v>
      </c>
      <c r="D9">
        <v>29</v>
      </c>
    </row>
    <row r="10" spans="1:4" x14ac:dyDescent="0.35">
      <c r="A10">
        <v>9</v>
      </c>
      <c r="B10" t="s">
        <v>8</v>
      </c>
      <c r="C10">
        <v>1932</v>
      </c>
      <c r="D10">
        <v>89</v>
      </c>
    </row>
    <row r="11" spans="1:4" x14ac:dyDescent="0.35">
      <c r="A11">
        <v>10</v>
      </c>
      <c r="B11" t="s">
        <v>9</v>
      </c>
      <c r="C11">
        <v>352</v>
      </c>
      <c r="D11">
        <v>5</v>
      </c>
    </row>
    <row r="12" spans="1:4" x14ac:dyDescent="0.35">
      <c r="A12">
        <v>11</v>
      </c>
      <c r="B12" t="s">
        <v>10</v>
      </c>
      <c r="C12">
        <v>3016</v>
      </c>
      <c r="D12">
        <v>114</v>
      </c>
    </row>
    <row r="13" spans="1:4" x14ac:dyDescent="0.35">
      <c r="A13">
        <v>12</v>
      </c>
      <c r="B13" t="s">
        <v>11</v>
      </c>
      <c r="C13">
        <v>44</v>
      </c>
      <c r="D13">
        <v>0</v>
      </c>
    </row>
    <row r="14" spans="1:4" x14ac:dyDescent="0.35">
      <c r="A14">
        <v>13</v>
      </c>
      <c r="B14" t="s">
        <v>12</v>
      </c>
      <c r="C14">
        <v>1863</v>
      </c>
      <c r="D14">
        <v>65</v>
      </c>
    </row>
    <row r="15" spans="1:4" x14ac:dyDescent="0.35">
      <c r="A15">
        <v>14</v>
      </c>
      <c r="B15" t="s">
        <v>13</v>
      </c>
      <c r="C15">
        <v>3690</v>
      </c>
      <c r="D15">
        <v>100</v>
      </c>
    </row>
    <row r="16" spans="1:4" x14ac:dyDescent="0.35">
      <c r="A16">
        <v>15</v>
      </c>
      <c r="B16" t="s">
        <v>14</v>
      </c>
      <c r="C16">
        <v>235</v>
      </c>
      <c r="D16">
        <v>22</v>
      </c>
    </row>
    <row r="17" spans="1:4" x14ac:dyDescent="0.35">
      <c r="A17">
        <v>16</v>
      </c>
      <c r="B17" t="s">
        <v>15</v>
      </c>
      <c r="C17">
        <v>17910</v>
      </c>
      <c r="D17">
        <v>755</v>
      </c>
    </row>
    <row r="18" spans="1:4" x14ac:dyDescent="0.35">
      <c r="A18">
        <v>17</v>
      </c>
      <c r="B18" t="s">
        <v>16</v>
      </c>
      <c r="C18">
        <v>23082</v>
      </c>
      <c r="D18">
        <v>721</v>
      </c>
    </row>
    <row r="19" spans="1:4" x14ac:dyDescent="0.35">
      <c r="A19">
        <v>18</v>
      </c>
      <c r="B19" t="s">
        <v>17</v>
      </c>
      <c r="C19">
        <v>399</v>
      </c>
      <c r="D19">
        <v>24</v>
      </c>
    </row>
    <row r="20" spans="1:4" x14ac:dyDescent="0.35">
      <c r="A20">
        <v>19</v>
      </c>
      <c r="B20" t="s">
        <v>18</v>
      </c>
      <c r="C20">
        <v>129</v>
      </c>
      <c r="D20">
        <v>3</v>
      </c>
    </row>
    <row r="21" spans="1:4" x14ac:dyDescent="0.35">
      <c r="A21">
        <v>20</v>
      </c>
      <c r="B21" t="s">
        <v>19</v>
      </c>
      <c r="C21">
        <v>931</v>
      </c>
      <c r="D21">
        <v>52</v>
      </c>
    </row>
    <row r="22" spans="1:4" x14ac:dyDescent="0.35">
      <c r="A22">
        <v>21</v>
      </c>
      <c r="B22" t="s">
        <v>20</v>
      </c>
      <c r="C22">
        <v>368</v>
      </c>
      <c r="D22">
        <v>4</v>
      </c>
    </row>
    <row r="23" spans="1:4" x14ac:dyDescent="0.35">
      <c r="A23">
        <v>22</v>
      </c>
      <c r="B23" t="s">
        <v>21</v>
      </c>
      <c r="C23">
        <v>986</v>
      </c>
      <c r="D23">
        <v>30</v>
      </c>
    </row>
    <row r="24" spans="1:4" x14ac:dyDescent="0.35">
      <c r="A24">
        <v>23</v>
      </c>
      <c r="B24" t="s">
        <v>22</v>
      </c>
      <c r="C24">
        <v>1309</v>
      </c>
      <c r="D24">
        <v>44</v>
      </c>
    </row>
    <row r="25" spans="1:4" x14ac:dyDescent="0.35">
      <c r="A25">
        <v>24</v>
      </c>
      <c r="B25" t="s">
        <v>23</v>
      </c>
      <c r="C25">
        <v>639</v>
      </c>
      <c r="D25">
        <v>18</v>
      </c>
    </row>
    <row r="26" spans="1:4" x14ac:dyDescent="0.35">
      <c r="A26">
        <v>25</v>
      </c>
      <c r="B26" t="s">
        <v>24</v>
      </c>
      <c r="C26">
        <v>0</v>
      </c>
      <c r="D26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8"/>
  <sheetViews>
    <sheetView tabSelected="1" workbookViewId="0">
      <selection activeCell="G9" sqref="G9"/>
    </sheetView>
  </sheetViews>
  <sheetFormatPr defaultRowHeight="14.5" x14ac:dyDescent="0.35"/>
  <cols>
    <col min="1" max="1" width="13.54296875" bestFit="1" customWidth="1"/>
    <col min="2" max="2" width="16.81640625" bestFit="1" customWidth="1"/>
    <col min="3" max="3" width="12.1796875" bestFit="1" customWidth="1"/>
    <col min="4" max="4" width="11.81640625" bestFit="1" customWidth="1"/>
    <col min="7" max="8" width="9" style="2" bestFit="1" customWidth="1"/>
    <col min="9" max="9" width="9" style="2" customWidth="1"/>
    <col min="10" max="10" width="9.54296875" bestFit="1" customWidth="1"/>
  </cols>
  <sheetData>
    <row r="1" spans="1:11" x14ac:dyDescent="0.35">
      <c r="D1">
        <v>5</v>
      </c>
      <c r="E1">
        <f>D1+1</f>
        <v>6</v>
      </c>
    </row>
    <row r="2" spans="1:11" x14ac:dyDescent="0.35">
      <c r="A2" s="3" t="s">
        <v>28</v>
      </c>
      <c r="B2" s="4" t="s">
        <v>29</v>
      </c>
      <c r="C2" s="4" t="s">
        <v>30</v>
      </c>
      <c r="D2" s="4" t="s">
        <v>31</v>
      </c>
      <c r="E2" s="5" t="s">
        <v>32</v>
      </c>
    </row>
    <row r="3" spans="1:11" x14ac:dyDescent="0.35">
      <c r="A3" s="6">
        <v>1</v>
      </c>
      <c r="B3">
        <v>4</v>
      </c>
      <c r="C3" t="str">
        <f>VLOOKUP(B3,A12:B36,2,FALSE)</f>
        <v>Baltimore_City</v>
      </c>
      <c r="D3">
        <f>VLOOKUP($B3,$A$12:$F$36,D$1,FALSE)</f>
        <v>1.3609055183762471</v>
      </c>
      <c r="E3" s="7">
        <f t="shared" ref="D3:E5" si="0">VLOOKUP($B3,$A$12:$F$36,E$1,FALSE)</f>
        <v>1.2285939582832781</v>
      </c>
    </row>
    <row r="4" spans="1:11" x14ac:dyDescent="0.35">
      <c r="A4" s="6">
        <v>2</v>
      </c>
      <c r="B4">
        <v>22</v>
      </c>
      <c r="C4" t="str">
        <f>VLOOKUP(B4,A13:B37,2,FALSE)</f>
        <v>Washington</v>
      </c>
      <c r="D4">
        <f t="shared" si="0"/>
        <v>-0.44778499680266592</v>
      </c>
      <c r="E4" s="7">
        <f t="shared" si="0"/>
        <v>-0.48855720072400882</v>
      </c>
    </row>
    <row r="5" spans="1:11" x14ac:dyDescent="0.35">
      <c r="A5" s="8">
        <v>3</v>
      </c>
      <c r="B5" s="9">
        <v>16</v>
      </c>
      <c r="C5" s="9" t="str">
        <f>VLOOKUP(B5,A14:B38,2,FALSE)</f>
        <v>Montgomery</v>
      </c>
      <c r="D5" s="9">
        <f t="shared" si="0"/>
        <v>2.3713601753181597</v>
      </c>
      <c r="E5" s="10">
        <f t="shared" si="0"/>
        <v>2.8580411602444942</v>
      </c>
    </row>
    <row r="6" spans="1:11" x14ac:dyDescent="0.35">
      <c r="A6" s="11" t="s">
        <v>33</v>
      </c>
    </row>
    <row r="7" spans="1:11" x14ac:dyDescent="0.35">
      <c r="A7" s="12">
        <f>SUM(J12:J36)</f>
        <v>3.6986497717237086</v>
      </c>
    </row>
    <row r="8" spans="1:11" x14ac:dyDescent="0.35">
      <c r="B8" s="1"/>
    </row>
    <row r="9" spans="1:11" x14ac:dyDescent="0.35">
      <c r="B9" s="3" t="s">
        <v>34</v>
      </c>
      <c r="C9" s="13">
        <f>_xlfn.STDEV.P(C12:C36)</f>
        <v>6003.2382040362181</v>
      </c>
      <c r="D9" s="14">
        <f>_xlfn.STDEV.P(D12:D36)</f>
        <v>216.63788772973209</v>
      </c>
    </row>
    <row r="10" spans="1:11" x14ac:dyDescent="0.35">
      <c r="B10" s="15" t="s">
        <v>35</v>
      </c>
      <c r="C10" s="9">
        <f>AVERAGE(C12:C36)</f>
        <v>3674.16</v>
      </c>
      <c r="D10" s="10">
        <f>AVERAGE(D12:D36)</f>
        <v>135.84</v>
      </c>
      <c r="E10">
        <v>5</v>
      </c>
      <c r="F10">
        <f>E10+1</f>
        <v>6</v>
      </c>
    </row>
    <row r="11" spans="1:11" s="1" customFormat="1" x14ac:dyDescent="0.35">
      <c r="A11" s="1" t="s">
        <v>29</v>
      </c>
      <c r="B11" s="1" t="s">
        <v>25</v>
      </c>
      <c r="C11" s="1" t="s">
        <v>27</v>
      </c>
      <c r="D11" s="1" t="s">
        <v>26</v>
      </c>
      <c r="E11" s="16" t="s">
        <v>31</v>
      </c>
      <c r="F11" s="1" t="s">
        <v>32</v>
      </c>
      <c r="G11" s="17" t="s">
        <v>36</v>
      </c>
      <c r="H11" s="18" t="s">
        <v>37</v>
      </c>
      <c r="I11" s="18" t="s">
        <v>38</v>
      </c>
      <c r="J11" s="16" t="s">
        <v>39</v>
      </c>
      <c r="K11" s="19" t="s">
        <v>40</v>
      </c>
    </row>
    <row r="12" spans="1:11" x14ac:dyDescent="0.35">
      <c r="A12">
        <v>1</v>
      </c>
      <c r="B12" t="s">
        <v>0</v>
      </c>
      <c r="C12">
        <v>276</v>
      </c>
      <c r="D12">
        <v>18</v>
      </c>
      <c r="E12" s="6">
        <f>STANDARDIZE(C12,$C$10,$C$9)</f>
        <v>-0.56605450000556046</v>
      </c>
      <c r="F12">
        <f>STANDARDIZE(D12,$D$10,$D$9)</f>
        <v>-0.54394917359521167</v>
      </c>
      <c r="G12" s="20">
        <f>SUMXMY2($D$3:$E$3,E12:F12)</f>
        <v>6.8550840668116209</v>
      </c>
      <c r="H12" s="2">
        <f>SUMXMY2($D$4:$E$4,E12:F12)</f>
        <v>1.7055946046423551E-2</v>
      </c>
      <c r="I12" s="2">
        <f>SUMXMY2($D$5:$E$5,E12:F12)</f>
        <v>20.201943206345948</v>
      </c>
      <c r="J12" s="20">
        <f>MIN(G12:I12)</f>
        <v>1.7055946046423551E-2</v>
      </c>
      <c r="K12" s="21">
        <f>MATCH(J12,G12:I12,0)</f>
        <v>2</v>
      </c>
    </row>
    <row r="13" spans="1:11" x14ac:dyDescent="0.35">
      <c r="A13">
        <v>2</v>
      </c>
      <c r="B13" t="s">
        <v>1</v>
      </c>
      <c r="C13">
        <v>7071</v>
      </c>
      <c r="D13">
        <v>209</v>
      </c>
      <c r="E13" s="6">
        <f t="shared" ref="E13:E36" si="1">STANDARDIZE(C13,$C$10,$C$9)</f>
        <v>0.56583461867566209</v>
      </c>
      <c r="F13">
        <f t="shared" ref="F13:F36" si="2">STANDARDIZE(D13,$D$10,$D$9)</f>
        <v>0.33770639460476648</v>
      </c>
      <c r="G13" s="20">
        <f t="shared" ref="G13:G36" si="3">SUMXMY2($D$3:$E$3,E13:F13)</f>
        <v>1.4258183866677316</v>
      </c>
      <c r="H13" s="2">
        <f t="shared" ref="H13:H36" si="4">SUMXMY2($D$4:$E$4,E13:F13)</f>
        <v>1.710136253848068</v>
      </c>
      <c r="I13" s="2">
        <f t="shared" ref="I13:I36" si="5">SUMXMY2($D$5:$E$5,E13:F13)</f>
        <v>9.6120098665814631</v>
      </c>
      <c r="J13" s="20">
        <f>MIN(G13:I13)</f>
        <v>1.4258183866677316</v>
      </c>
      <c r="K13" s="21">
        <f t="shared" ref="K13:K36" si="6">MATCH(J13,G13:I13,0)</f>
        <v>1</v>
      </c>
    </row>
    <row r="14" spans="1:11" x14ac:dyDescent="0.35">
      <c r="A14">
        <v>3</v>
      </c>
      <c r="B14" t="s">
        <v>2</v>
      </c>
      <c r="C14">
        <v>12525</v>
      </c>
      <c r="D14">
        <v>531</v>
      </c>
      <c r="E14" s="6">
        <f t="shared" si="1"/>
        <v>1.4743442953919812</v>
      </c>
      <c r="F14">
        <f t="shared" si="2"/>
        <v>1.8240576666487085</v>
      </c>
      <c r="G14" s="20">
        <f t="shared" si="3"/>
        <v>0.36744538411113575</v>
      </c>
      <c r="H14" s="2">
        <f t="shared" si="4"/>
        <v>9.0427685407060245</v>
      </c>
      <c r="I14" s="2">
        <f t="shared" si="5"/>
        <v>1.8737593538682824</v>
      </c>
      <c r="J14" s="20">
        <f t="shared" ref="J14:J36" si="7">MIN(G14:I14)</f>
        <v>0.36744538411113575</v>
      </c>
      <c r="K14" s="21">
        <f t="shared" si="6"/>
        <v>1</v>
      </c>
    </row>
    <row r="15" spans="1:11" x14ac:dyDescent="0.35">
      <c r="A15">
        <v>4</v>
      </c>
      <c r="B15" t="s">
        <v>3</v>
      </c>
      <c r="C15">
        <v>11844</v>
      </c>
      <c r="D15">
        <v>402</v>
      </c>
      <c r="E15" s="6">
        <f t="shared" si="1"/>
        <v>1.3609055183762471</v>
      </c>
      <c r="F15">
        <f t="shared" si="2"/>
        <v>1.2285939582832781</v>
      </c>
      <c r="G15" s="20">
        <f t="shared" si="3"/>
        <v>0</v>
      </c>
      <c r="H15" s="2">
        <f t="shared" si="4"/>
        <v>6.2199694825782306</v>
      </c>
      <c r="I15" s="2">
        <f t="shared" si="5"/>
        <v>3.6761167977148341</v>
      </c>
      <c r="J15" s="20">
        <f t="shared" si="7"/>
        <v>0</v>
      </c>
      <c r="K15" s="21">
        <f t="shared" si="6"/>
        <v>1</v>
      </c>
    </row>
    <row r="16" spans="1:11" x14ac:dyDescent="0.35">
      <c r="A16">
        <v>5</v>
      </c>
      <c r="B16" t="s">
        <v>4</v>
      </c>
      <c r="C16">
        <v>649</v>
      </c>
      <c r="D16">
        <v>27</v>
      </c>
      <c r="E16" s="6">
        <f t="shared" si="1"/>
        <v>-0.50392136663277221</v>
      </c>
      <c r="F16">
        <f t="shared" si="2"/>
        <v>-0.50240519394180949</v>
      </c>
      <c r="G16" s="20">
        <f t="shared" si="3"/>
        <v>6.4739373760564138</v>
      </c>
      <c r="H16" s="2">
        <f t="shared" si="4"/>
        <v>3.3430589338627201E-3</v>
      </c>
      <c r="I16" s="2">
        <f t="shared" si="5"/>
        <v>19.559843644847753</v>
      </c>
      <c r="J16" s="20">
        <f t="shared" si="7"/>
        <v>3.3430589338627201E-3</v>
      </c>
      <c r="K16" s="21">
        <f t="shared" si="6"/>
        <v>2</v>
      </c>
    </row>
    <row r="17" spans="1:11" x14ac:dyDescent="0.35">
      <c r="A17">
        <v>6</v>
      </c>
      <c r="B17" t="s">
        <v>5</v>
      </c>
      <c r="C17">
        <v>439</v>
      </c>
      <c r="D17">
        <v>3</v>
      </c>
      <c r="E17" s="6">
        <f t="shared" si="1"/>
        <v>-0.53890248729841705</v>
      </c>
      <c r="F17">
        <f t="shared" si="2"/>
        <v>-0.61318913968421518</v>
      </c>
      <c r="G17" s="20">
        <f t="shared" si="3"/>
        <v>7.0014354383842807</v>
      </c>
      <c r="H17" s="2">
        <f t="shared" si="4"/>
        <v>2.38355172832239E-2</v>
      </c>
      <c r="I17" s="2">
        <f t="shared" si="5"/>
        <v>20.519068560563284</v>
      </c>
      <c r="J17" s="20">
        <f t="shared" si="7"/>
        <v>2.38355172832239E-2</v>
      </c>
      <c r="K17" s="21">
        <f t="shared" si="6"/>
        <v>2</v>
      </c>
    </row>
    <row r="18" spans="1:11" x14ac:dyDescent="0.35">
      <c r="A18">
        <v>7</v>
      </c>
      <c r="B18" t="s">
        <v>6</v>
      </c>
      <c r="C18">
        <v>1503</v>
      </c>
      <c r="D18">
        <v>115</v>
      </c>
      <c r="E18" s="6">
        <f t="shared" si="1"/>
        <v>-0.36166480925914979</v>
      </c>
      <c r="F18">
        <f t="shared" si="2"/>
        <v>-9.6197392886322231E-2</v>
      </c>
      <c r="G18" s="20">
        <f t="shared" si="3"/>
        <v>4.7223206577836931</v>
      </c>
      <c r="H18" s="2">
        <f t="shared" si="4"/>
        <v>0.16136290550895674</v>
      </c>
      <c r="I18" s="2">
        <f t="shared" si="5"/>
        <v>16.196950995128262</v>
      </c>
      <c r="J18" s="20">
        <f t="shared" si="7"/>
        <v>0.16136290550895674</v>
      </c>
      <c r="K18" s="21">
        <f t="shared" si="6"/>
        <v>2</v>
      </c>
    </row>
    <row r="19" spans="1:11" x14ac:dyDescent="0.35">
      <c r="A19">
        <v>8</v>
      </c>
      <c r="B19" t="s">
        <v>7</v>
      </c>
      <c r="C19">
        <v>662</v>
      </c>
      <c r="D19">
        <v>29</v>
      </c>
      <c r="E19" s="6">
        <f t="shared" si="1"/>
        <v>-0.50175586868680366</v>
      </c>
      <c r="F19">
        <f t="shared" si="2"/>
        <v>-0.49317319846327573</v>
      </c>
      <c r="G19" s="20">
        <f t="shared" si="3"/>
        <v>6.4339895849067599</v>
      </c>
      <c r="H19" s="2">
        <f t="shared" si="4"/>
        <v>2.9341624470629268E-3</v>
      </c>
      <c r="I19" s="2">
        <f t="shared" si="5"/>
        <v>19.48543348032786</v>
      </c>
      <c r="J19" s="20">
        <f t="shared" si="7"/>
        <v>2.9341624470629268E-3</v>
      </c>
      <c r="K19" s="21">
        <f t="shared" si="6"/>
        <v>2</v>
      </c>
    </row>
    <row r="20" spans="1:11" x14ac:dyDescent="0.35">
      <c r="A20">
        <v>9</v>
      </c>
      <c r="B20" t="s">
        <v>8</v>
      </c>
      <c r="C20">
        <v>1932</v>
      </c>
      <c r="D20">
        <v>89</v>
      </c>
      <c r="E20" s="6">
        <f t="shared" si="1"/>
        <v>-0.29020337704218963</v>
      </c>
      <c r="F20">
        <f t="shared" si="2"/>
        <v>-0.21621333410726165</v>
      </c>
      <c r="G20" s="20">
        <f t="shared" si="3"/>
        <v>4.8136286966747726</v>
      </c>
      <c r="H20" s="2">
        <f t="shared" si="4"/>
        <v>9.90031485700959E-2</v>
      </c>
      <c r="I20" s="2">
        <f t="shared" si="5"/>
        <v>16.534961239295011</v>
      </c>
      <c r="J20" s="20">
        <f t="shared" si="7"/>
        <v>9.90031485700959E-2</v>
      </c>
      <c r="K20" s="21">
        <f t="shared" si="6"/>
        <v>2</v>
      </c>
    </row>
    <row r="21" spans="1:11" x14ac:dyDescent="0.35">
      <c r="A21">
        <v>10</v>
      </c>
      <c r="B21" t="s">
        <v>9</v>
      </c>
      <c r="C21">
        <v>352</v>
      </c>
      <c r="D21">
        <v>5</v>
      </c>
      <c r="E21" s="6">
        <f t="shared" si="1"/>
        <v>-0.55339466585989849</v>
      </c>
      <c r="F21">
        <f t="shared" si="2"/>
        <v>-0.60395714420568136</v>
      </c>
      <c r="G21" s="20">
        <f t="shared" si="3"/>
        <v>7.0227887386000418</v>
      </c>
      <c r="H21" s="2">
        <f t="shared" si="4"/>
        <v>2.4470549153951401E-2</v>
      </c>
      <c r="I21" s="2">
        <f t="shared" si="5"/>
        <v>20.539623141010377</v>
      </c>
      <c r="J21" s="20">
        <f t="shared" si="7"/>
        <v>2.4470549153951401E-2</v>
      </c>
      <c r="K21" s="21">
        <f t="shared" si="6"/>
        <v>2</v>
      </c>
    </row>
    <row r="22" spans="1:11" x14ac:dyDescent="0.35">
      <c r="A22">
        <v>11</v>
      </c>
      <c r="B22" t="s">
        <v>10</v>
      </c>
      <c r="C22">
        <v>3016</v>
      </c>
      <c r="D22">
        <v>114</v>
      </c>
      <c r="E22" s="6">
        <f t="shared" si="1"/>
        <v>-0.10963416370143242</v>
      </c>
      <c r="F22">
        <f t="shared" si="2"/>
        <v>-0.10081339062558912</v>
      </c>
      <c r="G22" s="20">
        <f t="shared" si="3"/>
        <v>3.9298108558980251</v>
      </c>
      <c r="H22" s="2">
        <f t="shared" si="4"/>
        <v>0.26469124819669765</v>
      </c>
      <c r="I22" s="2">
        <f t="shared" si="5"/>
        <v>14.910153163451865</v>
      </c>
      <c r="J22" s="20">
        <f t="shared" si="7"/>
        <v>0.26469124819669765</v>
      </c>
      <c r="K22" s="21">
        <f t="shared" si="6"/>
        <v>2</v>
      </c>
    </row>
    <row r="23" spans="1:11" x14ac:dyDescent="0.35">
      <c r="A23">
        <v>12</v>
      </c>
      <c r="B23" t="s">
        <v>11</v>
      </c>
      <c r="C23">
        <v>44</v>
      </c>
      <c r="D23">
        <v>0</v>
      </c>
      <c r="E23" s="6">
        <f t="shared" si="1"/>
        <v>-0.60470030950284426</v>
      </c>
      <c r="F23">
        <f t="shared" si="2"/>
        <v>-0.62703713290201579</v>
      </c>
      <c r="G23" s="20">
        <f t="shared" si="3"/>
        <v>7.3069730171657721</v>
      </c>
      <c r="H23" s="2">
        <f t="shared" si="4"/>
        <v>4.3799106975820158E-2</v>
      </c>
      <c r="I23" s="2">
        <f t="shared" si="5"/>
        <v>21.00270671867402</v>
      </c>
      <c r="J23" s="20">
        <f t="shared" si="7"/>
        <v>4.3799106975820158E-2</v>
      </c>
      <c r="K23" s="21">
        <f t="shared" si="6"/>
        <v>2</v>
      </c>
    </row>
    <row r="24" spans="1:11" x14ac:dyDescent="0.35">
      <c r="A24">
        <v>13</v>
      </c>
      <c r="B24" t="s">
        <v>12</v>
      </c>
      <c r="C24">
        <v>1863</v>
      </c>
      <c r="D24">
        <v>65</v>
      </c>
      <c r="E24" s="6">
        <f t="shared" si="1"/>
        <v>-0.30169717383233008</v>
      </c>
      <c r="F24">
        <f t="shared" si="2"/>
        <v>-0.32699727984966726</v>
      </c>
      <c r="G24" s="20">
        <f t="shared" si="3"/>
        <v>5.1841118122951988</v>
      </c>
      <c r="H24" s="2">
        <f t="shared" si="4"/>
        <v>4.7443260053135691E-2</v>
      </c>
      <c r="I24" s="2">
        <f t="shared" si="5"/>
        <v>17.289705456724896</v>
      </c>
      <c r="J24" s="20">
        <f t="shared" si="7"/>
        <v>4.7443260053135691E-2</v>
      </c>
      <c r="K24" s="21">
        <f t="shared" si="6"/>
        <v>2</v>
      </c>
    </row>
    <row r="25" spans="1:11" x14ac:dyDescent="0.35">
      <c r="A25">
        <v>14</v>
      </c>
      <c r="B25" t="s">
        <v>13</v>
      </c>
      <c r="C25">
        <v>3690</v>
      </c>
      <c r="D25">
        <v>100</v>
      </c>
      <c r="E25" s="6">
        <f t="shared" si="1"/>
        <v>2.6385759587800924E-3</v>
      </c>
      <c r="F25">
        <f t="shared" si="2"/>
        <v>-0.16543735897532574</v>
      </c>
      <c r="G25" s="20">
        <f t="shared" si="3"/>
        <v>3.7882124003618527</v>
      </c>
      <c r="H25" s="2">
        <f t="shared" si="4"/>
        <v>0.30728782703087965</v>
      </c>
      <c r="I25" s="2">
        <f t="shared" si="5"/>
        <v>14.752264371455333</v>
      </c>
      <c r="J25" s="20">
        <f t="shared" si="7"/>
        <v>0.30728782703087965</v>
      </c>
      <c r="K25" s="21">
        <f t="shared" si="6"/>
        <v>2</v>
      </c>
    </row>
    <row r="26" spans="1:11" x14ac:dyDescent="0.35">
      <c r="A26">
        <v>15</v>
      </c>
      <c r="B26" t="s">
        <v>14</v>
      </c>
      <c r="C26">
        <v>235</v>
      </c>
      <c r="D26">
        <v>22</v>
      </c>
      <c r="E26" s="6">
        <f t="shared" si="1"/>
        <v>-0.57288414737361493</v>
      </c>
      <c r="F26">
        <f t="shared" si="2"/>
        <v>-0.52548518263814403</v>
      </c>
      <c r="G26" s="20">
        <f t="shared" si="3"/>
        <v>6.816336103976596</v>
      </c>
      <c r="H26" s="2">
        <f t="shared" si="4"/>
        <v>1.7013473321823666E-2</v>
      </c>
      <c r="I26" s="2">
        <f t="shared" si="5"/>
        <v>20.116825144683506</v>
      </c>
      <c r="J26" s="20">
        <f t="shared" si="7"/>
        <v>1.7013473321823666E-2</v>
      </c>
      <c r="K26" s="21">
        <f t="shared" si="6"/>
        <v>2</v>
      </c>
    </row>
    <row r="27" spans="1:11" x14ac:dyDescent="0.35">
      <c r="A27">
        <v>16</v>
      </c>
      <c r="B27" t="s">
        <v>15</v>
      </c>
      <c r="C27">
        <v>17910</v>
      </c>
      <c r="D27">
        <v>755</v>
      </c>
      <c r="E27" s="6">
        <f t="shared" si="1"/>
        <v>2.3713601753181597</v>
      </c>
      <c r="F27">
        <f t="shared" si="2"/>
        <v>2.8580411602444942</v>
      </c>
      <c r="G27" s="20">
        <f t="shared" si="3"/>
        <v>3.6761167977148341</v>
      </c>
      <c r="H27" s="2">
        <f t="shared" si="4"/>
        <v>19.147300091129232</v>
      </c>
      <c r="I27" s="2">
        <f t="shared" si="5"/>
        <v>0</v>
      </c>
      <c r="J27" s="20">
        <f t="shared" si="7"/>
        <v>0</v>
      </c>
      <c r="K27" s="21">
        <f t="shared" si="6"/>
        <v>3</v>
      </c>
    </row>
    <row r="28" spans="1:11" x14ac:dyDescent="0.35">
      <c r="A28">
        <v>17</v>
      </c>
      <c r="B28" t="s">
        <v>16</v>
      </c>
      <c r="C28">
        <v>23082</v>
      </c>
      <c r="D28">
        <v>721</v>
      </c>
      <c r="E28" s="6">
        <f t="shared" si="1"/>
        <v>3.2328952042834698</v>
      </c>
      <c r="F28">
        <f t="shared" si="2"/>
        <v>2.7010972371094195</v>
      </c>
      <c r="G28" s="20">
        <f t="shared" si="3"/>
        <v>5.6726112902967589</v>
      </c>
      <c r="H28" s="2">
        <f t="shared" si="4"/>
        <v>23.721302175457961</v>
      </c>
      <c r="I28" s="2">
        <f t="shared" si="5"/>
        <v>0.76687400114328597</v>
      </c>
      <c r="J28" s="20">
        <f t="shared" si="7"/>
        <v>0.76687400114328597</v>
      </c>
      <c r="K28" s="21">
        <f t="shared" si="6"/>
        <v>3</v>
      </c>
    </row>
    <row r="29" spans="1:11" x14ac:dyDescent="0.35">
      <c r="A29">
        <v>18</v>
      </c>
      <c r="B29" t="s">
        <v>17</v>
      </c>
      <c r="C29">
        <v>399</v>
      </c>
      <c r="D29">
        <v>24</v>
      </c>
      <c r="E29" s="6">
        <f t="shared" si="1"/>
        <v>-0.54556555790139705</v>
      </c>
      <c r="F29">
        <f t="shared" si="2"/>
        <v>-0.51625318715961022</v>
      </c>
      <c r="G29" s="20">
        <f t="shared" si="3"/>
        <v>6.6791235256434351</v>
      </c>
      <c r="H29" s="2">
        <f t="shared" si="4"/>
        <v>1.0328105793423706E-2</v>
      </c>
      <c r="I29" s="2">
        <f t="shared" si="5"/>
        <v>19.894318076041738</v>
      </c>
      <c r="J29" s="20">
        <f t="shared" si="7"/>
        <v>1.0328105793423706E-2</v>
      </c>
      <c r="K29" s="21">
        <f t="shared" si="6"/>
        <v>2</v>
      </c>
    </row>
    <row r="30" spans="1:11" x14ac:dyDescent="0.35">
      <c r="A30">
        <v>19</v>
      </c>
      <c r="B30" t="s">
        <v>18</v>
      </c>
      <c r="C30">
        <v>129</v>
      </c>
      <c r="D30">
        <v>3</v>
      </c>
      <c r="E30" s="6">
        <f t="shared" si="1"/>
        <v>-0.59054128447151177</v>
      </c>
      <c r="F30">
        <f t="shared" si="2"/>
        <v>-0.61318913968421518</v>
      </c>
      <c r="G30" s="20">
        <f t="shared" si="3"/>
        <v>7.2003096043034756</v>
      </c>
      <c r="H30" s="2">
        <f t="shared" si="4"/>
        <v>3.5912477877970875E-2</v>
      </c>
      <c r="I30" s="2">
        <f t="shared" si="5"/>
        <v>20.822300052647343</v>
      </c>
      <c r="J30" s="20">
        <f t="shared" si="7"/>
        <v>3.5912477877970875E-2</v>
      </c>
      <c r="K30" s="21">
        <f t="shared" si="6"/>
        <v>2</v>
      </c>
    </row>
    <row r="31" spans="1:11" x14ac:dyDescent="0.35">
      <c r="A31">
        <v>20</v>
      </c>
      <c r="B31" t="s">
        <v>19</v>
      </c>
      <c r="C31">
        <v>931</v>
      </c>
      <c r="D31">
        <v>52</v>
      </c>
      <c r="E31" s="6">
        <f t="shared" si="1"/>
        <v>-0.45694671888176336</v>
      </c>
      <c r="F31">
        <f t="shared" si="2"/>
        <v>-0.38700525046013701</v>
      </c>
      <c r="G31" s="20">
        <f t="shared" si="3"/>
        <v>5.914747559796302</v>
      </c>
      <c r="H31" s="2">
        <f t="shared" si="4"/>
        <v>1.0396735753850516E-2</v>
      </c>
      <c r="I31" s="2">
        <f t="shared" si="5"/>
        <v>18.529646095405823</v>
      </c>
      <c r="J31" s="20">
        <f t="shared" si="7"/>
        <v>1.0396735753850516E-2</v>
      </c>
      <c r="K31" s="21">
        <f t="shared" si="6"/>
        <v>2</v>
      </c>
    </row>
    <row r="32" spans="1:11" x14ac:dyDescent="0.35">
      <c r="A32">
        <v>21</v>
      </c>
      <c r="B32" t="s">
        <v>20</v>
      </c>
      <c r="C32">
        <v>368</v>
      </c>
      <c r="D32">
        <v>4</v>
      </c>
      <c r="E32" s="6">
        <f t="shared" si="1"/>
        <v>-0.55072943761870652</v>
      </c>
      <c r="F32">
        <f t="shared" si="2"/>
        <v>-0.60857314194494827</v>
      </c>
      <c r="G32" s="20">
        <f t="shared" si="3"/>
        <v>7.0295311591428185</v>
      </c>
      <c r="H32" s="2">
        <f t="shared" si="4"/>
        <v>2.5001384042075275E-2</v>
      </c>
      <c r="I32" s="2">
        <f t="shared" si="5"/>
        <v>20.556022426177918</v>
      </c>
      <c r="J32" s="20">
        <f t="shared" si="7"/>
        <v>2.5001384042075275E-2</v>
      </c>
      <c r="K32" s="21">
        <f t="shared" si="6"/>
        <v>2</v>
      </c>
    </row>
    <row r="33" spans="1:11" x14ac:dyDescent="0.35">
      <c r="A33">
        <v>22</v>
      </c>
      <c r="B33" t="s">
        <v>21</v>
      </c>
      <c r="C33">
        <v>986</v>
      </c>
      <c r="D33">
        <v>30</v>
      </c>
      <c r="E33" s="6">
        <f t="shared" si="1"/>
        <v>-0.44778499680266592</v>
      </c>
      <c r="F33">
        <f t="shared" si="2"/>
        <v>-0.48855720072400882</v>
      </c>
      <c r="G33" s="20">
        <f t="shared" si="3"/>
        <v>6.2199694825782306</v>
      </c>
      <c r="H33" s="2">
        <f t="shared" si="4"/>
        <v>0</v>
      </c>
      <c r="I33" s="2">
        <f t="shared" si="5"/>
        <v>19.147300091129232</v>
      </c>
      <c r="J33" s="20">
        <f t="shared" si="7"/>
        <v>0</v>
      </c>
      <c r="K33" s="21">
        <f t="shared" si="6"/>
        <v>2</v>
      </c>
    </row>
    <row r="34" spans="1:11" x14ac:dyDescent="0.35">
      <c r="A34">
        <v>23</v>
      </c>
      <c r="B34" t="s">
        <v>22</v>
      </c>
      <c r="C34">
        <v>1309</v>
      </c>
      <c r="D34">
        <v>44</v>
      </c>
      <c r="E34" s="6">
        <f t="shared" si="1"/>
        <v>-0.39398070168360266</v>
      </c>
      <c r="F34">
        <f t="shared" si="2"/>
        <v>-0.42393323237427222</v>
      </c>
      <c r="G34" s="20">
        <f t="shared" si="3"/>
        <v>5.8104717612184835</v>
      </c>
      <c r="H34" s="2">
        <f t="shared" si="4"/>
        <v>7.0711594585270128E-3</v>
      </c>
      <c r="I34" s="2">
        <f t="shared" si="5"/>
        <v>18.418466079822196</v>
      </c>
      <c r="J34" s="20">
        <f t="shared" si="7"/>
        <v>7.0711594585270128E-3</v>
      </c>
      <c r="K34" s="21">
        <f t="shared" si="6"/>
        <v>2</v>
      </c>
    </row>
    <row r="35" spans="1:11" x14ac:dyDescent="0.35">
      <c r="A35">
        <v>24</v>
      </c>
      <c r="B35" t="s">
        <v>23</v>
      </c>
      <c r="C35">
        <v>639</v>
      </c>
      <c r="D35">
        <v>18</v>
      </c>
      <c r="E35" s="6">
        <f t="shared" si="1"/>
        <v>-0.5055871342835172</v>
      </c>
      <c r="F35">
        <f t="shared" si="2"/>
        <v>-0.54394917359521167</v>
      </c>
      <c r="G35" s="20">
        <f t="shared" si="3"/>
        <v>6.6257039768024883</v>
      </c>
      <c r="H35" s="2">
        <f t="shared" si="4"/>
        <v>6.4093577559193038E-3</v>
      </c>
      <c r="I35" s="2">
        <f t="shared" si="5"/>
        <v>19.850364053763123</v>
      </c>
      <c r="J35" s="20">
        <f t="shared" si="7"/>
        <v>6.4093577559193038E-3</v>
      </c>
      <c r="K35" s="21">
        <f t="shared" si="6"/>
        <v>2</v>
      </c>
    </row>
    <row r="36" spans="1:11" x14ac:dyDescent="0.35">
      <c r="A36">
        <v>25</v>
      </c>
      <c r="B36" t="s">
        <v>24</v>
      </c>
      <c r="C36">
        <v>0</v>
      </c>
      <c r="D36">
        <v>16</v>
      </c>
      <c r="E36" s="6">
        <f t="shared" si="1"/>
        <v>-0.61202968716612216</v>
      </c>
      <c r="F36">
        <f t="shared" si="2"/>
        <v>-0.55318116907374537</v>
      </c>
      <c r="G36" s="20">
        <f t="shared" si="3"/>
        <v>7.0671959297366485</v>
      </c>
      <c r="H36" s="2">
        <f t="shared" si="4"/>
        <v>3.1152575597855364E-2</v>
      </c>
      <c r="I36" s="2">
        <f t="shared" si="5"/>
        <v>20.537052851613339</v>
      </c>
      <c r="J36" s="20">
        <f t="shared" si="7"/>
        <v>3.1152575597855364E-2</v>
      </c>
      <c r="K36" s="21">
        <f t="shared" si="6"/>
        <v>2</v>
      </c>
    </row>
    <row r="37" spans="1:11" x14ac:dyDescent="0.35">
      <c r="C37" s="22"/>
      <c r="D37" s="22"/>
    </row>
    <row r="38" spans="1:11" x14ac:dyDescent="0.35">
      <c r="C38" s="23"/>
      <c r="D38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Cluster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Vivian S</cp:lastModifiedBy>
  <dcterms:created xsi:type="dcterms:W3CDTF">2020-12-08T00:50:16Z</dcterms:created>
  <dcterms:modified xsi:type="dcterms:W3CDTF">2020-12-13T23:05:07Z</dcterms:modified>
</cp:coreProperties>
</file>