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Documents\JHU\2020-21\fall 2020\business analytics\final project\"/>
    </mc:Choice>
  </mc:AlternateContent>
  <xr:revisionPtr revIDLastSave="0" documentId="13_ncr:40009_{F7C3DF46-4F93-49DD-8C49-696A9BB13465}" xr6:coauthVersionLast="45" xr6:coauthVersionMax="45" xr10:uidLastSave="{00000000-0000-0000-0000-000000000000}"/>
  <bookViews>
    <workbookView xWindow="-110" yWindow="-110" windowWidth="19420" windowHeight="10420" activeTab="2"/>
  </bookViews>
  <sheets>
    <sheet name="Raw Data" sheetId="6" r:id="rId1"/>
    <sheet name="Scatter Plot" sheetId="8" r:id="rId2"/>
    <sheet name="Cluster Analysis" sheetId="7" r:id="rId3"/>
  </sheets>
  <definedNames>
    <definedName name="solver_adj" localSheetId="2" hidden="1">'Cluster Analysis'!$B$3:$B$5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'Cluster Analysis'!$B$3:$B$5</definedName>
    <definedName name="solver_lhs2" localSheetId="2" hidden="1">'Cluster Analysis'!$B$3:$B$5</definedName>
    <definedName name="solver_lhs3" localSheetId="2" hidden="1">'Cluster Analysis'!$B$3:$B$5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'Cluster Analysis'!$A$7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4</definedName>
    <definedName name="solver_rel3" localSheetId="2" hidden="1">3</definedName>
    <definedName name="solver_rhs1" localSheetId="2" hidden="1">'Cluster Analysis'!$A$36</definedName>
    <definedName name="solver_rhs2" localSheetId="2" hidden="1">integer</definedName>
    <definedName name="solver_rhs3" localSheetId="2" hidden="1">'Cluster Analysis'!$A$12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0"/>
</workbook>
</file>

<file path=xl/calcChain.xml><?xml version="1.0" encoding="utf-8"?>
<calcChain xmlns="http://schemas.openxmlformats.org/spreadsheetml/2006/main">
  <c r="G12" i="7" l="1"/>
  <c r="E12" i="7"/>
  <c r="C10" i="7"/>
  <c r="F10" i="7"/>
  <c r="D10" i="7"/>
  <c r="F36" i="7" s="1"/>
  <c r="D9" i="7"/>
  <c r="C5" i="7"/>
  <c r="C4" i="7"/>
  <c r="C3" i="7"/>
  <c r="E1" i="7"/>
  <c r="E4" i="7" l="1"/>
  <c r="F12" i="7"/>
  <c r="F13" i="7"/>
  <c r="F14" i="7"/>
  <c r="F15" i="7"/>
  <c r="F16" i="7"/>
  <c r="F17" i="7"/>
  <c r="F18" i="7"/>
  <c r="F19" i="7"/>
  <c r="F20" i="7"/>
  <c r="E5" i="7" s="1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E3" i="7"/>
  <c r="C9" i="7"/>
  <c r="E27" i="7" s="1"/>
  <c r="E13" i="7" l="1"/>
  <c r="E21" i="7"/>
  <c r="E24" i="7"/>
  <c r="E25" i="7"/>
  <c r="E30" i="7"/>
  <c r="E22" i="7"/>
  <c r="D3" i="7" s="1"/>
  <c r="G35" i="7" s="1"/>
  <c r="E36" i="7"/>
  <c r="E18" i="7"/>
  <c r="D4" i="7" s="1"/>
  <c r="H29" i="7" s="1"/>
  <c r="E32" i="7"/>
  <c r="E14" i="7"/>
  <c r="E29" i="7"/>
  <c r="E19" i="7"/>
  <c r="E34" i="7"/>
  <c r="E28" i="7"/>
  <c r="E26" i="7"/>
  <c r="E16" i="7"/>
  <c r="E33" i="7"/>
  <c r="E20" i="7"/>
  <c r="D5" i="7" s="1"/>
  <c r="E23" i="7"/>
  <c r="E17" i="7"/>
  <c r="E35" i="7"/>
  <c r="E15" i="7"/>
  <c r="E31" i="7"/>
  <c r="H32" i="7" l="1"/>
  <c r="H33" i="7"/>
  <c r="H35" i="7"/>
  <c r="H12" i="7"/>
  <c r="H14" i="7"/>
  <c r="H34" i="7"/>
  <c r="H18" i="7"/>
  <c r="H19" i="7"/>
  <c r="H20" i="7"/>
  <c r="H22" i="7"/>
  <c r="H21" i="7"/>
  <c r="H30" i="7"/>
  <c r="H23" i="7"/>
  <c r="H13" i="7"/>
  <c r="H24" i="7"/>
  <c r="H25" i="7"/>
  <c r="H28" i="7"/>
  <c r="G19" i="7"/>
  <c r="G20" i="7"/>
  <c r="G18" i="7"/>
  <c r="G15" i="7"/>
  <c r="G24" i="7"/>
  <c r="G13" i="7"/>
  <c r="G31" i="7"/>
  <c r="G27" i="7"/>
  <c r="G26" i="7"/>
  <c r="G17" i="7"/>
  <c r="G28" i="7"/>
  <c r="G36" i="7"/>
  <c r="G16" i="7"/>
  <c r="G23" i="7"/>
  <c r="G29" i="7"/>
  <c r="H17" i="7"/>
  <c r="H26" i="7"/>
  <c r="H36" i="7"/>
  <c r="G21" i="7"/>
  <c r="G30" i="7"/>
  <c r="H27" i="7"/>
  <c r="G22" i="7"/>
  <c r="G32" i="7"/>
  <c r="G34" i="7"/>
  <c r="G14" i="7"/>
  <c r="G25" i="7"/>
  <c r="H15" i="7"/>
  <c r="H31" i="7"/>
  <c r="G33" i="7"/>
  <c r="H16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J13" i="7" l="1"/>
  <c r="K13" i="7" s="1"/>
  <c r="J32" i="7"/>
  <c r="K32" i="7" s="1"/>
  <c r="J23" i="7"/>
  <c r="K23" i="7" s="1"/>
  <c r="J24" i="7"/>
  <c r="K24" i="7" s="1"/>
  <c r="J35" i="7"/>
  <c r="K35" i="7" s="1"/>
  <c r="J28" i="7"/>
  <c r="K28" i="7" s="1"/>
  <c r="J21" i="7"/>
  <c r="K21" i="7" s="1"/>
  <c r="J22" i="7"/>
  <c r="K22" i="7" s="1"/>
  <c r="J30" i="7"/>
  <c r="K30" i="7" s="1"/>
  <c r="J26" i="7"/>
  <c r="K26" i="7" s="1"/>
  <c r="J29" i="7"/>
  <c r="K29" i="7" s="1"/>
  <c r="J20" i="7"/>
  <c r="K20" i="7" s="1"/>
  <c r="J36" i="7"/>
  <c r="K36" i="7" s="1"/>
  <c r="J14" i="7"/>
  <c r="K14" i="7" s="1"/>
  <c r="J17" i="7"/>
  <c r="K17" i="7" s="1"/>
  <c r="J25" i="7"/>
  <c r="K25" i="7" s="1"/>
  <c r="J12" i="7"/>
  <c r="K12" i="7" s="1"/>
  <c r="J18" i="7"/>
  <c r="K18" i="7" s="1"/>
  <c r="J34" i="7"/>
  <c r="K34" i="7" s="1"/>
  <c r="J19" i="7"/>
  <c r="K19" i="7" s="1"/>
  <c r="J27" i="7"/>
  <c r="K27" i="7" s="1"/>
  <c r="J16" i="7"/>
  <c r="K16" i="7" s="1"/>
  <c r="J31" i="7"/>
  <c r="K31" i="7" s="1"/>
  <c r="J15" i="7"/>
  <c r="K15" i="7" s="1"/>
  <c r="J33" i="7"/>
  <c r="K33" i="7" s="1"/>
  <c r="A7" i="7" l="1"/>
</calcChain>
</file>

<file path=xl/sharedStrings.xml><?xml version="1.0" encoding="utf-8"?>
<sst xmlns="http://schemas.openxmlformats.org/spreadsheetml/2006/main" count="100" uniqueCount="41">
  <si>
    <t>Allegany</t>
  </si>
  <si>
    <t>Anne_Arundel</t>
  </si>
  <si>
    <t>Baltimore</t>
  </si>
  <si>
    <t>Baltimore_City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</si>
  <si>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</si>
  <si>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</si>
  <si>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</si>
  <si>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</si>
  <si>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</si>
  <si>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</si>
  <si>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</si>
  <si>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</si>
  <si>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</si>
  <si>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</si>
  <si>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</si>
  <si>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</si>
  <si>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Prince_Georges</t>
  </si>
  <si>
    <t>Queen_Annes</t>
  </si>
  <si>
    <t>Somerset</t>
  </si>
  <si>
    <t>St_Marys</t>
  </si>
  <si>
    <t>Talbot</t>
  </si>
  <si>
    <t>Washington</t>
  </si>
  <si>
    <t>Wicomico</t>
  </si>
  <si>
    <t>Worcester</t>
  </si>
  <si>
    <t>Unknown</t>
  </si>
  <si>
    <t>County</t>
  </si>
  <si>
    <t>Deaths</t>
  </si>
  <si>
    <t>Cases</t>
  </si>
  <si>
    <t>Anchor</t>
  </si>
  <si>
    <t>County #</t>
  </si>
  <si>
    <t>County Name</t>
  </si>
  <si>
    <t>z_cases</t>
  </si>
  <si>
    <t>z_deaths</t>
  </si>
  <si>
    <t>sum min dist^2</t>
  </si>
  <si>
    <t>Standard Deviation</t>
  </si>
  <si>
    <t>Mean</t>
  </si>
  <si>
    <t>dist 2_1</t>
  </si>
  <si>
    <t>dist 2_2</t>
  </si>
  <si>
    <t>dist 2_3</t>
  </si>
  <si>
    <t>min dist^2</t>
  </si>
  <si>
    <t>anchor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</si>
</sst>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/>
    <xf numFmtId="164" fontId="0" fillId="0" borderId="0" xfId="0" applyNumberForma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8" xfId="0" applyFont="1" applyBorder="1"/>
    <xf numFmtId="164" fontId="0" fillId="0" borderId="19" xfId="0" applyNumberFormat="1" applyBorder="1"/>
    <xf numFmtId="0" fontId="0" fillId="0" borderId="11" xfId="0" applyBorder="1"/>
    <xf numFmtId="2" fontId="0" fillId="0" borderId="12" xfId="0" applyNumberFormat="1" applyBorder="1"/>
    <xf numFmtId="0" fontId="16" fillId="0" borderId="15" xfId="0" applyFont="1" applyBorder="1"/>
    <xf numFmtId="0" fontId="16" fillId="0" borderId="13" xfId="0" applyFont="1" applyBorder="1"/>
    <xf numFmtId="164" fontId="16" fillId="0" borderId="13" xfId="0" applyNumberFormat="1" applyFont="1" applyBorder="1"/>
    <xf numFmtId="164" fontId="16" fillId="0" borderId="0" xfId="0" applyNumberFormat="1" applyFont="1"/>
    <xf numFmtId="0" fontId="16" fillId="33" borderId="13" xfId="0" applyFont="1" applyFill="1" applyBorder="1"/>
    <xf numFmtId="164" fontId="0" fillId="0" borderId="13" xfId="0" applyNumberFormat="1" applyBorder="1"/>
    <xf numFmtId="0" fontId="0" fillId="33" borderId="13" xfId="0" applyFill="1" applyBorder="1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Cases and Deaths by MD County for Aug 3, 2020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Plot'!$B$2:$B$26</c:f>
              <c:numCache>
                <c:formatCode>General</c:formatCode>
                <c:ptCount val="25"/>
                <c:pt idx="0">
                  <c:v>276</c:v>
                </c:pt>
                <c:pt idx="1">
                  <c:v>7071</c:v>
                </c:pt>
                <c:pt idx="2">
                  <c:v>12525</c:v>
                </c:pt>
                <c:pt idx="3">
                  <c:v>11844</c:v>
                </c:pt>
                <c:pt idx="4">
                  <c:v>649</c:v>
                </c:pt>
                <c:pt idx="5">
                  <c:v>439</c:v>
                </c:pt>
                <c:pt idx="6">
                  <c:v>1503</c:v>
                </c:pt>
                <c:pt idx="7">
                  <c:v>662</c:v>
                </c:pt>
                <c:pt idx="8">
                  <c:v>1932</c:v>
                </c:pt>
                <c:pt idx="9">
                  <c:v>352</c:v>
                </c:pt>
                <c:pt idx="10">
                  <c:v>3016</c:v>
                </c:pt>
                <c:pt idx="11">
                  <c:v>44</c:v>
                </c:pt>
                <c:pt idx="12">
                  <c:v>1863</c:v>
                </c:pt>
                <c:pt idx="13">
                  <c:v>3690</c:v>
                </c:pt>
                <c:pt idx="14">
                  <c:v>235</c:v>
                </c:pt>
                <c:pt idx="15">
                  <c:v>17910</c:v>
                </c:pt>
                <c:pt idx="16">
                  <c:v>23082</c:v>
                </c:pt>
                <c:pt idx="17">
                  <c:v>399</c:v>
                </c:pt>
                <c:pt idx="18">
                  <c:v>129</c:v>
                </c:pt>
                <c:pt idx="19">
                  <c:v>931</c:v>
                </c:pt>
                <c:pt idx="20">
                  <c:v>368</c:v>
                </c:pt>
                <c:pt idx="21">
                  <c:v>986</c:v>
                </c:pt>
                <c:pt idx="22">
                  <c:v>1309</c:v>
                </c:pt>
                <c:pt idx="23">
                  <c:v>639</c:v>
                </c:pt>
                <c:pt idx="24">
                  <c:v>0</c:v>
                </c:pt>
              </c:numCache>
            </c:numRef>
          </c:xVal>
          <c:yVal>
            <c:numRef>
              <c:f>'Scatter Plot'!$C$2:$C$26</c:f>
              <c:numCache>
                <c:formatCode>General</c:formatCode>
                <c:ptCount val="25"/>
                <c:pt idx="0">
                  <c:v>18</c:v>
                </c:pt>
                <c:pt idx="1">
                  <c:v>209</c:v>
                </c:pt>
                <c:pt idx="2">
                  <c:v>531</c:v>
                </c:pt>
                <c:pt idx="3">
                  <c:v>402</c:v>
                </c:pt>
                <c:pt idx="4">
                  <c:v>27</c:v>
                </c:pt>
                <c:pt idx="5">
                  <c:v>3</c:v>
                </c:pt>
                <c:pt idx="6">
                  <c:v>115</c:v>
                </c:pt>
                <c:pt idx="7">
                  <c:v>29</c:v>
                </c:pt>
                <c:pt idx="8">
                  <c:v>89</c:v>
                </c:pt>
                <c:pt idx="9">
                  <c:v>5</c:v>
                </c:pt>
                <c:pt idx="10">
                  <c:v>114</c:v>
                </c:pt>
                <c:pt idx="11">
                  <c:v>0</c:v>
                </c:pt>
                <c:pt idx="12">
                  <c:v>65</c:v>
                </c:pt>
                <c:pt idx="13">
                  <c:v>100</c:v>
                </c:pt>
                <c:pt idx="14">
                  <c:v>22</c:v>
                </c:pt>
                <c:pt idx="15">
                  <c:v>755</c:v>
                </c:pt>
                <c:pt idx="16">
                  <c:v>721</c:v>
                </c:pt>
                <c:pt idx="17">
                  <c:v>24</c:v>
                </c:pt>
                <c:pt idx="18">
                  <c:v>3</c:v>
                </c:pt>
                <c:pt idx="19">
                  <c:v>52</c:v>
                </c:pt>
                <c:pt idx="20">
                  <c:v>4</c:v>
                </c:pt>
                <c:pt idx="21">
                  <c:v>30</c:v>
                </c:pt>
                <c:pt idx="22">
                  <c:v>44</c:v>
                </c:pt>
                <c:pt idx="23">
                  <c:v>18</c:v>
                </c:pt>
                <c:pt idx="2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4-4E3E-947C-B812BBA21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54488"/>
        <c:axId val="642854160"/>
      </c:scatterChart>
      <c:valAx>
        <c:axId val="64285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54160"/>
        <c:crosses val="autoZero"/>
        <c:crossBetween val="midCat"/>
      </c:valAx>
      <c:valAx>
        <c:axId val="6428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5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41275</xdr:rowOff>
    </xdr:from>
    <xdr:to>
      <xdr:col>12</xdr:col>
      <xdr:colOff>485775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F295C-A730-4416-A6FB-40BAACC49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6" workbookViewId="0">
      <selection sqref="A1:C26"/>
    </sheetView>
  </sheetViews>
  <sheetFormatPr defaultRowHeight="14.5" x14ac:dyDescent="0.35"/>
  <sheetData>
    <row r="1" spans="1:3" s="1" customFormat="1" x14ac:dyDescent="0.35">
      <c r="A1" s="1" t="s">
        <v>25</v>
      </c>
      <c r="B1" s="1" t="s">
        <v>27</v>
      </c>
      <c r="C1" s="1" t="s">
        <v>26</v>
      </c>
    </row>
    <row r="2" spans="1:3" x14ac:dyDescent="0.35">
      <c r="A2" t="s">
        <v>0</v>
      </c>
      <c r="B2">
        <v>276</v>
      </c>
      <c r="C2">
        <v>18</v>
      </c>
    </row>
    <row r="3" spans="1:3" x14ac:dyDescent="0.35">
      <c r="A3" t="s">
        <v>1</v>
      </c>
      <c r="B3">
        <v>7071</v>
      </c>
      <c r="C3">
        <v>209</v>
      </c>
    </row>
    <row r="4" spans="1:3" x14ac:dyDescent="0.35">
      <c r="A4" t="s">
        <v>2</v>
      </c>
      <c r="B4">
        <v>12525</v>
      </c>
      <c r="C4">
        <v>531</v>
      </c>
    </row>
    <row r="5" spans="1:3" x14ac:dyDescent="0.35">
      <c r="A5" t="s">
        <v>3</v>
      </c>
      <c r="B5">
        <v>11844</v>
      </c>
      <c r="C5">
        <v>402</v>
      </c>
    </row>
    <row r="6" spans="1:3" x14ac:dyDescent="0.35">
      <c r="A6" t="s">
        <v>4</v>
      </c>
      <c r="B6">
        <v>649</v>
      </c>
      <c r="C6">
        <v>27</v>
      </c>
    </row>
    <row r="7" spans="1:3" x14ac:dyDescent="0.35">
      <c r="A7" t="s">
        <v>5</v>
      </c>
      <c r="B7">
        <v>439</v>
      </c>
      <c r="C7">
        <v>3</v>
      </c>
    </row>
    <row r="8" spans="1:3" x14ac:dyDescent="0.35">
      <c r="A8" t="s">
        <v>6</v>
      </c>
      <c r="B8">
        <v>1503</v>
      </c>
      <c r="C8">
        <v>115</v>
      </c>
    </row>
    <row r="9" spans="1:3" x14ac:dyDescent="0.35">
      <c r="A9" t="s">
        <v>7</v>
      </c>
      <c r="B9">
        <v>662</v>
      </c>
      <c r="C9">
        <v>29</v>
      </c>
    </row>
    <row r="10" spans="1:3" x14ac:dyDescent="0.35">
      <c r="A10" t="s">
        <v>8</v>
      </c>
      <c r="B10">
        <v>1932</v>
      </c>
      <c r="C10">
        <v>89</v>
      </c>
    </row>
    <row r="11" spans="1:3" x14ac:dyDescent="0.35">
      <c r="A11" t="s">
        <v>9</v>
      </c>
      <c r="B11">
        <v>352</v>
      </c>
      <c r="C11">
        <v>5</v>
      </c>
    </row>
    <row r="12" spans="1:3" x14ac:dyDescent="0.35">
      <c r="A12" t="s">
        <v>10</v>
      </c>
      <c r="B12">
        <v>3016</v>
      </c>
      <c r="C12">
        <v>114</v>
      </c>
    </row>
    <row r="13" spans="1:3" x14ac:dyDescent="0.35">
      <c r="A13" t="s">
        <v>11</v>
      </c>
      <c r="B13">
        <v>44</v>
      </c>
      <c r="C13">
        <v>0</v>
      </c>
    </row>
    <row r="14" spans="1:3" x14ac:dyDescent="0.35">
      <c r="A14" t="s">
        <v>12</v>
      </c>
      <c r="B14">
        <v>1863</v>
      </c>
      <c r="C14">
        <v>65</v>
      </c>
    </row>
    <row r="15" spans="1:3" x14ac:dyDescent="0.35">
      <c r="A15" t="s">
        <v>13</v>
      </c>
      <c r="B15">
        <v>3690</v>
      </c>
      <c r="C15">
        <v>100</v>
      </c>
    </row>
    <row r="16" spans="1:3" x14ac:dyDescent="0.35">
      <c r="A16" t="s">
        <v>14</v>
      </c>
      <c r="B16">
        <v>235</v>
      </c>
      <c r="C16">
        <v>22</v>
      </c>
    </row>
    <row r="17" spans="1:3" x14ac:dyDescent="0.35">
      <c r="A17" t="s">
        <v>15</v>
      </c>
      <c r="B17">
        <v>17910</v>
      </c>
      <c r="C17">
        <v>755</v>
      </c>
    </row>
    <row r="18" spans="1:3" x14ac:dyDescent="0.35">
      <c r="A18" t="s">
        <v>16</v>
      </c>
      <c r="B18">
        <v>23082</v>
      </c>
      <c r="C18">
        <v>721</v>
      </c>
    </row>
    <row r="19" spans="1:3" x14ac:dyDescent="0.35">
      <c r="A19" t="s">
        <v>17</v>
      </c>
      <c r="B19">
        <v>399</v>
      </c>
      <c r="C19">
        <v>24</v>
      </c>
    </row>
    <row r="20" spans="1:3" x14ac:dyDescent="0.35">
      <c r="A20" t="s">
        <v>18</v>
      </c>
      <c r="B20">
        <v>129</v>
      </c>
      <c r="C20">
        <v>3</v>
      </c>
    </row>
    <row r="21" spans="1:3" x14ac:dyDescent="0.35">
      <c r="A21" t="s">
        <v>19</v>
      </c>
      <c r="B21">
        <v>931</v>
      </c>
      <c r="C21">
        <v>52</v>
      </c>
    </row>
    <row r="22" spans="1:3" x14ac:dyDescent="0.35">
      <c r="A22" t="s">
        <v>20</v>
      </c>
      <c r="B22">
        <v>368</v>
      </c>
      <c r="C22">
        <v>4</v>
      </c>
    </row>
    <row r="23" spans="1:3" x14ac:dyDescent="0.35">
      <c r="A23" t="s">
        <v>21</v>
      </c>
      <c r="B23">
        <v>986</v>
      </c>
      <c r="C23">
        <v>30</v>
      </c>
    </row>
    <row r="24" spans="1:3" x14ac:dyDescent="0.35">
      <c r="A24" t="s">
        <v>22</v>
      </c>
      <c r="B24">
        <v>1309</v>
      </c>
      <c r="C24">
        <v>44</v>
      </c>
    </row>
    <row r="25" spans="1:3" x14ac:dyDescent="0.35">
      <c r="A25" t="s">
        <v>23</v>
      </c>
      <c r="B25">
        <v>639</v>
      </c>
      <c r="C25">
        <v>18</v>
      </c>
    </row>
    <row r="26" spans="1:3" x14ac:dyDescent="0.35">
      <c r="A26" t="s">
        <v>24</v>
      </c>
      <c r="B26">
        <v>0</v>
      </c>
      <c r="C26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E2" sqref="E2"/>
    </sheetView>
  </sheetViews>
  <sheetFormatPr defaultRowHeight="14.5" x14ac:dyDescent="0.35"/>
  <cols>
    <col min="1" max="1" width="13.81640625" bestFit="1" customWidth="1"/>
  </cols>
  <sheetData>
    <row r="1" spans="1:3" x14ac:dyDescent="0.35">
      <c r="A1" s="1" t="s">
        <v>25</v>
      </c>
      <c r="B1" s="1" t="s">
        <v>27</v>
      </c>
      <c r="C1" s="1" t="s">
        <v>26</v>
      </c>
    </row>
    <row r="2" spans="1:3" x14ac:dyDescent="0.35">
      <c r="A2" t="s">
        <v>0</v>
      </c>
      <c r="B2">
        <v>276</v>
      </c>
      <c r="C2">
        <v>18</v>
      </c>
    </row>
    <row r="3" spans="1:3" x14ac:dyDescent="0.35">
      <c r="A3" t="s">
        <v>1</v>
      </c>
      <c r="B3">
        <v>7071</v>
      </c>
      <c r="C3">
        <v>209</v>
      </c>
    </row>
    <row r="4" spans="1:3" x14ac:dyDescent="0.35">
      <c r="A4" t="s">
        <v>2</v>
      </c>
      <c r="B4">
        <v>12525</v>
      </c>
      <c r="C4">
        <v>531</v>
      </c>
    </row>
    <row r="5" spans="1:3" x14ac:dyDescent="0.35">
      <c r="A5" t="s">
        <v>3</v>
      </c>
      <c r="B5">
        <v>11844</v>
      </c>
      <c r="C5">
        <v>402</v>
      </c>
    </row>
    <row r="6" spans="1:3" x14ac:dyDescent="0.35">
      <c r="A6" t="s">
        <v>4</v>
      </c>
      <c r="B6">
        <v>649</v>
      </c>
      <c r="C6">
        <v>27</v>
      </c>
    </row>
    <row r="7" spans="1:3" x14ac:dyDescent="0.35">
      <c r="A7" t="s">
        <v>5</v>
      </c>
      <c r="B7">
        <v>439</v>
      </c>
      <c r="C7">
        <v>3</v>
      </c>
    </row>
    <row r="8" spans="1:3" x14ac:dyDescent="0.35">
      <c r="A8" t="s">
        <v>6</v>
      </c>
      <c r="B8">
        <v>1503</v>
      </c>
      <c r="C8">
        <v>115</v>
      </c>
    </row>
    <row r="9" spans="1:3" x14ac:dyDescent="0.35">
      <c r="A9" t="s">
        <v>7</v>
      </c>
      <c r="B9">
        <v>662</v>
      </c>
      <c r="C9">
        <v>29</v>
      </c>
    </row>
    <row r="10" spans="1:3" x14ac:dyDescent="0.35">
      <c r="A10" t="s">
        <v>8</v>
      </c>
      <c r="B10">
        <v>1932</v>
      </c>
      <c r="C10">
        <v>89</v>
      </c>
    </row>
    <row r="11" spans="1:3" x14ac:dyDescent="0.35">
      <c r="A11" t="s">
        <v>9</v>
      </c>
      <c r="B11">
        <v>352</v>
      </c>
      <c r="C11">
        <v>5</v>
      </c>
    </row>
    <row r="12" spans="1:3" x14ac:dyDescent="0.35">
      <c r="A12" t="s">
        <v>10</v>
      </c>
      <c r="B12">
        <v>3016</v>
      </c>
      <c r="C12">
        <v>114</v>
      </c>
    </row>
    <row r="13" spans="1:3" x14ac:dyDescent="0.35">
      <c r="A13" t="s">
        <v>11</v>
      </c>
      <c r="B13">
        <v>44</v>
      </c>
      <c r="C13">
        <v>0</v>
      </c>
    </row>
    <row r="14" spans="1:3" x14ac:dyDescent="0.35">
      <c r="A14" t="s">
        <v>12</v>
      </c>
      <c r="B14">
        <v>1863</v>
      </c>
      <c r="C14">
        <v>65</v>
      </c>
    </row>
    <row r="15" spans="1:3" x14ac:dyDescent="0.35">
      <c r="A15" t="s">
        <v>13</v>
      </c>
      <c r="B15">
        <v>3690</v>
      </c>
      <c r="C15">
        <v>100</v>
      </c>
    </row>
    <row r="16" spans="1:3" x14ac:dyDescent="0.35">
      <c r="A16" t="s">
        <v>14</v>
      </c>
      <c r="B16">
        <v>235</v>
      </c>
      <c r="C16">
        <v>22</v>
      </c>
    </row>
    <row r="17" spans="1:3" x14ac:dyDescent="0.35">
      <c r="A17" t="s">
        <v>15</v>
      </c>
      <c r="B17">
        <v>17910</v>
      </c>
      <c r="C17">
        <v>755</v>
      </c>
    </row>
    <row r="18" spans="1:3" x14ac:dyDescent="0.35">
      <c r="A18" t="s">
        <v>16</v>
      </c>
      <c r="B18">
        <v>23082</v>
      </c>
      <c r="C18">
        <v>721</v>
      </c>
    </row>
    <row r="19" spans="1:3" x14ac:dyDescent="0.35">
      <c r="A19" t="s">
        <v>17</v>
      </c>
      <c r="B19">
        <v>399</v>
      </c>
      <c r="C19">
        <v>24</v>
      </c>
    </row>
    <row r="20" spans="1:3" x14ac:dyDescent="0.35">
      <c r="A20" t="s">
        <v>18</v>
      </c>
      <c r="B20">
        <v>129</v>
      </c>
      <c r="C20">
        <v>3</v>
      </c>
    </row>
    <row r="21" spans="1:3" x14ac:dyDescent="0.35">
      <c r="A21" t="s">
        <v>19</v>
      </c>
      <c r="B21">
        <v>931</v>
      </c>
      <c r="C21">
        <v>52</v>
      </c>
    </row>
    <row r="22" spans="1:3" x14ac:dyDescent="0.35">
      <c r="A22" t="s">
        <v>20</v>
      </c>
      <c r="B22">
        <v>368</v>
      </c>
      <c r="C22">
        <v>4</v>
      </c>
    </row>
    <row r="23" spans="1:3" x14ac:dyDescent="0.35">
      <c r="A23" t="s">
        <v>21</v>
      </c>
      <c r="B23">
        <v>986</v>
      </c>
      <c r="C23">
        <v>30</v>
      </c>
    </row>
    <row r="24" spans="1:3" x14ac:dyDescent="0.35">
      <c r="A24" t="s">
        <v>22</v>
      </c>
      <c r="B24">
        <v>1309</v>
      </c>
      <c r="C24">
        <v>44</v>
      </c>
    </row>
    <row r="25" spans="1:3" x14ac:dyDescent="0.35">
      <c r="A25" t="s">
        <v>23</v>
      </c>
      <c r="B25">
        <v>639</v>
      </c>
      <c r="C25">
        <v>18</v>
      </c>
    </row>
    <row r="26" spans="1:3" x14ac:dyDescent="0.35">
      <c r="A26" t="s">
        <v>24</v>
      </c>
      <c r="B26">
        <v>0</v>
      </c>
      <c r="C26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H8" sqref="H8"/>
    </sheetView>
  </sheetViews>
  <sheetFormatPr defaultRowHeight="14.5" x14ac:dyDescent="0.35"/>
  <cols>
    <col min="1" max="1" width="13.54296875" bestFit="1" customWidth="1"/>
    <col min="2" max="2" width="16.81640625" bestFit="1" customWidth="1"/>
    <col min="3" max="3" width="12.1796875" bestFit="1" customWidth="1"/>
    <col min="4" max="4" width="11.81640625" bestFit="1" customWidth="1"/>
    <col min="7" max="8" width="9" style="2" bestFit="1" customWidth="1"/>
    <col min="9" max="9" width="9" style="2" customWidth="1"/>
    <col min="10" max="10" width="9.54296875" bestFit="1" customWidth="1"/>
  </cols>
  <sheetData>
    <row r="1" spans="1:11" x14ac:dyDescent="0.35">
      <c r="D1">
        <v>5</v>
      </c>
      <c r="E1">
        <f>D1+1</f>
        <v>6</v>
      </c>
    </row>
    <row r="2" spans="1:11" x14ac:dyDescent="0.35">
      <c r="A2" s="3" t="s">
        <v>28</v>
      </c>
      <c r="B2" s="4" t="s">
        <v>29</v>
      </c>
      <c r="C2" s="4" t="s">
        <v>30</v>
      </c>
      <c r="D2" s="4" t="s">
        <v>31</v>
      </c>
      <c r="E2" s="5" t="s">
        <v>32</v>
      </c>
    </row>
    <row r="3" spans="1:11" x14ac:dyDescent="0.35">
      <c r="A3" s="6">
        <v>1</v>
      </c>
      <c r="B3">
        <v>11</v>
      </c>
      <c r="C3" t="str">
        <f>VLOOKUP(B3,A12:B36,2,FALSE)</f>
        <v>Frederick</v>
      </c>
      <c r="D3">
        <f>VLOOKUP($B3,$A$12:$F$36,D$1,FALSE)</f>
        <v>-0.10963416370143242</v>
      </c>
      <c r="E3" s="7">
        <f t="shared" ref="D3:F5" si="0">VLOOKUP($B3,$A$12:$F$36,E$1,FALSE)</f>
        <v>-0.10081339062558912</v>
      </c>
    </row>
    <row r="4" spans="1:11" x14ac:dyDescent="0.35">
      <c r="A4" s="6">
        <v>2</v>
      </c>
      <c r="B4">
        <v>7</v>
      </c>
      <c r="C4" t="str">
        <f>VLOOKUP(B4,A13:B37,2,FALSE)</f>
        <v>Carroll</v>
      </c>
      <c r="D4">
        <f t="shared" si="0"/>
        <v>-0.36166480925914979</v>
      </c>
      <c r="E4" s="7">
        <f t="shared" si="0"/>
        <v>-9.6197392886322231E-2</v>
      </c>
    </row>
    <row r="5" spans="1:11" x14ac:dyDescent="0.35">
      <c r="A5" s="8">
        <v>3</v>
      </c>
      <c r="B5" s="9">
        <v>9</v>
      </c>
      <c r="C5" s="9" t="str">
        <f>VLOOKUP(B5,A14:B38,2,FALSE)</f>
        <v>Charles</v>
      </c>
      <c r="D5" s="9">
        <f t="shared" si="0"/>
        <v>-0.29020337704218963</v>
      </c>
      <c r="E5" s="10">
        <f t="shared" si="0"/>
        <v>-0.21621333410726165</v>
      </c>
    </row>
    <row r="6" spans="1:11" x14ac:dyDescent="0.35">
      <c r="A6" s="11" t="s">
        <v>33</v>
      </c>
    </row>
    <row r="7" spans="1:11" x14ac:dyDescent="0.35">
      <c r="A7" s="12">
        <f>SUM(J12:J36)</f>
        <v>-49.445425260501501</v>
      </c>
    </row>
    <row r="8" spans="1:11" x14ac:dyDescent="0.35">
      <c r="B8" s="1"/>
    </row>
    <row r="9" spans="1:11" x14ac:dyDescent="0.35">
      <c r="B9" s="3" t="s">
        <v>34</v>
      </c>
      <c r="C9" s="13">
        <f>_xlfn.STDEV.P(C12:C36)</f>
        <v>6003.2382040362181</v>
      </c>
      <c r="D9" s="14">
        <f>_xlfn.STDEV.P(D12:D36)</f>
        <v>216.63788772973209</v>
      </c>
    </row>
    <row r="10" spans="1:11" x14ac:dyDescent="0.35">
      <c r="B10" s="15" t="s">
        <v>35</v>
      </c>
      <c r="C10" s="9">
        <f>AVERAGE(C12:C36)</f>
        <v>3674.16</v>
      </c>
      <c r="D10" s="10">
        <f>AVERAGE(D12:D36)</f>
        <v>135.84</v>
      </c>
      <c r="E10">
        <v>5</v>
      </c>
      <c r="F10">
        <f>E10+1</f>
        <v>6</v>
      </c>
    </row>
    <row r="11" spans="1:11" s="1" customFormat="1" x14ac:dyDescent="0.35">
      <c r="A11" s="1" t="s">
        <v>29</v>
      </c>
      <c r="B11" s="1" t="s">
        <v>25</v>
      </c>
      <c r="C11" s="1" t="s">
        <v>27</v>
      </c>
      <c r="D11" s="1" t="s">
        <v>26</v>
      </c>
      <c r="E11" s="16" t="s">
        <v>31</v>
      </c>
      <c r="F11" s="1" t="s">
        <v>32</v>
      </c>
      <c r="G11" s="17" t="s">
        <v>36</v>
      </c>
      <c r="H11" s="18" t="s">
        <v>37</v>
      </c>
      <c r="I11" s="18" t="s">
        <v>38</v>
      </c>
      <c r="J11" s="16" t="s">
        <v>39</v>
      </c>
      <c r="K11" s="19" t="s">
        <v>40</v>
      </c>
    </row>
    <row r="12" spans="1:11" x14ac:dyDescent="0.35">
      <c r="A12">
        <v>1</v>
      </c>
      <c r="B12" t="s">
        <v>0</v>
      </c>
      <c r="C12">
        <v>276</v>
      </c>
      <c r="D12">
        <v>18</v>
      </c>
      <c r="E12" s="6">
        <f>STANDARDIZE(C12,$C$10,$C$9)</f>
        <v>-0.56605450000556046</v>
      </c>
      <c r="F12">
        <f>STANDARDIZE(D12,$D$10,$D$9)</f>
        <v>-0.54394917359521167</v>
      </c>
      <c r="G12" s="20">
        <f>SUMX2MY2($D$3:$E$3,E12:F12)</f>
        <v>-0.59411541085151875</v>
      </c>
      <c r="H12" s="2">
        <f>SUMX2MY2($D$4:$E$4,E12:F12)</f>
        <v>-0.4762430277768761</v>
      </c>
      <c r="I12" s="2">
        <f>SUMX2MY2($D$5:$E$5,E12:F12)</f>
        <v>-0.48533219453898913</v>
      </c>
      <c r="J12" s="20">
        <f>MIN(G12:I12)</f>
        <v>-0.59411541085151875</v>
      </c>
      <c r="K12" s="21">
        <f>MATCH(J12,G12:I12,0)</f>
        <v>1</v>
      </c>
    </row>
    <row r="13" spans="1:11" x14ac:dyDescent="0.35">
      <c r="A13">
        <v>2</v>
      </c>
      <c r="B13" t="s">
        <v>1</v>
      </c>
      <c r="C13">
        <v>7071</v>
      </c>
      <c r="D13">
        <v>209</v>
      </c>
      <c r="E13" s="6">
        <f t="shared" ref="E13:E36" si="1">STANDARDIZE(C13,$C$10,$C$9)</f>
        <v>0.56583461867566209</v>
      </c>
      <c r="F13">
        <f t="shared" ref="F13:F36" si="2">STANDARDIZE(D13,$D$10,$D$9)</f>
        <v>0.33770639460476648</v>
      </c>
      <c r="G13" s="20">
        <f>SUMX2MY2($D$3:$E$3,E13:F13)</f>
        <v>-0.4120314350688421</v>
      </c>
      <c r="H13" s="2">
        <f>SUMX2MY2($D$4:$E$4,E13:F13)</f>
        <v>-0.29415905199419951</v>
      </c>
      <c r="I13" s="2">
        <f t="shared" ref="I13:I36" si="3">SUMX2MY2($D$5:$E$5,E13:F13)</f>
        <v>-0.30324821875631253</v>
      </c>
      <c r="J13" s="20">
        <f>MIN(G13:I13)</f>
        <v>-0.4120314350688421</v>
      </c>
      <c r="K13" s="21">
        <f t="shared" ref="K13:K36" si="4">MATCH(J13,G13:I13,0)</f>
        <v>1</v>
      </c>
    </row>
    <row r="14" spans="1:11" x14ac:dyDescent="0.35">
      <c r="A14">
        <v>3</v>
      </c>
      <c r="B14" t="s">
        <v>2</v>
      </c>
      <c r="C14">
        <v>12525</v>
      </c>
      <c r="D14">
        <v>531</v>
      </c>
      <c r="E14" s="6">
        <f t="shared" si="1"/>
        <v>1.4743442953919812</v>
      </c>
      <c r="F14">
        <f t="shared" si="2"/>
        <v>1.8240576666487085</v>
      </c>
      <c r="G14" s="20">
        <f>SUMX2MY2($D$3:$E$3,E14:F14)</f>
        <v>-5.4786944830348681</v>
      </c>
      <c r="H14" s="2">
        <f t="shared" ref="H14:H38" si="5">SUMX2MY2($D$4:$E$4,E14:F14)</f>
        <v>-5.3608220999602256</v>
      </c>
      <c r="I14" s="2">
        <f t="shared" si="3"/>
        <v>-5.3699112667223385</v>
      </c>
      <c r="J14" s="20">
        <f t="shared" ref="J14:J37" si="6">MIN(G14:I14)</f>
        <v>-5.4786944830348681</v>
      </c>
      <c r="K14" s="21">
        <f t="shared" si="4"/>
        <v>1</v>
      </c>
    </row>
    <row r="15" spans="1:11" x14ac:dyDescent="0.35">
      <c r="A15">
        <v>4</v>
      </c>
      <c r="B15" t="s">
        <v>3</v>
      </c>
      <c r="C15">
        <v>11844</v>
      </c>
      <c r="D15">
        <v>402</v>
      </c>
      <c r="E15" s="6">
        <f t="shared" si="1"/>
        <v>1.3609055183762471</v>
      </c>
      <c r="F15">
        <f t="shared" si="2"/>
        <v>1.2285939582832781</v>
      </c>
      <c r="G15" s="20">
        <f t="shared" ref="G15:G36" si="7">SUMX2MY2($D$3:$E$3,E15:F15)</f>
        <v>-3.3393239546971549</v>
      </c>
      <c r="H15" s="2">
        <f t="shared" si="5"/>
        <v>-3.2214515716225125</v>
      </c>
      <c r="I15" s="2">
        <f t="shared" si="3"/>
        <v>-3.2305407383846254</v>
      </c>
      <c r="J15" s="20">
        <f t="shared" si="6"/>
        <v>-3.3393239546971549</v>
      </c>
      <c r="K15" s="21">
        <f t="shared" si="4"/>
        <v>1</v>
      </c>
    </row>
    <row r="16" spans="1:11" x14ac:dyDescent="0.35">
      <c r="A16">
        <v>5</v>
      </c>
      <c r="B16" t="s">
        <v>4</v>
      </c>
      <c r="C16">
        <v>649</v>
      </c>
      <c r="D16">
        <v>27</v>
      </c>
      <c r="E16" s="6">
        <f t="shared" si="1"/>
        <v>-0.50392136663277221</v>
      </c>
      <c r="F16">
        <f t="shared" si="2"/>
        <v>-0.50240519394180949</v>
      </c>
      <c r="G16" s="20">
        <f t="shared" si="7"/>
        <v>-0.48416473306880792</v>
      </c>
      <c r="H16" s="2">
        <f t="shared" si="5"/>
        <v>-0.36629234999416538</v>
      </c>
      <c r="I16" s="2">
        <f t="shared" si="3"/>
        <v>-0.3753815167562784</v>
      </c>
      <c r="J16" s="20">
        <f t="shared" si="6"/>
        <v>-0.48416473306880792</v>
      </c>
      <c r="K16" s="21">
        <f t="shared" si="4"/>
        <v>1</v>
      </c>
    </row>
    <row r="17" spans="1:11" x14ac:dyDescent="0.35">
      <c r="A17">
        <v>6</v>
      </c>
      <c r="B17" t="s">
        <v>5</v>
      </c>
      <c r="C17">
        <v>439</v>
      </c>
      <c r="D17">
        <v>3</v>
      </c>
      <c r="E17" s="6">
        <f t="shared" si="1"/>
        <v>-0.53890248729841705</v>
      </c>
      <c r="F17">
        <f t="shared" si="2"/>
        <v>-0.61318913968421518</v>
      </c>
      <c r="G17" s="20">
        <f t="shared" si="7"/>
        <v>-0.6442338222631484</v>
      </c>
      <c r="H17" s="2">
        <f t="shared" si="5"/>
        <v>-0.52636143918850586</v>
      </c>
      <c r="I17" s="2">
        <f t="shared" si="3"/>
        <v>-0.53545060595061889</v>
      </c>
      <c r="J17" s="20">
        <f t="shared" si="6"/>
        <v>-0.6442338222631484</v>
      </c>
      <c r="K17" s="21">
        <f t="shared" si="4"/>
        <v>1</v>
      </c>
    </row>
    <row r="18" spans="1:11" x14ac:dyDescent="0.35">
      <c r="A18">
        <v>7</v>
      </c>
      <c r="B18" t="s">
        <v>6</v>
      </c>
      <c r="C18">
        <v>1503</v>
      </c>
      <c r="D18">
        <v>115</v>
      </c>
      <c r="E18" s="6">
        <f t="shared" si="1"/>
        <v>-0.36166480925914979</v>
      </c>
      <c r="F18">
        <f t="shared" si="2"/>
        <v>-9.6197392886322231E-2</v>
      </c>
      <c r="G18" s="20">
        <f t="shared" si="7"/>
        <v>-0.11787238307464254</v>
      </c>
      <c r="H18" s="2">
        <f t="shared" si="5"/>
        <v>0</v>
      </c>
      <c r="I18" s="2">
        <f t="shared" si="3"/>
        <v>-9.0891667621130212E-3</v>
      </c>
      <c r="J18" s="20">
        <f t="shared" si="6"/>
        <v>-0.11787238307464254</v>
      </c>
      <c r="K18" s="21">
        <f t="shared" si="4"/>
        <v>1</v>
      </c>
    </row>
    <row r="19" spans="1:11" x14ac:dyDescent="0.35">
      <c r="A19">
        <v>8</v>
      </c>
      <c r="B19" t="s">
        <v>7</v>
      </c>
      <c r="C19">
        <v>662</v>
      </c>
      <c r="D19">
        <v>29</v>
      </c>
      <c r="E19" s="6">
        <f t="shared" si="1"/>
        <v>-0.50175586868680366</v>
      </c>
      <c r="F19">
        <f t="shared" si="2"/>
        <v>-0.49317319846327573</v>
      </c>
      <c r="G19" s="20">
        <f t="shared" si="7"/>
        <v>-0.47279576586420641</v>
      </c>
      <c r="H19" s="2">
        <f t="shared" si="5"/>
        <v>-0.35492338278956387</v>
      </c>
      <c r="I19" s="2">
        <f t="shared" si="3"/>
        <v>-0.36401254955167689</v>
      </c>
      <c r="J19" s="20">
        <f t="shared" si="6"/>
        <v>-0.47279576586420641</v>
      </c>
      <c r="K19" s="21">
        <f t="shared" si="4"/>
        <v>1</v>
      </c>
    </row>
    <row r="20" spans="1:11" x14ac:dyDescent="0.35">
      <c r="A20">
        <v>9</v>
      </c>
      <c r="B20" t="s">
        <v>8</v>
      </c>
      <c r="C20">
        <v>1932</v>
      </c>
      <c r="D20">
        <v>89</v>
      </c>
      <c r="E20" s="6">
        <f t="shared" si="1"/>
        <v>-0.29020337704218963</v>
      </c>
      <c r="F20">
        <f t="shared" si="2"/>
        <v>-0.21621333410726165</v>
      </c>
      <c r="G20" s="20">
        <f t="shared" si="7"/>
        <v>-0.10878321631252952</v>
      </c>
      <c r="H20" s="2">
        <f t="shared" si="5"/>
        <v>9.0891667621130212E-3</v>
      </c>
      <c r="I20" s="2">
        <f t="shared" si="3"/>
        <v>0</v>
      </c>
      <c r="J20" s="20">
        <f t="shared" si="6"/>
        <v>-0.10878321631252952</v>
      </c>
      <c r="K20" s="21">
        <f t="shared" si="4"/>
        <v>1</v>
      </c>
    </row>
    <row r="21" spans="1:11" x14ac:dyDescent="0.35">
      <c r="A21">
        <v>10</v>
      </c>
      <c r="B21" t="s">
        <v>9</v>
      </c>
      <c r="C21">
        <v>352</v>
      </c>
      <c r="D21">
        <v>5</v>
      </c>
      <c r="E21" s="6">
        <f t="shared" si="1"/>
        <v>-0.55339466585989849</v>
      </c>
      <c r="F21">
        <f t="shared" si="2"/>
        <v>-0.60395714420568136</v>
      </c>
      <c r="G21" s="20">
        <f t="shared" si="7"/>
        <v>-0.64882689865933085</v>
      </c>
      <c r="H21" s="2">
        <f t="shared" si="5"/>
        <v>-0.5309545155846882</v>
      </c>
      <c r="I21" s="2">
        <f t="shared" si="3"/>
        <v>-0.54004368234680133</v>
      </c>
      <c r="J21" s="20">
        <f t="shared" si="6"/>
        <v>-0.64882689865933085</v>
      </c>
      <c r="K21" s="21">
        <f t="shared" si="4"/>
        <v>1</v>
      </c>
    </row>
    <row r="22" spans="1:11" x14ac:dyDescent="0.35">
      <c r="A22">
        <v>11</v>
      </c>
      <c r="B22" t="s">
        <v>10</v>
      </c>
      <c r="C22">
        <v>3016</v>
      </c>
      <c r="D22">
        <v>114</v>
      </c>
      <c r="E22" s="6">
        <f t="shared" si="1"/>
        <v>-0.10963416370143242</v>
      </c>
      <c r="F22">
        <f t="shared" si="2"/>
        <v>-0.10081339062558912</v>
      </c>
      <c r="G22" s="20">
        <f t="shared" si="7"/>
        <v>0</v>
      </c>
      <c r="H22" s="2">
        <f t="shared" si="5"/>
        <v>0.11787238307464254</v>
      </c>
      <c r="I22" s="2">
        <f t="shared" si="3"/>
        <v>0.10878321631252952</v>
      </c>
      <c r="J22" s="20">
        <f t="shared" si="6"/>
        <v>0</v>
      </c>
      <c r="K22" s="21">
        <f t="shared" si="4"/>
        <v>1</v>
      </c>
    </row>
    <row r="23" spans="1:11" x14ac:dyDescent="0.35">
      <c r="A23">
        <v>12</v>
      </c>
      <c r="B23" t="s">
        <v>11</v>
      </c>
      <c r="C23">
        <v>44</v>
      </c>
      <c r="D23">
        <v>0</v>
      </c>
      <c r="E23" s="6">
        <f t="shared" si="1"/>
        <v>-0.60470030950284426</v>
      </c>
      <c r="F23">
        <f t="shared" si="2"/>
        <v>-0.62703713290201579</v>
      </c>
      <c r="G23" s="20">
        <f t="shared" si="7"/>
        <v>-0.73665504077087574</v>
      </c>
      <c r="H23" s="2">
        <f t="shared" si="5"/>
        <v>-0.6187826576962332</v>
      </c>
      <c r="I23" s="2">
        <f t="shared" si="3"/>
        <v>-0.62787182445834622</v>
      </c>
      <c r="J23" s="20">
        <f t="shared" si="6"/>
        <v>-0.73665504077087574</v>
      </c>
      <c r="K23" s="21">
        <f t="shared" si="4"/>
        <v>1</v>
      </c>
    </row>
    <row r="24" spans="1:11" x14ac:dyDescent="0.35">
      <c r="A24">
        <v>13</v>
      </c>
      <c r="B24" t="s">
        <v>12</v>
      </c>
      <c r="C24">
        <v>1863</v>
      </c>
      <c r="D24">
        <v>65</v>
      </c>
      <c r="E24" s="6">
        <f t="shared" si="1"/>
        <v>-0.30169717383233008</v>
      </c>
      <c r="F24">
        <f t="shared" si="2"/>
        <v>-0.32699727984966726</v>
      </c>
      <c r="G24" s="20">
        <f t="shared" si="7"/>
        <v>-0.1757654161475567</v>
      </c>
      <c r="H24" s="2">
        <f t="shared" si="5"/>
        <v>-5.7893033072914143E-2</v>
      </c>
      <c r="I24" s="2">
        <f t="shared" si="3"/>
        <v>-6.6982199835027165E-2</v>
      </c>
      <c r="J24" s="20">
        <f t="shared" si="6"/>
        <v>-0.1757654161475567</v>
      </c>
      <c r="K24" s="21">
        <f t="shared" si="4"/>
        <v>1</v>
      </c>
    </row>
    <row r="25" spans="1:11" x14ac:dyDescent="0.35">
      <c r="A25">
        <v>14</v>
      </c>
      <c r="B25" t="s">
        <v>13</v>
      </c>
      <c r="C25">
        <v>3690</v>
      </c>
      <c r="D25">
        <v>100</v>
      </c>
      <c r="E25" s="6">
        <f t="shared" si="1"/>
        <v>2.6385759587800924E-3</v>
      </c>
      <c r="F25">
        <f t="shared" si="2"/>
        <v>-0.16543735897532574</v>
      </c>
      <c r="G25" s="20">
        <f t="shared" si="7"/>
        <v>-5.1934922478809407E-3</v>
      </c>
      <c r="H25" s="2">
        <f t="shared" si="5"/>
        <v>0.11267889082676161</v>
      </c>
      <c r="I25" s="2">
        <f t="shared" si="3"/>
        <v>0.10358972406464859</v>
      </c>
      <c r="J25" s="20">
        <f t="shared" si="6"/>
        <v>-5.1934922478809407E-3</v>
      </c>
      <c r="K25" s="21">
        <f t="shared" si="4"/>
        <v>1</v>
      </c>
    </row>
    <row r="26" spans="1:11" x14ac:dyDescent="0.35">
      <c r="A26">
        <v>15</v>
      </c>
      <c r="B26" t="s">
        <v>14</v>
      </c>
      <c r="C26">
        <v>235</v>
      </c>
      <c r="D26">
        <v>22</v>
      </c>
      <c r="E26" s="6">
        <f t="shared" si="1"/>
        <v>-0.57288414737361493</v>
      </c>
      <c r="F26">
        <f t="shared" si="2"/>
        <v>-0.52548518263814403</v>
      </c>
      <c r="G26" s="20">
        <f t="shared" si="7"/>
        <v>-0.5821479339042972</v>
      </c>
      <c r="H26" s="2">
        <f t="shared" si="5"/>
        <v>-0.46427555082965466</v>
      </c>
      <c r="I26" s="2">
        <f t="shared" si="3"/>
        <v>-0.47336471759176768</v>
      </c>
      <c r="J26" s="20">
        <f t="shared" si="6"/>
        <v>-0.5821479339042972</v>
      </c>
      <c r="K26" s="21">
        <f t="shared" si="4"/>
        <v>1</v>
      </c>
    </row>
    <row r="27" spans="1:11" x14ac:dyDescent="0.35">
      <c r="A27">
        <v>16</v>
      </c>
      <c r="B27" t="s">
        <v>15</v>
      </c>
      <c r="C27">
        <v>17910</v>
      </c>
      <c r="D27">
        <v>755</v>
      </c>
      <c r="E27" s="6">
        <f t="shared" si="1"/>
        <v>2.3713601753181597</v>
      </c>
      <c r="F27">
        <f t="shared" si="2"/>
        <v>2.8580411602444942</v>
      </c>
      <c r="G27" s="20">
        <f t="shared" si="7"/>
        <v>-13.769565365156726</v>
      </c>
      <c r="H27" s="2">
        <f t="shared" si="5"/>
        <v>-13.651692982082086</v>
      </c>
      <c r="I27" s="2">
        <f t="shared" si="3"/>
        <v>-13.660782148844197</v>
      </c>
      <c r="J27" s="20">
        <f t="shared" si="6"/>
        <v>-13.769565365156726</v>
      </c>
      <c r="K27" s="21">
        <f t="shared" si="4"/>
        <v>1</v>
      </c>
    </row>
    <row r="28" spans="1:11" x14ac:dyDescent="0.35">
      <c r="A28">
        <v>17</v>
      </c>
      <c r="B28" t="s">
        <v>16</v>
      </c>
      <c r="C28">
        <v>23082</v>
      </c>
      <c r="D28">
        <v>721</v>
      </c>
      <c r="E28" s="6">
        <f t="shared" si="1"/>
        <v>3.2328952042834698</v>
      </c>
      <c r="F28">
        <f t="shared" si="2"/>
        <v>2.7010972371094195</v>
      </c>
      <c r="G28" s="20">
        <f t="shared" si="7"/>
        <v>-17.725354696619259</v>
      </c>
      <c r="H28" s="2">
        <f t="shared" si="5"/>
        <v>-17.607482313544615</v>
      </c>
      <c r="I28" s="2">
        <f t="shared" si="3"/>
        <v>-17.616571480306728</v>
      </c>
      <c r="J28" s="20">
        <f t="shared" si="6"/>
        <v>-17.725354696619259</v>
      </c>
      <c r="K28" s="21">
        <f t="shared" si="4"/>
        <v>1</v>
      </c>
    </row>
    <row r="29" spans="1:11" x14ac:dyDescent="0.35">
      <c r="A29">
        <v>18</v>
      </c>
      <c r="B29" t="s">
        <v>17</v>
      </c>
      <c r="C29">
        <v>399</v>
      </c>
      <c r="D29">
        <v>24</v>
      </c>
      <c r="E29" s="6">
        <f t="shared" si="1"/>
        <v>-0.54556555790139705</v>
      </c>
      <c r="F29">
        <f t="shared" si="2"/>
        <v>-0.51625318715961022</v>
      </c>
      <c r="G29" s="20">
        <f t="shared" si="7"/>
        <v>-0.54197614164077801</v>
      </c>
      <c r="H29" s="2">
        <f t="shared" si="5"/>
        <v>-0.42410375856613547</v>
      </c>
      <c r="I29" s="2">
        <f t="shared" si="3"/>
        <v>-0.43319292532824849</v>
      </c>
      <c r="J29" s="20">
        <f t="shared" si="6"/>
        <v>-0.54197614164077801</v>
      </c>
      <c r="K29" s="21">
        <f t="shared" si="4"/>
        <v>1</v>
      </c>
    </row>
    <row r="30" spans="1:11" x14ac:dyDescent="0.35">
      <c r="A30">
        <v>19</v>
      </c>
      <c r="B30" t="s">
        <v>18</v>
      </c>
      <c r="C30">
        <v>129</v>
      </c>
      <c r="D30">
        <v>3</v>
      </c>
      <c r="E30" s="6">
        <f t="shared" si="1"/>
        <v>-0.59054128447151177</v>
      </c>
      <c r="F30">
        <f t="shared" si="2"/>
        <v>-0.61318913968421518</v>
      </c>
      <c r="G30" s="20">
        <f t="shared" si="7"/>
        <v>-0.70255694011199088</v>
      </c>
      <c r="H30" s="2">
        <f t="shared" si="5"/>
        <v>-0.58468455703734823</v>
      </c>
      <c r="I30" s="2">
        <f t="shared" si="3"/>
        <v>-0.59377372379946136</v>
      </c>
      <c r="J30" s="20">
        <f t="shared" si="6"/>
        <v>-0.70255694011199088</v>
      </c>
      <c r="K30" s="21">
        <f t="shared" si="4"/>
        <v>1</v>
      </c>
    </row>
    <row r="31" spans="1:11" x14ac:dyDescent="0.35">
      <c r="A31">
        <v>20</v>
      </c>
      <c r="B31" t="s">
        <v>19</v>
      </c>
      <c r="C31">
        <v>931</v>
      </c>
      <c r="D31">
        <v>52</v>
      </c>
      <c r="E31" s="6">
        <f t="shared" si="1"/>
        <v>-0.45694671888176336</v>
      </c>
      <c r="F31">
        <f t="shared" si="2"/>
        <v>-0.38700525046013701</v>
      </c>
      <c r="G31" s="20">
        <f t="shared" si="7"/>
        <v>-0.33639037820058248</v>
      </c>
      <c r="H31" s="2">
        <f t="shared" si="5"/>
        <v>-0.21851799512593997</v>
      </c>
      <c r="I31" s="2">
        <f t="shared" si="3"/>
        <v>-0.22760716188805299</v>
      </c>
      <c r="J31" s="20">
        <f t="shared" si="6"/>
        <v>-0.33639037820058248</v>
      </c>
      <c r="K31" s="21">
        <f t="shared" si="4"/>
        <v>1</v>
      </c>
    </row>
    <row r="32" spans="1:11" x14ac:dyDescent="0.35">
      <c r="A32">
        <v>21</v>
      </c>
      <c r="B32" t="s">
        <v>20</v>
      </c>
      <c r="C32">
        <v>368</v>
      </c>
      <c r="D32">
        <v>4</v>
      </c>
      <c r="E32" s="6">
        <f t="shared" si="1"/>
        <v>-0.55072943761870652</v>
      </c>
      <c r="F32">
        <f t="shared" si="2"/>
        <v>-0.60857314194494827</v>
      </c>
      <c r="G32" s="20">
        <f t="shared" si="7"/>
        <v>-0.65148119297662288</v>
      </c>
      <c r="H32" s="2">
        <f t="shared" si="5"/>
        <v>-0.53360880990198023</v>
      </c>
      <c r="I32" s="2">
        <f t="shared" si="3"/>
        <v>-0.54269797666409336</v>
      </c>
      <c r="J32" s="20">
        <f t="shared" si="6"/>
        <v>-0.65148119297662288</v>
      </c>
      <c r="K32" s="21">
        <f t="shared" si="4"/>
        <v>1</v>
      </c>
    </row>
    <row r="33" spans="1:11" x14ac:dyDescent="0.35">
      <c r="A33">
        <v>22</v>
      </c>
      <c r="B33" t="s">
        <v>21</v>
      </c>
      <c r="C33">
        <v>986</v>
      </c>
      <c r="D33">
        <v>30</v>
      </c>
      <c r="E33" s="6">
        <f t="shared" si="1"/>
        <v>-0.44778499680266592</v>
      </c>
      <c r="F33">
        <f t="shared" si="2"/>
        <v>-0.48855720072400882</v>
      </c>
      <c r="G33" s="20">
        <f t="shared" si="7"/>
        <v>-0.41701655216090283</v>
      </c>
      <c r="H33" s="2">
        <f t="shared" si="5"/>
        <v>-0.29914416908626029</v>
      </c>
      <c r="I33" s="2">
        <f t="shared" si="3"/>
        <v>-0.30823333584837331</v>
      </c>
      <c r="J33" s="20">
        <f t="shared" si="6"/>
        <v>-0.41701655216090283</v>
      </c>
      <c r="K33" s="21">
        <f t="shared" si="4"/>
        <v>1</v>
      </c>
    </row>
    <row r="34" spans="1:11" x14ac:dyDescent="0.35">
      <c r="A34">
        <v>23</v>
      </c>
      <c r="B34" t="s">
        <v>22</v>
      </c>
      <c r="C34">
        <v>1309</v>
      </c>
      <c r="D34">
        <v>44</v>
      </c>
      <c r="E34" s="6">
        <f t="shared" si="1"/>
        <v>-0.39398070168360266</v>
      </c>
      <c r="F34">
        <f t="shared" si="2"/>
        <v>-0.42393323237427222</v>
      </c>
      <c r="G34" s="20">
        <f t="shared" si="7"/>
        <v>-0.31275718923046247</v>
      </c>
      <c r="H34" s="2">
        <f t="shared" si="5"/>
        <v>-0.19488480615581993</v>
      </c>
      <c r="I34" s="2">
        <f t="shared" si="3"/>
        <v>-0.20397397291793296</v>
      </c>
      <c r="J34" s="20">
        <f t="shared" si="6"/>
        <v>-0.31275718923046247</v>
      </c>
      <c r="K34" s="21">
        <f t="shared" si="4"/>
        <v>1</v>
      </c>
    </row>
    <row r="35" spans="1:11" x14ac:dyDescent="0.35">
      <c r="A35">
        <v>24</v>
      </c>
      <c r="B35" t="s">
        <v>23</v>
      </c>
      <c r="C35">
        <v>639</v>
      </c>
      <c r="D35">
        <v>18</v>
      </c>
      <c r="E35" s="6">
        <f t="shared" si="1"/>
        <v>-0.5055871342835172</v>
      </c>
      <c r="F35">
        <f t="shared" si="2"/>
        <v>-0.54394917359521167</v>
      </c>
      <c r="G35" s="20">
        <f t="shared" si="7"/>
        <v>-0.52931606422799293</v>
      </c>
      <c r="H35" s="2">
        <f t="shared" si="5"/>
        <v>-0.41144368115335039</v>
      </c>
      <c r="I35" s="2">
        <f t="shared" si="3"/>
        <v>-0.42053284791546341</v>
      </c>
      <c r="J35" s="20">
        <f t="shared" si="6"/>
        <v>-0.52931606422799293</v>
      </c>
      <c r="K35" s="21">
        <f t="shared" si="4"/>
        <v>1</v>
      </c>
    </row>
    <row r="36" spans="1:11" x14ac:dyDescent="0.35">
      <c r="A36">
        <v>25</v>
      </c>
      <c r="B36" t="s">
        <v>24</v>
      </c>
      <c r="C36">
        <v>0</v>
      </c>
      <c r="D36">
        <v>16</v>
      </c>
      <c r="E36" s="6">
        <f t="shared" si="1"/>
        <v>-0.61202968716612216</v>
      </c>
      <c r="F36">
        <f t="shared" si="2"/>
        <v>-0.55318116907374537</v>
      </c>
      <c r="G36" s="20">
        <f t="shared" si="7"/>
        <v>-0.65840675421051698</v>
      </c>
      <c r="H36" s="2">
        <f t="shared" si="5"/>
        <v>-0.54053437113587444</v>
      </c>
      <c r="I36" s="2">
        <f t="shared" si="3"/>
        <v>-0.54962353789798746</v>
      </c>
      <c r="J36" s="20">
        <f t="shared" si="6"/>
        <v>-0.65840675421051698</v>
      </c>
      <c r="K36" s="21">
        <f t="shared" si="4"/>
        <v>1</v>
      </c>
    </row>
    <row r="37" spans="1:11" x14ac:dyDescent="0.35">
      <c r="C37" s="22"/>
      <c r="D37" s="22"/>
    </row>
    <row r="38" spans="1:11" x14ac:dyDescent="0.35">
      <c r="C38" s="23"/>
      <c r="D3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Scatter Plot</vt:lpstr>
      <vt:lpstr>Cluster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S</cp:lastModifiedBy>
  <dcterms:created xsi:type="dcterms:W3CDTF">2020-12-08T00:50:16Z</dcterms:created>
  <dcterms:modified xsi:type="dcterms:W3CDTF">2020-12-08T06:13:51Z</dcterms:modified>
</cp:coreProperties>
</file>