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Visual Studio 2015\Projects\aStarF\aStarF\"/>
    </mc:Choice>
  </mc:AlternateContent>
  <bookViews>
    <workbookView xWindow="186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6" i="1" l="1"/>
  <c r="BO66" i="1"/>
  <c r="BK66" i="1"/>
  <c r="BG66" i="1"/>
  <c r="BB66" i="1"/>
  <c r="AX66" i="1"/>
  <c r="AS66" i="1"/>
  <c r="AN66" i="1"/>
  <c r="AJ66" i="1"/>
  <c r="AF66" i="1"/>
  <c r="AA66" i="1"/>
  <c r="S66" i="1"/>
  <c r="N66" i="1"/>
  <c r="J66" i="1"/>
  <c r="F66" i="1"/>
  <c r="B66" i="1"/>
  <c r="BO68" i="1"/>
  <c r="BK68" i="1"/>
  <c r="BB68" i="1"/>
  <c r="AX68" i="1"/>
  <c r="AN68" i="1"/>
  <c r="AJ68" i="1"/>
  <c r="AF68" i="1"/>
  <c r="AA68" i="1"/>
  <c r="W68" i="1"/>
  <c r="N68" i="1"/>
  <c r="J68" i="1"/>
  <c r="F68" i="1"/>
  <c r="BO61" i="1" l="1"/>
  <c r="BD60" i="1"/>
  <c r="BC60" i="1"/>
  <c r="BB60" i="1"/>
  <c r="BB61" i="1" s="1"/>
  <c r="AN61" i="1"/>
  <c r="AA61" i="1"/>
  <c r="N61" i="1"/>
  <c r="N60" i="1"/>
  <c r="K61" i="1"/>
  <c r="L61" i="1"/>
  <c r="M61" i="1"/>
  <c r="O61" i="1"/>
  <c r="P61" i="1"/>
  <c r="Q61" i="1"/>
  <c r="R61" i="1"/>
  <c r="S61" i="1"/>
  <c r="T61" i="1"/>
  <c r="U61" i="1"/>
  <c r="W61" i="1"/>
  <c r="X61" i="1"/>
  <c r="Y61" i="1"/>
  <c r="AB61" i="1"/>
  <c r="AC61" i="1"/>
  <c r="AF61" i="1"/>
  <c r="AG61" i="1"/>
  <c r="AH61" i="1"/>
  <c r="AJ61" i="1"/>
  <c r="AK61" i="1"/>
  <c r="AL61" i="1"/>
  <c r="AM61" i="1"/>
  <c r="AO61" i="1"/>
  <c r="AP61" i="1"/>
  <c r="AQ61" i="1"/>
  <c r="AR61" i="1"/>
  <c r="AS61" i="1"/>
  <c r="AT61" i="1"/>
  <c r="AX61" i="1"/>
  <c r="AY61" i="1"/>
  <c r="BG61" i="1"/>
  <c r="BH61" i="1"/>
  <c r="BK61" i="1"/>
  <c r="BL61" i="1"/>
  <c r="J61" i="1"/>
  <c r="BQ60" i="1"/>
  <c r="BP60" i="1"/>
  <c r="BO60" i="1"/>
  <c r="BM60" i="1"/>
  <c r="BL60" i="1"/>
  <c r="BK60" i="1"/>
  <c r="BI60" i="1"/>
  <c r="BH60" i="1"/>
  <c r="BG60" i="1"/>
  <c r="AZ60" i="1"/>
  <c r="AY60" i="1"/>
  <c r="AX60" i="1"/>
  <c r="AU60" i="1"/>
  <c r="AT60" i="1"/>
  <c r="AS60" i="1"/>
  <c r="AP60" i="1"/>
  <c r="AO60" i="1"/>
  <c r="AN60" i="1"/>
  <c r="AL60" i="1"/>
  <c r="AK60" i="1"/>
  <c r="AJ60" i="1"/>
  <c r="AJ59" i="1"/>
  <c r="AK59" i="1"/>
  <c r="AL59" i="1"/>
  <c r="AH60" i="1"/>
  <c r="AG60" i="1"/>
  <c r="AF60" i="1"/>
  <c r="AC60" i="1"/>
  <c r="AB60" i="1"/>
  <c r="AA60" i="1"/>
  <c r="Y60" i="1"/>
  <c r="X60" i="1"/>
  <c r="W60" i="1"/>
  <c r="U60" i="1"/>
  <c r="T60" i="1"/>
  <c r="S60" i="1"/>
  <c r="P60" i="1"/>
  <c r="O60" i="1"/>
  <c r="L60" i="1"/>
  <c r="K60" i="1"/>
  <c r="J60" i="1"/>
  <c r="G60" i="1"/>
  <c r="H60" i="1"/>
  <c r="F60" i="1"/>
  <c r="D58" i="1"/>
  <c r="C58" i="1"/>
  <c r="B58" i="1"/>
  <c r="AF3" i="1"/>
  <c r="F5" i="1"/>
  <c r="BO3" i="1"/>
  <c r="BK3" i="1"/>
  <c r="BG3" i="1"/>
  <c r="AS3" i="1"/>
  <c r="S3" i="1"/>
  <c r="F3" i="1"/>
  <c r="BQ62" i="1"/>
  <c r="BP62" i="1"/>
  <c r="BO62" i="1"/>
  <c r="BM62" i="1"/>
  <c r="BL62" i="1"/>
  <c r="BK62" i="1"/>
  <c r="BQ58" i="1"/>
  <c r="BP58" i="1"/>
  <c r="BO58" i="1"/>
  <c r="BO59" i="1" s="1"/>
  <c r="BM58" i="1"/>
  <c r="BL58" i="1"/>
  <c r="BK58" i="1"/>
  <c r="BI58" i="1"/>
  <c r="BH58" i="1"/>
  <c r="BG58" i="1"/>
  <c r="BD62" i="1"/>
  <c r="BC62" i="1"/>
  <c r="BB62" i="1"/>
  <c r="AZ62" i="1"/>
  <c r="AY62" i="1"/>
  <c r="AX62" i="1"/>
  <c r="BD58" i="1"/>
  <c r="BC58" i="1"/>
  <c r="BB58" i="1"/>
  <c r="AZ58" i="1"/>
  <c r="AY58" i="1"/>
  <c r="AX58" i="1"/>
  <c r="AU58" i="1"/>
  <c r="AT58" i="1"/>
  <c r="AS58" i="1"/>
  <c r="BB59" i="1" s="1"/>
  <c r="AP62" i="1"/>
  <c r="AO62" i="1"/>
  <c r="AN62" i="1"/>
  <c r="AL62" i="1"/>
  <c r="AK62" i="1"/>
  <c r="AJ62" i="1"/>
  <c r="AP58" i="1"/>
  <c r="AO58" i="1"/>
  <c r="AN58" i="1"/>
  <c r="AL58" i="1"/>
  <c r="AK58" i="1"/>
  <c r="AJ58" i="1"/>
  <c r="AH58" i="1"/>
  <c r="AG58" i="1"/>
  <c r="AF58" i="1"/>
  <c r="AC62" i="1"/>
  <c r="AB62" i="1"/>
  <c r="AA62" i="1"/>
  <c r="Y62" i="1"/>
  <c r="X62" i="1"/>
  <c r="W62" i="1"/>
  <c r="AC58" i="1"/>
  <c r="AB58" i="1"/>
  <c r="AA58" i="1"/>
  <c r="Y58" i="1"/>
  <c r="X58" i="1"/>
  <c r="W58" i="1"/>
  <c r="W59" i="1" s="1"/>
  <c r="U58" i="1"/>
  <c r="T58" i="1"/>
  <c r="S58" i="1"/>
  <c r="K62" i="1"/>
  <c r="L62" i="1"/>
  <c r="N62" i="1"/>
  <c r="O62" i="1"/>
  <c r="P62" i="1"/>
  <c r="J62" i="1"/>
  <c r="G58" i="1"/>
  <c r="H58" i="1"/>
  <c r="J58" i="1"/>
  <c r="J59" i="1" s="1"/>
  <c r="K58" i="1"/>
  <c r="L58" i="1"/>
  <c r="N58" i="1"/>
  <c r="N59" i="1" s="1"/>
  <c r="O58" i="1"/>
  <c r="P58" i="1"/>
  <c r="F58" i="1"/>
  <c r="AX59" i="1" l="1"/>
  <c r="BL59" i="1"/>
  <c r="BM59" i="1"/>
  <c r="BK59" i="1"/>
  <c r="BP59" i="1"/>
  <c r="BQ59" i="1"/>
  <c r="X59" i="1"/>
  <c r="AO59" i="1"/>
  <c r="BD59" i="1"/>
  <c r="AY59" i="1"/>
  <c r="Y59" i="1"/>
  <c r="BC59" i="1"/>
  <c r="AB59" i="1"/>
  <c r="AP59" i="1"/>
  <c r="AA59" i="1"/>
  <c r="AC59" i="1"/>
  <c r="AZ59" i="1"/>
  <c r="AN59" i="1"/>
  <c r="P59" i="1"/>
  <c r="L59" i="1"/>
  <c r="O59" i="1"/>
  <c r="K59" i="1"/>
</calcChain>
</file>

<file path=xl/sharedStrings.xml><?xml version="1.0" encoding="utf-8"?>
<sst xmlns="http://schemas.openxmlformats.org/spreadsheetml/2006/main" count="124" uniqueCount="38">
  <si>
    <t>h1 0.25</t>
  </si>
  <si>
    <t>h1 1.25</t>
  </si>
  <si>
    <t>h1 2</t>
  </si>
  <si>
    <t>1.2GB</t>
  </si>
  <si>
    <t>1.3GB</t>
  </si>
  <si>
    <t>fringe</t>
  </si>
  <si>
    <t>h2 0.25</t>
  </si>
  <si>
    <t>h2 1.25</t>
  </si>
  <si>
    <t>h2 2</t>
  </si>
  <si>
    <t>h3 0.25</t>
  </si>
  <si>
    <t>h3 1.25</t>
  </si>
  <si>
    <t>h3 2</t>
  </si>
  <si>
    <t>h4 0.25</t>
  </si>
  <si>
    <t>h4 1.25</t>
  </si>
  <si>
    <t>h4 2</t>
  </si>
  <si>
    <t>h5 0.25</t>
  </si>
  <si>
    <t>h5 1.25</t>
  </si>
  <si>
    <t>h5 2</t>
  </si>
  <si>
    <t>f value</t>
  </si>
  <si>
    <t>closed list</t>
  </si>
  <si>
    <t>23.3MB</t>
  </si>
  <si>
    <t>43.5MB</t>
  </si>
  <si>
    <t>norm to UCS</t>
  </si>
  <si>
    <t>STD</t>
  </si>
  <si>
    <t>UCS</t>
  </si>
  <si>
    <t>68.9MB</t>
  </si>
  <si>
    <t>23.5MB</t>
  </si>
  <si>
    <t>61.6MB</t>
  </si>
  <si>
    <t>22MB</t>
  </si>
  <si>
    <t>915.5MB</t>
  </si>
  <si>
    <t>629.4MB</t>
  </si>
  <si>
    <t>52.3MB</t>
  </si>
  <si>
    <t>22.2MB</t>
  </si>
  <si>
    <t>1.4GB</t>
  </si>
  <si>
    <t>11*60+28.7</t>
  </si>
  <si>
    <t>average</t>
  </si>
  <si>
    <t>norm to A*</t>
  </si>
  <si>
    <t>1400+B1:BO5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</si>
</sst>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Usage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w=0.25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UCS</c:v>
              </c:pt>
              <c:pt idx="1">
                <c:v>H1</c:v>
              </c:pt>
              <c:pt idx="2">
                <c:v>H2</c:v>
              </c:pt>
              <c:pt idx="3">
                <c:v>H3</c:v>
              </c:pt>
              <c:pt idx="4">
                <c:v>H4</c:v>
              </c:pt>
              <c:pt idx="5">
                <c:v>H5</c:v>
              </c:pt>
            </c:strLit>
          </c:cat>
          <c:val>
            <c:numRef>
              <c:f>(Sheet1!$B$68,Sheet1!$F$68,Sheet1!$S$68,Sheet1!$AF$68,Sheet1!$AS$68,Sheet1!$BG$68)</c:f>
              <c:numCache>
                <c:formatCode>0.00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26</c:v>
                </c:pt>
                <c:pt idx="5">
                  <c:v>26</c:v>
                </c:pt>
              </c:numCache>
            </c:numRef>
          </c:val>
        </c:ser>
        <c:ser>
          <c:idx val="1"/>
          <c:order val="1"/>
          <c:tx>
            <c:v>w=1.25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(Sheet1!$B$63,Sheet1!$J$68,Sheet1!$W$68,Sheet1!$AJ$68,Sheet1!$AX$68,Sheet1!$BK$68)</c:f>
              <c:numCache>
                <c:formatCode>0.00</c:formatCode>
                <c:ptCount val="6"/>
                <c:pt idx="0">
                  <c:v>0</c:v>
                </c:pt>
                <c:pt idx="1">
                  <c:v>0.87</c:v>
                </c:pt>
                <c:pt idx="2">
                  <c:v>1.3780000000000001</c:v>
                </c:pt>
                <c:pt idx="3">
                  <c:v>1.046</c:v>
                </c:pt>
                <c:pt idx="4">
                  <c:v>1.232</c:v>
                </c:pt>
                <c:pt idx="5">
                  <c:v>18.309999999999999</c:v>
                </c:pt>
              </c:numCache>
            </c:numRef>
          </c:val>
        </c:ser>
        <c:ser>
          <c:idx val="2"/>
          <c:order val="2"/>
          <c:tx>
            <c:v>w=2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(Sheet1!$B$63,Sheet1!$N$68,Sheet1!$AA$68,Sheet1!$AN$68,Sheet1!$BB$68,Sheet1!$BO$68)</c:f>
              <c:numCache>
                <c:formatCode>0.00</c:formatCode>
                <c:ptCount val="6"/>
                <c:pt idx="0">
                  <c:v>0</c:v>
                </c:pt>
                <c:pt idx="1">
                  <c:v>0.46600000000000003</c:v>
                </c:pt>
                <c:pt idx="2">
                  <c:v>0.47</c:v>
                </c:pt>
                <c:pt idx="3">
                  <c:v>0.44400000000000001</c:v>
                </c:pt>
                <c:pt idx="4">
                  <c:v>0.44</c:v>
                </c:pt>
                <c:pt idx="5">
                  <c:v>12.587999999999999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01099824"/>
        <c:axId val="1101108528"/>
      </c:barChart>
      <c:catAx>
        <c:axId val="11010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08528"/>
        <c:crosses val="autoZero"/>
        <c:auto val="1"/>
        <c:lblAlgn val="ctr"/>
        <c:lblOffset val="100"/>
        <c:noMultiLvlLbl val="0"/>
      </c:catAx>
      <c:valAx>
        <c:axId val="11011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099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w=0.25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UCS</c:v>
              </c:pt>
              <c:pt idx="1">
                <c:v>H1</c:v>
              </c:pt>
              <c:pt idx="2">
                <c:v>H2</c:v>
              </c:pt>
              <c:pt idx="3">
                <c:v>H3</c:v>
              </c:pt>
              <c:pt idx="4">
                <c:v>H4</c:v>
              </c:pt>
              <c:pt idx="5">
                <c:v>H5</c:v>
              </c:pt>
            </c:strLit>
          </c:cat>
          <c:val>
            <c:numRef>
              <c:f>(Sheet1!$B$66,Sheet1!$F$66,Sheet1!$S$66,Sheet1!$AF$66,Sheet1!$AS$66,Sheet1!$BG$66)</c:f>
              <c:numCache>
                <c:formatCode>0.00</c:formatCode>
                <c:ptCount val="6"/>
                <c:pt idx="0">
                  <c:v>13.774000000000001</c:v>
                </c:pt>
                <c:pt idx="1">
                  <c:v>11.116</c:v>
                </c:pt>
                <c:pt idx="2">
                  <c:v>9.9600000000000009</c:v>
                </c:pt>
                <c:pt idx="3">
                  <c:v>11.007999999999999</c:v>
                </c:pt>
                <c:pt idx="4">
                  <c:v>11.614000000000001</c:v>
                </c:pt>
                <c:pt idx="5">
                  <c:v>11.975999999999999</c:v>
                </c:pt>
              </c:numCache>
            </c:numRef>
          </c:val>
        </c:ser>
        <c:ser>
          <c:idx val="1"/>
          <c:order val="1"/>
          <c:tx>
            <c:v>w=1.25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(Sheet1!$B$63,Sheet1!$J$66,Sheet1!$W$66,Sheet1!$AJ$66,Sheet1!$AX$66,Sheet1!$BK$66)</c:f>
              <c:numCache>
                <c:formatCode>0.00</c:formatCode>
                <c:ptCount val="6"/>
                <c:pt idx="0">
                  <c:v>0</c:v>
                </c:pt>
                <c:pt idx="1">
                  <c:v>5.1719999999999995E-2</c:v>
                </c:pt>
                <c:pt idx="2">
                  <c:v>7.8399999999999997E-2</c:v>
                </c:pt>
                <c:pt idx="3">
                  <c:v>5.2199999999999996E-2</c:v>
                </c:pt>
                <c:pt idx="4">
                  <c:v>6.4199999999999993E-2</c:v>
                </c:pt>
                <c:pt idx="5">
                  <c:v>5.7360000000000007</c:v>
                </c:pt>
              </c:numCache>
            </c:numRef>
          </c:val>
        </c:ser>
        <c:ser>
          <c:idx val="2"/>
          <c:order val="2"/>
          <c:tx>
            <c:v>w=2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(Sheet1!$B$63,Sheet1!$N$66,Sheet1!$AA$66,Sheet1!$AN$66,Sheet1!$BB$66,Sheet1!$BO$66)</c:f>
              <c:numCache>
                <c:formatCode>0.00</c:formatCode>
                <c:ptCount val="6"/>
                <c:pt idx="0">
                  <c:v>0</c:v>
                </c:pt>
                <c:pt idx="1">
                  <c:v>4.0300000000000002E-2</c:v>
                </c:pt>
                <c:pt idx="2">
                  <c:v>4.2419999999999999E-2</c:v>
                </c:pt>
                <c:pt idx="3">
                  <c:v>4.0599999999999997E-2</c:v>
                </c:pt>
                <c:pt idx="4">
                  <c:v>4.0800000000000003E-2</c:v>
                </c:pt>
                <c:pt idx="5">
                  <c:v>2.7460000000000004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01102544"/>
        <c:axId val="1101109072"/>
      </c:barChart>
      <c:catAx>
        <c:axId val="110110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09072"/>
        <c:crosses val="autoZero"/>
        <c:auto val="1"/>
        <c:lblAlgn val="ctr"/>
        <c:lblOffset val="100"/>
        <c:noMultiLvlLbl val="0"/>
      </c:catAx>
      <c:valAx>
        <c:axId val="1101109072"/>
        <c:scaling>
          <c:orientation val="minMax"/>
          <c:min val="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02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Path Length</a:t>
            </a:r>
            <a:endParaRPr lang="en-US"/>
          </a:p>
        </c:rich>
      </c:tx>
      <c:layout>
        <c:manualLayout>
          <c:xMode val="edge"/>
          <c:yMode val="edge"/>
          <c:x val="0.426159667541557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w=0.25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UCS</c:v>
              </c:pt>
              <c:pt idx="1">
                <c:v>H1</c:v>
              </c:pt>
              <c:pt idx="2">
                <c:v>H2</c:v>
              </c:pt>
              <c:pt idx="3">
                <c:v>H3</c:v>
              </c:pt>
              <c:pt idx="4">
                <c:v>H4</c:v>
              </c:pt>
              <c:pt idx="5">
                <c:v>H5</c:v>
              </c:pt>
            </c:strLit>
          </c:cat>
          <c:val>
            <c:numRef>
              <c:f>(Sheet1!$B$60,Sheet1!$F$60,Sheet1!$S$60,Sheet1!$AF$60,Sheet1!$AS$60,Sheet1!$BG$60)</c:f>
              <c:numCache>
                <c:formatCode>0.00</c:formatCode>
                <c:ptCount val="6"/>
                <c:pt idx="0">
                  <c:v>1</c:v>
                </c:pt>
                <c:pt idx="1">
                  <c:v>1.001692866017148</c:v>
                </c:pt>
                <c:pt idx="2">
                  <c:v>1.0050341793031354</c:v>
                </c:pt>
                <c:pt idx="3">
                  <c:v>1.0004239971429438</c:v>
                </c:pt>
                <c:pt idx="4">
                  <c:v>0.9999277234868339</c:v>
                </c:pt>
                <c:pt idx="5">
                  <c:v>1.015086516424923</c:v>
                </c:pt>
              </c:numCache>
            </c:numRef>
          </c:val>
        </c:ser>
        <c:ser>
          <c:idx val="1"/>
          <c:order val="1"/>
          <c:tx>
            <c:v>w=1.25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(Sheet1!$B$63,Sheet1!$J$61,Sheet1!$W$61,Sheet1!$AJ$61,Sheet1!$AX$61,Sheet1!$BK$61)</c:f>
              <c:numCache>
                <c:formatCode>0.00</c:formatCode>
                <c:ptCount val="6"/>
                <c:pt idx="0">
                  <c:v>0</c:v>
                </c:pt>
                <c:pt idx="1">
                  <c:v>0.28259438187028407</c:v>
                </c:pt>
                <c:pt idx="2">
                  <c:v>0.5243397820080844</c:v>
                </c:pt>
                <c:pt idx="3">
                  <c:v>0.36544098768201216</c:v>
                </c:pt>
                <c:pt idx="4">
                  <c:v>0.27687160570341907</c:v>
                </c:pt>
                <c:pt idx="5">
                  <c:v>0.38616428740810194</c:v>
                </c:pt>
              </c:numCache>
            </c:numRef>
          </c:val>
        </c:ser>
        <c:ser>
          <c:idx val="2"/>
          <c:order val="2"/>
          <c:tx>
            <c:v>w=2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(Sheet1!$B$63,Sheet1!$N$61,Sheet1!$AA$61,Sheet1!$AN$61,Sheet1!$BB$61,Sheet1!$BO$61)</c:f>
              <c:numCache>
                <c:formatCode>0.00</c:formatCode>
                <c:ptCount val="6"/>
                <c:pt idx="0">
                  <c:v>0</c:v>
                </c:pt>
                <c:pt idx="1">
                  <c:v>9.6087218345776826E-2</c:v>
                </c:pt>
                <c:pt idx="2">
                  <c:v>0.10452923279241544</c:v>
                </c:pt>
                <c:pt idx="3">
                  <c:v>0.18563145860984331</c:v>
                </c:pt>
                <c:pt idx="4">
                  <c:v>5.2870571827216883E-2</c:v>
                </c:pt>
                <c:pt idx="5">
                  <c:v>0.1746444803983267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01106896"/>
        <c:axId val="1101107440"/>
      </c:barChart>
      <c:catAx>
        <c:axId val="1101106896"/>
        <c:scaling>
          <c:orientation val="minMax"/>
        </c:scaling>
        <c:delete val="0"/>
        <c:axPos val="b"/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07440"/>
        <c:crosses val="autoZero"/>
        <c:auto val="1"/>
        <c:lblAlgn val="ctr"/>
        <c:lblOffset val="100"/>
        <c:noMultiLvlLbl val="0"/>
      </c:catAx>
      <c:valAx>
        <c:axId val="1101107440"/>
        <c:scaling>
          <c:orientation val="minMax"/>
          <c:max val="1.6500000000000001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</a:t>
                </a:r>
                <a:r>
                  <a:rPr lang="en-US" baseline="0"/>
                  <a:t> length/(UCS Path Length)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06896"/>
        <c:crosses val="autoZero"/>
        <c:crossBetween val="between"/>
        <c:majorUnit val="5.000000000000001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Closed</a:t>
            </a:r>
            <a:r>
              <a:rPr lang="en-US" baseline="0"/>
              <a:t> List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w=0.25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UCS</c:v>
              </c:pt>
              <c:pt idx="1">
                <c:v>H1</c:v>
              </c:pt>
              <c:pt idx="2">
                <c:v>H2</c:v>
              </c:pt>
              <c:pt idx="3">
                <c:v>H3</c:v>
              </c:pt>
              <c:pt idx="4">
                <c:v>H4</c:v>
              </c:pt>
              <c:pt idx="5">
                <c:v>H5</c:v>
              </c:pt>
            </c:strLit>
          </c:cat>
          <c:val>
            <c:numRef>
              <c:f>(Sheet1!$D$58,Sheet1!$H$58,Sheet1!$U$58,Sheet1!$AH$58,Sheet1!$AU$58,Sheet1!$BI$58)</c:f>
              <c:numCache>
                <c:formatCode>0.00</c:formatCode>
                <c:ptCount val="6"/>
                <c:pt idx="0">
                  <c:v>14537.5</c:v>
                </c:pt>
                <c:pt idx="1">
                  <c:v>12960.88</c:v>
                </c:pt>
                <c:pt idx="2">
                  <c:v>12097.24</c:v>
                </c:pt>
                <c:pt idx="3">
                  <c:v>12807.32</c:v>
                </c:pt>
                <c:pt idx="4">
                  <c:v>13243.48</c:v>
                </c:pt>
                <c:pt idx="5">
                  <c:v>13444.64</c:v>
                </c:pt>
              </c:numCache>
            </c:numRef>
          </c:val>
        </c:ser>
        <c:ser>
          <c:idx val="1"/>
          <c:order val="1"/>
          <c:tx>
            <c:v>w=1.25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(Sheet1!$B$63,Sheet1!$L$58,Sheet1!$Y$58,Sheet1!$AL$58,Sheet1!$AZ$58,Sheet1!$BM$58)</c:f>
              <c:numCache>
                <c:formatCode>0.00</c:formatCode>
                <c:ptCount val="6"/>
                <c:pt idx="0">
                  <c:v>0</c:v>
                </c:pt>
                <c:pt idx="1">
                  <c:v>697.28</c:v>
                </c:pt>
                <c:pt idx="2">
                  <c:v>973.86</c:v>
                </c:pt>
                <c:pt idx="3">
                  <c:v>805</c:v>
                </c:pt>
                <c:pt idx="4">
                  <c:v>884.1</c:v>
                </c:pt>
                <c:pt idx="5">
                  <c:v>9392.14</c:v>
                </c:pt>
              </c:numCache>
            </c:numRef>
          </c:val>
        </c:ser>
        <c:ser>
          <c:idx val="2"/>
          <c:order val="2"/>
          <c:tx>
            <c:v>w=2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(Sheet1!$B$63,Sheet1!$P$58,Sheet1!$AC$58,Sheet1!$AP$58,Sheet1!$BD$58,Sheet1!$BQ$58)</c:f>
              <c:numCache>
                <c:formatCode>0.00</c:formatCode>
                <c:ptCount val="6"/>
                <c:pt idx="0">
                  <c:v>0</c:v>
                </c:pt>
                <c:pt idx="1">
                  <c:v>435.42</c:v>
                </c:pt>
                <c:pt idx="2">
                  <c:v>472.38</c:v>
                </c:pt>
                <c:pt idx="3">
                  <c:v>461.32</c:v>
                </c:pt>
                <c:pt idx="4">
                  <c:v>431.52</c:v>
                </c:pt>
                <c:pt idx="5">
                  <c:v>6574.48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42424752"/>
        <c:axId val="1142424208"/>
      </c:barChart>
      <c:catAx>
        <c:axId val="114242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24208"/>
        <c:crosses val="autoZero"/>
        <c:auto val="1"/>
        <c:lblAlgn val="ctr"/>
        <c:lblOffset val="100"/>
        <c:noMultiLvlLbl val="0"/>
      </c:catAx>
      <c:valAx>
        <c:axId val="1142424208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  <a:r>
                  <a:rPr lang="en-US" baseline="0"/>
                  <a:t> On CLosed List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25647820064158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24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Expanded Nodes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w=0.25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UCS</c:v>
              </c:pt>
              <c:pt idx="1">
                <c:v>H1</c:v>
              </c:pt>
              <c:pt idx="2">
                <c:v>H2</c:v>
              </c:pt>
              <c:pt idx="3">
                <c:v>H3</c:v>
              </c:pt>
              <c:pt idx="4">
                <c:v>H4</c:v>
              </c:pt>
              <c:pt idx="5">
                <c:v>H5</c:v>
              </c:pt>
            </c:strLit>
          </c:cat>
          <c:val>
            <c:numRef>
              <c:f>(Sheet1!$C$58,Sheet1!$G$58,Sheet1!$T$58,Sheet1!$AG$58,Sheet1!$AT$58,Sheet1!$BH$58)</c:f>
              <c:numCache>
                <c:formatCode>0.00</c:formatCode>
                <c:ptCount val="6"/>
                <c:pt idx="0">
                  <c:v>186.14</c:v>
                </c:pt>
                <c:pt idx="1">
                  <c:v>182.28</c:v>
                </c:pt>
                <c:pt idx="2">
                  <c:v>183.72</c:v>
                </c:pt>
                <c:pt idx="3">
                  <c:v>187.14</c:v>
                </c:pt>
                <c:pt idx="4">
                  <c:v>186.12</c:v>
                </c:pt>
                <c:pt idx="5">
                  <c:v>180.62</c:v>
                </c:pt>
              </c:numCache>
            </c:numRef>
          </c:val>
        </c:ser>
        <c:ser>
          <c:idx val="1"/>
          <c:order val="1"/>
          <c:tx>
            <c:v>w=1.25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(Sheet1!$B$63,Sheet1!$K$58,Sheet1!$X$58,Sheet1!$AK$58,Sheet1!$AY$58,Sheet1!$BL$58)</c:f>
              <c:numCache>
                <c:formatCode>0.00</c:formatCode>
                <c:ptCount val="6"/>
                <c:pt idx="0">
                  <c:v>0</c:v>
                </c:pt>
                <c:pt idx="1">
                  <c:v>143.06</c:v>
                </c:pt>
                <c:pt idx="2">
                  <c:v>146.56</c:v>
                </c:pt>
                <c:pt idx="3">
                  <c:v>142.97999999999999</c:v>
                </c:pt>
                <c:pt idx="4">
                  <c:v>146.19999999999999</c:v>
                </c:pt>
                <c:pt idx="5">
                  <c:v>150.08000000000001</c:v>
                </c:pt>
              </c:numCache>
            </c:numRef>
          </c:val>
        </c:ser>
        <c:ser>
          <c:idx val="2"/>
          <c:order val="2"/>
          <c:tx>
            <c:v>w=2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(Sheet1!$B$63,Sheet1!$O$58,Sheet1!$AB$58,Sheet1!$AO$58,Sheet1!$BC$58,Sheet1!$BP$58)</c:f>
              <c:numCache>
                <c:formatCode>0.00</c:formatCode>
                <c:ptCount val="6"/>
                <c:pt idx="0">
                  <c:v>0</c:v>
                </c:pt>
                <c:pt idx="1">
                  <c:v>141.52000000000001</c:v>
                </c:pt>
                <c:pt idx="2">
                  <c:v>146.19999999999999</c:v>
                </c:pt>
                <c:pt idx="3">
                  <c:v>141.86000000000001</c:v>
                </c:pt>
                <c:pt idx="4">
                  <c:v>141.68</c:v>
                </c:pt>
                <c:pt idx="5">
                  <c:v>152.68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42425296"/>
        <c:axId val="1142426384"/>
      </c:barChart>
      <c:catAx>
        <c:axId val="11424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26384"/>
        <c:crosses val="autoZero"/>
        <c:auto val="1"/>
        <c:lblAlgn val="ctr"/>
        <c:lblOffset val="100"/>
        <c:noMultiLvlLbl val="0"/>
      </c:catAx>
      <c:valAx>
        <c:axId val="11424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Expanded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2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52387</xdr:colOff>
      <xdr:row>72</xdr:row>
      <xdr:rowOff>180975</xdr:rowOff>
    </xdr:from>
    <xdr:to>
      <xdr:col>36</xdr:col>
      <xdr:colOff>42862</xdr:colOff>
      <xdr:row>87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42862</xdr:colOff>
      <xdr:row>72</xdr:row>
      <xdr:rowOff>104775</xdr:rowOff>
    </xdr:from>
    <xdr:to>
      <xdr:col>44</xdr:col>
      <xdr:colOff>347662</xdr:colOff>
      <xdr:row>86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233362</xdr:colOff>
      <xdr:row>71</xdr:row>
      <xdr:rowOff>66675</xdr:rowOff>
    </xdr:from>
    <xdr:to>
      <xdr:col>11</xdr:col>
      <xdr:colOff>538162</xdr:colOff>
      <xdr:row>85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73</xdr:row>
      <xdr:rowOff>0</xdr:rowOff>
    </xdr:from>
    <xdr:to>
      <xdr:col>19</xdr:col>
      <xdr:colOff>571500</xdr:colOff>
      <xdr:row>87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423862</xdr:colOff>
      <xdr:row>73</xdr:row>
      <xdr:rowOff>66675</xdr:rowOff>
    </xdr:from>
    <xdr:to>
      <xdr:col>28</xdr:col>
      <xdr:colOff>119062</xdr:colOff>
      <xdr:row>87</xdr:row>
      <xdr:rowOff>142875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topLeftCell="AD58" workbookViewId="0">
      <selection activeCell="AU74" sqref="AU74"/>
    </sheetView>
  </sheetViews>
  <sheetFormatPr defaultRowHeight="15" x14ac:dyDescent="0.25"/>
  <cols>
    <col min="1" max="1" width="14.7109375" style="1" bestFit="1" customWidth="1"/>
    <col min="2" max="35" width="9.140625" style="1"/>
    <col min="36" max="36" width="13.85546875" style="1" bestFit="1" customWidth="1"/>
    <col min="37" max="16384" width="9.140625" style="1"/>
  </cols>
  <sheetData>
    <row r="1" spans="2:69" x14ac:dyDescent="0.25">
      <c r="B1" s="1" t="s">
        <v>24</v>
      </c>
      <c r="F1" s="1" t="s">
        <v>0</v>
      </c>
      <c r="J1" s="1" t="s">
        <v>1</v>
      </c>
      <c r="N1" s="1" t="s">
        <v>2</v>
      </c>
      <c r="S1" s="1" t="s">
        <v>6</v>
      </c>
      <c r="W1" s="1" t="s">
        <v>7</v>
      </c>
      <c r="AA1" s="1" t="s">
        <v>8</v>
      </c>
      <c r="AF1" s="1" t="s">
        <v>9</v>
      </c>
      <c r="AJ1" s="1" t="s">
        <v>10</v>
      </c>
      <c r="AN1" s="1" t="s">
        <v>11</v>
      </c>
      <c r="AS1" s="1" t="s">
        <v>12</v>
      </c>
      <c r="AX1" s="1" t="s">
        <v>13</v>
      </c>
      <c r="BB1" s="1" t="s">
        <v>14</v>
      </c>
      <c r="BG1" s="1" t="s">
        <v>15</v>
      </c>
      <c r="BK1" s="1" t="s">
        <v>16</v>
      </c>
      <c r="BO1" s="1" t="s">
        <v>17</v>
      </c>
    </row>
    <row r="2" spans="2:69" x14ac:dyDescent="0.25">
      <c r="B2" s="1">
        <v>7.9707175925925917E-3</v>
      </c>
      <c r="F2" s="1">
        <v>6.4324074074074075E-3</v>
      </c>
      <c r="J2" s="1">
        <v>2.5859999999999999</v>
      </c>
      <c r="N2" s="1">
        <v>2.0150000000000001</v>
      </c>
      <c r="S2" s="1">
        <v>0.34583333333333338</v>
      </c>
      <c r="W2" s="1">
        <v>3.92</v>
      </c>
      <c r="AA2" s="1">
        <v>2.121</v>
      </c>
      <c r="AF2" s="1">
        <v>6.3701736111111103E-3</v>
      </c>
      <c r="AJ2" s="1">
        <v>2.6059953703703704</v>
      </c>
      <c r="AN2" s="1">
        <v>2.0329999999999999</v>
      </c>
      <c r="AS2" s="1">
        <v>6.7210648148148143E-3</v>
      </c>
      <c r="AX2" s="1">
        <v>3.21</v>
      </c>
      <c r="BB2" s="1">
        <v>2.0390000000000001</v>
      </c>
      <c r="BG2" s="1">
        <v>6.9305555555555553E-3</v>
      </c>
      <c r="BK2" s="1">
        <v>3.3194444444444447E-3</v>
      </c>
      <c r="BO2" s="1">
        <v>1.5891203703703701E-3</v>
      </c>
    </row>
    <row r="3" spans="2:69" x14ac:dyDescent="0.25">
      <c r="B3" s="1" t="s">
        <v>34</v>
      </c>
      <c r="F3" s="1">
        <f>9*60+15.8</f>
        <v>555.79999999999995</v>
      </c>
      <c r="J3" s="1">
        <v>2.5859999999999999</v>
      </c>
      <c r="N3" s="1">
        <v>2.0150000000000001</v>
      </c>
      <c r="S3" s="1">
        <f>8*60+18</f>
        <v>498</v>
      </c>
      <c r="W3" s="1">
        <v>3.92</v>
      </c>
      <c r="AA3" s="1">
        <v>2.121</v>
      </c>
      <c r="AF3" s="1">
        <f>9*60+10.4</f>
        <v>550.4</v>
      </c>
      <c r="AJ3" s="1">
        <v>2.61</v>
      </c>
      <c r="AN3" s="1">
        <v>2.0299999999999998</v>
      </c>
      <c r="AS3" s="1">
        <f>9*60+40.7</f>
        <v>580.70000000000005</v>
      </c>
      <c r="AX3" s="1">
        <v>3.21</v>
      </c>
      <c r="BB3" s="1">
        <v>2.0390000000000001</v>
      </c>
      <c r="BG3" s="1">
        <f>9*60+58.8</f>
        <v>598.79999999999995</v>
      </c>
      <c r="BK3" s="1">
        <f>4*60+46.8</f>
        <v>286.8</v>
      </c>
      <c r="BO3" s="1">
        <f>2*60+17.3</f>
        <v>137.30000000000001</v>
      </c>
    </row>
    <row r="4" spans="2:69" x14ac:dyDescent="0.25">
      <c r="B4" s="1" t="s">
        <v>33</v>
      </c>
      <c r="F4" s="1" t="s">
        <v>3</v>
      </c>
      <c r="J4" s="1" t="s">
        <v>21</v>
      </c>
      <c r="N4" s="1" t="s">
        <v>20</v>
      </c>
      <c r="S4" s="1" t="s">
        <v>3</v>
      </c>
      <c r="W4" s="1" t="s">
        <v>25</v>
      </c>
      <c r="AA4" s="1" t="s">
        <v>26</v>
      </c>
      <c r="AF4" s="1" t="s">
        <v>3</v>
      </c>
      <c r="AJ4" s="1" t="s">
        <v>31</v>
      </c>
      <c r="AN4" s="1" t="s">
        <v>32</v>
      </c>
      <c r="AS4" s="1" t="s">
        <v>4</v>
      </c>
      <c r="AX4" s="1" t="s">
        <v>27</v>
      </c>
      <c r="BB4" s="1" t="s">
        <v>28</v>
      </c>
      <c r="BG4" s="1" t="s">
        <v>4</v>
      </c>
      <c r="BK4" s="1" t="s">
        <v>29</v>
      </c>
      <c r="BO4" s="1" t="s">
        <v>30</v>
      </c>
    </row>
    <row r="5" spans="2:69" x14ac:dyDescent="0.25">
      <c r="B5" s="1" t="s">
        <v>37</v>
      </c>
      <c r="F5" s="1">
        <f>1200</f>
        <v>1200</v>
      </c>
      <c r="J5" s="1">
        <v>43.5</v>
      </c>
      <c r="N5" s="1">
        <v>23.3</v>
      </c>
      <c r="S5" s="1">
        <v>1200</v>
      </c>
      <c r="W5" s="1">
        <v>68.900000000000006</v>
      </c>
      <c r="AF5" s="1">
        <v>1200</v>
      </c>
      <c r="AJ5" s="1">
        <v>52.3</v>
      </c>
      <c r="AN5" s="1">
        <v>22.2</v>
      </c>
      <c r="AS5" s="1">
        <v>1300</v>
      </c>
      <c r="AX5" s="1">
        <v>61.6</v>
      </c>
      <c r="BB5" s="1">
        <v>22</v>
      </c>
      <c r="BG5" s="1">
        <v>1300</v>
      </c>
      <c r="BK5" s="1">
        <v>915.5</v>
      </c>
      <c r="BO5" s="1">
        <v>629.4</v>
      </c>
    </row>
    <row r="6" spans="2:69" x14ac:dyDescent="0.25">
      <c r="B6" s="1" t="s">
        <v>18</v>
      </c>
      <c r="C6" s="1" t="s">
        <v>5</v>
      </c>
      <c r="D6" s="1" t="s">
        <v>19</v>
      </c>
      <c r="F6" s="1" t="s">
        <v>18</v>
      </c>
      <c r="G6" s="1" t="s">
        <v>5</v>
      </c>
      <c r="H6" s="1" t="s">
        <v>19</v>
      </c>
    </row>
    <row r="7" spans="2:69" x14ac:dyDescent="0.25">
      <c r="B7" s="1">
        <v>113.91800000000001</v>
      </c>
      <c r="C7" s="1">
        <v>179</v>
      </c>
      <c r="D7" s="1">
        <v>15529</v>
      </c>
      <c r="F7" s="1">
        <v>113.91800000000001</v>
      </c>
      <c r="G7" s="1">
        <v>179</v>
      </c>
      <c r="H7" s="1">
        <v>14251</v>
      </c>
      <c r="J7" s="1">
        <v>151.96299999999999</v>
      </c>
      <c r="K7" s="1">
        <v>141</v>
      </c>
      <c r="L7" s="1">
        <v>1480</v>
      </c>
      <c r="N7" s="1">
        <v>190.07599999999999</v>
      </c>
      <c r="O7" s="1">
        <v>140</v>
      </c>
      <c r="P7" s="1">
        <v>425</v>
      </c>
      <c r="S7" s="1">
        <v>115.324</v>
      </c>
      <c r="T7" s="1">
        <v>174</v>
      </c>
      <c r="U7" s="1">
        <v>13086</v>
      </c>
      <c r="W7" s="1">
        <v>191.47300000000001</v>
      </c>
      <c r="X7" s="1">
        <v>145</v>
      </c>
      <c r="Y7" s="1">
        <v>2443</v>
      </c>
      <c r="AA7" s="1">
        <v>209.845</v>
      </c>
      <c r="AB7" s="1">
        <v>142</v>
      </c>
      <c r="AC7" s="1">
        <v>468</v>
      </c>
      <c r="AF7" s="1">
        <v>113.58199999999999</v>
      </c>
      <c r="AG7" s="1">
        <v>176</v>
      </c>
      <c r="AH7" s="1">
        <v>14022</v>
      </c>
      <c r="AJ7" s="1">
        <v>183.96799999999999</v>
      </c>
      <c r="AK7" s="1">
        <v>142</v>
      </c>
      <c r="AL7" s="1">
        <v>1967</v>
      </c>
      <c r="AN7" s="1">
        <v>200.06899999999999</v>
      </c>
      <c r="AO7" s="1">
        <v>141</v>
      </c>
      <c r="AP7" s="1">
        <v>458</v>
      </c>
      <c r="AS7" s="1">
        <v>113.91800000000001</v>
      </c>
      <c r="AT7" s="1">
        <v>179</v>
      </c>
      <c r="AU7" s="1">
        <v>14701</v>
      </c>
      <c r="AX7" s="1">
        <v>168.05199999999999</v>
      </c>
      <c r="AY7" s="1">
        <v>142</v>
      </c>
      <c r="AZ7" s="1">
        <v>1398</v>
      </c>
      <c r="BB7" s="1">
        <v>180.59700000000001</v>
      </c>
      <c r="BC7" s="1">
        <v>140</v>
      </c>
      <c r="BD7" s="1">
        <v>418</v>
      </c>
      <c r="BG7" s="1">
        <v>114.721</v>
      </c>
      <c r="BH7" s="1">
        <v>151</v>
      </c>
      <c r="BI7" s="1">
        <v>14914</v>
      </c>
      <c r="BK7" s="1">
        <v>163.18100000000001</v>
      </c>
      <c r="BL7" s="1">
        <v>154</v>
      </c>
      <c r="BM7" s="1">
        <v>11392</v>
      </c>
      <c r="BO7" s="1">
        <v>180.31800000000001</v>
      </c>
      <c r="BP7" s="1">
        <v>152</v>
      </c>
      <c r="BQ7" s="1">
        <v>7875</v>
      </c>
    </row>
    <row r="8" spans="2:69" x14ac:dyDescent="0.25">
      <c r="B8" s="1">
        <v>103.514</v>
      </c>
      <c r="C8" s="1">
        <v>150</v>
      </c>
      <c r="D8" s="1">
        <v>14696</v>
      </c>
      <c r="F8" s="1">
        <v>103.514</v>
      </c>
      <c r="G8" s="1">
        <v>150</v>
      </c>
      <c r="H8" s="1">
        <v>11340</v>
      </c>
      <c r="J8" s="1">
        <v>174.011</v>
      </c>
      <c r="K8" s="1">
        <v>142</v>
      </c>
      <c r="L8" s="1">
        <v>1387</v>
      </c>
      <c r="N8" s="1">
        <v>188.14699999999999</v>
      </c>
      <c r="O8" s="1">
        <v>142</v>
      </c>
      <c r="P8" s="1">
        <v>433</v>
      </c>
      <c r="S8" s="1">
        <v>106.38200000000001</v>
      </c>
      <c r="T8" s="1">
        <v>174</v>
      </c>
      <c r="U8" s="1">
        <v>10423</v>
      </c>
      <c r="W8" s="1">
        <v>191.023</v>
      </c>
      <c r="X8" s="1">
        <v>146</v>
      </c>
      <c r="Y8" s="1">
        <v>2400</v>
      </c>
      <c r="AA8" s="1">
        <v>208.017</v>
      </c>
      <c r="AB8" s="1">
        <v>142</v>
      </c>
      <c r="AC8" s="1">
        <v>459</v>
      </c>
      <c r="AF8" s="1">
        <v>103.892</v>
      </c>
      <c r="AG8" s="1">
        <v>150</v>
      </c>
      <c r="AH8" s="1">
        <v>11210</v>
      </c>
      <c r="AJ8" s="1">
        <v>182.51900000000001</v>
      </c>
      <c r="AK8" s="1">
        <v>143</v>
      </c>
      <c r="AL8" s="1">
        <v>1811</v>
      </c>
      <c r="AN8" s="1">
        <v>198.82599999999999</v>
      </c>
      <c r="AO8" s="1">
        <v>142</v>
      </c>
      <c r="AP8" s="1">
        <v>447</v>
      </c>
      <c r="AS8" s="1">
        <v>103.514</v>
      </c>
      <c r="AT8" s="1">
        <v>150</v>
      </c>
      <c r="AU8" s="1">
        <v>11837</v>
      </c>
      <c r="AX8" s="1">
        <v>171.78</v>
      </c>
      <c r="AY8" s="1">
        <v>144</v>
      </c>
      <c r="AZ8" s="1">
        <v>1170</v>
      </c>
      <c r="BB8" s="1">
        <v>182.804</v>
      </c>
      <c r="BC8" s="1">
        <v>142</v>
      </c>
      <c r="BD8" s="1">
        <v>430</v>
      </c>
      <c r="BG8" s="1">
        <v>103.685</v>
      </c>
      <c r="BH8" s="1">
        <v>150</v>
      </c>
      <c r="BI8" s="1">
        <v>13755</v>
      </c>
      <c r="BK8" s="1">
        <v>166.066</v>
      </c>
      <c r="BL8" s="1">
        <v>148</v>
      </c>
      <c r="BM8" s="1">
        <v>11344</v>
      </c>
      <c r="BO8" s="1">
        <v>189.58099999999999</v>
      </c>
      <c r="BP8" s="1">
        <v>149</v>
      </c>
      <c r="BQ8" s="1">
        <v>8568</v>
      </c>
    </row>
    <row r="9" spans="2:69" x14ac:dyDescent="0.25">
      <c r="B9" s="1">
        <v>103.38500000000001</v>
      </c>
      <c r="C9" s="1">
        <v>212</v>
      </c>
      <c r="D9" s="1">
        <v>14750</v>
      </c>
      <c r="F9" s="1">
        <v>102.38500000000001</v>
      </c>
      <c r="G9" s="1">
        <v>212</v>
      </c>
      <c r="H9" s="1">
        <v>12600</v>
      </c>
      <c r="J9" s="1">
        <v>162.762</v>
      </c>
      <c r="K9" s="1">
        <v>148</v>
      </c>
      <c r="L9" s="1">
        <v>548</v>
      </c>
      <c r="N9" s="1">
        <v>162.762</v>
      </c>
      <c r="O9" s="1">
        <v>148</v>
      </c>
      <c r="P9" s="1">
        <v>412</v>
      </c>
      <c r="S9" s="1">
        <v>102.221</v>
      </c>
      <c r="T9" s="1">
        <v>213</v>
      </c>
      <c r="U9" s="1">
        <v>10678</v>
      </c>
      <c r="W9" s="1">
        <v>171.59700000000001</v>
      </c>
      <c r="X9" s="1">
        <v>149</v>
      </c>
      <c r="Y9" s="1">
        <v>543</v>
      </c>
      <c r="AA9" s="1">
        <v>173.011</v>
      </c>
      <c r="AB9" s="1">
        <v>149</v>
      </c>
      <c r="AC9" s="1">
        <v>449</v>
      </c>
      <c r="AF9" s="1">
        <v>102.38500000000001</v>
      </c>
      <c r="AG9" s="1">
        <v>212</v>
      </c>
      <c r="AH9" s="1">
        <v>12383</v>
      </c>
      <c r="AJ9" s="1">
        <v>171.18299999999999</v>
      </c>
      <c r="AK9" s="1">
        <v>148</v>
      </c>
      <c r="AL9" s="1">
        <v>550</v>
      </c>
      <c r="AN9" s="1">
        <v>171.18299999999999</v>
      </c>
      <c r="AO9" s="1">
        <v>148</v>
      </c>
      <c r="AP9" s="1">
        <v>444</v>
      </c>
      <c r="AS9" s="1">
        <v>102.38500000000001</v>
      </c>
      <c r="AT9" s="1">
        <v>212</v>
      </c>
      <c r="AU9" s="1">
        <v>13030</v>
      </c>
      <c r="AX9" s="1">
        <v>162.762</v>
      </c>
      <c r="AY9" s="1">
        <v>148</v>
      </c>
      <c r="AZ9" s="1">
        <v>559</v>
      </c>
      <c r="BB9" s="1">
        <v>162.762</v>
      </c>
      <c r="BC9" s="1">
        <v>148</v>
      </c>
      <c r="BD9" s="1">
        <v>412</v>
      </c>
      <c r="BG9" s="1">
        <v>104.65300000000001</v>
      </c>
      <c r="BH9" s="1">
        <v>212</v>
      </c>
      <c r="BI9" s="1">
        <v>13381</v>
      </c>
      <c r="BK9" s="1">
        <v>161.81899999999999</v>
      </c>
      <c r="BL9" s="1">
        <v>150</v>
      </c>
      <c r="BM9" s="1">
        <v>9780</v>
      </c>
      <c r="BO9" s="1">
        <v>175.58799999999999</v>
      </c>
      <c r="BP9" s="1">
        <v>154</v>
      </c>
      <c r="BQ9" s="1">
        <v>6264</v>
      </c>
    </row>
    <row r="10" spans="2:69" x14ac:dyDescent="0.25">
      <c r="B10" s="1">
        <v>86.077200000000005</v>
      </c>
      <c r="C10" s="1">
        <v>219</v>
      </c>
      <c r="D10" s="1">
        <v>14139</v>
      </c>
      <c r="F10" s="1">
        <v>85.584500000000006</v>
      </c>
      <c r="G10" s="1">
        <v>222</v>
      </c>
      <c r="H10" s="1">
        <v>9221</v>
      </c>
      <c r="J10" s="1">
        <v>196.52799999999999</v>
      </c>
      <c r="K10" s="1">
        <v>151</v>
      </c>
      <c r="L10" s="1">
        <v>806</v>
      </c>
      <c r="N10" s="1">
        <v>201.92599999999999</v>
      </c>
      <c r="O10" s="1">
        <v>144</v>
      </c>
      <c r="P10" s="1">
        <v>522</v>
      </c>
      <c r="S10" s="1">
        <v>85.256100000000004</v>
      </c>
      <c r="T10" s="1">
        <v>224</v>
      </c>
      <c r="U10" s="1">
        <v>6576</v>
      </c>
      <c r="W10" s="1">
        <v>223.22300000000001</v>
      </c>
      <c r="X10" s="1">
        <v>157</v>
      </c>
      <c r="Y10" s="1">
        <v>813</v>
      </c>
      <c r="AA10" s="1">
        <v>243.471</v>
      </c>
      <c r="AB10" s="1">
        <v>156</v>
      </c>
      <c r="AC10" s="1">
        <v>553</v>
      </c>
      <c r="AF10" s="1">
        <v>85.584500000000006</v>
      </c>
      <c r="AG10" s="1">
        <v>222</v>
      </c>
      <c r="AH10" s="1">
        <v>8783</v>
      </c>
      <c r="AJ10" s="1">
        <v>156.804</v>
      </c>
      <c r="AK10" s="1">
        <v>159</v>
      </c>
      <c r="AL10" s="1">
        <v>572</v>
      </c>
      <c r="AN10" s="1">
        <v>204.084</v>
      </c>
      <c r="AO10" s="1">
        <v>144</v>
      </c>
      <c r="AP10" s="1">
        <v>525</v>
      </c>
      <c r="AS10" s="1">
        <v>85.584500000000006</v>
      </c>
      <c r="AT10" s="1">
        <v>222</v>
      </c>
      <c r="AU10" s="1">
        <v>10074</v>
      </c>
      <c r="AX10" s="1">
        <v>126.955</v>
      </c>
      <c r="AY10" s="1">
        <v>189</v>
      </c>
      <c r="AZ10" s="1">
        <v>1034</v>
      </c>
      <c r="BB10" s="1">
        <v>197.02099999999999</v>
      </c>
      <c r="BC10" s="1">
        <v>144</v>
      </c>
      <c r="BD10" s="1">
        <v>516</v>
      </c>
      <c r="BG10" s="1">
        <v>86.827200000000005</v>
      </c>
      <c r="BH10" s="1">
        <v>219</v>
      </c>
      <c r="BI10" s="1">
        <v>11076</v>
      </c>
      <c r="BK10" s="1">
        <v>212.279</v>
      </c>
      <c r="BL10" s="1">
        <v>187</v>
      </c>
      <c r="BM10" s="1">
        <v>7889</v>
      </c>
      <c r="BO10" s="1">
        <v>256.95999999999998</v>
      </c>
      <c r="BP10" s="1">
        <v>186</v>
      </c>
      <c r="BQ10" s="1">
        <v>4164</v>
      </c>
    </row>
    <row r="11" spans="2:69" x14ac:dyDescent="0.25">
      <c r="B11" s="1">
        <v>92.162999999999997</v>
      </c>
      <c r="C11" s="1">
        <v>173</v>
      </c>
      <c r="D11" s="1">
        <v>13960</v>
      </c>
      <c r="F11" s="1">
        <v>95.162999999999997</v>
      </c>
      <c r="G11" s="1">
        <v>173</v>
      </c>
      <c r="H11" s="1">
        <v>11018</v>
      </c>
      <c r="J11" s="1">
        <v>153.839</v>
      </c>
      <c r="K11" s="1">
        <v>136</v>
      </c>
      <c r="L11" s="1">
        <v>414</v>
      </c>
      <c r="N11" s="1">
        <v>158.06899999999999</v>
      </c>
      <c r="O11" s="1">
        <v>134</v>
      </c>
      <c r="P11" s="1">
        <v>432</v>
      </c>
      <c r="S11" s="1">
        <v>95.334500000000006</v>
      </c>
      <c r="T11" s="1">
        <v>177</v>
      </c>
      <c r="U11" s="1">
        <v>8881</v>
      </c>
      <c r="W11" s="1">
        <v>175.69300000000001</v>
      </c>
      <c r="X11" s="1">
        <v>140</v>
      </c>
      <c r="Y11" s="1">
        <v>528</v>
      </c>
      <c r="AA11" s="1">
        <v>175.69300000000001</v>
      </c>
      <c r="AB11" s="1">
        <v>140</v>
      </c>
      <c r="AC11" s="1">
        <v>454</v>
      </c>
      <c r="AF11" s="1">
        <v>91.834500000000006</v>
      </c>
      <c r="AG11" s="1">
        <v>175</v>
      </c>
      <c r="AH11" s="1">
        <v>10020</v>
      </c>
      <c r="AJ11" s="1">
        <v>165.52199999999999</v>
      </c>
      <c r="AK11" s="1">
        <v>135</v>
      </c>
      <c r="AL11" s="1">
        <v>469</v>
      </c>
      <c r="AN11" s="1">
        <v>165.52199999999999</v>
      </c>
      <c r="AO11" s="1">
        <v>135</v>
      </c>
      <c r="AP11" s="1">
        <v>454</v>
      </c>
      <c r="AS11" s="1">
        <v>92.162999999999997</v>
      </c>
      <c r="AT11" s="1">
        <v>173</v>
      </c>
      <c r="AU11" s="1">
        <v>10951</v>
      </c>
      <c r="AX11" s="1">
        <v>144.322</v>
      </c>
      <c r="AY11" s="1">
        <v>144</v>
      </c>
      <c r="AZ11" s="1">
        <v>532</v>
      </c>
      <c r="BB11" s="1">
        <v>138.041</v>
      </c>
      <c r="BC11" s="1">
        <v>134</v>
      </c>
      <c r="BD11" s="1">
        <v>430</v>
      </c>
      <c r="BG11" s="1">
        <v>94.834500000000006</v>
      </c>
      <c r="BH11" s="1">
        <v>175</v>
      </c>
      <c r="BI11" s="1">
        <v>11002</v>
      </c>
      <c r="BK11" s="1">
        <v>168.86799999999999</v>
      </c>
      <c r="BL11" s="1">
        <v>139</v>
      </c>
      <c r="BM11" s="1">
        <v>6953</v>
      </c>
      <c r="BO11" s="1">
        <v>214.756</v>
      </c>
      <c r="BP11" s="1">
        <v>155</v>
      </c>
      <c r="BQ11" s="1">
        <v>6287</v>
      </c>
    </row>
    <row r="12" spans="2:69" x14ac:dyDescent="0.25">
      <c r="B12" s="1">
        <v>105.96</v>
      </c>
      <c r="C12" s="1">
        <v>175</v>
      </c>
      <c r="D12" s="1">
        <v>14515</v>
      </c>
      <c r="F12" s="1">
        <v>105.96</v>
      </c>
      <c r="G12" s="1">
        <v>175</v>
      </c>
      <c r="H12" s="1">
        <v>10024</v>
      </c>
      <c r="J12" s="1">
        <v>159.517</v>
      </c>
      <c r="K12" s="1">
        <v>148</v>
      </c>
      <c r="L12" s="1">
        <v>653</v>
      </c>
      <c r="N12" s="1">
        <v>160.82900000000001</v>
      </c>
      <c r="O12" s="1">
        <v>148</v>
      </c>
      <c r="P12" s="1">
        <v>447</v>
      </c>
      <c r="S12" s="1">
        <v>105.63200000000001</v>
      </c>
      <c r="T12" s="1">
        <v>177</v>
      </c>
      <c r="U12" s="1">
        <v>8831</v>
      </c>
      <c r="W12" s="1">
        <v>174.61500000000001</v>
      </c>
      <c r="X12" s="1">
        <v>153</v>
      </c>
      <c r="Y12" s="1">
        <v>1852</v>
      </c>
      <c r="AA12" s="1">
        <v>238.49299999999999</v>
      </c>
      <c r="AB12" s="1">
        <v>153</v>
      </c>
      <c r="AC12" s="1">
        <v>483</v>
      </c>
      <c r="AF12" s="1">
        <v>105.268</v>
      </c>
      <c r="AG12" s="1">
        <v>183</v>
      </c>
      <c r="AH12" s="1">
        <v>9651</v>
      </c>
      <c r="AJ12" s="1">
        <v>119.336</v>
      </c>
      <c r="AK12" s="1">
        <v>149</v>
      </c>
      <c r="AL12" s="1">
        <v>792</v>
      </c>
      <c r="AN12" s="1">
        <v>226.464</v>
      </c>
      <c r="AO12" s="1">
        <v>148</v>
      </c>
      <c r="AP12" s="1">
        <v>486</v>
      </c>
      <c r="AS12" s="1">
        <v>105.96</v>
      </c>
      <c r="AT12" s="1">
        <v>175</v>
      </c>
      <c r="AU12" s="1">
        <v>10452</v>
      </c>
      <c r="AX12" s="1">
        <v>161.98599999999999</v>
      </c>
      <c r="AY12" s="1">
        <v>151</v>
      </c>
      <c r="AZ12" s="1">
        <v>846</v>
      </c>
      <c r="BB12" s="1">
        <v>173.03800000000001</v>
      </c>
      <c r="BC12" s="1">
        <v>148</v>
      </c>
      <c r="BD12" s="1">
        <v>445</v>
      </c>
      <c r="BG12" s="1">
        <v>107.685</v>
      </c>
      <c r="BH12" s="1">
        <v>176</v>
      </c>
      <c r="BI12" s="1">
        <v>13193</v>
      </c>
      <c r="BK12" s="1">
        <v>182.40299999999999</v>
      </c>
      <c r="BL12" s="1">
        <v>156</v>
      </c>
      <c r="BM12" s="1">
        <v>10439</v>
      </c>
      <c r="BO12" s="1">
        <v>203.89500000000001</v>
      </c>
      <c r="BP12" s="1">
        <v>164</v>
      </c>
      <c r="BQ12" s="1">
        <v>7773</v>
      </c>
    </row>
    <row r="13" spans="2:69" x14ac:dyDescent="0.25">
      <c r="B13" s="1">
        <v>82.268000000000001</v>
      </c>
      <c r="C13" s="1">
        <v>156</v>
      </c>
      <c r="D13" s="1">
        <v>8541</v>
      </c>
      <c r="F13" s="1">
        <v>82.268000000000001</v>
      </c>
      <c r="G13" s="1">
        <v>156</v>
      </c>
      <c r="H13" s="1">
        <v>4498</v>
      </c>
      <c r="J13" s="1">
        <v>152.77699999999999</v>
      </c>
      <c r="K13" s="1">
        <v>144</v>
      </c>
      <c r="L13" s="1">
        <v>391</v>
      </c>
      <c r="N13" s="1">
        <v>152.77699999999999</v>
      </c>
      <c r="O13" s="1">
        <v>144</v>
      </c>
      <c r="P13" s="1">
        <v>379</v>
      </c>
      <c r="S13" s="1">
        <v>82.439599999999999</v>
      </c>
      <c r="T13" s="1">
        <v>160</v>
      </c>
      <c r="U13" s="1">
        <v>3890</v>
      </c>
      <c r="W13" s="1">
        <v>163.977</v>
      </c>
      <c r="X13" s="1">
        <v>145</v>
      </c>
      <c r="Y13" s="1">
        <v>426</v>
      </c>
      <c r="AA13" s="1">
        <v>163.977</v>
      </c>
      <c r="AB13" s="1">
        <v>145</v>
      </c>
      <c r="AC13" s="1">
        <v>408</v>
      </c>
      <c r="AF13" s="1">
        <v>82.268000000000001</v>
      </c>
      <c r="AG13" s="1">
        <v>156</v>
      </c>
      <c r="AH13" s="1">
        <v>4342</v>
      </c>
      <c r="AJ13" s="1">
        <v>163.977</v>
      </c>
      <c r="AK13" s="1">
        <v>145</v>
      </c>
      <c r="AL13" s="1">
        <v>418</v>
      </c>
      <c r="AN13" s="1">
        <v>163.977</v>
      </c>
      <c r="AO13" s="1">
        <v>145</v>
      </c>
      <c r="AP13" s="1">
        <v>406</v>
      </c>
      <c r="AS13" s="1">
        <v>82.268000000000001</v>
      </c>
      <c r="AT13" s="1">
        <v>156</v>
      </c>
      <c r="AU13" s="1">
        <v>4640</v>
      </c>
      <c r="AX13" s="1">
        <v>152.77699999999999</v>
      </c>
      <c r="AY13" s="1">
        <v>144</v>
      </c>
      <c r="AZ13" s="1">
        <v>384</v>
      </c>
      <c r="BB13" s="1">
        <v>152.77699999999999</v>
      </c>
      <c r="BC13" s="1">
        <v>144</v>
      </c>
      <c r="BD13" s="1">
        <v>379</v>
      </c>
      <c r="BG13" s="1">
        <v>82.7607</v>
      </c>
      <c r="BH13" s="1">
        <v>153</v>
      </c>
      <c r="BI13" s="1">
        <v>7032</v>
      </c>
      <c r="BK13" s="1">
        <v>153.53200000000001</v>
      </c>
      <c r="BL13" s="1">
        <v>149</v>
      </c>
      <c r="BM13" s="1">
        <v>7175</v>
      </c>
      <c r="BO13" s="1">
        <v>176.554</v>
      </c>
      <c r="BP13" s="1">
        <v>154</v>
      </c>
      <c r="BQ13" s="1">
        <v>5577</v>
      </c>
    </row>
    <row r="14" spans="2:69" x14ac:dyDescent="0.25">
      <c r="B14" s="1">
        <v>104.098</v>
      </c>
      <c r="C14" s="1">
        <v>180</v>
      </c>
      <c r="D14" s="1">
        <v>15222</v>
      </c>
      <c r="F14" s="1">
        <v>106.441</v>
      </c>
      <c r="G14" s="1">
        <v>184</v>
      </c>
      <c r="H14" s="1">
        <v>13399</v>
      </c>
      <c r="J14" s="1">
        <v>164.292</v>
      </c>
      <c r="K14" s="1">
        <v>141</v>
      </c>
      <c r="L14" s="1">
        <v>479</v>
      </c>
      <c r="N14" s="1">
        <v>171.40199999999999</v>
      </c>
      <c r="O14" s="1">
        <v>140</v>
      </c>
      <c r="P14" s="1">
        <v>462</v>
      </c>
      <c r="S14" s="1">
        <v>106.77</v>
      </c>
      <c r="T14" s="1">
        <v>182</v>
      </c>
      <c r="U14" s="1">
        <v>12619</v>
      </c>
      <c r="W14" s="1">
        <v>191.46299999999999</v>
      </c>
      <c r="X14" s="1">
        <v>147</v>
      </c>
      <c r="Y14" s="1">
        <v>801</v>
      </c>
      <c r="AA14" s="1">
        <v>217.411</v>
      </c>
      <c r="AB14" s="1">
        <v>149</v>
      </c>
      <c r="AC14" s="1">
        <v>502</v>
      </c>
      <c r="AF14" s="1">
        <v>103.441</v>
      </c>
      <c r="AG14" s="1">
        <v>184</v>
      </c>
      <c r="AH14" s="1">
        <v>12717</v>
      </c>
      <c r="AJ14" s="1">
        <v>181.858</v>
      </c>
      <c r="AK14" s="1">
        <v>141</v>
      </c>
      <c r="AL14" s="1">
        <v>624</v>
      </c>
      <c r="AN14" s="1">
        <v>195.702</v>
      </c>
      <c r="AO14" s="1">
        <v>141</v>
      </c>
      <c r="AP14" s="1">
        <v>497</v>
      </c>
      <c r="AS14" s="1">
        <v>104.098</v>
      </c>
      <c r="AT14" s="1">
        <v>180</v>
      </c>
      <c r="AU14" s="1">
        <v>13458</v>
      </c>
      <c r="AX14" s="1">
        <v>154.58199999999999</v>
      </c>
      <c r="AY14" s="1">
        <v>156</v>
      </c>
      <c r="AZ14" s="1">
        <v>710</v>
      </c>
      <c r="BB14" s="1">
        <v>172.57</v>
      </c>
      <c r="BC14" s="1">
        <v>140</v>
      </c>
      <c r="BD14" s="1">
        <v>464</v>
      </c>
      <c r="BG14" s="1">
        <v>107.545</v>
      </c>
      <c r="BH14" s="1">
        <v>185</v>
      </c>
      <c r="BI14" s="1">
        <v>13340</v>
      </c>
      <c r="BK14" s="1">
        <v>187.43700000000001</v>
      </c>
      <c r="BL14" s="1">
        <v>153</v>
      </c>
      <c r="BM14" s="1">
        <v>7607</v>
      </c>
      <c r="BO14" s="1">
        <v>219.45699999999999</v>
      </c>
      <c r="BP14" s="1">
        <v>160</v>
      </c>
      <c r="BQ14" s="1">
        <v>4733</v>
      </c>
    </row>
    <row r="15" spans="2:69" x14ac:dyDescent="0.25">
      <c r="B15" s="1">
        <v>95.467799999999997</v>
      </c>
      <c r="C15" s="1">
        <v>232</v>
      </c>
      <c r="D15" s="1">
        <v>12897</v>
      </c>
      <c r="F15" s="1">
        <v>95.467799999999997</v>
      </c>
      <c r="G15" s="1">
        <v>232</v>
      </c>
      <c r="H15" s="1">
        <v>9469</v>
      </c>
      <c r="J15" s="1">
        <v>156.708</v>
      </c>
      <c r="K15" s="1">
        <v>142</v>
      </c>
      <c r="L15" s="1">
        <v>437</v>
      </c>
      <c r="N15" s="1">
        <v>155.61799999999999</v>
      </c>
      <c r="O15" s="1">
        <v>140</v>
      </c>
      <c r="P15" s="1">
        <v>426</v>
      </c>
      <c r="S15" s="1">
        <v>95.139300000000006</v>
      </c>
      <c r="T15" s="1">
        <v>234</v>
      </c>
      <c r="U15" s="1">
        <v>6729</v>
      </c>
      <c r="W15" s="1">
        <v>177.886</v>
      </c>
      <c r="X15" s="1">
        <v>147</v>
      </c>
      <c r="Y15" s="1">
        <v>1262</v>
      </c>
      <c r="AA15" s="1">
        <v>236.535</v>
      </c>
      <c r="AB15" s="1">
        <v>145</v>
      </c>
      <c r="AC15" s="1">
        <v>620</v>
      </c>
      <c r="AF15" s="1">
        <v>95.467799999999997</v>
      </c>
      <c r="AG15" s="1">
        <v>232</v>
      </c>
      <c r="AH15" s="1">
        <v>9160</v>
      </c>
      <c r="AJ15" s="1">
        <v>156.22399999999999</v>
      </c>
      <c r="AK15" s="1">
        <v>141</v>
      </c>
      <c r="AL15" s="1">
        <v>644</v>
      </c>
      <c r="AN15" s="1">
        <v>210.26900000000001</v>
      </c>
      <c r="AO15" s="1">
        <v>141</v>
      </c>
      <c r="AP15" s="1">
        <v>534</v>
      </c>
      <c r="AS15" s="1">
        <v>95.467799999999997</v>
      </c>
      <c r="AT15" s="1">
        <v>232</v>
      </c>
      <c r="AU15" s="1">
        <v>10432</v>
      </c>
      <c r="AX15" s="1">
        <v>158.011</v>
      </c>
      <c r="AY15" s="1">
        <v>141</v>
      </c>
      <c r="AZ15" s="1">
        <v>443</v>
      </c>
      <c r="BB15" s="1">
        <v>158.09800000000001</v>
      </c>
      <c r="BC15" s="1">
        <v>140</v>
      </c>
      <c r="BD15" s="1">
        <v>445</v>
      </c>
      <c r="BG15" s="1">
        <v>95.803600000000003</v>
      </c>
      <c r="BH15" s="1">
        <v>235</v>
      </c>
      <c r="BI15" s="1">
        <v>9135</v>
      </c>
      <c r="BK15" s="1">
        <v>171.52600000000001</v>
      </c>
      <c r="BL15" s="1">
        <v>145</v>
      </c>
      <c r="BM15" s="1">
        <v>6089</v>
      </c>
      <c r="BO15" s="1">
        <v>215.185</v>
      </c>
      <c r="BP15" s="1">
        <v>148</v>
      </c>
      <c r="BQ15" s="1">
        <v>4846</v>
      </c>
    </row>
    <row r="16" spans="2:69" x14ac:dyDescent="0.25">
      <c r="B16" s="1">
        <v>97.441100000000006</v>
      </c>
      <c r="C16" s="1">
        <v>213</v>
      </c>
      <c r="D16" s="1">
        <v>13236</v>
      </c>
      <c r="F16" s="1">
        <v>97.441100000000006</v>
      </c>
      <c r="G16" s="1">
        <v>213</v>
      </c>
      <c r="H16" s="1">
        <v>10644</v>
      </c>
      <c r="J16" s="1">
        <v>127.639</v>
      </c>
      <c r="K16" s="1">
        <v>150</v>
      </c>
      <c r="L16" s="1">
        <v>429</v>
      </c>
      <c r="N16" s="1">
        <v>127.639</v>
      </c>
      <c r="O16" s="1">
        <v>150</v>
      </c>
      <c r="P16" s="1">
        <v>417</v>
      </c>
      <c r="S16" s="1">
        <v>97.803600000000003</v>
      </c>
      <c r="T16" s="1">
        <v>213</v>
      </c>
      <c r="U16" s="1">
        <v>7875</v>
      </c>
      <c r="W16" s="1">
        <v>165.89099999999999</v>
      </c>
      <c r="X16" s="1">
        <v>151</v>
      </c>
      <c r="Y16" s="1">
        <v>477</v>
      </c>
      <c r="AA16" s="1">
        <v>165.89099999999999</v>
      </c>
      <c r="AB16" s="1">
        <v>151</v>
      </c>
      <c r="AC16" s="1">
        <v>461</v>
      </c>
      <c r="AF16" s="1">
        <v>97.803600000000003</v>
      </c>
      <c r="AG16" s="1">
        <v>213</v>
      </c>
      <c r="AH16" s="1">
        <v>10256</v>
      </c>
      <c r="AJ16" s="1">
        <v>140.268</v>
      </c>
      <c r="AK16" s="1">
        <v>150</v>
      </c>
      <c r="AL16" s="1">
        <v>461</v>
      </c>
      <c r="AN16" s="1">
        <v>164.477</v>
      </c>
      <c r="AO16" s="1">
        <v>150</v>
      </c>
      <c r="AP16" s="1">
        <v>453</v>
      </c>
      <c r="AS16" s="1">
        <v>97.441100000000006</v>
      </c>
      <c r="AT16" s="1">
        <v>213</v>
      </c>
      <c r="AU16" s="1">
        <v>11111</v>
      </c>
      <c r="AX16" s="1">
        <v>157.55199999999999</v>
      </c>
      <c r="AY16" s="1">
        <v>151</v>
      </c>
      <c r="AZ16" s="1">
        <v>431</v>
      </c>
      <c r="BB16" s="1">
        <v>127.639</v>
      </c>
      <c r="BC16" s="1">
        <v>150</v>
      </c>
      <c r="BD16" s="1">
        <v>417</v>
      </c>
      <c r="BG16" s="1">
        <v>97.441100000000006</v>
      </c>
      <c r="BH16" s="1">
        <v>213</v>
      </c>
      <c r="BI16" s="1">
        <v>11020</v>
      </c>
      <c r="BK16" s="1">
        <v>155.316</v>
      </c>
      <c r="BL16" s="1">
        <v>151</v>
      </c>
      <c r="BM16" s="1">
        <v>8625</v>
      </c>
      <c r="BO16" s="1">
        <v>183.10599999999999</v>
      </c>
      <c r="BP16" s="1">
        <v>158</v>
      </c>
      <c r="BQ16" s="1">
        <v>4931</v>
      </c>
    </row>
    <row r="17" spans="2:69" x14ac:dyDescent="0.25">
      <c r="B17" s="1">
        <v>123.776</v>
      </c>
      <c r="C17" s="1">
        <v>184</v>
      </c>
      <c r="D17" s="1">
        <v>15698</v>
      </c>
      <c r="F17" s="1">
        <v>125.215</v>
      </c>
      <c r="G17" s="1">
        <v>186</v>
      </c>
      <c r="H17" s="1">
        <v>15615</v>
      </c>
      <c r="J17" s="1">
        <v>169.07</v>
      </c>
      <c r="K17" s="1">
        <v>141</v>
      </c>
      <c r="L17" s="1">
        <v>504</v>
      </c>
      <c r="N17" s="1">
        <v>183.33199999999999</v>
      </c>
      <c r="O17" s="1">
        <v>140</v>
      </c>
      <c r="P17" s="1">
        <v>452</v>
      </c>
      <c r="S17" s="1">
        <v>125.872</v>
      </c>
      <c r="T17" s="1">
        <v>182</v>
      </c>
      <c r="U17" s="1">
        <v>15602</v>
      </c>
      <c r="W17" s="1">
        <v>208.70099999999999</v>
      </c>
      <c r="X17" s="1">
        <v>153</v>
      </c>
      <c r="Y17" s="1">
        <v>1472</v>
      </c>
      <c r="AA17" s="1">
        <v>211.322</v>
      </c>
      <c r="AB17" s="1">
        <v>153</v>
      </c>
      <c r="AC17" s="1">
        <v>508</v>
      </c>
      <c r="AF17" s="1">
        <v>123.119</v>
      </c>
      <c r="AG17" s="1">
        <v>188</v>
      </c>
      <c r="AH17" s="1">
        <v>15599</v>
      </c>
      <c r="AJ17" s="1">
        <v>182.95099999999999</v>
      </c>
      <c r="AK17" s="1">
        <v>141</v>
      </c>
      <c r="AL17" s="1">
        <v>618</v>
      </c>
      <c r="AN17" s="1">
        <v>196.322</v>
      </c>
      <c r="AO17" s="1">
        <v>140</v>
      </c>
      <c r="AP17" s="1">
        <v>493</v>
      </c>
      <c r="AS17" s="1">
        <v>123.776</v>
      </c>
      <c r="AT17" s="1">
        <v>184</v>
      </c>
      <c r="AU17" s="1">
        <v>15638</v>
      </c>
      <c r="AX17" s="1">
        <v>174.58500000000001</v>
      </c>
      <c r="AY17" s="1">
        <v>145</v>
      </c>
      <c r="AZ17" s="1">
        <v>1242</v>
      </c>
      <c r="BB17" s="1">
        <v>173.10599999999999</v>
      </c>
      <c r="BC17" s="1">
        <v>138</v>
      </c>
      <c r="BD17" s="1">
        <v>458</v>
      </c>
      <c r="BG17" s="1">
        <v>123.776</v>
      </c>
      <c r="BH17" s="1">
        <v>184</v>
      </c>
      <c r="BI17" s="1">
        <v>15641</v>
      </c>
      <c r="BK17" s="1">
        <v>166.661</v>
      </c>
      <c r="BL17" s="1">
        <v>159</v>
      </c>
      <c r="BM17" s="1">
        <v>14157</v>
      </c>
      <c r="BO17" s="1">
        <v>203.53899999999999</v>
      </c>
      <c r="BP17" s="1">
        <v>150</v>
      </c>
      <c r="BQ17" s="1">
        <v>11341</v>
      </c>
    </row>
    <row r="18" spans="2:69" x14ac:dyDescent="0.25">
      <c r="B18" s="1">
        <v>145.74199999999999</v>
      </c>
      <c r="C18" s="1">
        <v>204</v>
      </c>
      <c r="D18" s="1">
        <v>15381</v>
      </c>
      <c r="F18" s="1">
        <v>145.08500000000001</v>
      </c>
      <c r="G18" s="1">
        <v>208</v>
      </c>
      <c r="H18" s="1">
        <v>15162</v>
      </c>
      <c r="J18" s="1">
        <v>148.64400000000001</v>
      </c>
      <c r="K18" s="1">
        <v>132</v>
      </c>
      <c r="L18" s="1">
        <v>417</v>
      </c>
      <c r="N18" s="1">
        <v>160.49799999999999</v>
      </c>
      <c r="O18" s="1">
        <v>133</v>
      </c>
      <c r="P18" s="1">
        <v>409</v>
      </c>
      <c r="S18" s="1">
        <v>144.756</v>
      </c>
      <c r="T18" s="1">
        <v>210</v>
      </c>
      <c r="U18" s="1">
        <v>15102</v>
      </c>
      <c r="W18" s="1">
        <v>180.01599999999999</v>
      </c>
      <c r="X18" s="1">
        <v>139</v>
      </c>
      <c r="Y18" s="1">
        <v>1046</v>
      </c>
      <c r="AA18" s="1">
        <v>185.559</v>
      </c>
      <c r="AB18" s="1">
        <v>139</v>
      </c>
      <c r="AC18" s="1">
        <v>482</v>
      </c>
      <c r="AF18" s="1">
        <v>145.08500000000001</v>
      </c>
      <c r="AG18" s="1">
        <v>208</v>
      </c>
      <c r="AH18" s="1">
        <v>15152</v>
      </c>
      <c r="AJ18" s="1">
        <v>167.97</v>
      </c>
      <c r="AK18" s="1">
        <v>132</v>
      </c>
      <c r="AL18" s="1">
        <v>743</v>
      </c>
      <c r="AN18" s="1">
        <v>178.14400000000001</v>
      </c>
      <c r="AO18" s="1">
        <v>132</v>
      </c>
      <c r="AP18" s="1">
        <v>464</v>
      </c>
      <c r="AS18" s="1">
        <v>145.74199999999999</v>
      </c>
      <c r="AT18" s="1">
        <v>204</v>
      </c>
      <c r="AU18" s="1">
        <v>15262</v>
      </c>
      <c r="AX18" s="1">
        <v>145.74700000000001</v>
      </c>
      <c r="AY18" s="1">
        <v>132</v>
      </c>
      <c r="AZ18" s="1">
        <v>392</v>
      </c>
      <c r="BB18" s="1">
        <v>147.922</v>
      </c>
      <c r="BC18" s="1">
        <v>132</v>
      </c>
      <c r="BD18" s="1">
        <v>396</v>
      </c>
      <c r="BG18" s="1">
        <v>145.74199999999999</v>
      </c>
      <c r="BH18" s="1">
        <v>204</v>
      </c>
      <c r="BI18" s="1">
        <v>15278</v>
      </c>
      <c r="BK18" s="1">
        <v>158.58500000000001</v>
      </c>
      <c r="BL18" s="1">
        <v>133</v>
      </c>
      <c r="BM18" s="1">
        <v>11722</v>
      </c>
      <c r="BO18" s="1">
        <v>169.245</v>
      </c>
      <c r="BP18" s="1">
        <v>137</v>
      </c>
      <c r="BQ18" s="1">
        <v>7621</v>
      </c>
    </row>
    <row r="19" spans="2:69" x14ac:dyDescent="0.25">
      <c r="B19" s="1">
        <v>107.977</v>
      </c>
      <c r="C19" s="1">
        <v>177</v>
      </c>
      <c r="D19" s="1">
        <v>13643</v>
      </c>
      <c r="F19" s="1">
        <v>107.977</v>
      </c>
      <c r="G19" s="1">
        <v>177</v>
      </c>
      <c r="H19" s="1">
        <v>11904</v>
      </c>
      <c r="J19" s="1">
        <v>157.22999999999999</v>
      </c>
      <c r="K19" s="1">
        <v>140</v>
      </c>
      <c r="L19" s="1">
        <v>524</v>
      </c>
      <c r="N19" s="1">
        <v>161.715</v>
      </c>
      <c r="O19" s="1">
        <v>140</v>
      </c>
      <c r="P19" s="1">
        <v>404</v>
      </c>
      <c r="S19" s="1">
        <v>107.977</v>
      </c>
      <c r="T19" s="1">
        <v>177</v>
      </c>
      <c r="U19" s="1">
        <v>10652</v>
      </c>
      <c r="W19" s="1">
        <v>195.17400000000001</v>
      </c>
      <c r="X19" s="1">
        <v>142</v>
      </c>
      <c r="Y19" s="1">
        <v>1191</v>
      </c>
      <c r="AA19" s="1">
        <v>225.28</v>
      </c>
      <c r="AB19" s="1">
        <v>144</v>
      </c>
      <c r="AC19" s="1">
        <v>512</v>
      </c>
      <c r="AF19" s="1">
        <v>107.977</v>
      </c>
      <c r="AG19" s="1">
        <v>177</v>
      </c>
      <c r="AH19" s="1">
        <v>11702</v>
      </c>
      <c r="AJ19" s="1">
        <v>182.452</v>
      </c>
      <c r="AK19" s="1">
        <v>140</v>
      </c>
      <c r="AL19" s="1">
        <v>1048</v>
      </c>
      <c r="AN19" s="1">
        <v>206.07300000000001</v>
      </c>
      <c r="AO19" s="1">
        <v>141</v>
      </c>
      <c r="AP19" s="1">
        <v>475</v>
      </c>
      <c r="AS19" s="1">
        <v>107.977</v>
      </c>
      <c r="AT19" s="1">
        <v>177</v>
      </c>
      <c r="AU19" s="1">
        <v>12208</v>
      </c>
      <c r="AX19" s="1">
        <v>152.227</v>
      </c>
      <c r="AY19" s="1">
        <v>141</v>
      </c>
      <c r="AZ19" s="1">
        <v>414</v>
      </c>
      <c r="BB19" s="1">
        <v>156.59200000000001</v>
      </c>
      <c r="BC19" s="1">
        <v>140</v>
      </c>
      <c r="BD19" s="1">
        <v>393</v>
      </c>
      <c r="BG19" s="1">
        <v>109.29600000000001</v>
      </c>
      <c r="BH19" s="1">
        <v>177</v>
      </c>
      <c r="BI19" s="1">
        <v>12410</v>
      </c>
      <c r="BK19" s="1">
        <v>170.411</v>
      </c>
      <c r="BL19" s="1">
        <v>175</v>
      </c>
      <c r="BM19" s="1">
        <v>9601</v>
      </c>
      <c r="BO19" s="1">
        <v>200.804</v>
      </c>
      <c r="BP19" s="1">
        <v>147</v>
      </c>
      <c r="BQ19" s="1">
        <v>8034</v>
      </c>
    </row>
    <row r="20" spans="2:69" x14ac:dyDescent="0.25">
      <c r="B20" s="1">
        <v>81.546199999999999</v>
      </c>
      <c r="C20" s="1">
        <v>158</v>
      </c>
      <c r="D20" s="1">
        <v>12329</v>
      </c>
      <c r="F20" s="1">
        <v>80.914500000000004</v>
      </c>
      <c r="G20" s="1">
        <v>163</v>
      </c>
      <c r="H20" s="1">
        <v>7035</v>
      </c>
      <c r="J20" s="1">
        <v>110.176</v>
      </c>
      <c r="K20" s="1">
        <v>157</v>
      </c>
      <c r="L20" s="1">
        <v>533</v>
      </c>
      <c r="N20" s="1">
        <v>124.05200000000001</v>
      </c>
      <c r="O20" s="1">
        <v>152</v>
      </c>
      <c r="P20" s="1">
        <v>464</v>
      </c>
      <c r="S20" s="1">
        <v>81.578699999999998</v>
      </c>
      <c r="T20" s="1">
        <v>162</v>
      </c>
      <c r="U20" s="1">
        <v>5923</v>
      </c>
      <c r="W20" s="1">
        <v>179.43899999999999</v>
      </c>
      <c r="X20" s="1">
        <v>158</v>
      </c>
      <c r="Y20" s="1">
        <v>497</v>
      </c>
      <c r="AA20" s="1">
        <v>179.43899999999999</v>
      </c>
      <c r="AB20" s="1">
        <v>158</v>
      </c>
      <c r="AC20" s="1">
        <v>482</v>
      </c>
      <c r="AF20" s="1">
        <v>81.421800000000005</v>
      </c>
      <c r="AG20" s="1">
        <v>166</v>
      </c>
      <c r="AH20" s="1">
        <v>6841</v>
      </c>
      <c r="AJ20" s="1">
        <v>102.137</v>
      </c>
      <c r="AK20" s="1">
        <v>153</v>
      </c>
      <c r="AL20" s="1">
        <v>467</v>
      </c>
      <c r="AN20" s="1">
        <v>174.345</v>
      </c>
      <c r="AO20" s="1">
        <v>152</v>
      </c>
      <c r="AP20" s="1">
        <v>477</v>
      </c>
      <c r="AS20" s="1">
        <v>80.914500000000004</v>
      </c>
      <c r="AT20" s="1">
        <v>163</v>
      </c>
      <c r="AU20" s="1">
        <v>7413</v>
      </c>
      <c r="AX20" s="1">
        <v>125.21</v>
      </c>
      <c r="AY20" s="1">
        <v>161</v>
      </c>
      <c r="AZ20" s="1">
        <v>594</v>
      </c>
      <c r="BB20" s="1">
        <v>130.57599999999999</v>
      </c>
      <c r="BC20" s="1">
        <v>154</v>
      </c>
      <c r="BD20" s="1">
        <v>454</v>
      </c>
      <c r="BG20" s="1">
        <v>81.865700000000004</v>
      </c>
      <c r="BH20" s="1">
        <v>156</v>
      </c>
      <c r="BI20" s="1">
        <v>7864</v>
      </c>
      <c r="BK20" s="1">
        <v>154.90199999999999</v>
      </c>
      <c r="BL20" s="1">
        <v>157</v>
      </c>
      <c r="BM20" s="1">
        <v>5315</v>
      </c>
      <c r="BO20" s="1">
        <v>183.19800000000001</v>
      </c>
      <c r="BP20" s="1">
        <v>155</v>
      </c>
      <c r="BQ20" s="1">
        <v>2888</v>
      </c>
    </row>
    <row r="21" spans="2:69" x14ac:dyDescent="0.25">
      <c r="B21" s="1">
        <v>144.80500000000001</v>
      </c>
      <c r="C21" s="1">
        <v>219</v>
      </c>
      <c r="D21" s="1">
        <v>14437</v>
      </c>
      <c r="F21" s="1">
        <v>146.119</v>
      </c>
      <c r="G21" s="1">
        <v>211</v>
      </c>
      <c r="H21" s="1">
        <v>13359</v>
      </c>
      <c r="J21" s="1">
        <v>174.47800000000001</v>
      </c>
      <c r="K21" s="1">
        <v>153</v>
      </c>
      <c r="L21" s="1">
        <v>479</v>
      </c>
      <c r="N21" s="1">
        <v>182.10599999999999</v>
      </c>
      <c r="O21" s="1">
        <v>152</v>
      </c>
      <c r="P21" s="1">
        <v>470</v>
      </c>
      <c r="S21" s="1">
        <v>146.119</v>
      </c>
      <c r="T21" s="1">
        <v>211</v>
      </c>
      <c r="U21" s="1">
        <v>12356</v>
      </c>
      <c r="W21" s="1">
        <v>205.565</v>
      </c>
      <c r="X21" s="1">
        <v>158</v>
      </c>
      <c r="Y21" s="1">
        <v>1431</v>
      </c>
      <c r="AA21" s="1">
        <v>233.429</v>
      </c>
      <c r="AB21" s="1">
        <v>158</v>
      </c>
      <c r="AC21" s="1">
        <v>513</v>
      </c>
      <c r="AF21" s="1">
        <v>146.119</v>
      </c>
      <c r="AG21" s="1">
        <v>211</v>
      </c>
      <c r="AH21" s="1">
        <v>13198</v>
      </c>
      <c r="AJ21" s="1">
        <v>192.358</v>
      </c>
      <c r="AK21" s="1">
        <v>154</v>
      </c>
      <c r="AL21" s="1">
        <v>870</v>
      </c>
      <c r="AN21" s="1">
        <v>218.358</v>
      </c>
      <c r="AO21" s="1">
        <v>153</v>
      </c>
      <c r="AP21" s="1">
        <v>518</v>
      </c>
      <c r="AS21" s="1">
        <v>146.119</v>
      </c>
      <c r="AT21" s="1">
        <v>211</v>
      </c>
      <c r="AU21" s="1">
        <v>13645</v>
      </c>
      <c r="AX21" s="1">
        <v>177.66900000000001</v>
      </c>
      <c r="AY21" s="1">
        <v>154</v>
      </c>
      <c r="AZ21" s="1">
        <v>611</v>
      </c>
      <c r="BB21" s="1">
        <v>176.58500000000001</v>
      </c>
      <c r="BC21" s="1">
        <v>152</v>
      </c>
      <c r="BD21" s="1">
        <v>473</v>
      </c>
      <c r="BG21" s="1">
        <v>147.43799999999999</v>
      </c>
      <c r="BH21" s="1">
        <v>211</v>
      </c>
      <c r="BI21" s="1">
        <v>13585</v>
      </c>
      <c r="BK21" s="1">
        <v>198.083</v>
      </c>
      <c r="BL21" s="1">
        <v>157</v>
      </c>
      <c r="BM21" s="1">
        <v>10741</v>
      </c>
      <c r="BO21" s="1">
        <v>218.72300000000001</v>
      </c>
      <c r="BP21" s="1">
        <v>168</v>
      </c>
      <c r="BQ21" s="1">
        <v>6777</v>
      </c>
    </row>
    <row r="22" spans="2:69" x14ac:dyDescent="0.25">
      <c r="B22" s="1">
        <v>145.81299999999999</v>
      </c>
      <c r="C22" s="1">
        <v>202</v>
      </c>
      <c r="D22" s="1">
        <v>15700</v>
      </c>
      <c r="F22" s="1">
        <v>145.15600000000001</v>
      </c>
      <c r="G22" s="1">
        <v>206</v>
      </c>
      <c r="H22" s="1">
        <v>15582</v>
      </c>
      <c r="J22" s="1">
        <v>164.61600000000001</v>
      </c>
      <c r="K22" s="1">
        <v>144</v>
      </c>
      <c r="L22" s="1">
        <v>477</v>
      </c>
      <c r="N22" s="1">
        <v>172.39699999999999</v>
      </c>
      <c r="O22" s="1">
        <v>141</v>
      </c>
      <c r="P22" s="1">
        <v>458</v>
      </c>
      <c r="S22" s="1">
        <v>146.14099999999999</v>
      </c>
      <c r="T22" s="1">
        <v>200</v>
      </c>
      <c r="U22" s="1">
        <v>15583</v>
      </c>
      <c r="W22" s="1">
        <v>188.28</v>
      </c>
      <c r="X22" s="1">
        <v>147</v>
      </c>
      <c r="Y22" s="1">
        <v>815</v>
      </c>
      <c r="AA22" s="1">
        <v>190.65899999999999</v>
      </c>
      <c r="AB22" s="1">
        <v>147</v>
      </c>
      <c r="AC22" s="1">
        <v>490</v>
      </c>
      <c r="AF22" s="1">
        <v>145.15600000000001</v>
      </c>
      <c r="AG22" s="1">
        <v>206</v>
      </c>
      <c r="AH22" s="1">
        <v>15577</v>
      </c>
      <c r="AJ22" s="1">
        <v>179.91800000000001</v>
      </c>
      <c r="AK22" s="1">
        <v>142</v>
      </c>
      <c r="AL22" s="1">
        <v>712</v>
      </c>
      <c r="AN22" s="1">
        <v>183.61</v>
      </c>
      <c r="AO22" s="1">
        <v>141</v>
      </c>
      <c r="AP22" s="1">
        <v>471</v>
      </c>
      <c r="AS22" s="1">
        <v>145.81299999999999</v>
      </c>
      <c r="AT22" s="1">
        <v>202</v>
      </c>
      <c r="AU22" s="1">
        <v>15629</v>
      </c>
      <c r="AX22" s="1">
        <v>162.73400000000001</v>
      </c>
      <c r="AY22" s="1">
        <v>145</v>
      </c>
      <c r="AZ22" s="1">
        <v>582</v>
      </c>
      <c r="BB22" s="1">
        <v>164.51400000000001</v>
      </c>
      <c r="BC22" s="1">
        <v>141</v>
      </c>
      <c r="BD22" s="1">
        <v>424</v>
      </c>
      <c r="BG22" s="1">
        <v>145.81299999999999</v>
      </c>
      <c r="BH22" s="1">
        <v>202</v>
      </c>
      <c r="BI22" s="1">
        <v>15640</v>
      </c>
      <c r="BK22" s="1">
        <v>166.816</v>
      </c>
      <c r="BL22" s="1">
        <v>149</v>
      </c>
      <c r="BM22" s="1">
        <v>13170</v>
      </c>
      <c r="BO22" s="1">
        <v>176.06700000000001</v>
      </c>
      <c r="BP22" s="1">
        <v>149</v>
      </c>
      <c r="BQ22" s="1">
        <v>8326</v>
      </c>
    </row>
    <row r="23" spans="2:69" x14ac:dyDescent="0.25">
      <c r="B23" s="1">
        <v>152.285</v>
      </c>
      <c r="C23" s="1">
        <v>197</v>
      </c>
      <c r="D23" s="1">
        <v>15180</v>
      </c>
      <c r="F23" s="1">
        <v>152.285</v>
      </c>
      <c r="G23" s="1">
        <v>197</v>
      </c>
      <c r="H23" s="1">
        <v>14950</v>
      </c>
      <c r="J23" s="1">
        <v>154.55500000000001</v>
      </c>
      <c r="K23" s="1">
        <v>141</v>
      </c>
      <c r="L23" s="1">
        <v>445</v>
      </c>
      <c r="N23" s="1">
        <v>154.55500000000001</v>
      </c>
      <c r="O23" s="1">
        <v>141</v>
      </c>
      <c r="P23" s="1">
        <v>398</v>
      </c>
      <c r="S23" s="1">
        <v>152.785</v>
      </c>
      <c r="T23" s="1">
        <v>199</v>
      </c>
      <c r="U23" s="1">
        <v>14902</v>
      </c>
      <c r="W23" s="1">
        <v>168.46100000000001</v>
      </c>
      <c r="X23" s="1">
        <v>144</v>
      </c>
      <c r="Y23" s="1">
        <v>474</v>
      </c>
      <c r="AA23" s="1">
        <v>169.66800000000001</v>
      </c>
      <c r="AB23" s="1">
        <v>144</v>
      </c>
      <c r="AC23" s="1">
        <v>423</v>
      </c>
      <c r="AF23" s="1">
        <v>152.285</v>
      </c>
      <c r="AG23" s="1">
        <v>197</v>
      </c>
      <c r="AH23" s="1">
        <v>14928</v>
      </c>
      <c r="AJ23" s="1">
        <v>164.49600000000001</v>
      </c>
      <c r="AK23" s="1">
        <v>141</v>
      </c>
      <c r="AL23" s="1">
        <v>466</v>
      </c>
      <c r="AN23" s="1">
        <v>167.91</v>
      </c>
      <c r="AO23" s="1">
        <v>141</v>
      </c>
      <c r="AP23" s="1">
        <v>422</v>
      </c>
      <c r="AS23" s="1">
        <v>152.285</v>
      </c>
      <c r="AT23" s="1">
        <v>197</v>
      </c>
      <c r="AU23" s="1">
        <v>15017</v>
      </c>
      <c r="AX23" s="1">
        <v>153.15700000000001</v>
      </c>
      <c r="AY23" s="1">
        <v>141</v>
      </c>
      <c r="AZ23" s="1">
        <v>438</v>
      </c>
      <c r="BB23" s="1">
        <v>154.55500000000001</v>
      </c>
      <c r="BC23" s="1">
        <v>141</v>
      </c>
      <c r="BD23" s="1">
        <v>398</v>
      </c>
      <c r="BG23" s="1">
        <v>152.85599999999999</v>
      </c>
      <c r="BH23" s="1">
        <v>188</v>
      </c>
      <c r="BI23" s="1">
        <v>14826</v>
      </c>
      <c r="BK23" s="1">
        <v>176.26300000000001</v>
      </c>
      <c r="BL23" s="1">
        <v>143</v>
      </c>
      <c r="BM23" s="1">
        <v>11364</v>
      </c>
      <c r="BO23" s="1">
        <v>182.96799999999999</v>
      </c>
      <c r="BP23" s="1">
        <v>152</v>
      </c>
      <c r="BQ23" s="1">
        <v>6709</v>
      </c>
    </row>
    <row r="24" spans="2:69" x14ac:dyDescent="0.25">
      <c r="B24" s="1">
        <v>153.64699999999999</v>
      </c>
      <c r="C24" s="1">
        <v>137</v>
      </c>
      <c r="D24" s="1">
        <v>15233</v>
      </c>
      <c r="F24" s="1">
        <v>153.64699999999999</v>
      </c>
      <c r="G24" s="1">
        <v>137</v>
      </c>
      <c r="H24" s="1">
        <v>14762</v>
      </c>
      <c r="J24" s="1">
        <v>158.53299999999999</v>
      </c>
      <c r="K24" s="1">
        <v>138</v>
      </c>
      <c r="L24" s="1">
        <v>627</v>
      </c>
      <c r="N24" s="1">
        <v>158.87</v>
      </c>
      <c r="O24" s="1">
        <v>137</v>
      </c>
      <c r="P24" s="1">
        <v>408</v>
      </c>
      <c r="S24" s="1">
        <v>153.64699999999999</v>
      </c>
      <c r="T24" s="1">
        <v>137</v>
      </c>
      <c r="U24" s="1">
        <v>14525</v>
      </c>
      <c r="W24" s="1">
        <v>180.35900000000001</v>
      </c>
      <c r="X24" s="1">
        <v>141</v>
      </c>
      <c r="Y24" s="1">
        <v>775</v>
      </c>
      <c r="AA24" s="1">
        <v>185.11600000000001</v>
      </c>
      <c r="AB24" s="1">
        <v>141</v>
      </c>
      <c r="AC24" s="1">
        <v>448</v>
      </c>
      <c r="AF24" s="1">
        <v>153.64699999999999</v>
      </c>
      <c r="AG24" s="1">
        <v>137</v>
      </c>
      <c r="AH24" s="1">
        <v>14734</v>
      </c>
      <c r="AJ24" s="1">
        <v>171.90899999999999</v>
      </c>
      <c r="AK24" s="1">
        <v>139</v>
      </c>
      <c r="AL24" s="1">
        <v>613</v>
      </c>
      <c r="AN24" s="1">
        <v>183.11600000000001</v>
      </c>
      <c r="AO24" s="1">
        <v>139</v>
      </c>
      <c r="AP24" s="1">
        <v>445</v>
      </c>
      <c r="AS24" s="1">
        <v>153.64699999999999</v>
      </c>
      <c r="AT24" s="1">
        <v>137</v>
      </c>
      <c r="AU24" s="1">
        <v>15000</v>
      </c>
      <c r="AX24" s="1">
        <v>158.46199999999999</v>
      </c>
      <c r="AY24" s="1">
        <v>137</v>
      </c>
      <c r="AZ24" s="1">
        <v>729</v>
      </c>
      <c r="BB24" s="1">
        <v>164.339</v>
      </c>
      <c r="BC24" s="1">
        <v>137</v>
      </c>
      <c r="BD24" s="1">
        <v>416</v>
      </c>
      <c r="BG24" s="1">
        <v>153.64699999999999</v>
      </c>
      <c r="BH24" s="1">
        <v>137</v>
      </c>
      <c r="BI24" s="1">
        <v>14997</v>
      </c>
      <c r="BK24" s="1">
        <v>162.971</v>
      </c>
      <c r="BL24" s="1">
        <v>142</v>
      </c>
      <c r="BM24" s="1">
        <v>10411</v>
      </c>
      <c r="BO24" s="1">
        <v>165.291</v>
      </c>
      <c r="BP24" s="1">
        <v>143</v>
      </c>
      <c r="BQ24" s="1">
        <v>6617</v>
      </c>
    </row>
    <row r="25" spans="2:69" x14ac:dyDescent="0.25">
      <c r="B25" s="1">
        <v>154.45500000000001</v>
      </c>
      <c r="C25" s="1">
        <v>139</v>
      </c>
      <c r="D25" s="1">
        <v>14933</v>
      </c>
      <c r="F25" s="1">
        <v>154.45500000000001</v>
      </c>
      <c r="G25" s="1">
        <v>139</v>
      </c>
      <c r="H25" s="1">
        <v>13430</v>
      </c>
      <c r="J25" s="1">
        <v>156.904</v>
      </c>
      <c r="K25" s="1">
        <v>139</v>
      </c>
      <c r="L25" s="1">
        <v>483</v>
      </c>
      <c r="N25" s="1">
        <v>163.785</v>
      </c>
      <c r="O25" s="1">
        <v>139</v>
      </c>
      <c r="P25" s="1">
        <v>404</v>
      </c>
      <c r="S25" s="1">
        <v>154.45500000000001</v>
      </c>
      <c r="T25" s="1">
        <v>139</v>
      </c>
      <c r="U25" s="1">
        <v>12266</v>
      </c>
      <c r="W25" s="1">
        <v>174.053</v>
      </c>
      <c r="X25" s="1">
        <v>140</v>
      </c>
      <c r="Y25" s="1">
        <v>689</v>
      </c>
      <c r="AA25" s="1">
        <v>177.46700000000001</v>
      </c>
      <c r="AB25" s="1">
        <v>140</v>
      </c>
      <c r="AC25" s="1">
        <v>439</v>
      </c>
      <c r="AF25" s="1">
        <v>154.45500000000001</v>
      </c>
      <c r="AG25" s="1">
        <v>139</v>
      </c>
      <c r="AH25" s="1">
        <v>13228</v>
      </c>
      <c r="AJ25" s="1">
        <v>169.43100000000001</v>
      </c>
      <c r="AK25" s="1">
        <v>139</v>
      </c>
      <c r="AL25" s="1">
        <v>576</v>
      </c>
      <c r="AN25" s="1">
        <v>174.63800000000001</v>
      </c>
      <c r="AO25" s="1">
        <v>139</v>
      </c>
      <c r="AP25" s="1">
        <v>438</v>
      </c>
      <c r="AS25" s="1">
        <v>154.45500000000001</v>
      </c>
      <c r="AT25" s="1">
        <v>139</v>
      </c>
      <c r="AU25" s="1">
        <v>14031</v>
      </c>
      <c r="AX25" s="1">
        <v>163.11099999999999</v>
      </c>
      <c r="AY25" s="1">
        <v>140</v>
      </c>
      <c r="AZ25" s="1">
        <v>676</v>
      </c>
      <c r="BB25" s="1">
        <v>162.95599999999999</v>
      </c>
      <c r="BC25" s="1">
        <v>139</v>
      </c>
      <c r="BD25" s="1">
        <v>402</v>
      </c>
      <c r="BG25" s="1">
        <v>154.45500000000001</v>
      </c>
      <c r="BH25" s="1">
        <v>139</v>
      </c>
      <c r="BI25" s="1">
        <v>14383</v>
      </c>
      <c r="BK25" s="1">
        <v>178.26900000000001</v>
      </c>
      <c r="BL25" s="1">
        <v>140</v>
      </c>
      <c r="BM25" s="1">
        <v>10051</v>
      </c>
      <c r="BO25" s="1">
        <v>192.08099999999999</v>
      </c>
      <c r="BP25" s="1">
        <v>152</v>
      </c>
      <c r="BQ25" s="1">
        <v>7526</v>
      </c>
    </row>
    <row r="26" spans="2:69" x14ac:dyDescent="0.25">
      <c r="B26" s="1">
        <v>103.458</v>
      </c>
      <c r="C26" s="1">
        <v>149</v>
      </c>
      <c r="D26" s="1">
        <v>15209</v>
      </c>
      <c r="F26" s="1">
        <v>103.14400000000001</v>
      </c>
      <c r="G26" s="1">
        <v>153</v>
      </c>
      <c r="H26" s="1">
        <v>13234</v>
      </c>
      <c r="J26" s="1">
        <v>128.524</v>
      </c>
      <c r="K26" s="1">
        <v>134</v>
      </c>
      <c r="L26" s="1">
        <v>555</v>
      </c>
      <c r="N26" s="1">
        <v>182.238</v>
      </c>
      <c r="O26" s="1">
        <v>133</v>
      </c>
      <c r="P26" s="1">
        <v>463</v>
      </c>
      <c r="S26" s="1">
        <v>102.944</v>
      </c>
      <c r="T26" s="1">
        <v>158</v>
      </c>
      <c r="U26" s="1">
        <v>12840</v>
      </c>
      <c r="W26" s="1">
        <v>188.745</v>
      </c>
      <c r="X26" s="1">
        <v>134</v>
      </c>
      <c r="Y26" s="1">
        <v>619</v>
      </c>
      <c r="AA26" s="1">
        <v>193.03200000000001</v>
      </c>
      <c r="AB26" s="1">
        <v>134</v>
      </c>
      <c r="AC26" s="1">
        <v>457</v>
      </c>
      <c r="AF26" s="1">
        <v>103.14400000000001</v>
      </c>
      <c r="AG26" s="1">
        <v>153</v>
      </c>
      <c r="AH26" s="1">
        <v>13117</v>
      </c>
      <c r="AJ26" s="1">
        <v>112.89400000000001</v>
      </c>
      <c r="AK26" s="1">
        <v>136</v>
      </c>
      <c r="AL26" s="1">
        <v>634</v>
      </c>
      <c r="AN26" s="1">
        <v>180.82900000000001</v>
      </c>
      <c r="AO26" s="1">
        <v>132</v>
      </c>
      <c r="AP26" s="1">
        <v>457</v>
      </c>
      <c r="AS26" s="1">
        <v>103.14400000000001</v>
      </c>
      <c r="AT26" s="1">
        <v>153</v>
      </c>
      <c r="AU26" s="1">
        <v>13297</v>
      </c>
      <c r="AX26" s="1">
        <v>108.458</v>
      </c>
      <c r="AY26" s="1">
        <v>152</v>
      </c>
      <c r="AZ26" s="1">
        <v>2397</v>
      </c>
      <c r="BB26" s="1">
        <v>123.283</v>
      </c>
      <c r="BC26" s="1">
        <v>133</v>
      </c>
      <c r="BD26" s="1">
        <v>442</v>
      </c>
      <c r="BG26" s="1">
        <v>103.629</v>
      </c>
      <c r="BH26" s="1">
        <v>149</v>
      </c>
      <c r="BI26" s="1">
        <v>13796</v>
      </c>
      <c r="BK26" s="1">
        <v>115.47799999999999</v>
      </c>
      <c r="BL26" s="1">
        <v>144</v>
      </c>
      <c r="BM26" s="1">
        <v>8068</v>
      </c>
      <c r="BO26" s="1">
        <v>180.541</v>
      </c>
      <c r="BP26" s="1">
        <v>141</v>
      </c>
      <c r="BQ26" s="1">
        <v>8050</v>
      </c>
    </row>
    <row r="27" spans="2:69" x14ac:dyDescent="0.25">
      <c r="B27" s="1">
        <v>134.62299999999999</v>
      </c>
      <c r="C27" s="1">
        <v>136</v>
      </c>
      <c r="D27" s="1">
        <v>15464</v>
      </c>
      <c r="F27" s="1">
        <v>134.83000000000001</v>
      </c>
      <c r="G27" s="1">
        <v>136</v>
      </c>
      <c r="H27" s="1">
        <v>15261</v>
      </c>
      <c r="J27" s="1">
        <v>138.65</v>
      </c>
      <c r="K27" s="1">
        <v>137</v>
      </c>
      <c r="L27" s="1">
        <v>878</v>
      </c>
      <c r="N27" s="1">
        <v>184.733</v>
      </c>
      <c r="O27" s="1">
        <v>134</v>
      </c>
      <c r="P27" s="1">
        <v>438</v>
      </c>
      <c r="S27" s="1">
        <v>134.62299999999999</v>
      </c>
      <c r="T27" s="1">
        <v>136</v>
      </c>
      <c r="U27" s="1">
        <v>15130</v>
      </c>
      <c r="W27" s="1">
        <v>202.15299999999999</v>
      </c>
      <c r="X27" s="1">
        <v>142</v>
      </c>
      <c r="Y27" s="1">
        <v>1319</v>
      </c>
      <c r="AA27" s="1">
        <v>216.04</v>
      </c>
      <c r="AB27" s="1">
        <v>136</v>
      </c>
      <c r="AC27" s="1">
        <v>454</v>
      </c>
      <c r="AF27" s="1">
        <v>134.58799999999999</v>
      </c>
      <c r="AG27" s="1">
        <v>137</v>
      </c>
      <c r="AH27" s="1">
        <v>15222</v>
      </c>
      <c r="AJ27" s="1">
        <v>170.56399999999999</v>
      </c>
      <c r="AK27" s="1">
        <v>134</v>
      </c>
      <c r="AL27" s="1">
        <v>871</v>
      </c>
      <c r="AN27" s="1">
        <v>193.32499999999999</v>
      </c>
      <c r="AO27" s="1">
        <v>134</v>
      </c>
      <c r="AP27" s="1">
        <v>437</v>
      </c>
      <c r="AS27" s="1">
        <v>134.03800000000001</v>
      </c>
      <c r="AT27" s="1">
        <v>138</v>
      </c>
      <c r="AU27" s="1">
        <v>15294</v>
      </c>
      <c r="AX27" s="1">
        <v>159.66499999999999</v>
      </c>
      <c r="AY27" s="1">
        <v>140</v>
      </c>
      <c r="AZ27" s="1">
        <v>1372</v>
      </c>
      <c r="BB27" s="1">
        <v>154.88800000000001</v>
      </c>
      <c r="BC27" s="1">
        <v>136</v>
      </c>
      <c r="BD27" s="1">
        <v>441</v>
      </c>
      <c r="BG27" s="1">
        <v>134.452</v>
      </c>
      <c r="BH27" s="1">
        <v>136</v>
      </c>
      <c r="BI27" s="1">
        <v>15117</v>
      </c>
      <c r="BK27" s="1">
        <v>156.10300000000001</v>
      </c>
      <c r="BL27" s="1">
        <v>138</v>
      </c>
      <c r="BM27" s="1">
        <v>6548</v>
      </c>
      <c r="BO27" s="1">
        <v>172.84399999999999</v>
      </c>
      <c r="BP27" s="1">
        <v>144</v>
      </c>
      <c r="BQ27" s="1">
        <v>4794</v>
      </c>
    </row>
    <row r="28" spans="2:69" x14ac:dyDescent="0.25">
      <c r="B28" s="1">
        <v>124.694</v>
      </c>
      <c r="C28" s="1">
        <v>203</v>
      </c>
      <c r="D28" s="1">
        <v>15283</v>
      </c>
      <c r="F28" s="1">
        <v>124.694</v>
      </c>
      <c r="G28" s="1">
        <v>203</v>
      </c>
      <c r="H28" s="1">
        <v>14938</v>
      </c>
      <c r="J28" s="1">
        <v>148.89400000000001</v>
      </c>
      <c r="K28" s="1">
        <v>134</v>
      </c>
      <c r="L28" s="1">
        <v>509</v>
      </c>
      <c r="N28" s="1">
        <v>167.804</v>
      </c>
      <c r="O28" s="1">
        <v>134</v>
      </c>
      <c r="P28" s="1">
        <v>396</v>
      </c>
      <c r="S28" s="1">
        <v>126.289</v>
      </c>
      <c r="T28" s="1">
        <v>207</v>
      </c>
      <c r="U28" s="1">
        <v>14837</v>
      </c>
      <c r="W28" s="1">
        <v>170.66300000000001</v>
      </c>
      <c r="X28" s="1">
        <v>136</v>
      </c>
      <c r="Y28" s="1">
        <v>1031</v>
      </c>
      <c r="AA28" s="1">
        <v>186.078</v>
      </c>
      <c r="AB28" s="1">
        <v>135</v>
      </c>
      <c r="AC28" s="1">
        <v>430</v>
      </c>
      <c r="AF28" s="1">
        <v>124.366</v>
      </c>
      <c r="AG28" s="1">
        <v>205</v>
      </c>
      <c r="AH28" s="1">
        <v>14861</v>
      </c>
      <c r="AJ28" s="1">
        <v>161.595</v>
      </c>
      <c r="AK28" s="1">
        <v>134</v>
      </c>
      <c r="AL28" s="1">
        <v>1072</v>
      </c>
      <c r="AN28" s="1">
        <v>177.49199999999999</v>
      </c>
      <c r="AO28" s="1">
        <v>134</v>
      </c>
      <c r="AP28" s="1">
        <v>412</v>
      </c>
      <c r="AS28" s="1">
        <v>124.694</v>
      </c>
      <c r="AT28" s="1">
        <v>203</v>
      </c>
      <c r="AU28" s="1">
        <v>15039</v>
      </c>
      <c r="AX28" s="1">
        <v>146.40899999999999</v>
      </c>
      <c r="AY28" s="1">
        <v>134</v>
      </c>
      <c r="AZ28" s="1">
        <v>501</v>
      </c>
      <c r="BB28" s="1">
        <v>166.59700000000001</v>
      </c>
      <c r="BC28" s="1">
        <v>134</v>
      </c>
      <c r="BD28" s="1">
        <v>398</v>
      </c>
      <c r="BG28" s="1">
        <v>126.289</v>
      </c>
      <c r="BH28" s="1">
        <v>207</v>
      </c>
      <c r="BI28" s="1">
        <v>15131</v>
      </c>
      <c r="BK28" s="1">
        <v>168.31399999999999</v>
      </c>
      <c r="BL28" s="1">
        <v>138</v>
      </c>
      <c r="BM28" s="1">
        <v>10118</v>
      </c>
      <c r="BO28" s="1">
        <v>179.82900000000001</v>
      </c>
      <c r="BP28" s="1">
        <v>142</v>
      </c>
      <c r="BQ28" s="1">
        <v>6558</v>
      </c>
    </row>
    <row r="29" spans="2:69" x14ac:dyDescent="0.25">
      <c r="B29" s="1">
        <v>106.65600000000001</v>
      </c>
      <c r="C29" s="1">
        <v>186</v>
      </c>
      <c r="D29" s="1">
        <v>11838</v>
      </c>
      <c r="F29" s="1">
        <v>105.592</v>
      </c>
      <c r="G29" s="1">
        <v>192</v>
      </c>
      <c r="H29" s="1">
        <v>7484</v>
      </c>
      <c r="J29" s="1">
        <v>179.65899999999999</v>
      </c>
      <c r="K29" s="1">
        <v>158</v>
      </c>
      <c r="L29" s="1">
        <v>580</v>
      </c>
      <c r="N29" s="1">
        <v>195.279</v>
      </c>
      <c r="O29" s="1">
        <v>158</v>
      </c>
      <c r="P29" s="1">
        <v>546</v>
      </c>
      <c r="S29" s="1">
        <v>105.264</v>
      </c>
      <c r="T29" s="1">
        <v>196</v>
      </c>
      <c r="U29" s="1">
        <v>5816</v>
      </c>
      <c r="W29" s="1">
        <v>204.55600000000001</v>
      </c>
      <c r="X29" s="1">
        <v>166</v>
      </c>
      <c r="Y29" s="1">
        <v>714</v>
      </c>
      <c r="AA29" s="1">
        <v>236.22</v>
      </c>
      <c r="AB29" s="1">
        <v>165</v>
      </c>
      <c r="AC29" s="1">
        <v>573</v>
      </c>
      <c r="AF29" s="1">
        <v>105.592</v>
      </c>
      <c r="AG29" s="1">
        <v>192</v>
      </c>
      <c r="AH29" s="1">
        <v>7182</v>
      </c>
      <c r="AJ29" s="1">
        <v>177.33699999999999</v>
      </c>
      <c r="AK29" s="1">
        <v>160</v>
      </c>
      <c r="AL29" s="1">
        <v>646</v>
      </c>
      <c r="AN29" s="1">
        <v>206.79400000000001</v>
      </c>
      <c r="AO29" s="1">
        <v>158</v>
      </c>
      <c r="AP29" s="1">
        <v>542</v>
      </c>
      <c r="AS29" s="1">
        <v>105.592</v>
      </c>
      <c r="AT29" s="1">
        <v>192</v>
      </c>
      <c r="AU29" s="1">
        <v>7767</v>
      </c>
      <c r="AX29" s="1">
        <v>189.76300000000001</v>
      </c>
      <c r="AY29" s="1">
        <v>162</v>
      </c>
      <c r="AZ29" s="1">
        <v>716</v>
      </c>
      <c r="BB29" s="1">
        <v>184.809</v>
      </c>
      <c r="BC29" s="1">
        <v>157</v>
      </c>
      <c r="BD29" s="1">
        <v>544</v>
      </c>
      <c r="BG29" s="1">
        <v>105.592</v>
      </c>
      <c r="BH29" s="1">
        <v>192</v>
      </c>
      <c r="BI29" s="1">
        <v>10768</v>
      </c>
      <c r="BK29" s="1">
        <v>176.56299999999999</v>
      </c>
      <c r="BL29" s="1">
        <v>167</v>
      </c>
      <c r="BM29" s="1">
        <v>12103</v>
      </c>
      <c r="BO29" s="1">
        <v>215.87700000000001</v>
      </c>
      <c r="BP29" s="1">
        <v>190</v>
      </c>
      <c r="BQ29" s="1">
        <v>10369</v>
      </c>
    </row>
    <row r="30" spans="2:69" x14ac:dyDescent="0.25">
      <c r="B30" s="1">
        <v>130.18799999999999</v>
      </c>
      <c r="C30" s="1">
        <v>195</v>
      </c>
      <c r="D30" s="1">
        <v>15182</v>
      </c>
      <c r="F30" s="1">
        <v>130.18799999999999</v>
      </c>
      <c r="G30" s="1">
        <v>195</v>
      </c>
      <c r="H30" s="1">
        <v>14842</v>
      </c>
      <c r="J30" s="1">
        <v>159.09800000000001</v>
      </c>
      <c r="K30" s="1">
        <v>146</v>
      </c>
      <c r="L30" s="1">
        <v>463</v>
      </c>
      <c r="N30" s="1">
        <v>170.56700000000001</v>
      </c>
      <c r="O30" s="1">
        <v>147</v>
      </c>
      <c r="P30" s="1">
        <v>428</v>
      </c>
      <c r="S30" s="1">
        <v>130.196</v>
      </c>
      <c r="T30" s="1">
        <v>200</v>
      </c>
      <c r="U30" s="1">
        <v>14524</v>
      </c>
      <c r="W30" s="1">
        <v>203.34</v>
      </c>
      <c r="X30" s="1">
        <v>147</v>
      </c>
      <c r="Y30" s="1">
        <v>1528</v>
      </c>
      <c r="AA30" s="1">
        <v>225.363</v>
      </c>
      <c r="AB30" s="1">
        <v>152</v>
      </c>
      <c r="AC30" s="1">
        <v>463</v>
      </c>
      <c r="AF30" s="1">
        <v>130.36000000000001</v>
      </c>
      <c r="AG30" s="1">
        <v>199</v>
      </c>
      <c r="AH30" s="1">
        <v>14792</v>
      </c>
      <c r="AJ30" s="1">
        <v>187.767</v>
      </c>
      <c r="AK30" s="1">
        <v>147</v>
      </c>
      <c r="AL30" s="1">
        <v>1182</v>
      </c>
      <c r="AN30" s="1">
        <v>212.84200000000001</v>
      </c>
      <c r="AO30" s="1">
        <v>146</v>
      </c>
      <c r="AP30" s="1">
        <v>451</v>
      </c>
      <c r="AS30" s="1">
        <v>130.18799999999999</v>
      </c>
      <c r="AT30" s="1">
        <v>195</v>
      </c>
      <c r="AU30" s="1">
        <v>14942</v>
      </c>
      <c r="AX30" s="1">
        <v>158.34100000000001</v>
      </c>
      <c r="AY30" s="1">
        <v>146</v>
      </c>
      <c r="AZ30" s="1">
        <v>447</v>
      </c>
      <c r="BB30" s="1">
        <v>160.80699999999999</v>
      </c>
      <c r="BC30" s="1">
        <v>146</v>
      </c>
      <c r="BD30" s="1">
        <v>432</v>
      </c>
      <c r="BG30" s="1">
        <v>136.196</v>
      </c>
      <c r="BH30" s="1">
        <v>200</v>
      </c>
      <c r="BI30" s="1">
        <v>14986</v>
      </c>
      <c r="BK30" s="1">
        <v>189.61</v>
      </c>
      <c r="BL30" s="1">
        <v>152</v>
      </c>
      <c r="BM30" s="1">
        <v>10540</v>
      </c>
      <c r="BO30" s="1">
        <v>208.63900000000001</v>
      </c>
      <c r="BP30" s="1">
        <v>162</v>
      </c>
      <c r="BQ30" s="1">
        <v>7238</v>
      </c>
    </row>
    <row r="31" spans="2:69" x14ac:dyDescent="0.25">
      <c r="B31" s="1">
        <v>123.04600000000001</v>
      </c>
      <c r="C31" s="1">
        <v>142</v>
      </c>
      <c r="D31" s="1">
        <v>14650</v>
      </c>
      <c r="F31" s="1">
        <v>123.04600000000001</v>
      </c>
      <c r="G31" s="1">
        <v>142</v>
      </c>
      <c r="H31" s="1">
        <v>13747</v>
      </c>
      <c r="J31" s="1">
        <v>141.72800000000001</v>
      </c>
      <c r="K31" s="1">
        <v>142</v>
      </c>
      <c r="L31" s="1">
        <v>737</v>
      </c>
      <c r="N31" s="1">
        <v>142.364</v>
      </c>
      <c r="O31" s="1">
        <v>142</v>
      </c>
      <c r="P31" s="1">
        <v>403</v>
      </c>
      <c r="S31" s="1">
        <v>123.348</v>
      </c>
      <c r="T31" s="1">
        <v>142</v>
      </c>
      <c r="U31" s="1">
        <v>12658</v>
      </c>
      <c r="W31" s="1">
        <v>185.351</v>
      </c>
      <c r="X31" s="1">
        <v>142</v>
      </c>
      <c r="Y31" s="1">
        <v>1180</v>
      </c>
      <c r="AA31" s="1">
        <v>191.24600000000001</v>
      </c>
      <c r="AB31" s="1">
        <v>142</v>
      </c>
      <c r="AC31" s="1">
        <v>430</v>
      </c>
      <c r="AF31" s="1">
        <v>123.348</v>
      </c>
      <c r="AG31" s="1">
        <v>142</v>
      </c>
      <c r="AH31" s="1">
        <v>13753</v>
      </c>
      <c r="AJ31" s="1">
        <v>163.345</v>
      </c>
      <c r="AK31" s="1">
        <v>142</v>
      </c>
      <c r="AL31" s="1">
        <v>1307</v>
      </c>
      <c r="AN31" s="1">
        <v>191.24600000000001</v>
      </c>
      <c r="AO31" s="1">
        <v>142</v>
      </c>
      <c r="AP31" s="1">
        <v>428</v>
      </c>
      <c r="AS31" s="1">
        <v>123.04600000000001</v>
      </c>
      <c r="AT31" s="1">
        <v>142</v>
      </c>
      <c r="AU31" s="1">
        <v>14139</v>
      </c>
      <c r="AX31" s="1">
        <v>138.59200000000001</v>
      </c>
      <c r="AY31" s="1">
        <v>143</v>
      </c>
      <c r="AZ31" s="1">
        <v>651</v>
      </c>
      <c r="BB31" s="1">
        <v>142.02099999999999</v>
      </c>
      <c r="BC31" s="1">
        <v>142</v>
      </c>
      <c r="BD31" s="1">
        <v>410</v>
      </c>
      <c r="BG31" s="1">
        <v>122.736</v>
      </c>
      <c r="BH31" s="1">
        <v>142</v>
      </c>
      <c r="BI31" s="1">
        <v>12664</v>
      </c>
      <c r="BK31" s="1">
        <v>160.98099999999999</v>
      </c>
      <c r="BL31" s="1">
        <v>145</v>
      </c>
      <c r="BM31" s="1">
        <v>5819</v>
      </c>
      <c r="BO31" s="1">
        <v>173.08500000000001</v>
      </c>
      <c r="BP31" s="1">
        <v>147</v>
      </c>
      <c r="BQ31" s="1">
        <v>3353</v>
      </c>
    </row>
    <row r="32" spans="2:69" x14ac:dyDescent="0.25">
      <c r="B32" s="1">
        <v>144.446</v>
      </c>
      <c r="C32" s="1">
        <v>284</v>
      </c>
      <c r="D32" s="1">
        <v>15675</v>
      </c>
      <c r="F32" s="1">
        <v>144.82400000000001</v>
      </c>
      <c r="G32" s="1">
        <v>179</v>
      </c>
      <c r="H32" s="1">
        <v>15413</v>
      </c>
      <c r="J32" s="1">
        <v>183.136</v>
      </c>
      <c r="K32" s="1">
        <v>150</v>
      </c>
      <c r="L32" s="1">
        <v>1525</v>
      </c>
      <c r="N32" s="1">
        <v>171.55699999999999</v>
      </c>
      <c r="O32" s="1">
        <v>146</v>
      </c>
      <c r="P32" s="1">
        <v>469</v>
      </c>
      <c r="S32" s="1">
        <v>145.37799999999999</v>
      </c>
      <c r="T32" s="1">
        <v>179</v>
      </c>
      <c r="U32" s="1">
        <v>15319</v>
      </c>
      <c r="W32" s="1">
        <v>196.489</v>
      </c>
      <c r="X32" s="1">
        <v>157</v>
      </c>
      <c r="Y32" s="1">
        <v>511</v>
      </c>
      <c r="AA32" s="1">
        <v>204.267</v>
      </c>
      <c r="AB32" s="1">
        <v>156</v>
      </c>
      <c r="AC32" s="1">
        <v>486</v>
      </c>
      <c r="AF32" s="1">
        <v>144.446</v>
      </c>
      <c r="AG32" s="1">
        <v>284</v>
      </c>
      <c r="AH32" s="1">
        <v>15388</v>
      </c>
      <c r="AJ32" s="1">
        <v>179.88300000000001</v>
      </c>
      <c r="AK32" s="1">
        <v>152</v>
      </c>
      <c r="AL32" s="1">
        <v>1128</v>
      </c>
      <c r="AN32" s="1">
        <v>205.90799999999999</v>
      </c>
      <c r="AO32" s="1">
        <v>148</v>
      </c>
      <c r="AP32" s="1">
        <v>477</v>
      </c>
      <c r="AS32" s="1">
        <v>144.446</v>
      </c>
      <c r="AT32" s="1">
        <v>284</v>
      </c>
      <c r="AU32" s="1">
        <v>15549</v>
      </c>
      <c r="AX32" s="1">
        <v>184.95099999999999</v>
      </c>
      <c r="AY32" s="1">
        <v>151</v>
      </c>
      <c r="AZ32" s="1">
        <v>2123</v>
      </c>
      <c r="BB32" s="1">
        <v>211.548</v>
      </c>
      <c r="BC32" s="1">
        <v>147</v>
      </c>
      <c r="BD32" s="1">
        <v>468</v>
      </c>
      <c r="BG32" s="1">
        <v>147.697</v>
      </c>
      <c r="BH32" s="1">
        <v>177</v>
      </c>
      <c r="BI32" s="1">
        <v>15155</v>
      </c>
      <c r="BK32" s="1">
        <v>197.66399999999999</v>
      </c>
      <c r="BL32" s="1">
        <v>158</v>
      </c>
      <c r="BM32" s="1">
        <v>7483</v>
      </c>
      <c r="BO32" s="1">
        <v>207.52</v>
      </c>
      <c r="BP32" s="1">
        <v>161</v>
      </c>
      <c r="BQ32" s="1">
        <v>3176</v>
      </c>
    </row>
    <row r="33" spans="2:69" x14ac:dyDescent="0.25">
      <c r="B33" s="1">
        <v>116.57299999999999</v>
      </c>
      <c r="C33" s="1">
        <v>144</v>
      </c>
      <c r="D33" s="1">
        <v>14336</v>
      </c>
      <c r="F33" s="1">
        <v>116.73699999999999</v>
      </c>
      <c r="G33" s="1">
        <v>143</v>
      </c>
      <c r="H33" s="1">
        <v>11623</v>
      </c>
      <c r="J33" s="1">
        <v>138.89500000000001</v>
      </c>
      <c r="K33" s="1">
        <v>134</v>
      </c>
      <c r="L33" s="1">
        <v>340</v>
      </c>
      <c r="N33" s="1">
        <v>138.89500000000001</v>
      </c>
      <c r="O33" s="1">
        <v>134</v>
      </c>
      <c r="P33" s="1">
        <v>336</v>
      </c>
      <c r="S33" s="1">
        <v>116.252</v>
      </c>
      <c r="T33" s="1">
        <v>151</v>
      </c>
      <c r="U33" s="1">
        <v>8180</v>
      </c>
      <c r="W33" s="1">
        <v>149.501</v>
      </c>
      <c r="X33" s="1">
        <v>135</v>
      </c>
      <c r="Y33" s="1">
        <v>399</v>
      </c>
      <c r="AA33" s="1">
        <v>150.91499999999999</v>
      </c>
      <c r="AB33" s="1">
        <v>136</v>
      </c>
      <c r="AC33" s="1">
        <v>360</v>
      </c>
      <c r="AF33" s="1">
        <v>115.916</v>
      </c>
      <c r="AG33" s="1">
        <v>148</v>
      </c>
      <c r="AH33" s="1">
        <v>11094</v>
      </c>
      <c r="AJ33" s="1">
        <v>149.501</v>
      </c>
      <c r="AK33" s="1">
        <v>135</v>
      </c>
      <c r="AL33" s="1">
        <v>373</v>
      </c>
      <c r="AN33" s="1">
        <v>149.501</v>
      </c>
      <c r="AO33" s="1">
        <v>135</v>
      </c>
      <c r="AP33" s="1">
        <v>358</v>
      </c>
      <c r="AS33" s="1">
        <v>116.57299999999999</v>
      </c>
      <c r="AT33" s="1">
        <v>144</v>
      </c>
      <c r="AU33" s="1">
        <v>12838</v>
      </c>
      <c r="AX33" s="1">
        <v>138.89500000000001</v>
      </c>
      <c r="AY33" s="1">
        <v>134</v>
      </c>
      <c r="AZ33" s="1">
        <v>340</v>
      </c>
      <c r="BB33" s="1">
        <v>138.89500000000001</v>
      </c>
      <c r="BC33" s="1">
        <v>134</v>
      </c>
      <c r="BD33" s="1">
        <v>336</v>
      </c>
      <c r="BG33" s="1">
        <v>116.252</v>
      </c>
      <c r="BH33" s="1">
        <v>151</v>
      </c>
      <c r="BI33" s="1">
        <v>10500</v>
      </c>
      <c r="BK33" s="1">
        <v>147.179</v>
      </c>
      <c r="BL33" s="1">
        <v>134</v>
      </c>
      <c r="BM33" s="1">
        <v>2840</v>
      </c>
      <c r="BO33" s="1">
        <v>146.351</v>
      </c>
      <c r="BP33" s="1">
        <v>134</v>
      </c>
      <c r="BQ33" s="1">
        <v>1749</v>
      </c>
    </row>
    <row r="34" spans="2:69" x14ac:dyDescent="0.25">
      <c r="B34" s="1">
        <v>149.274</v>
      </c>
      <c r="C34" s="1">
        <v>254</v>
      </c>
      <c r="D34" s="1">
        <v>15668</v>
      </c>
      <c r="F34" s="1">
        <v>149.274</v>
      </c>
      <c r="G34" s="1">
        <v>254</v>
      </c>
      <c r="H34" s="1">
        <v>15511</v>
      </c>
      <c r="J34" s="1">
        <v>192.227</v>
      </c>
      <c r="K34" s="1">
        <v>167</v>
      </c>
      <c r="L34" s="1">
        <v>2244</v>
      </c>
      <c r="N34" s="1">
        <v>219.03299999999999</v>
      </c>
      <c r="O34" s="1">
        <v>156</v>
      </c>
      <c r="P34" s="1">
        <v>502</v>
      </c>
      <c r="S34" s="1">
        <v>150.95500000000001</v>
      </c>
      <c r="T34" s="1">
        <v>252</v>
      </c>
      <c r="U34" s="1">
        <v>15529</v>
      </c>
      <c r="W34" s="1">
        <v>204.547</v>
      </c>
      <c r="X34" s="1">
        <v>162</v>
      </c>
      <c r="Y34" s="1">
        <v>878</v>
      </c>
      <c r="AA34" s="1">
        <v>209.58500000000001</v>
      </c>
      <c r="AB34" s="1">
        <v>156</v>
      </c>
      <c r="AC34" s="1">
        <v>495</v>
      </c>
      <c r="AF34" s="1">
        <v>150.03100000000001</v>
      </c>
      <c r="AG34" s="1">
        <v>254</v>
      </c>
      <c r="AH34" s="1">
        <v>15532</v>
      </c>
      <c r="AJ34" s="1">
        <v>201.37799999999999</v>
      </c>
      <c r="AK34" s="1">
        <v>159</v>
      </c>
      <c r="AL34" s="1">
        <v>1068</v>
      </c>
      <c r="AN34" s="1">
        <v>204.58500000000001</v>
      </c>
      <c r="AO34" s="1">
        <v>156</v>
      </c>
      <c r="AP34" s="1">
        <v>494</v>
      </c>
      <c r="AS34" s="1">
        <v>149.274</v>
      </c>
      <c r="AT34" s="1">
        <v>254</v>
      </c>
      <c r="AU34" s="1">
        <v>15596</v>
      </c>
      <c r="AX34" s="1">
        <v>172.672</v>
      </c>
      <c r="AY34" s="1">
        <v>164</v>
      </c>
      <c r="AZ34" s="1">
        <v>1948</v>
      </c>
      <c r="BB34" s="1">
        <v>191.78800000000001</v>
      </c>
      <c r="BC34" s="1">
        <v>157</v>
      </c>
      <c r="BD34" s="1">
        <v>484</v>
      </c>
      <c r="BG34" s="1">
        <v>157.672</v>
      </c>
      <c r="BH34" s="1">
        <v>252</v>
      </c>
      <c r="BI34" s="1">
        <v>15730</v>
      </c>
      <c r="BK34" s="1">
        <v>184.017</v>
      </c>
      <c r="BL34" s="1">
        <v>161</v>
      </c>
      <c r="BM34" s="1">
        <v>10264</v>
      </c>
      <c r="BO34" s="1">
        <v>204.30699999999999</v>
      </c>
      <c r="BP34" s="1">
        <v>169</v>
      </c>
      <c r="BQ34" s="1">
        <v>7183</v>
      </c>
    </row>
    <row r="35" spans="2:69" x14ac:dyDescent="0.25">
      <c r="B35" s="1">
        <v>113.268</v>
      </c>
      <c r="C35" s="1">
        <v>214</v>
      </c>
      <c r="D35" s="1">
        <v>14198</v>
      </c>
      <c r="F35" s="1">
        <v>113.268</v>
      </c>
      <c r="G35" s="1">
        <v>214</v>
      </c>
      <c r="H35" s="1">
        <v>13103</v>
      </c>
      <c r="J35" s="1">
        <v>174.16300000000001</v>
      </c>
      <c r="K35" s="1">
        <v>138</v>
      </c>
      <c r="L35" s="1">
        <v>1209</v>
      </c>
      <c r="N35" s="1">
        <v>194.56200000000001</v>
      </c>
      <c r="O35" s="1">
        <v>134</v>
      </c>
      <c r="P35" s="1">
        <v>466</v>
      </c>
      <c r="S35" s="1">
        <v>115.02</v>
      </c>
      <c r="T35" s="1">
        <v>212</v>
      </c>
      <c r="U35" s="1">
        <v>12552</v>
      </c>
      <c r="W35" s="1">
        <v>185.96199999999999</v>
      </c>
      <c r="X35" s="1">
        <v>146</v>
      </c>
      <c r="Y35" s="1">
        <v>605</v>
      </c>
      <c r="AA35" s="1">
        <v>186.82599999999999</v>
      </c>
      <c r="AB35" s="1">
        <v>142</v>
      </c>
      <c r="AC35" s="1">
        <v>464</v>
      </c>
      <c r="AF35" s="1">
        <v>115.91800000000001</v>
      </c>
      <c r="AG35" s="1">
        <v>206</v>
      </c>
      <c r="AH35" s="1">
        <v>13307</v>
      </c>
      <c r="AJ35" s="1">
        <v>178.41200000000001</v>
      </c>
      <c r="AK35" s="1">
        <v>136</v>
      </c>
      <c r="AL35" s="1">
        <v>709</v>
      </c>
      <c r="AN35" s="1">
        <v>202.76900000000001</v>
      </c>
      <c r="AO35" s="1">
        <v>135</v>
      </c>
      <c r="AP35" s="1">
        <v>463</v>
      </c>
      <c r="AS35" s="1">
        <v>113.268</v>
      </c>
      <c r="AT35" s="1">
        <v>214</v>
      </c>
      <c r="AU35" s="1">
        <v>13450</v>
      </c>
      <c r="AX35" s="1">
        <v>170.55500000000001</v>
      </c>
      <c r="AY35" s="1">
        <v>146</v>
      </c>
      <c r="AZ35" s="1">
        <v>1776</v>
      </c>
      <c r="BB35" s="1">
        <v>190.21199999999999</v>
      </c>
      <c r="BC35" s="1">
        <v>136</v>
      </c>
      <c r="BD35" s="1">
        <v>456</v>
      </c>
      <c r="BG35" s="1">
        <v>123.792</v>
      </c>
      <c r="BH35" s="1">
        <v>200</v>
      </c>
      <c r="BI35" s="1">
        <v>14412</v>
      </c>
      <c r="BK35" s="1">
        <v>172.02699999999999</v>
      </c>
      <c r="BL35" s="1">
        <v>154</v>
      </c>
      <c r="BM35" s="1">
        <v>10990</v>
      </c>
      <c r="BO35" s="1">
        <v>190.28399999999999</v>
      </c>
      <c r="BP35" s="1">
        <v>144</v>
      </c>
      <c r="BQ35" s="1">
        <v>8956</v>
      </c>
    </row>
    <row r="36" spans="2:69" x14ac:dyDescent="0.25">
      <c r="B36" s="1">
        <v>109.97499999999999</v>
      </c>
      <c r="C36" s="1">
        <v>185</v>
      </c>
      <c r="D36" s="1">
        <v>14658</v>
      </c>
      <c r="F36" s="1">
        <v>113.04900000000001</v>
      </c>
      <c r="G36" s="1">
        <v>174</v>
      </c>
      <c r="H36" s="1">
        <v>13835</v>
      </c>
      <c r="J36" s="1">
        <v>143.47999999999999</v>
      </c>
      <c r="K36" s="1">
        <v>130</v>
      </c>
      <c r="L36" s="1">
        <v>391</v>
      </c>
      <c r="N36" s="1">
        <v>153.58600000000001</v>
      </c>
      <c r="O36" s="1">
        <v>130</v>
      </c>
      <c r="P36" s="1">
        <v>394</v>
      </c>
      <c r="S36" s="1">
        <v>114.039</v>
      </c>
      <c r="T36" s="1">
        <v>179</v>
      </c>
      <c r="U36" s="1">
        <v>13341</v>
      </c>
      <c r="W36" s="1">
        <v>177.255</v>
      </c>
      <c r="X36" s="1">
        <v>135</v>
      </c>
      <c r="Y36" s="1">
        <v>1400</v>
      </c>
      <c r="AA36" s="1">
        <v>208.03899999999999</v>
      </c>
      <c r="AB36" s="1">
        <v>141</v>
      </c>
      <c r="AC36" s="1">
        <v>472</v>
      </c>
      <c r="AF36" s="1">
        <v>111.953</v>
      </c>
      <c r="AG36" s="1">
        <v>178</v>
      </c>
      <c r="AH36" s="1">
        <v>13704</v>
      </c>
      <c r="AJ36" s="1">
        <v>168.928</v>
      </c>
      <c r="AK36" s="1">
        <v>132</v>
      </c>
      <c r="AL36" s="1">
        <v>868</v>
      </c>
      <c r="AN36" s="1">
        <v>185.696</v>
      </c>
      <c r="AO36" s="1">
        <v>131</v>
      </c>
      <c r="AP36" s="1">
        <v>459</v>
      </c>
      <c r="AS36" s="1">
        <v>111.78100000000001</v>
      </c>
      <c r="AT36" s="1">
        <v>174</v>
      </c>
      <c r="AU36" s="1">
        <v>13990</v>
      </c>
      <c r="AX36" s="1">
        <v>144.583</v>
      </c>
      <c r="AY36" s="1">
        <v>132</v>
      </c>
      <c r="AZ36" s="1">
        <v>400</v>
      </c>
      <c r="BB36" s="1">
        <v>148.208</v>
      </c>
      <c r="BC36" s="1">
        <v>131</v>
      </c>
      <c r="BD36" s="1">
        <v>385</v>
      </c>
      <c r="BG36" s="1">
        <v>117.36</v>
      </c>
      <c r="BH36" s="1">
        <v>177</v>
      </c>
      <c r="BI36" s="1">
        <v>14309</v>
      </c>
      <c r="BK36" s="1">
        <v>177.32499999999999</v>
      </c>
      <c r="BL36" s="1">
        <v>140</v>
      </c>
      <c r="BM36" s="1">
        <v>9852</v>
      </c>
      <c r="BO36" s="1">
        <v>194.67400000000001</v>
      </c>
      <c r="BP36" s="1">
        <v>140</v>
      </c>
      <c r="BQ36" s="1">
        <v>6588</v>
      </c>
    </row>
    <row r="37" spans="2:69" x14ac:dyDescent="0.25">
      <c r="B37" s="1">
        <v>123.776</v>
      </c>
      <c r="C37" s="1">
        <v>184</v>
      </c>
      <c r="D37" s="1">
        <v>15698</v>
      </c>
      <c r="F37" s="1">
        <v>125.215</v>
      </c>
      <c r="G37" s="1">
        <v>186</v>
      </c>
      <c r="H37" s="1">
        <v>15615</v>
      </c>
      <c r="J37" s="1">
        <v>169.07</v>
      </c>
      <c r="K37" s="1">
        <v>141</v>
      </c>
      <c r="L37" s="1">
        <v>504</v>
      </c>
      <c r="N37" s="1">
        <v>183.33199999999999</v>
      </c>
      <c r="O37" s="1">
        <v>140</v>
      </c>
      <c r="P37" s="1">
        <v>452</v>
      </c>
      <c r="S37" s="1">
        <v>125.872</v>
      </c>
      <c r="T37" s="1">
        <v>182</v>
      </c>
      <c r="U37" s="1">
        <v>15602</v>
      </c>
      <c r="W37" s="1">
        <v>208.70099999999999</v>
      </c>
      <c r="X37" s="1">
        <v>153</v>
      </c>
      <c r="Y37" s="1">
        <v>1472</v>
      </c>
      <c r="AA37" s="1">
        <v>211.322</v>
      </c>
      <c r="AB37" s="1">
        <v>153</v>
      </c>
      <c r="AC37" s="1">
        <v>508</v>
      </c>
      <c r="AF37" s="1">
        <v>123.119</v>
      </c>
      <c r="AG37" s="1">
        <v>188</v>
      </c>
      <c r="AH37" s="1">
        <v>15599</v>
      </c>
      <c r="AJ37" s="1">
        <v>182.95099999999999</v>
      </c>
      <c r="AK37" s="1">
        <v>141</v>
      </c>
      <c r="AL37" s="1">
        <v>618</v>
      </c>
      <c r="AN37" s="1">
        <v>196.322</v>
      </c>
      <c r="AO37" s="1">
        <v>140</v>
      </c>
      <c r="AP37" s="1">
        <v>493</v>
      </c>
      <c r="AS37" s="1">
        <v>123.776</v>
      </c>
      <c r="AT37" s="1">
        <v>184</v>
      </c>
      <c r="AU37" s="1">
        <v>15638</v>
      </c>
      <c r="AX37" s="1">
        <v>174.58500000000001</v>
      </c>
      <c r="AY37" s="1">
        <v>145</v>
      </c>
      <c r="AZ37" s="1">
        <v>1242</v>
      </c>
      <c r="BB37" s="1">
        <v>173.10599999999999</v>
      </c>
      <c r="BC37" s="1">
        <v>138</v>
      </c>
      <c r="BD37" s="1">
        <v>458</v>
      </c>
      <c r="BG37" s="1">
        <v>123.776</v>
      </c>
      <c r="BH37" s="1">
        <v>184</v>
      </c>
      <c r="BI37" s="1">
        <v>15641</v>
      </c>
      <c r="BK37" s="1">
        <v>166.661</v>
      </c>
      <c r="BL37" s="1">
        <v>159</v>
      </c>
      <c r="BM37" s="1">
        <v>14157</v>
      </c>
      <c r="BO37" s="1">
        <v>203.53899999999999</v>
      </c>
      <c r="BP37" s="1">
        <v>150</v>
      </c>
      <c r="BQ37" s="1">
        <v>11341</v>
      </c>
    </row>
    <row r="38" spans="2:69" x14ac:dyDescent="0.25">
      <c r="B38" s="1">
        <v>145.74199999999999</v>
      </c>
      <c r="C38" s="1">
        <v>204</v>
      </c>
      <c r="D38" s="1">
        <v>15381</v>
      </c>
      <c r="F38" s="1">
        <v>145.08500000000001</v>
      </c>
      <c r="G38" s="1">
        <v>208</v>
      </c>
      <c r="H38" s="1">
        <v>15162</v>
      </c>
      <c r="J38" s="1">
        <v>148.64400000000001</v>
      </c>
      <c r="K38" s="1">
        <v>132</v>
      </c>
      <c r="L38" s="1">
        <v>417</v>
      </c>
      <c r="N38" s="1">
        <v>160.49799999999999</v>
      </c>
      <c r="O38" s="1">
        <v>133</v>
      </c>
      <c r="P38" s="1">
        <v>409</v>
      </c>
      <c r="S38" s="1">
        <v>144.756</v>
      </c>
      <c r="T38" s="1">
        <v>210</v>
      </c>
      <c r="U38" s="1">
        <v>15102</v>
      </c>
      <c r="W38" s="1">
        <v>180.01599999999999</v>
      </c>
      <c r="X38" s="1">
        <v>139</v>
      </c>
      <c r="Y38" s="1">
        <v>1046</v>
      </c>
      <c r="AA38" s="1">
        <v>185.559</v>
      </c>
      <c r="AB38" s="1">
        <v>139</v>
      </c>
      <c r="AC38" s="1">
        <v>482</v>
      </c>
      <c r="AF38" s="1">
        <v>145.08500000000001</v>
      </c>
      <c r="AG38" s="1">
        <v>208</v>
      </c>
      <c r="AH38" s="1">
        <v>15152</v>
      </c>
      <c r="AJ38" s="1">
        <v>167.97</v>
      </c>
      <c r="AK38" s="1">
        <v>132</v>
      </c>
      <c r="AL38" s="1">
        <v>743</v>
      </c>
      <c r="AN38" s="1">
        <v>178.14400000000001</v>
      </c>
      <c r="AO38" s="1">
        <v>132</v>
      </c>
      <c r="AP38" s="1">
        <v>464</v>
      </c>
      <c r="AS38" s="1">
        <v>145.74199999999999</v>
      </c>
      <c r="AT38" s="1">
        <v>204</v>
      </c>
      <c r="AU38" s="1">
        <v>15262</v>
      </c>
      <c r="AX38" s="1">
        <v>145.74700000000001</v>
      </c>
      <c r="AY38" s="1">
        <v>132</v>
      </c>
      <c r="AZ38" s="1">
        <v>392</v>
      </c>
      <c r="BB38" s="1">
        <v>147.922</v>
      </c>
      <c r="BC38" s="1">
        <v>132</v>
      </c>
      <c r="BD38" s="1">
        <v>396</v>
      </c>
      <c r="BG38" s="1">
        <v>145.74199999999999</v>
      </c>
      <c r="BH38" s="1">
        <v>204</v>
      </c>
      <c r="BI38" s="1">
        <v>15278</v>
      </c>
      <c r="BK38" s="1">
        <v>158.58500000000001</v>
      </c>
      <c r="BL38" s="1">
        <v>133</v>
      </c>
      <c r="BM38" s="1">
        <v>11722</v>
      </c>
      <c r="BO38" s="1">
        <v>169.245</v>
      </c>
      <c r="BP38" s="1">
        <v>137</v>
      </c>
      <c r="BQ38" s="1">
        <v>7621</v>
      </c>
    </row>
    <row r="39" spans="2:69" x14ac:dyDescent="0.25">
      <c r="B39" s="1">
        <v>107.977</v>
      </c>
      <c r="C39" s="1">
        <v>177</v>
      </c>
      <c r="D39" s="1">
        <v>13643</v>
      </c>
      <c r="F39" s="1">
        <v>107.977</v>
      </c>
      <c r="G39" s="1">
        <v>177</v>
      </c>
      <c r="H39" s="1">
        <v>11904</v>
      </c>
      <c r="J39" s="1">
        <v>157.22999999999999</v>
      </c>
      <c r="K39" s="1">
        <v>140</v>
      </c>
      <c r="L39" s="1">
        <v>524</v>
      </c>
      <c r="N39" s="1">
        <v>161.715</v>
      </c>
      <c r="O39" s="1">
        <v>140</v>
      </c>
      <c r="P39" s="1">
        <v>404</v>
      </c>
      <c r="S39" s="1">
        <v>107.977</v>
      </c>
      <c r="T39" s="1">
        <v>177</v>
      </c>
      <c r="U39" s="1">
        <v>10652</v>
      </c>
      <c r="W39" s="1">
        <v>195.17400000000001</v>
      </c>
      <c r="X39" s="1">
        <v>142</v>
      </c>
      <c r="Y39" s="1">
        <v>1191</v>
      </c>
      <c r="AA39" s="1">
        <v>225.28</v>
      </c>
      <c r="AB39" s="1">
        <v>144</v>
      </c>
      <c r="AC39" s="1">
        <v>512</v>
      </c>
      <c r="AF39" s="1">
        <v>107.977</v>
      </c>
      <c r="AG39" s="1">
        <v>177</v>
      </c>
      <c r="AH39" s="1">
        <v>11702</v>
      </c>
      <c r="AJ39" s="1">
        <v>182.452</v>
      </c>
      <c r="AK39" s="1">
        <v>140</v>
      </c>
      <c r="AL39" s="1">
        <v>1048</v>
      </c>
      <c r="AN39" s="1">
        <v>206.07300000000001</v>
      </c>
      <c r="AO39" s="1">
        <v>141</v>
      </c>
      <c r="AP39" s="1">
        <v>475</v>
      </c>
      <c r="AS39" s="1">
        <v>107.977</v>
      </c>
      <c r="AT39" s="1">
        <v>177</v>
      </c>
      <c r="AU39" s="1">
        <v>12208</v>
      </c>
      <c r="AX39" s="1">
        <v>152.227</v>
      </c>
      <c r="AY39" s="1">
        <v>141</v>
      </c>
      <c r="AZ39" s="1">
        <v>414</v>
      </c>
      <c r="BB39" s="1">
        <v>156.59200000000001</v>
      </c>
      <c r="BC39" s="1">
        <v>140</v>
      </c>
      <c r="BD39" s="1">
        <v>393</v>
      </c>
      <c r="BG39" s="1">
        <v>109.29600000000001</v>
      </c>
      <c r="BH39" s="1">
        <v>177</v>
      </c>
      <c r="BI39" s="1">
        <v>12410</v>
      </c>
      <c r="BK39" s="1">
        <v>170.411</v>
      </c>
      <c r="BL39" s="1">
        <v>175</v>
      </c>
      <c r="BM39" s="1">
        <v>9601</v>
      </c>
      <c r="BO39" s="1">
        <v>200.804</v>
      </c>
      <c r="BP39" s="1">
        <v>147</v>
      </c>
      <c r="BQ39" s="1">
        <v>8034</v>
      </c>
    </row>
    <row r="40" spans="2:69" x14ac:dyDescent="0.25">
      <c r="B40" s="1">
        <v>81.546199999999999</v>
      </c>
      <c r="C40" s="1">
        <v>158</v>
      </c>
      <c r="D40" s="1">
        <v>12329</v>
      </c>
      <c r="F40" s="1">
        <v>80.914500000000004</v>
      </c>
      <c r="G40" s="1">
        <v>163</v>
      </c>
      <c r="H40" s="1">
        <v>7035</v>
      </c>
      <c r="J40" s="1">
        <v>110.176</v>
      </c>
      <c r="K40" s="1">
        <v>157</v>
      </c>
      <c r="L40" s="1">
        <v>533</v>
      </c>
      <c r="N40" s="1">
        <v>124.05200000000001</v>
      </c>
      <c r="O40" s="1">
        <v>152</v>
      </c>
      <c r="P40" s="1">
        <v>464</v>
      </c>
      <c r="S40" s="1">
        <v>81.578699999999998</v>
      </c>
      <c r="T40" s="1">
        <v>162</v>
      </c>
      <c r="U40" s="1">
        <v>5923</v>
      </c>
      <c r="W40" s="1">
        <v>179.43899999999999</v>
      </c>
      <c r="X40" s="1">
        <v>158</v>
      </c>
      <c r="Y40" s="1">
        <v>497</v>
      </c>
      <c r="AA40" s="1">
        <v>179.43899999999999</v>
      </c>
      <c r="AB40" s="1">
        <v>158</v>
      </c>
      <c r="AC40" s="1">
        <v>482</v>
      </c>
      <c r="AF40" s="1">
        <v>81.421800000000005</v>
      </c>
      <c r="AG40" s="1">
        <v>166</v>
      </c>
      <c r="AH40" s="1">
        <v>6841</v>
      </c>
      <c r="AJ40" s="1">
        <v>102.137</v>
      </c>
      <c r="AK40" s="1">
        <v>153</v>
      </c>
      <c r="AL40" s="1">
        <v>467</v>
      </c>
      <c r="AN40" s="1">
        <v>174.345</v>
      </c>
      <c r="AO40" s="1">
        <v>152</v>
      </c>
      <c r="AP40" s="1">
        <v>477</v>
      </c>
      <c r="AS40" s="1">
        <v>80.914500000000004</v>
      </c>
      <c r="AT40" s="1">
        <v>163</v>
      </c>
      <c r="AU40" s="1">
        <v>7413</v>
      </c>
      <c r="AX40" s="1">
        <v>125.21</v>
      </c>
      <c r="AY40" s="1">
        <v>161</v>
      </c>
      <c r="AZ40" s="1">
        <v>594</v>
      </c>
      <c r="BB40" s="1">
        <v>130.57599999999999</v>
      </c>
      <c r="BC40" s="1">
        <v>154</v>
      </c>
      <c r="BD40" s="1">
        <v>454</v>
      </c>
      <c r="BG40" s="1">
        <v>81.865700000000004</v>
      </c>
      <c r="BH40" s="1">
        <v>156</v>
      </c>
      <c r="BI40" s="1">
        <v>7864</v>
      </c>
      <c r="BK40" s="1">
        <v>154.90199999999999</v>
      </c>
      <c r="BL40" s="1">
        <v>157</v>
      </c>
      <c r="BM40" s="1">
        <v>5315</v>
      </c>
      <c r="BO40" s="1">
        <v>183.19800000000001</v>
      </c>
      <c r="BP40" s="1">
        <v>155</v>
      </c>
      <c r="BQ40" s="1">
        <v>2888</v>
      </c>
    </row>
    <row r="41" spans="2:69" x14ac:dyDescent="0.25">
      <c r="B41" s="1">
        <v>144.80500000000001</v>
      </c>
      <c r="C41" s="1">
        <v>219</v>
      </c>
      <c r="D41" s="1">
        <v>14437</v>
      </c>
      <c r="F41" s="1">
        <v>146.119</v>
      </c>
      <c r="G41" s="1">
        <v>211</v>
      </c>
      <c r="H41" s="1">
        <v>13359</v>
      </c>
      <c r="J41" s="1">
        <v>174.47800000000001</v>
      </c>
      <c r="K41" s="1">
        <v>153</v>
      </c>
      <c r="L41" s="1">
        <v>479</v>
      </c>
      <c r="N41" s="1">
        <v>182.10599999999999</v>
      </c>
      <c r="O41" s="1">
        <v>152</v>
      </c>
      <c r="P41" s="1">
        <v>470</v>
      </c>
      <c r="S41" s="1">
        <v>146.119</v>
      </c>
      <c r="T41" s="1">
        <v>211</v>
      </c>
      <c r="U41" s="1">
        <v>12356</v>
      </c>
      <c r="W41" s="1">
        <v>205.565</v>
      </c>
      <c r="X41" s="1">
        <v>158</v>
      </c>
      <c r="Y41" s="1">
        <v>1431</v>
      </c>
      <c r="AA41" s="1">
        <v>233.429</v>
      </c>
      <c r="AB41" s="1">
        <v>158</v>
      </c>
      <c r="AC41" s="1">
        <v>513</v>
      </c>
      <c r="AF41" s="1">
        <v>146.119</v>
      </c>
      <c r="AG41" s="1">
        <v>211</v>
      </c>
      <c r="AH41" s="1">
        <v>13198</v>
      </c>
      <c r="AJ41" s="1">
        <v>192.358</v>
      </c>
      <c r="AK41" s="1">
        <v>154</v>
      </c>
      <c r="AL41" s="1">
        <v>870</v>
      </c>
      <c r="AN41" s="1">
        <v>218.358</v>
      </c>
      <c r="AO41" s="1">
        <v>153</v>
      </c>
      <c r="AP41" s="1">
        <v>518</v>
      </c>
      <c r="AS41" s="1">
        <v>146.119</v>
      </c>
      <c r="AT41" s="1">
        <v>211</v>
      </c>
      <c r="AU41" s="1">
        <v>13645</v>
      </c>
      <c r="AX41" s="1">
        <v>177.66900000000001</v>
      </c>
      <c r="AY41" s="1">
        <v>154</v>
      </c>
      <c r="AZ41" s="1">
        <v>611</v>
      </c>
      <c r="BB41" s="1">
        <v>176.58500000000001</v>
      </c>
      <c r="BC41" s="1">
        <v>152</v>
      </c>
      <c r="BD41" s="1">
        <v>473</v>
      </c>
      <c r="BG41" s="1">
        <v>147.43799999999999</v>
      </c>
      <c r="BH41" s="1">
        <v>211</v>
      </c>
      <c r="BI41" s="1">
        <v>13585</v>
      </c>
      <c r="BK41" s="1">
        <v>198.083</v>
      </c>
      <c r="BL41" s="1">
        <v>157</v>
      </c>
      <c r="BM41" s="1">
        <v>10741</v>
      </c>
      <c r="BO41" s="1">
        <v>218.72300000000001</v>
      </c>
      <c r="BP41" s="1">
        <v>168</v>
      </c>
      <c r="BQ41" s="1">
        <v>6777</v>
      </c>
    </row>
    <row r="42" spans="2:69" x14ac:dyDescent="0.25">
      <c r="B42" s="1">
        <v>145.81299999999999</v>
      </c>
      <c r="C42" s="1">
        <v>202</v>
      </c>
      <c r="D42" s="1">
        <v>15700</v>
      </c>
      <c r="F42" s="1">
        <v>145.15600000000001</v>
      </c>
      <c r="G42" s="1">
        <v>206</v>
      </c>
      <c r="H42" s="1">
        <v>15582</v>
      </c>
      <c r="J42" s="1">
        <v>164.61600000000001</v>
      </c>
      <c r="K42" s="1">
        <v>144</v>
      </c>
      <c r="L42" s="1">
        <v>477</v>
      </c>
      <c r="N42" s="1">
        <v>172.39699999999999</v>
      </c>
      <c r="O42" s="1">
        <v>141</v>
      </c>
      <c r="P42" s="1">
        <v>458</v>
      </c>
      <c r="S42" s="1">
        <v>146.14099999999999</v>
      </c>
      <c r="T42" s="1">
        <v>200</v>
      </c>
      <c r="U42" s="1">
        <v>15583</v>
      </c>
      <c r="W42" s="1">
        <v>188.28</v>
      </c>
      <c r="X42" s="1">
        <v>147</v>
      </c>
      <c r="Y42" s="1">
        <v>815</v>
      </c>
      <c r="AA42" s="1">
        <v>190.65899999999999</v>
      </c>
      <c r="AB42" s="1">
        <v>147</v>
      </c>
      <c r="AC42" s="1">
        <v>490</v>
      </c>
      <c r="AF42" s="1">
        <v>145.15600000000001</v>
      </c>
      <c r="AG42" s="1">
        <v>206</v>
      </c>
      <c r="AH42" s="1">
        <v>15577</v>
      </c>
      <c r="AJ42" s="1">
        <v>179.91800000000001</v>
      </c>
      <c r="AK42" s="1">
        <v>142</v>
      </c>
      <c r="AL42" s="1">
        <v>712</v>
      </c>
      <c r="AN42" s="1">
        <v>183.61</v>
      </c>
      <c r="AO42" s="1">
        <v>141</v>
      </c>
      <c r="AP42" s="1">
        <v>471</v>
      </c>
      <c r="AS42" s="1">
        <v>145.81299999999999</v>
      </c>
      <c r="AT42" s="1">
        <v>202</v>
      </c>
      <c r="AU42" s="1">
        <v>15629</v>
      </c>
      <c r="AX42" s="1">
        <v>162.73400000000001</v>
      </c>
      <c r="AY42" s="1">
        <v>145</v>
      </c>
      <c r="AZ42" s="1">
        <v>582</v>
      </c>
      <c r="BB42" s="1">
        <v>164.51400000000001</v>
      </c>
      <c r="BC42" s="1">
        <v>141</v>
      </c>
      <c r="BD42" s="1">
        <v>424</v>
      </c>
      <c r="BG42" s="1">
        <v>145.81299999999999</v>
      </c>
      <c r="BH42" s="1">
        <v>202</v>
      </c>
      <c r="BI42" s="1">
        <v>15640</v>
      </c>
      <c r="BK42" s="1">
        <v>166.816</v>
      </c>
      <c r="BL42" s="1">
        <v>149</v>
      </c>
      <c r="BM42" s="1">
        <v>13170</v>
      </c>
      <c r="BO42" s="1">
        <v>176.06700000000001</v>
      </c>
      <c r="BP42" s="1">
        <v>149</v>
      </c>
      <c r="BQ42" s="1">
        <v>8326</v>
      </c>
    </row>
    <row r="43" spans="2:69" x14ac:dyDescent="0.25">
      <c r="B43" s="1">
        <v>152.285</v>
      </c>
      <c r="C43" s="1">
        <v>197</v>
      </c>
      <c r="D43" s="1">
        <v>15180</v>
      </c>
      <c r="F43" s="1">
        <v>152.285</v>
      </c>
      <c r="G43" s="1">
        <v>197</v>
      </c>
      <c r="H43" s="1">
        <v>14950</v>
      </c>
      <c r="J43" s="1">
        <v>154.55500000000001</v>
      </c>
      <c r="K43" s="1">
        <v>141</v>
      </c>
      <c r="L43" s="1">
        <v>445</v>
      </c>
      <c r="N43" s="1">
        <v>154.55500000000001</v>
      </c>
      <c r="O43" s="1">
        <v>141</v>
      </c>
      <c r="P43" s="1">
        <v>398</v>
      </c>
      <c r="S43" s="1">
        <v>152.785</v>
      </c>
      <c r="T43" s="1">
        <v>199</v>
      </c>
      <c r="U43" s="1">
        <v>14902</v>
      </c>
      <c r="W43" s="1">
        <v>168.46100000000001</v>
      </c>
      <c r="X43" s="1">
        <v>144</v>
      </c>
      <c r="Y43" s="1">
        <v>474</v>
      </c>
      <c r="AA43" s="1">
        <v>169.66800000000001</v>
      </c>
      <c r="AB43" s="1">
        <v>144</v>
      </c>
      <c r="AC43" s="1">
        <v>423</v>
      </c>
      <c r="AF43" s="1">
        <v>152.285</v>
      </c>
      <c r="AG43" s="1">
        <v>197</v>
      </c>
      <c r="AH43" s="1">
        <v>14928</v>
      </c>
      <c r="AJ43" s="1">
        <v>164.49600000000001</v>
      </c>
      <c r="AK43" s="1">
        <v>141</v>
      </c>
      <c r="AL43" s="1">
        <v>466</v>
      </c>
      <c r="AN43" s="1">
        <v>167.91</v>
      </c>
      <c r="AO43" s="1">
        <v>141</v>
      </c>
      <c r="AP43" s="1">
        <v>422</v>
      </c>
      <c r="AS43" s="1">
        <v>152.285</v>
      </c>
      <c r="AT43" s="1">
        <v>197</v>
      </c>
      <c r="AU43" s="1">
        <v>15017</v>
      </c>
      <c r="AX43" s="1">
        <v>153.15700000000001</v>
      </c>
      <c r="AY43" s="1">
        <v>141</v>
      </c>
      <c r="AZ43" s="1">
        <v>438</v>
      </c>
      <c r="BB43" s="1">
        <v>154.55500000000001</v>
      </c>
      <c r="BC43" s="1">
        <v>141</v>
      </c>
      <c r="BD43" s="1">
        <v>398</v>
      </c>
      <c r="BG43" s="1">
        <v>152.85599999999999</v>
      </c>
      <c r="BH43" s="1">
        <v>188</v>
      </c>
      <c r="BI43" s="1">
        <v>14826</v>
      </c>
      <c r="BK43" s="1">
        <v>176.26300000000001</v>
      </c>
      <c r="BL43" s="1">
        <v>143</v>
      </c>
      <c r="BM43" s="1">
        <v>11364</v>
      </c>
      <c r="BO43" s="1">
        <v>182.96799999999999</v>
      </c>
      <c r="BP43" s="1">
        <v>152</v>
      </c>
      <c r="BQ43" s="1">
        <v>6709</v>
      </c>
    </row>
    <row r="44" spans="2:69" x14ac:dyDescent="0.25">
      <c r="B44" s="1">
        <v>153.64699999999999</v>
      </c>
      <c r="C44" s="1">
        <v>137</v>
      </c>
      <c r="D44" s="1">
        <v>15233</v>
      </c>
      <c r="F44" s="1">
        <v>153.64699999999999</v>
      </c>
      <c r="G44" s="1">
        <v>137</v>
      </c>
      <c r="H44" s="1">
        <v>14762</v>
      </c>
      <c r="J44" s="1">
        <v>158.53299999999999</v>
      </c>
      <c r="K44" s="1">
        <v>138</v>
      </c>
      <c r="L44" s="1">
        <v>627</v>
      </c>
      <c r="N44" s="1">
        <v>158.87</v>
      </c>
      <c r="O44" s="1">
        <v>137</v>
      </c>
      <c r="P44" s="1">
        <v>408</v>
      </c>
      <c r="S44" s="1">
        <v>153.64699999999999</v>
      </c>
      <c r="T44" s="1">
        <v>137</v>
      </c>
      <c r="U44" s="1">
        <v>14525</v>
      </c>
      <c r="W44" s="1">
        <v>180.35900000000001</v>
      </c>
      <c r="X44" s="1">
        <v>141</v>
      </c>
      <c r="Y44" s="1">
        <v>775</v>
      </c>
      <c r="AA44" s="1">
        <v>185.11600000000001</v>
      </c>
      <c r="AB44" s="1">
        <v>141</v>
      </c>
      <c r="AC44" s="1">
        <v>448</v>
      </c>
      <c r="AF44" s="1">
        <v>153.64699999999999</v>
      </c>
      <c r="AG44" s="1">
        <v>137</v>
      </c>
      <c r="AH44" s="1">
        <v>14734</v>
      </c>
      <c r="AJ44" s="1">
        <v>171.90899999999999</v>
      </c>
      <c r="AK44" s="1">
        <v>139</v>
      </c>
      <c r="AL44" s="1">
        <v>613</v>
      </c>
      <c r="AN44" s="1">
        <v>183.11600000000001</v>
      </c>
      <c r="AO44" s="1">
        <v>139</v>
      </c>
      <c r="AP44" s="1">
        <v>445</v>
      </c>
      <c r="AS44" s="1">
        <v>153.64699999999999</v>
      </c>
      <c r="AT44" s="1">
        <v>137</v>
      </c>
      <c r="AU44" s="1">
        <v>15000</v>
      </c>
      <c r="AX44" s="1">
        <v>158.46199999999999</v>
      </c>
      <c r="AY44" s="1">
        <v>137</v>
      </c>
      <c r="AZ44" s="1">
        <v>729</v>
      </c>
      <c r="BB44" s="1">
        <v>164.339</v>
      </c>
      <c r="BC44" s="1">
        <v>137</v>
      </c>
      <c r="BD44" s="1">
        <v>416</v>
      </c>
      <c r="BG44" s="1">
        <v>153.64699999999999</v>
      </c>
      <c r="BH44" s="1">
        <v>137</v>
      </c>
      <c r="BI44" s="1">
        <v>14997</v>
      </c>
      <c r="BK44" s="1">
        <v>162.971</v>
      </c>
      <c r="BL44" s="1">
        <v>142</v>
      </c>
      <c r="BM44" s="1">
        <v>10411</v>
      </c>
      <c r="BO44" s="1">
        <v>165.291</v>
      </c>
      <c r="BP44" s="1">
        <v>143</v>
      </c>
      <c r="BQ44" s="1">
        <v>6617</v>
      </c>
    </row>
    <row r="45" spans="2:69" x14ac:dyDescent="0.25">
      <c r="B45" s="1">
        <v>154.45500000000001</v>
      </c>
      <c r="C45" s="1">
        <v>139</v>
      </c>
      <c r="D45" s="1">
        <v>14933</v>
      </c>
      <c r="F45" s="1">
        <v>154.45500000000001</v>
      </c>
      <c r="G45" s="1">
        <v>139</v>
      </c>
      <c r="H45" s="1">
        <v>13430</v>
      </c>
      <c r="J45" s="1">
        <v>156.904</v>
      </c>
      <c r="K45" s="1">
        <v>139</v>
      </c>
      <c r="L45" s="1">
        <v>483</v>
      </c>
      <c r="N45" s="1">
        <v>163.785</v>
      </c>
      <c r="O45" s="1">
        <v>139</v>
      </c>
      <c r="P45" s="1">
        <v>404</v>
      </c>
      <c r="S45" s="1">
        <v>154.45500000000001</v>
      </c>
      <c r="T45" s="1">
        <v>139</v>
      </c>
      <c r="U45" s="1">
        <v>12266</v>
      </c>
      <c r="W45" s="1">
        <v>174.053</v>
      </c>
      <c r="X45" s="1">
        <v>140</v>
      </c>
      <c r="Y45" s="1">
        <v>689</v>
      </c>
      <c r="AA45" s="1">
        <v>177.46700000000001</v>
      </c>
      <c r="AB45" s="1">
        <v>140</v>
      </c>
      <c r="AC45" s="1">
        <v>439</v>
      </c>
      <c r="AF45" s="1">
        <v>154.45500000000001</v>
      </c>
      <c r="AG45" s="1">
        <v>139</v>
      </c>
      <c r="AH45" s="1">
        <v>13228</v>
      </c>
      <c r="AJ45" s="1">
        <v>169.43100000000001</v>
      </c>
      <c r="AK45" s="1">
        <v>139</v>
      </c>
      <c r="AL45" s="1">
        <v>576</v>
      </c>
      <c r="AN45" s="1">
        <v>174.63800000000001</v>
      </c>
      <c r="AO45" s="1">
        <v>139</v>
      </c>
      <c r="AP45" s="1">
        <v>438</v>
      </c>
      <c r="AS45" s="1">
        <v>154.45500000000001</v>
      </c>
      <c r="AT45" s="1">
        <v>139</v>
      </c>
      <c r="AU45" s="1">
        <v>14031</v>
      </c>
      <c r="AX45" s="1">
        <v>163.11099999999999</v>
      </c>
      <c r="AY45" s="1">
        <v>140</v>
      </c>
      <c r="AZ45" s="1">
        <v>676</v>
      </c>
      <c r="BB45" s="1">
        <v>162.95599999999999</v>
      </c>
      <c r="BC45" s="1">
        <v>139</v>
      </c>
      <c r="BD45" s="1">
        <v>402</v>
      </c>
      <c r="BG45" s="1">
        <v>154.45500000000001</v>
      </c>
      <c r="BH45" s="1">
        <v>139</v>
      </c>
      <c r="BI45" s="1">
        <v>14383</v>
      </c>
      <c r="BK45" s="1">
        <v>178.26900000000001</v>
      </c>
      <c r="BL45" s="1">
        <v>140</v>
      </c>
      <c r="BM45" s="1">
        <v>10051</v>
      </c>
      <c r="BO45" s="1">
        <v>192.08099999999999</v>
      </c>
      <c r="BP45" s="1">
        <v>152</v>
      </c>
      <c r="BQ45" s="1">
        <v>7526</v>
      </c>
    </row>
    <row r="46" spans="2:69" x14ac:dyDescent="0.25">
      <c r="B46" s="1">
        <v>103.458</v>
      </c>
      <c r="C46" s="1">
        <v>149</v>
      </c>
      <c r="D46" s="1">
        <v>15209</v>
      </c>
      <c r="F46" s="1">
        <v>103.14400000000001</v>
      </c>
      <c r="G46" s="1">
        <v>153</v>
      </c>
      <c r="H46" s="1">
        <v>13234</v>
      </c>
      <c r="J46" s="1">
        <v>128.524</v>
      </c>
      <c r="K46" s="1">
        <v>134</v>
      </c>
      <c r="L46" s="1">
        <v>555</v>
      </c>
      <c r="N46" s="1">
        <v>182.238</v>
      </c>
      <c r="O46" s="1">
        <v>133</v>
      </c>
      <c r="P46" s="1">
        <v>463</v>
      </c>
      <c r="S46" s="1">
        <v>102.944</v>
      </c>
      <c r="T46" s="1">
        <v>158</v>
      </c>
      <c r="U46" s="1">
        <v>12840</v>
      </c>
      <c r="W46" s="1">
        <v>188.745</v>
      </c>
      <c r="X46" s="1">
        <v>134</v>
      </c>
      <c r="Y46" s="1">
        <v>619</v>
      </c>
      <c r="AA46" s="1">
        <v>193.03200000000001</v>
      </c>
      <c r="AB46" s="1">
        <v>134</v>
      </c>
      <c r="AC46" s="1">
        <v>457</v>
      </c>
      <c r="AF46" s="1">
        <v>103.14400000000001</v>
      </c>
      <c r="AG46" s="1">
        <v>153</v>
      </c>
      <c r="AH46" s="1">
        <v>13117</v>
      </c>
      <c r="AJ46" s="1">
        <v>112.89400000000001</v>
      </c>
      <c r="AK46" s="1">
        <v>136</v>
      </c>
      <c r="AL46" s="1">
        <v>634</v>
      </c>
      <c r="AN46" s="1">
        <v>180.82900000000001</v>
      </c>
      <c r="AO46" s="1">
        <v>132</v>
      </c>
      <c r="AP46" s="1">
        <v>457</v>
      </c>
      <c r="AS46" s="1">
        <v>103.14400000000001</v>
      </c>
      <c r="AT46" s="1">
        <v>153</v>
      </c>
      <c r="AU46" s="1">
        <v>13297</v>
      </c>
      <c r="AX46" s="1">
        <v>108.458</v>
      </c>
      <c r="AY46" s="1">
        <v>152</v>
      </c>
      <c r="AZ46" s="1">
        <v>2397</v>
      </c>
      <c r="BB46" s="1">
        <v>123.283</v>
      </c>
      <c r="BC46" s="1">
        <v>133</v>
      </c>
      <c r="BD46" s="1">
        <v>442</v>
      </c>
      <c r="BG46" s="1">
        <v>103.629</v>
      </c>
      <c r="BH46" s="1">
        <v>149</v>
      </c>
      <c r="BI46" s="1">
        <v>13796</v>
      </c>
      <c r="BK46" s="1">
        <v>115.47799999999999</v>
      </c>
      <c r="BL46" s="1">
        <v>144</v>
      </c>
      <c r="BM46" s="1">
        <v>8068</v>
      </c>
      <c r="BO46" s="1">
        <v>180.541</v>
      </c>
      <c r="BP46" s="1">
        <v>141</v>
      </c>
      <c r="BQ46" s="1">
        <v>8050</v>
      </c>
    </row>
    <row r="47" spans="2:69" x14ac:dyDescent="0.25">
      <c r="B47" s="1">
        <v>134.62299999999999</v>
      </c>
      <c r="C47" s="1">
        <v>136</v>
      </c>
      <c r="D47" s="1">
        <v>15464</v>
      </c>
      <c r="F47" s="1">
        <v>134.83000000000001</v>
      </c>
      <c r="G47" s="1">
        <v>136</v>
      </c>
      <c r="H47" s="1">
        <v>15261</v>
      </c>
      <c r="J47" s="1">
        <v>138.65</v>
      </c>
      <c r="K47" s="1">
        <v>137</v>
      </c>
      <c r="L47" s="1">
        <v>878</v>
      </c>
      <c r="N47" s="1">
        <v>184.733</v>
      </c>
      <c r="O47" s="1">
        <v>134</v>
      </c>
      <c r="P47" s="1">
        <v>438</v>
      </c>
      <c r="S47" s="1">
        <v>134.62299999999999</v>
      </c>
      <c r="T47" s="1">
        <v>136</v>
      </c>
      <c r="U47" s="1">
        <v>15130</v>
      </c>
      <c r="W47" s="1">
        <v>202.15299999999999</v>
      </c>
      <c r="X47" s="1">
        <v>142</v>
      </c>
      <c r="Y47" s="1">
        <v>1319</v>
      </c>
      <c r="AA47" s="1">
        <v>216.04</v>
      </c>
      <c r="AB47" s="1">
        <v>136</v>
      </c>
      <c r="AC47" s="1">
        <v>454</v>
      </c>
      <c r="AF47" s="1">
        <v>134.58799999999999</v>
      </c>
      <c r="AG47" s="1">
        <v>137</v>
      </c>
      <c r="AH47" s="1">
        <v>15222</v>
      </c>
      <c r="AJ47" s="1">
        <v>170.56399999999999</v>
      </c>
      <c r="AK47" s="1">
        <v>134</v>
      </c>
      <c r="AL47" s="1">
        <v>871</v>
      </c>
      <c r="AN47" s="1">
        <v>193.32499999999999</v>
      </c>
      <c r="AO47" s="1">
        <v>134</v>
      </c>
      <c r="AP47" s="1">
        <v>437</v>
      </c>
      <c r="AS47" s="1">
        <v>134.03800000000001</v>
      </c>
      <c r="AT47" s="1">
        <v>138</v>
      </c>
      <c r="AU47" s="1">
        <v>15294</v>
      </c>
      <c r="AX47" s="1">
        <v>159.66499999999999</v>
      </c>
      <c r="AY47" s="1">
        <v>140</v>
      </c>
      <c r="AZ47" s="1">
        <v>1372</v>
      </c>
      <c r="BB47" s="1">
        <v>154.88800000000001</v>
      </c>
      <c r="BC47" s="1">
        <v>136</v>
      </c>
      <c r="BD47" s="1">
        <v>441</v>
      </c>
      <c r="BG47" s="1">
        <v>134.452</v>
      </c>
      <c r="BH47" s="1">
        <v>136</v>
      </c>
      <c r="BI47" s="1">
        <v>15117</v>
      </c>
      <c r="BK47" s="1">
        <v>156.10300000000001</v>
      </c>
      <c r="BL47" s="1">
        <v>138</v>
      </c>
      <c r="BM47" s="1">
        <v>6548</v>
      </c>
      <c r="BO47" s="1">
        <v>172.84399999999999</v>
      </c>
      <c r="BP47" s="1">
        <v>144</v>
      </c>
      <c r="BQ47" s="1">
        <v>4794</v>
      </c>
    </row>
    <row r="48" spans="2:69" x14ac:dyDescent="0.25">
      <c r="B48" s="1">
        <v>124.694</v>
      </c>
      <c r="C48" s="1">
        <v>203</v>
      </c>
      <c r="D48" s="1">
        <v>15283</v>
      </c>
      <c r="F48" s="1">
        <v>124.694</v>
      </c>
      <c r="G48" s="1">
        <v>203</v>
      </c>
      <c r="H48" s="1">
        <v>14938</v>
      </c>
      <c r="J48" s="1">
        <v>148.89400000000001</v>
      </c>
      <c r="K48" s="1">
        <v>134</v>
      </c>
      <c r="L48" s="1">
        <v>509</v>
      </c>
      <c r="N48" s="1">
        <v>167.804</v>
      </c>
      <c r="O48" s="1">
        <v>134</v>
      </c>
      <c r="P48" s="1">
        <v>396</v>
      </c>
      <c r="S48" s="1">
        <v>126.289</v>
      </c>
      <c r="T48" s="1">
        <v>207</v>
      </c>
      <c r="U48" s="1">
        <v>14837</v>
      </c>
      <c r="W48" s="1">
        <v>170.66300000000001</v>
      </c>
      <c r="X48" s="1">
        <v>136</v>
      </c>
      <c r="Y48" s="1">
        <v>1031</v>
      </c>
      <c r="AA48" s="1">
        <v>186.078</v>
      </c>
      <c r="AB48" s="1">
        <v>135</v>
      </c>
      <c r="AC48" s="1">
        <v>430</v>
      </c>
      <c r="AF48" s="1">
        <v>124.366</v>
      </c>
      <c r="AG48" s="1">
        <v>205</v>
      </c>
      <c r="AH48" s="1">
        <v>14861</v>
      </c>
      <c r="AJ48" s="1">
        <v>161.595</v>
      </c>
      <c r="AK48" s="1">
        <v>134</v>
      </c>
      <c r="AL48" s="1">
        <v>1072</v>
      </c>
      <c r="AN48" s="1">
        <v>177.49199999999999</v>
      </c>
      <c r="AO48" s="1">
        <v>134</v>
      </c>
      <c r="AP48" s="1">
        <v>412</v>
      </c>
      <c r="AS48" s="1">
        <v>124.694</v>
      </c>
      <c r="AT48" s="1">
        <v>203</v>
      </c>
      <c r="AU48" s="1">
        <v>15039</v>
      </c>
      <c r="AX48" s="1">
        <v>146.40899999999999</v>
      </c>
      <c r="AY48" s="1">
        <v>134</v>
      </c>
      <c r="AZ48" s="1">
        <v>501</v>
      </c>
      <c r="BB48" s="1">
        <v>166.59700000000001</v>
      </c>
      <c r="BC48" s="1">
        <v>134</v>
      </c>
      <c r="BD48" s="1">
        <v>398</v>
      </c>
      <c r="BG48" s="1">
        <v>126.289</v>
      </c>
      <c r="BH48" s="1">
        <v>207</v>
      </c>
      <c r="BI48" s="1">
        <v>15131</v>
      </c>
      <c r="BK48" s="1">
        <v>168.31399999999999</v>
      </c>
      <c r="BL48" s="1">
        <v>138</v>
      </c>
      <c r="BM48" s="1">
        <v>10118</v>
      </c>
      <c r="BO48" s="1">
        <v>179.82900000000001</v>
      </c>
      <c r="BP48" s="1">
        <v>142</v>
      </c>
      <c r="BQ48" s="1">
        <v>6558</v>
      </c>
    </row>
    <row r="49" spans="1:69" x14ac:dyDescent="0.25">
      <c r="B49" s="1">
        <v>106.65600000000001</v>
      </c>
      <c r="C49" s="1">
        <v>186</v>
      </c>
      <c r="D49" s="1">
        <v>11838</v>
      </c>
      <c r="F49" s="1">
        <v>105.592</v>
      </c>
      <c r="G49" s="1">
        <v>192</v>
      </c>
      <c r="H49" s="1">
        <v>7484</v>
      </c>
      <c r="J49" s="1">
        <v>179.65899999999999</v>
      </c>
      <c r="K49" s="1">
        <v>158</v>
      </c>
      <c r="L49" s="1">
        <v>580</v>
      </c>
      <c r="N49" s="1">
        <v>195.279</v>
      </c>
      <c r="O49" s="1">
        <v>158</v>
      </c>
      <c r="P49" s="1">
        <v>546</v>
      </c>
      <c r="S49" s="1">
        <v>105.264</v>
      </c>
      <c r="T49" s="1">
        <v>196</v>
      </c>
      <c r="U49" s="1">
        <v>5816</v>
      </c>
      <c r="W49" s="1">
        <v>204.55600000000001</v>
      </c>
      <c r="X49" s="1">
        <v>166</v>
      </c>
      <c r="Y49" s="1">
        <v>714</v>
      </c>
      <c r="AA49" s="1">
        <v>236.22</v>
      </c>
      <c r="AB49" s="1">
        <v>165</v>
      </c>
      <c r="AC49" s="1">
        <v>573</v>
      </c>
      <c r="AF49" s="1">
        <v>105.592</v>
      </c>
      <c r="AG49" s="1">
        <v>192</v>
      </c>
      <c r="AH49" s="1">
        <v>7182</v>
      </c>
      <c r="AJ49" s="1">
        <v>177.33699999999999</v>
      </c>
      <c r="AK49" s="1">
        <v>160</v>
      </c>
      <c r="AL49" s="1">
        <v>646</v>
      </c>
      <c r="AN49" s="1">
        <v>206.79400000000001</v>
      </c>
      <c r="AO49" s="1">
        <v>158</v>
      </c>
      <c r="AP49" s="1">
        <v>542</v>
      </c>
      <c r="AS49" s="1">
        <v>105.592</v>
      </c>
      <c r="AT49" s="1">
        <v>192</v>
      </c>
      <c r="AU49" s="1">
        <v>7767</v>
      </c>
      <c r="AX49" s="1">
        <v>189.76300000000001</v>
      </c>
      <c r="AY49" s="1">
        <v>162</v>
      </c>
      <c r="AZ49" s="1">
        <v>716</v>
      </c>
      <c r="BB49" s="1">
        <v>184.809</v>
      </c>
      <c r="BC49" s="1">
        <v>157</v>
      </c>
      <c r="BD49" s="1">
        <v>544</v>
      </c>
      <c r="BG49" s="1">
        <v>105.592</v>
      </c>
      <c r="BH49" s="1">
        <v>192</v>
      </c>
      <c r="BI49" s="1">
        <v>10768</v>
      </c>
      <c r="BK49" s="1">
        <v>176.56299999999999</v>
      </c>
      <c r="BL49" s="1">
        <v>167</v>
      </c>
      <c r="BM49" s="1">
        <v>12103</v>
      </c>
      <c r="BO49" s="1">
        <v>215.87700000000001</v>
      </c>
      <c r="BP49" s="1">
        <v>190</v>
      </c>
      <c r="BQ49" s="1">
        <v>10369</v>
      </c>
    </row>
    <row r="50" spans="1:69" x14ac:dyDescent="0.25">
      <c r="B50" s="1">
        <v>130.18799999999999</v>
      </c>
      <c r="C50" s="1">
        <v>195</v>
      </c>
      <c r="D50" s="1">
        <v>15182</v>
      </c>
      <c r="F50" s="1">
        <v>130.18799999999999</v>
      </c>
      <c r="G50" s="1">
        <v>195</v>
      </c>
      <c r="H50" s="1">
        <v>14842</v>
      </c>
      <c r="J50" s="1">
        <v>159.09800000000001</v>
      </c>
      <c r="K50" s="1">
        <v>146</v>
      </c>
      <c r="L50" s="1">
        <v>463</v>
      </c>
      <c r="N50" s="1">
        <v>170.56700000000001</v>
      </c>
      <c r="O50" s="1">
        <v>147</v>
      </c>
      <c r="P50" s="1">
        <v>428</v>
      </c>
      <c r="S50" s="1">
        <v>130.196</v>
      </c>
      <c r="T50" s="1">
        <v>200</v>
      </c>
      <c r="U50" s="1">
        <v>14524</v>
      </c>
      <c r="W50" s="1">
        <v>203.34</v>
      </c>
      <c r="X50" s="1">
        <v>147</v>
      </c>
      <c r="Y50" s="1">
        <v>1528</v>
      </c>
      <c r="AA50" s="1">
        <v>225.363</v>
      </c>
      <c r="AB50" s="1">
        <v>152</v>
      </c>
      <c r="AC50" s="1">
        <v>463</v>
      </c>
      <c r="AF50" s="1">
        <v>130.36000000000001</v>
      </c>
      <c r="AG50" s="1">
        <v>199</v>
      </c>
      <c r="AH50" s="1">
        <v>14792</v>
      </c>
      <c r="AJ50" s="1">
        <v>187.767</v>
      </c>
      <c r="AK50" s="1">
        <v>147</v>
      </c>
      <c r="AL50" s="1">
        <v>1182</v>
      </c>
      <c r="AN50" s="1">
        <v>212.84200000000001</v>
      </c>
      <c r="AO50" s="1">
        <v>146</v>
      </c>
      <c r="AP50" s="1">
        <v>451</v>
      </c>
      <c r="AS50" s="1">
        <v>130.18799999999999</v>
      </c>
      <c r="AT50" s="1">
        <v>195</v>
      </c>
      <c r="AU50" s="1">
        <v>14942</v>
      </c>
      <c r="AX50" s="1">
        <v>158.34100000000001</v>
      </c>
      <c r="AY50" s="1">
        <v>146</v>
      </c>
      <c r="AZ50" s="1">
        <v>447</v>
      </c>
      <c r="BB50" s="1">
        <v>160.80699999999999</v>
      </c>
      <c r="BC50" s="1">
        <v>146</v>
      </c>
      <c r="BD50" s="1">
        <v>432</v>
      </c>
      <c r="BG50" s="1">
        <v>136.196</v>
      </c>
      <c r="BH50" s="1">
        <v>200</v>
      </c>
      <c r="BI50" s="1">
        <v>14986</v>
      </c>
      <c r="BK50" s="1">
        <v>189.61</v>
      </c>
      <c r="BL50" s="1">
        <v>152</v>
      </c>
      <c r="BM50" s="1">
        <v>10540</v>
      </c>
      <c r="BO50" s="1">
        <v>208.63900000000001</v>
      </c>
      <c r="BP50" s="1">
        <v>162</v>
      </c>
      <c r="BQ50" s="1">
        <v>7238</v>
      </c>
    </row>
    <row r="51" spans="1:69" x14ac:dyDescent="0.25">
      <c r="B51" s="1">
        <v>123.04600000000001</v>
      </c>
      <c r="C51" s="1">
        <v>142</v>
      </c>
      <c r="D51" s="1">
        <v>14650</v>
      </c>
      <c r="F51" s="1">
        <v>123.04600000000001</v>
      </c>
      <c r="G51" s="1">
        <v>142</v>
      </c>
      <c r="H51" s="1">
        <v>13747</v>
      </c>
      <c r="J51" s="1">
        <v>141.72800000000001</v>
      </c>
      <c r="K51" s="1">
        <v>142</v>
      </c>
      <c r="L51" s="1">
        <v>737</v>
      </c>
      <c r="N51" s="1">
        <v>142.364</v>
      </c>
      <c r="O51" s="1">
        <v>142</v>
      </c>
      <c r="P51" s="1">
        <v>403</v>
      </c>
      <c r="S51" s="1">
        <v>123.348</v>
      </c>
      <c r="T51" s="1">
        <v>142</v>
      </c>
      <c r="U51" s="1">
        <v>12658</v>
      </c>
      <c r="W51" s="1">
        <v>185.351</v>
      </c>
      <c r="X51" s="1">
        <v>142</v>
      </c>
      <c r="Y51" s="1">
        <v>1180</v>
      </c>
      <c r="AA51" s="1">
        <v>191.24600000000001</v>
      </c>
      <c r="AB51" s="1">
        <v>142</v>
      </c>
      <c r="AC51" s="1">
        <v>430</v>
      </c>
      <c r="AF51" s="1">
        <v>123.348</v>
      </c>
      <c r="AG51" s="1">
        <v>142</v>
      </c>
      <c r="AH51" s="1">
        <v>13753</v>
      </c>
      <c r="AJ51" s="1">
        <v>163.345</v>
      </c>
      <c r="AK51" s="1">
        <v>142</v>
      </c>
      <c r="AL51" s="1">
        <v>1307</v>
      </c>
      <c r="AN51" s="1">
        <v>191.24600000000001</v>
      </c>
      <c r="AO51" s="1">
        <v>142</v>
      </c>
      <c r="AP51" s="1">
        <v>428</v>
      </c>
      <c r="AS51" s="1">
        <v>123.04600000000001</v>
      </c>
      <c r="AT51" s="1">
        <v>142</v>
      </c>
      <c r="AU51" s="1">
        <v>14139</v>
      </c>
      <c r="AX51" s="1">
        <v>138.59200000000001</v>
      </c>
      <c r="AY51" s="1">
        <v>143</v>
      </c>
      <c r="AZ51" s="1">
        <v>651</v>
      </c>
      <c r="BB51" s="1">
        <v>142.02099999999999</v>
      </c>
      <c r="BC51" s="1">
        <v>142</v>
      </c>
      <c r="BD51" s="1">
        <v>410</v>
      </c>
      <c r="BG51" s="1">
        <v>122.736</v>
      </c>
      <c r="BH51" s="1">
        <v>142</v>
      </c>
      <c r="BI51" s="1">
        <v>12664</v>
      </c>
      <c r="BK51" s="1">
        <v>160.98099999999999</v>
      </c>
      <c r="BL51" s="1">
        <v>145</v>
      </c>
      <c r="BM51" s="1">
        <v>5819</v>
      </c>
      <c r="BO51" s="1">
        <v>173.08500000000001</v>
      </c>
      <c r="BP51" s="1">
        <v>147</v>
      </c>
      <c r="BQ51" s="1">
        <v>3353</v>
      </c>
    </row>
    <row r="52" spans="1:69" x14ac:dyDescent="0.25">
      <c r="B52" s="1">
        <v>144.446</v>
      </c>
      <c r="C52" s="1">
        <v>284</v>
      </c>
      <c r="D52" s="1">
        <v>15675</v>
      </c>
      <c r="F52" s="1">
        <v>144.82400000000001</v>
      </c>
      <c r="G52" s="1">
        <v>179</v>
      </c>
      <c r="H52" s="1">
        <v>15413</v>
      </c>
      <c r="J52" s="1">
        <v>183.136</v>
      </c>
      <c r="K52" s="1">
        <v>150</v>
      </c>
      <c r="L52" s="1">
        <v>1525</v>
      </c>
      <c r="N52" s="1">
        <v>171.55699999999999</v>
      </c>
      <c r="O52" s="1">
        <v>146</v>
      </c>
      <c r="P52" s="1">
        <v>469</v>
      </c>
      <c r="S52" s="1">
        <v>145.37799999999999</v>
      </c>
      <c r="T52" s="1">
        <v>179</v>
      </c>
      <c r="U52" s="1">
        <v>15319</v>
      </c>
      <c r="W52" s="1">
        <v>196.489</v>
      </c>
      <c r="X52" s="1">
        <v>157</v>
      </c>
      <c r="Y52" s="1">
        <v>511</v>
      </c>
      <c r="AA52" s="1">
        <v>204.267</v>
      </c>
      <c r="AB52" s="1">
        <v>156</v>
      </c>
      <c r="AC52" s="1">
        <v>486</v>
      </c>
      <c r="AF52" s="1">
        <v>144.446</v>
      </c>
      <c r="AG52" s="1">
        <v>284</v>
      </c>
      <c r="AH52" s="1">
        <v>15388</v>
      </c>
      <c r="AJ52" s="1">
        <v>179.88300000000001</v>
      </c>
      <c r="AK52" s="1">
        <v>152</v>
      </c>
      <c r="AL52" s="1">
        <v>1128</v>
      </c>
      <c r="AN52" s="1">
        <v>205.90799999999999</v>
      </c>
      <c r="AO52" s="1">
        <v>148</v>
      </c>
      <c r="AP52" s="1">
        <v>477</v>
      </c>
      <c r="AS52" s="1">
        <v>144.446</v>
      </c>
      <c r="AT52" s="1">
        <v>284</v>
      </c>
      <c r="AU52" s="1">
        <v>15549</v>
      </c>
      <c r="AX52" s="1">
        <v>184.95099999999999</v>
      </c>
      <c r="AY52" s="1">
        <v>151</v>
      </c>
      <c r="AZ52" s="1">
        <v>2123</v>
      </c>
      <c r="BB52" s="1">
        <v>211.548</v>
      </c>
      <c r="BC52" s="1">
        <v>147</v>
      </c>
      <c r="BD52" s="1">
        <v>468</v>
      </c>
      <c r="BG52" s="1">
        <v>147.697</v>
      </c>
      <c r="BH52" s="1">
        <v>177</v>
      </c>
      <c r="BI52" s="1">
        <v>15155</v>
      </c>
      <c r="BK52" s="1">
        <v>197.66399999999999</v>
      </c>
      <c r="BL52" s="1">
        <v>158</v>
      </c>
      <c r="BM52" s="1">
        <v>7483</v>
      </c>
      <c r="BO52" s="1">
        <v>207.52</v>
      </c>
      <c r="BP52" s="1">
        <v>161</v>
      </c>
      <c r="BQ52" s="1">
        <v>3176</v>
      </c>
    </row>
    <row r="53" spans="1:69" x14ac:dyDescent="0.25">
      <c r="B53" s="1">
        <v>116.57299999999999</v>
      </c>
      <c r="C53" s="1">
        <v>144</v>
      </c>
      <c r="D53" s="1">
        <v>14336</v>
      </c>
      <c r="F53" s="1">
        <v>116.73699999999999</v>
      </c>
      <c r="G53" s="1">
        <v>143</v>
      </c>
      <c r="H53" s="1">
        <v>11623</v>
      </c>
      <c r="J53" s="1">
        <v>138.89500000000001</v>
      </c>
      <c r="K53" s="1">
        <v>134</v>
      </c>
      <c r="L53" s="1">
        <v>340</v>
      </c>
      <c r="N53" s="1">
        <v>138.89500000000001</v>
      </c>
      <c r="O53" s="1">
        <v>134</v>
      </c>
      <c r="P53" s="1">
        <v>336</v>
      </c>
      <c r="S53" s="1">
        <v>116.252</v>
      </c>
      <c r="T53" s="1">
        <v>151</v>
      </c>
      <c r="U53" s="1">
        <v>8180</v>
      </c>
      <c r="W53" s="1">
        <v>149.501</v>
      </c>
      <c r="X53" s="1">
        <v>135</v>
      </c>
      <c r="Y53" s="1">
        <v>399</v>
      </c>
      <c r="AA53" s="1">
        <v>150.91499999999999</v>
      </c>
      <c r="AB53" s="1">
        <v>136</v>
      </c>
      <c r="AC53" s="1">
        <v>360</v>
      </c>
      <c r="AF53" s="1">
        <v>115.916</v>
      </c>
      <c r="AG53" s="1">
        <v>148</v>
      </c>
      <c r="AH53" s="1">
        <v>11094</v>
      </c>
      <c r="AJ53" s="1">
        <v>149.501</v>
      </c>
      <c r="AK53" s="1">
        <v>135</v>
      </c>
      <c r="AL53" s="1">
        <v>373</v>
      </c>
      <c r="AN53" s="1">
        <v>149.501</v>
      </c>
      <c r="AO53" s="1">
        <v>135</v>
      </c>
      <c r="AP53" s="1">
        <v>358</v>
      </c>
      <c r="AS53" s="1">
        <v>116.57299999999999</v>
      </c>
      <c r="AT53" s="1">
        <v>144</v>
      </c>
      <c r="AU53" s="1">
        <v>12838</v>
      </c>
      <c r="AX53" s="1">
        <v>138.89500000000001</v>
      </c>
      <c r="AY53" s="1">
        <v>134</v>
      </c>
      <c r="AZ53" s="1">
        <v>340</v>
      </c>
      <c r="BB53" s="1">
        <v>138.89500000000001</v>
      </c>
      <c r="BC53" s="1">
        <v>134</v>
      </c>
      <c r="BD53" s="1">
        <v>336</v>
      </c>
      <c r="BG53" s="1">
        <v>116.252</v>
      </c>
      <c r="BH53" s="1">
        <v>151</v>
      </c>
      <c r="BI53" s="1">
        <v>10500</v>
      </c>
      <c r="BK53" s="1">
        <v>147.179</v>
      </c>
      <c r="BL53" s="1">
        <v>134</v>
      </c>
      <c r="BM53" s="1">
        <v>2840</v>
      </c>
      <c r="BO53" s="1">
        <v>146.351</v>
      </c>
      <c r="BP53" s="1">
        <v>134</v>
      </c>
      <c r="BQ53" s="1">
        <v>1749</v>
      </c>
    </row>
    <row r="54" spans="1:69" x14ac:dyDescent="0.25">
      <c r="B54" s="1">
        <v>149.274</v>
      </c>
      <c r="C54" s="1">
        <v>254</v>
      </c>
      <c r="D54" s="1">
        <v>15668</v>
      </c>
      <c r="F54" s="1">
        <v>149.274</v>
      </c>
      <c r="G54" s="1">
        <v>254</v>
      </c>
      <c r="H54" s="1">
        <v>15511</v>
      </c>
      <c r="J54" s="1">
        <v>192.227</v>
      </c>
      <c r="K54" s="1">
        <v>167</v>
      </c>
      <c r="L54" s="1">
        <v>2244</v>
      </c>
      <c r="N54" s="1">
        <v>219.03299999999999</v>
      </c>
      <c r="O54" s="1">
        <v>156</v>
      </c>
      <c r="P54" s="1">
        <v>502</v>
      </c>
      <c r="S54" s="1">
        <v>150.95500000000001</v>
      </c>
      <c r="T54" s="1">
        <v>252</v>
      </c>
      <c r="U54" s="1">
        <v>15529</v>
      </c>
      <c r="W54" s="1">
        <v>204.547</v>
      </c>
      <c r="X54" s="1">
        <v>162</v>
      </c>
      <c r="Y54" s="1">
        <v>878</v>
      </c>
      <c r="AA54" s="1">
        <v>209.58500000000001</v>
      </c>
      <c r="AB54" s="1">
        <v>156</v>
      </c>
      <c r="AC54" s="1">
        <v>495</v>
      </c>
      <c r="AF54" s="1">
        <v>150.03100000000001</v>
      </c>
      <c r="AG54" s="1">
        <v>254</v>
      </c>
      <c r="AH54" s="1">
        <v>15532</v>
      </c>
      <c r="AJ54" s="1">
        <v>201.37799999999999</v>
      </c>
      <c r="AK54" s="1">
        <v>159</v>
      </c>
      <c r="AL54" s="1">
        <v>1068</v>
      </c>
      <c r="AN54" s="1">
        <v>204.58500000000001</v>
      </c>
      <c r="AO54" s="1">
        <v>156</v>
      </c>
      <c r="AP54" s="1">
        <v>494</v>
      </c>
      <c r="AS54" s="1">
        <v>149.274</v>
      </c>
      <c r="AT54" s="1">
        <v>254</v>
      </c>
      <c r="AU54" s="1">
        <v>15596</v>
      </c>
      <c r="AX54" s="1">
        <v>172.672</v>
      </c>
      <c r="AY54" s="1">
        <v>164</v>
      </c>
      <c r="AZ54" s="1">
        <v>1948</v>
      </c>
      <c r="BB54" s="1">
        <v>191.78800000000001</v>
      </c>
      <c r="BC54" s="1">
        <v>157</v>
      </c>
      <c r="BD54" s="1">
        <v>484</v>
      </c>
      <c r="BG54" s="1">
        <v>157.672</v>
      </c>
      <c r="BH54" s="1">
        <v>252</v>
      </c>
      <c r="BI54" s="1">
        <v>15730</v>
      </c>
      <c r="BK54" s="1">
        <v>184.017</v>
      </c>
      <c r="BL54" s="1">
        <v>161</v>
      </c>
      <c r="BM54" s="1">
        <v>10264</v>
      </c>
      <c r="BO54" s="1">
        <v>204.30699999999999</v>
      </c>
      <c r="BP54" s="1">
        <v>169</v>
      </c>
      <c r="BQ54" s="1">
        <v>7183</v>
      </c>
    </row>
    <row r="55" spans="1:69" x14ac:dyDescent="0.25">
      <c r="B55" s="1">
        <v>113.268</v>
      </c>
      <c r="C55" s="1">
        <v>214</v>
      </c>
      <c r="D55" s="1">
        <v>14198</v>
      </c>
      <c r="F55" s="1">
        <v>113.268</v>
      </c>
      <c r="G55" s="1">
        <v>214</v>
      </c>
      <c r="H55" s="1">
        <v>13103</v>
      </c>
      <c r="J55" s="1">
        <v>174.16300000000001</v>
      </c>
      <c r="K55" s="1">
        <v>138</v>
      </c>
      <c r="L55" s="1">
        <v>1209</v>
      </c>
      <c r="N55" s="1">
        <v>194.56200000000001</v>
      </c>
      <c r="O55" s="1">
        <v>134</v>
      </c>
      <c r="P55" s="1">
        <v>466</v>
      </c>
      <c r="S55" s="1">
        <v>115.02</v>
      </c>
      <c r="T55" s="1">
        <v>212</v>
      </c>
      <c r="U55" s="1">
        <v>12552</v>
      </c>
      <c r="W55" s="1">
        <v>185.96199999999999</v>
      </c>
      <c r="X55" s="1">
        <v>146</v>
      </c>
      <c r="Y55" s="1">
        <v>605</v>
      </c>
      <c r="AA55" s="1">
        <v>186.82599999999999</v>
      </c>
      <c r="AB55" s="1">
        <v>142</v>
      </c>
      <c r="AC55" s="1">
        <v>464</v>
      </c>
      <c r="AF55" s="1">
        <v>115.91800000000001</v>
      </c>
      <c r="AG55" s="1">
        <v>206</v>
      </c>
      <c r="AH55" s="1">
        <v>13307</v>
      </c>
      <c r="AJ55" s="1">
        <v>178.41200000000001</v>
      </c>
      <c r="AK55" s="1">
        <v>136</v>
      </c>
      <c r="AL55" s="1">
        <v>709</v>
      </c>
      <c r="AN55" s="1">
        <v>202.76900000000001</v>
      </c>
      <c r="AO55" s="1">
        <v>135</v>
      </c>
      <c r="AP55" s="1">
        <v>463</v>
      </c>
      <c r="AS55" s="1">
        <v>113.268</v>
      </c>
      <c r="AT55" s="1">
        <v>214</v>
      </c>
      <c r="AU55" s="1">
        <v>13450</v>
      </c>
      <c r="AX55" s="1">
        <v>170.55500000000001</v>
      </c>
      <c r="AY55" s="1">
        <v>146</v>
      </c>
      <c r="AZ55" s="1">
        <v>1776</v>
      </c>
      <c r="BB55" s="1">
        <v>190.21199999999999</v>
      </c>
      <c r="BC55" s="1">
        <v>136</v>
      </c>
      <c r="BD55" s="1">
        <v>456</v>
      </c>
      <c r="BG55" s="1">
        <v>123.792</v>
      </c>
      <c r="BH55" s="1">
        <v>200</v>
      </c>
      <c r="BI55" s="1">
        <v>14412</v>
      </c>
      <c r="BK55" s="1">
        <v>172.02699999999999</v>
      </c>
      <c r="BL55" s="1">
        <v>154</v>
      </c>
      <c r="BM55" s="1">
        <v>10990</v>
      </c>
      <c r="BO55" s="1">
        <v>190.28399999999999</v>
      </c>
      <c r="BP55" s="1">
        <v>144</v>
      </c>
      <c r="BQ55" s="1">
        <v>8956</v>
      </c>
    </row>
    <row r="56" spans="1:69" x14ac:dyDescent="0.25">
      <c r="B56" s="1">
        <v>109.97499999999999</v>
      </c>
      <c r="C56" s="1">
        <v>185</v>
      </c>
      <c r="D56" s="1">
        <v>14658</v>
      </c>
      <c r="F56" s="1">
        <v>113.04900000000001</v>
      </c>
      <c r="G56" s="1">
        <v>174</v>
      </c>
      <c r="H56" s="1">
        <v>13835</v>
      </c>
      <c r="J56" s="1">
        <v>143.47999999999999</v>
      </c>
      <c r="K56" s="1">
        <v>130</v>
      </c>
      <c r="L56" s="1">
        <v>391</v>
      </c>
      <c r="N56" s="1">
        <v>153.58600000000001</v>
      </c>
      <c r="O56" s="1">
        <v>130</v>
      </c>
      <c r="P56" s="1">
        <v>394</v>
      </c>
      <c r="S56" s="1">
        <v>114.039</v>
      </c>
      <c r="T56" s="1">
        <v>179</v>
      </c>
      <c r="U56" s="1">
        <v>13341</v>
      </c>
      <c r="W56" s="1">
        <v>177.255</v>
      </c>
      <c r="X56" s="1">
        <v>135</v>
      </c>
      <c r="Y56" s="1">
        <v>1400</v>
      </c>
      <c r="AA56" s="1">
        <v>208.03899999999999</v>
      </c>
      <c r="AB56" s="1">
        <v>141</v>
      </c>
      <c r="AC56" s="1">
        <v>472</v>
      </c>
      <c r="AF56" s="1">
        <v>111.953</v>
      </c>
      <c r="AG56" s="1">
        <v>178</v>
      </c>
      <c r="AH56" s="1">
        <v>13704</v>
      </c>
      <c r="AJ56" s="1">
        <v>168.928</v>
      </c>
      <c r="AK56" s="1">
        <v>132</v>
      </c>
      <c r="AL56" s="1">
        <v>868</v>
      </c>
      <c r="AN56" s="1">
        <v>185.696</v>
      </c>
      <c r="AO56" s="1">
        <v>131</v>
      </c>
      <c r="AP56" s="1">
        <v>459</v>
      </c>
      <c r="AS56" s="1">
        <v>111.78100000000001</v>
      </c>
      <c r="AT56" s="1">
        <v>174</v>
      </c>
      <c r="AU56" s="1">
        <v>13990</v>
      </c>
      <c r="AX56" s="1">
        <v>144.583</v>
      </c>
      <c r="AY56" s="1">
        <v>132</v>
      </c>
      <c r="AZ56" s="1">
        <v>400</v>
      </c>
      <c r="BB56" s="1">
        <v>148.208</v>
      </c>
      <c r="BC56" s="1">
        <v>131</v>
      </c>
      <c r="BD56" s="1">
        <v>385</v>
      </c>
      <c r="BG56" s="1">
        <v>117.36</v>
      </c>
      <c r="BH56" s="1">
        <v>177</v>
      </c>
      <c r="BI56" s="1">
        <v>14309</v>
      </c>
      <c r="BK56" s="1">
        <v>177.32499999999999</v>
      </c>
      <c r="BL56" s="1">
        <v>140</v>
      </c>
      <c r="BM56" s="1">
        <v>9852</v>
      </c>
      <c r="BO56" s="1">
        <v>194.67400000000001</v>
      </c>
      <c r="BP56" s="1">
        <v>140</v>
      </c>
      <c r="BQ56" s="1">
        <v>6588</v>
      </c>
    </row>
    <row r="57" spans="1:69" x14ac:dyDescent="0.25">
      <c r="B57" s="1" t="s">
        <v>18</v>
      </c>
      <c r="C57" s="1" t="s">
        <v>5</v>
      </c>
      <c r="D57" s="1" t="s">
        <v>19</v>
      </c>
      <c r="F57" s="1" t="s">
        <v>18</v>
      </c>
      <c r="G57" s="1" t="s">
        <v>5</v>
      </c>
      <c r="H57" s="1" t="s">
        <v>19</v>
      </c>
      <c r="J57" s="1" t="s">
        <v>18</v>
      </c>
      <c r="K57" s="1" t="s">
        <v>5</v>
      </c>
      <c r="L57" s="1" t="s">
        <v>19</v>
      </c>
      <c r="N57" s="1" t="s">
        <v>18</v>
      </c>
      <c r="O57" s="1" t="s">
        <v>5</v>
      </c>
      <c r="P57" s="1" t="s">
        <v>19</v>
      </c>
      <c r="S57" s="1" t="s">
        <v>18</v>
      </c>
      <c r="T57" s="1" t="s">
        <v>5</v>
      </c>
      <c r="U57" s="1" t="s">
        <v>19</v>
      </c>
      <c r="W57" s="1" t="s">
        <v>18</v>
      </c>
      <c r="X57" s="1" t="s">
        <v>5</v>
      </c>
      <c r="Y57" s="1" t="s">
        <v>19</v>
      </c>
      <c r="AA57" s="1" t="s">
        <v>18</v>
      </c>
      <c r="AB57" s="1" t="s">
        <v>5</v>
      </c>
      <c r="AC57" s="1" t="s">
        <v>19</v>
      </c>
      <c r="AF57" s="1" t="s">
        <v>18</v>
      </c>
      <c r="AG57" s="1" t="s">
        <v>5</v>
      </c>
      <c r="AH57" s="1" t="s">
        <v>19</v>
      </c>
      <c r="AJ57" s="1" t="s">
        <v>18</v>
      </c>
      <c r="AK57" s="1" t="s">
        <v>5</v>
      </c>
      <c r="AL57" s="1" t="s">
        <v>19</v>
      </c>
      <c r="AN57" s="1" t="s">
        <v>18</v>
      </c>
      <c r="AO57" s="1" t="s">
        <v>5</v>
      </c>
      <c r="AP57" s="1" t="s">
        <v>19</v>
      </c>
      <c r="AS57" s="1" t="s">
        <v>18</v>
      </c>
      <c r="AT57" s="1" t="s">
        <v>5</v>
      </c>
      <c r="AU57" s="1" t="s">
        <v>19</v>
      </c>
      <c r="AX57" s="1" t="s">
        <v>18</v>
      </c>
      <c r="AY57" s="1" t="s">
        <v>5</v>
      </c>
      <c r="AZ57" s="1" t="s">
        <v>19</v>
      </c>
      <c r="BB57" s="1" t="s">
        <v>18</v>
      </c>
      <c r="BC57" s="1" t="s">
        <v>5</v>
      </c>
      <c r="BD57" s="1" t="s">
        <v>19</v>
      </c>
      <c r="BG57" s="1" t="s">
        <v>18</v>
      </c>
      <c r="BH57" s="1" t="s">
        <v>5</v>
      </c>
      <c r="BI57" s="1" t="s">
        <v>19</v>
      </c>
      <c r="BK57" s="1" t="s">
        <v>18</v>
      </c>
      <c r="BL57" s="1" t="s">
        <v>5</v>
      </c>
      <c r="BM57" s="1" t="s">
        <v>19</v>
      </c>
      <c r="BO57" s="1" t="s">
        <v>18</v>
      </c>
      <c r="BP57" s="1" t="s">
        <v>5</v>
      </c>
      <c r="BQ57" s="1" t="s">
        <v>19</v>
      </c>
    </row>
    <row r="58" spans="1:69" x14ac:dyDescent="0.25">
      <c r="A58" s="1" t="s">
        <v>35</v>
      </c>
      <c r="B58" s="1">
        <f>AVERAGE(B7:B56)</f>
        <v>122.33573000000003</v>
      </c>
      <c r="C58" s="1">
        <f t="shared" ref="C58:D58" si="0">AVERAGE(C7:C56)</f>
        <v>186.14</v>
      </c>
      <c r="D58" s="1">
        <f t="shared" si="0"/>
        <v>14537.5</v>
      </c>
      <c r="F58" s="1">
        <f>AVERAGE(F7:F56)</f>
        <v>122.54282800000001</v>
      </c>
      <c r="G58" s="1">
        <f t="shared" ref="G58:P58" si="1">AVERAGE(G7:G56)</f>
        <v>182.28</v>
      </c>
      <c r="H58" s="1">
        <f t="shared" si="1"/>
        <v>12960.88</v>
      </c>
      <c r="J58" s="1">
        <f t="shared" si="1"/>
        <v>156.90711999999999</v>
      </c>
      <c r="K58" s="1">
        <f t="shared" si="1"/>
        <v>143.06</v>
      </c>
      <c r="L58" s="1">
        <f t="shared" si="1"/>
        <v>697.28</v>
      </c>
      <c r="N58" s="1">
        <f t="shared" si="1"/>
        <v>168.66202000000001</v>
      </c>
      <c r="O58" s="1">
        <f t="shared" si="1"/>
        <v>141.52000000000001</v>
      </c>
      <c r="P58" s="1">
        <f t="shared" si="1"/>
        <v>435.42</v>
      </c>
      <c r="S58" s="1">
        <f>AVERAGE(S7:S56)</f>
        <v>122.95159</v>
      </c>
      <c r="T58" s="1">
        <f t="shared" ref="T58:U58" si="2">AVERAGE(T7:T56)</f>
        <v>183.72</v>
      </c>
      <c r="U58" s="1">
        <f t="shared" si="2"/>
        <v>12097.24</v>
      </c>
      <c r="W58" s="1">
        <f t="shared" ref="W58:Y58" si="3">AVERAGE(W7:W56)</f>
        <v>186.48121999999992</v>
      </c>
      <c r="X58" s="1">
        <f t="shared" si="3"/>
        <v>146.56</v>
      </c>
      <c r="Y58" s="1">
        <f t="shared" si="3"/>
        <v>973.86</v>
      </c>
      <c r="AA58" s="1">
        <f t="shared" ref="AA58:AC58" si="4">AVERAGE(AA7:AA56)</f>
        <v>199.26888</v>
      </c>
      <c r="AB58" s="1">
        <f t="shared" si="4"/>
        <v>146.19999999999999</v>
      </c>
      <c r="AC58" s="1">
        <f t="shared" si="4"/>
        <v>472.38</v>
      </c>
      <c r="AF58" s="1">
        <f>AVERAGE(AF7:AF56)</f>
        <v>122.38759999999998</v>
      </c>
      <c r="AG58" s="1">
        <f t="shared" ref="AG58:AH58" si="5">AVERAGE(AG7:AG56)</f>
        <v>187.14</v>
      </c>
      <c r="AH58" s="1">
        <f t="shared" si="5"/>
        <v>12807.32</v>
      </c>
      <c r="AJ58" s="1">
        <f t="shared" ref="AJ58:AL58" si="6">AVERAGE(AJ7:AJ56)</f>
        <v>167.04222000000001</v>
      </c>
      <c r="AK58" s="1">
        <f t="shared" si="6"/>
        <v>142.97999999999999</v>
      </c>
      <c r="AL58" s="1">
        <f t="shared" si="6"/>
        <v>805</v>
      </c>
      <c r="AN58" s="1">
        <f t="shared" ref="AN58:AP58" si="7">AVERAGE(AN7:AN56)</f>
        <v>189.75157999999996</v>
      </c>
      <c r="AO58" s="1">
        <f t="shared" si="7"/>
        <v>141.86000000000001</v>
      </c>
      <c r="AP58" s="1">
        <f t="shared" si="7"/>
        <v>461.32</v>
      </c>
      <c r="AS58" s="1">
        <f>AVERAGE(AS7:AS56)</f>
        <v>122.326888</v>
      </c>
      <c r="AT58" s="1">
        <f t="shared" ref="AT58:AU58" si="8">AVERAGE(AT7:AT56)</f>
        <v>186.12</v>
      </c>
      <c r="AU58" s="1">
        <f t="shared" si="8"/>
        <v>13243.48</v>
      </c>
      <c r="AX58" s="1">
        <f t="shared" ref="AX58:AZ58" si="9">AVERAGE(AX7:AX56)</f>
        <v>156.20701999999997</v>
      </c>
      <c r="AY58" s="1">
        <f t="shared" si="9"/>
        <v>146.19999999999999</v>
      </c>
      <c r="AZ58" s="1">
        <f t="shared" si="9"/>
        <v>884.1</v>
      </c>
      <c r="BB58" s="1">
        <f t="shared" ref="BB58:BD58" si="10">AVERAGE(BB7:BB56)</f>
        <v>162.67497999999998</v>
      </c>
      <c r="BC58" s="1">
        <f t="shared" si="10"/>
        <v>141.68</v>
      </c>
      <c r="BD58" s="1">
        <f t="shared" si="10"/>
        <v>431.52</v>
      </c>
      <c r="BG58" s="1">
        <f>AVERAGE(BG7:BG56)</f>
        <v>124.18134999999998</v>
      </c>
      <c r="BH58" s="1">
        <f t="shared" ref="BH58:BI58" si="11">AVERAGE(BH7:BH56)</f>
        <v>180.62</v>
      </c>
      <c r="BI58" s="1">
        <f t="shared" si="11"/>
        <v>13444.64</v>
      </c>
      <c r="BK58" s="1">
        <f t="shared" ref="BK58:BM58" si="12">AVERAGE(BK7:BK56)</f>
        <v>169.57741999999999</v>
      </c>
      <c r="BL58" s="1">
        <f t="shared" si="12"/>
        <v>150.08000000000001</v>
      </c>
      <c r="BM58" s="1">
        <f t="shared" si="12"/>
        <v>9392.14</v>
      </c>
      <c r="BO58" s="1">
        <f t="shared" ref="BO58:BQ58" si="13">AVERAGE(BO7:BO56)</f>
        <v>190.94268</v>
      </c>
      <c r="BP58" s="1">
        <f t="shared" si="13"/>
        <v>152.68</v>
      </c>
      <c r="BQ58" s="1">
        <f t="shared" si="13"/>
        <v>6574.48</v>
      </c>
    </row>
    <row r="59" spans="1:69" x14ac:dyDescent="0.25">
      <c r="A59" s="1" t="s">
        <v>36</v>
      </c>
      <c r="J59" s="1">
        <f>J58/F58</f>
        <v>1.2804267908685767</v>
      </c>
      <c r="K59" s="1">
        <f t="shared" ref="K59:L59" si="14">K58/G58</f>
        <v>0.78483651525126186</v>
      </c>
      <c r="L59" s="1">
        <f t="shared" si="14"/>
        <v>5.3798816129768966E-2</v>
      </c>
      <c r="N59" s="1">
        <f>N58/F58</f>
        <v>1.3763516213286671</v>
      </c>
      <c r="O59" s="1">
        <f>O58/G58</f>
        <v>0.77638797454465658</v>
      </c>
      <c r="P59" s="1">
        <f>P58/H58</f>
        <v>3.3594941084247369E-2</v>
      </c>
      <c r="W59" s="1">
        <f>W58/S58</f>
        <v>1.5167044200079065</v>
      </c>
      <c r="X59" s="1">
        <f t="shared" ref="X59" si="15">X58/T58</f>
        <v>0.79773568473764422</v>
      </c>
      <c r="Y59" s="1">
        <f t="shared" ref="Y59" si="16">Y58/U58</f>
        <v>8.0502660110901333E-2</v>
      </c>
      <c r="AA59" s="1">
        <f>AA58/S58</f>
        <v>1.6207100697111765</v>
      </c>
      <c r="AB59" s="1">
        <f>AB58/T58</f>
        <v>0.79577618114522097</v>
      </c>
      <c r="AC59" s="1">
        <f>AC58/U58</f>
        <v>3.9048576369485929E-2</v>
      </c>
      <c r="AJ59" s="1">
        <f>AJ58/AF58</f>
        <v>1.3648622899705529</v>
      </c>
      <c r="AK59" s="1">
        <f t="shared" ref="AK59" si="17">AK58/AG58</f>
        <v>0.76402693170888103</v>
      </c>
      <c r="AL59" s="1">
        <f t="shared" ref="AL59" si="18">AL58/AH58</f>
        <v>6.2854679979886502E-2</v>
      </c>
      <c r="AN59" s="1">
        <f>AN58/AF58</f>
        <v>1.5504150747297929</v>
      </c>
      <c r="AO59" s="1">
        <f>AO58/AG58</f>
        <v>0.75804210751309198</v>
      </c>
      <c r="AP59" s="1">
        <f>AP58/AH58</f>
        <v>3.6020026047604028E-2</v>
      </c>
      <c r="AX59" s="1">
        <f>AX58/AS58</f>
        <v>1.2769639002015647</v>
      </c>
      <c r="AY59" s="1">
        <f t="shared" ref="AY59" si="19">AY58/AT58</f>
        <v>0.78551472168493441</v>
      </c>
      <c r="AZ59" s="1">
        <f t="shared" ref="AZ59" si="20">AZ58/AU58</f>
        <v>6.675737797014078E-2</v>
      </c>
      <c r="BB59" s="1">
        <f>BB58/AS58</f>
        <v>1.3298382936055724</v>
      </c>
      <c r="BC59" s="1">
        <f>BC58/AT58</f>
        <v>0.76122931442080377</v>
      </c>
      <c r="BD59" s="1">
        <f>BD58/AU58</f>
        <v>3.2583580750678826E-2</v>
      </c>
      <c r="BK59" s="1">
        <f>BK58/BG58</f>
        <v>1.3655627032561655</v>
      </c>
      <c r="BL59" s="1">
        <f t="shared" ref="BL59" si="21">BL58/BH58</f>
        <v>0.83091573469161784</v>
      </c>
      <c r="BM59" s="1">
        <f t="shared" ref="BM59" si="22">BM58/BI58</f>
        <v>0.69857876447416967</v>
      </c>
      <c r="BO59" s="1">
        <f>BO58/BG58</f>
        <v>1.5376115656658591</v>
      </c>
      <c r="BP59" s="1">
        <f>BP58/BH58</f>
        <v>0.84531059683313037</v>
      </c>
      <c r="BQ59" s="1">
        <f>BQ58/BI58</f>
        <v>0.48900379630841734</v>
      </c>
    </row>
    <row r="60" spans="1:69" x14ac:dyDescent="0.25">
      <c r="A60" s="1" t="s">
        <v>22</v>
      </c>
      <c r="B60" s="1">
        <v>1</v>
      </c>
      <c r="F60" s="1">
        <f>F58/$B$58</f>
        <v>1.001692866017148</v>
      </c>
      <c r="G60" s="1">
        <f t="shared" ref="G60:H60" si="23">G58/$B$58</f>
        <v>1.4899980569862947</v>
      </c>
      <c r="H60" s="1">
        <f t="shared" si="23"/>
        <v>105.94517235479771</v>
      </c>
      <c r="J60" s="1">
        <f>J58/$B$58</f>
        <v>1.2825943818702841</v>
      </c>
      <c r="K60" s="1">
        <f t="shared" ref="K60:L60" si="24">K58/$B$58</f>
        <v>1.1694048827762746</v>
      </c>
      <c r="L60" s="1">
        <f t="shared" si="24"/>
        <v>5.699724847352444</v>
      </c>
      <c r="N60" s="1">
        <f>N58/$B$58</f>
        <v>1.3786816002160609</v>
      </c>
      <c r="O60" s="1">
        <f t="shared" ref="O60:P60" si="25">O58/$B$58</f>
        <v>1.1568165735390632</v>
      </c>
      <c r="P60" s="1">
        <f t="shared" si="25"/>
        <v>3.559221823419862</v>
      </c>
      <c r="S60" s="1">
        <f>S58/$B$58</f>
        <v>1.0050341793031354</v>
      </c>
      <c r="T60" s="1">
        <f t="shared" ref="T60:U60" si="26">T58/$B$58</f>
        <v>1.5017689435457651</v>
      </c>
      <c r="U60" s="1">
        <f t="shared" si="26"/>
        <v>98.885583140755344</v>
      </c>
      <c r="W60" s="1">
        <f>W58/$B$58</f>
        <v>1.5243397820080844</v>
      </c>
      <c r="X60" s="1">
        <f t="shared" ref="X60:Y60" si="27">X58/$B$58</f>
        <v>1.1980146764972095</v>
      </c>
      <c r="Y60" s="1">
        <f t="shared" si="27"/>
        <v>7.960552489448502</v>
      </c>
      <c r="AA60" s="1">
        <f>AA58/$B$58</f>
        <v>1.6288690148004998</v>
      </c>
      <c r="AB60" s="1">
        <f t="shared" ref="AB60:AC60" si="28">AB58/$B$58</f>
        <v>1.1950719548573419</v>
      </c>
      <c r="AC60" s="1">
        <f t="shared" si="28"/>
        <v>3.8613412451129356</v>
      </c>
      <c r="AF60" s="1">
        <f>AF58/$B$58</f>
        <v>1.0004239971429438</v>
      </c>
      <c r="AG60" s="1">
        <f t="shared" ref="AG60:AH60" si="29">AG58/$B$58</f>
        <v>1.5297247991245071</v>
      </c>
      <c r="AH60" s="1">
        <f t="shared" si="29"/>
        <v>104.68993809085863</v>
      </c>
      <c r="AJ60" s="1">
        <f>AJ58/$B$58</f>
        <v>1.3654409876820122</v>
      </c>
      <c r="AK60" s="1">
        <f t="shared" ref="AK60:AL60" si="30">AK58/$B$58</f>
        <v>1.1687509446340816</v>
      </c>
      <c r="AL60" s="1">
        <f t="shared" si="30"/>
        <v>6.5802525558150498</v>
      </c>
      <c r="AN60" s="1">
        <f>AN58/$B$58</f>
        <v>1.5510724462918555</v>
      </c>
      <c r="AO60" s="1">
        <f t="shared" ref="AO60:AP60" si="31">AO58/$B$58</f>
        <v>1.1595958106433826</v>
      </c>
      <c r="AP60" s="1">
        <f t="shared" si="31"/>
        <v>3.7709342969547808</v>
      </c>
      <c r="AS60" s="1">
        <f>AS58/$B$58</f>
        <v>0.9999277234868339</v>
      </c>
      <c r="AT60" s="1">
        <f t="shared" ref="AT60:AU60" si="32">AT58/$B$58</f>
        <v>1.5213870878115492</v>
      </c>
      <c r="AU60" s="1">
        <f t="shared" si="32"/>
        <v>108.25520884209378</v>
      </c>
      <c r="AX60" s="1">
        <f>AX58/$B$58</f>
        <v>1.2768716057034191</v>
      </c>
      <c r="AY60" s="1">
        <f t="shared" ref="AY60:AZ60" si="33">AY58/$B$58</f>
        <v>1.1950719548573419</v>
      </c>
      <c r="AZ60" s="1">
        <f t="shared" si="33"/>
        <v>7.2268338939081804</v>
      </c>
      <c r="BB60" s="1">
        <f>BB58/$B$58</f>
        <v>1.3297421775306359</v>
      </c>
      <c r="BC60" s="1">
        <f t="shared" ref="BC60:BD60" si="34">BC58/$B$58</f>
        <v>1.1581244498234489</v>
      </c>
      <c r="BD60" s="1">
        <f t="shared" si="34"/>
        <v>3.5273423389879626</v>
      </c>
      <c r="BG60" s="1">
        <f>BG58/$B$58</f>
        <v>1.015086516424923</v>
      </c>
      <c r="BH60" s="1">
        <f t="shared" ref="BH60:BI60" si="35">BH58/$B$58</f>
        <v>1.4764288405357942</v>
      </c>
      <c r="BI60" s="1">
        <f t="shared" si="35"/>
        <v>109.89953630063756</v>
      </c>
      <c r="BK60" s="1">
        <f>BK58/$B$58</f>
        <v>1.3861642874081019</v>
      </c>
      <c r="BL60" s="1">
        <f t="shared" ref="BL60:BM60" si="36">BL58/$B$58</f>
        <v>1.2267879547536928</v>
      </c>
      <c r="BM60" s="1">
        <f t="shared" si="36"/>
        <v>76.773482285183547</v>
      </c>
      <c r="BO60" s="1">
        <f>BO58/$B$58</f>
        <v>1.5608087678064286</v>
      </c>
      <c r="BP60" s="1">
        <f t="shared" ref="BP60:BQ60" si="37">BP58/$B$58</f>
        <v>1.2480409443749587</v>
      </c>
      <c r="BQ60" s="1">
        <f t="shared" si="37"/>
        <v>53.741290463546491</v>
      </c>
    </row>
    <row r="61" spans="1:69" x14ac:dyDescent="0.25">
      <c r="J61" s="1">
        <f>J60-1</f>
        <v>0.28259438187028407</v>
      </c>
      <c r="K61" s="1">
        <f t="shared" ref="K61:BL61" si="38">K60-1</f>
        <v>0.16940488277627463</v>
      </c>
      <c r="L61" s="1">
        <f t="shared" si="38"/>
        <v>4.699724847352444</v>
      </c>
      <c r="M61" s="1">
        <f t="shared" si="38"/>
        <v>-1</v>
      </c>
      <c r="N61" s="1">
        <f>N60-J60</f>
        <v>9.6087218345776826E-2</v>
      </c>
      <c r="O61" s="1">
        <f t="shared" si="38"/>
        <v>0.1568165735390632</v>
      </c>
      <c r="P61" s="1">
        <f t="shared" si="38"/>
        <v>2.559221823419862</v>
      </c>
      <c r="Q61" s="1">
        <f t="shared" si="38"/>
        <v>-1</v>
      </c>
      <c r="R61" s="1">
        <f t="shared" si="38"/>
        <v>-1</v>
      </c>
      <c r="S61" s="1">
        <f t="shared" si="38"/>
        <v>5.0341793031354332E-3</v>
      </c>
      <c r="T61" s="1">
        <f t="shared" si="38"/>
        <v>0.50176894354576507</v>
      </c>
      <c r="U61" s="1">
        <f t="shared" si="38"/>
        <v>97.885583140755344</v>
      </c>
      <c r="W61" s="1">
        <f t="shared" si="38"/>
        <v>0.5243397820080844</v>
      </c>
      <c r="X61" s="1">
        <f t="shared" si="38"/>
        <v>0.1980146764972095</v>
      </c>
      <c r="Y61" s="1">
        <f t="shared" si="38"/>
        <v>6.960552489448502</v>
      </c>
      <c r="AA61" s="1">
        <f>AA60-W60</f>
        <v>0.10452923279241544</v>
      </c>
      <c r="AB61" s="1">
        <f t="shared" si="38"/>
        <v>0.19507195485734186</v>
      </c>
      <c r="AC61" s="1">
        <f t="shared" si="38"/>
        <v>2.8613412451129356</v>
      </c>
      <c r="AF61" s="1">
        <f t="shared" si="38"/>
        <v>4.2399714294383273E-4</v>
      </c>
      <c r="AG61" s="1">
        <f t="shared" si="38"/>
        <v>0.5297247991245071</v>
      </c>
      <c r="AH61" s="1">
        <f t="shared" si="38"/>
        <v>103.68993809085863</v>
      </c>
      <c r="AJ61" s="1">
        <f t="shared" si="38"/>
        <v>0.36544098768201216</v>
      </c>
      <c r="AK61" s="1">
        <f t="shared" si="38"/>
        <v>0.16875094463408158</v>
      </c>
      <c r="AL61" s="1">
        <f t="shared" si="38"/>
        <v>5.5802525558150498</v>
      </c>
      <c r="AM61" s="1">
        <f t="shared" si="38"/>
        <v>-1</v>
      </c>
      <c r="AN61" s="1">
        <f>AN60-AJ60</f>
        <v>0.18563145860984331</v>
      </c>
      <c r="AO61" s="1">
        <f t="shared" si="38"/>
        <v>0.15959581064338257</v>
      </c>
      <c r="AP61" s="1">
        <f t="shared" si="38"/>
        <v>2.7709342969547808</v>
      </c>
      <c r="AQ61" s="1">
        <f t="shared" si="38"/>
        <v>-1</v>
      </c>
      <c r="AR61" s="1">
        <f t="shared" si="38"/>
        <v>-1</v>
      </c>
      <c r="AS61" s="1">
        <f t="shared" si="38"/>
        <v>-7.2276513166102951E-5</v>
      </c>
      <c r="AT61" s="1">
        <f t="shared" si="38"/>
        <v>0.52138708781154919</v>
      </c>
      <c r="AX61" s="1">
        <f t="shared" si="38"/>
        <v>0.27687160570341907</v>
      </c>
      <c r="AY61" s="1">
        <f t="shared" si="38"/>
        <v>0.19507195485734186</v>
      </c>
      <c r="BB61" s="1">
        <f>BB60-AX60</f>
        <v>5.2870571827216883E-2</v>
      </c>
      <c r="BG61" s="1">
        <f t="shared" si="38"/>
        <v>1.508651642492298E-2</v>
      </c>
      <c r="BH61" s="1">
        <f t="shared" si="38"/>
        <v>0.47642884053579415</v>
      </c>
      <c r="BK61" s="1">
        <f t="shared" si="38"/>
        <v>0.38616428740810194</v>
      </c>
      <c r="BL61" s="1">
        <f t="shared" si="38"/>
        <v>0.22678795475369284</v>
      </c>
      <c r="BO61" s="1">
        <f>BO60-BK60</f>
        <v>0.1746444803983267</v>
      </c>
    </row>
    <row r="62" spans="1:69" x14ac:dyDescent="0.25">
      <c r="A62" s="1" t="s">
        <v>23</v>
      </c>
      <c r="J62" s="1">
        <f>_xlfn.STDEV.P(J7:J56)</f>
        <v>18.871313327524462</v>
      </c>
      <c r="K62" s="1">
        <f t="shared" ref="K62:P62" si="39">_xlfn.STDEV.P(K7:K56)</f>
        <v>8.7644965628380493</v>
      </c>
      <c r="L62" s="1">
        <f t="shared" si="39"/>
        <v>440.26683000198869</v>
      </c>
      <c r="N62" s="1">
        <f t="shared" si="39"/>
        <v>21.112378085369663</v>
      </c>
      <c r="O62" s="1">
        <f t="shared" si="39"/>
        <v>7.4919690335718832</v>
      </c>
      <c r="P62" s="1">
        <f t="shared" si="39"/>
        <v>43.673374039567861</v>
      </c>
      <c r="W62" s="1">
        <f>_xlfn.STDEV.P(W7:W56)</f>
        <v>15.47776887705718</v>
      </c>
      <c r="X62" s="1">
        <f t="shared" ref="X62:Y62" si="40">_xlfn.STDEV.P(X7:X56)</f>
        <v>8.6675486730678344</v>
      </c>
      <c r="Y62" s="1">
        <f t="shared" si="40"/>
        <v>476.92397758972027</v>
      </c>
      <c r="AA62" s="1">
        <f t="shared" ref="AA62:AC62" si="41">_xlfn.STDEV.P(AA7:AA56)</f>
        <v>23.667495397392852</v>
      </c>
      <c r="AB62" s="1">
        <f t="shared" si="41"/>
        <v>8.258329128825034</v>
      </c>
      <c r="AC62" s="1">
        <f t="shared" si="41"/>
        <v>46.572906286810145</v>
      </c>
      <c r="AJ62" s="1">
        <f>_xlfn.STDEV.P(AJ7:AJ56)</f>
        <v>22.670474790167201</v>
      </c>
      <c r="AK62" s="1">
        <f t="shared" ref="AK62:AL62" si="42">_xlfn.STDEV.P(AK7:AK56)</f>
        <v>8.2498242405520372</v>
      </c>
      <c r="AL62" s="1">
        <f t="shared" si="42"/>
        <v>333.91831336421188</v>
      </c>
      <c r="AN62" s="1">
        <f t="shared" ref="AN62:AP62" si="43">_xlfn.STDEV.P(AN7:AN56)</f>
        <v>17.730760199258238</v>
      </c>
      <c r="AO62" s="1">
        <f t="shared" si="43"/>
        <v>7.4753193911698537</v>
      </c>
      <c r="AP62" s="1">
        <f t="shared" si="43"/>
        <v>38.642691417653609</v>
      </c>
      <c r="AX62" s="1">
        <f>_xlfn.STDEV.P(AX7:AX56)</f>
        <v>18.213904288197028</v>
      </c>
      <c r="AY62" s="1">
        <f t="shared" ref="AY62:AZ62" si="44">_xlfn.STDEV.P(AY7:AY56)</f>
        <v>10.678951259369995</v>
      </c>
      <c r="AZ62" s="1">
        <f t="shared" si="44"/>
        <v>589.48921109720072</v>
      </c>
      <c r="BB62" s="1">
        <f t="shared" ref="BB62:BD62" si="45">_xlfn.STDEV.P(BB7:BB56)</f>
        <v>20.984477502659018</v>
      </c>
      <c r="BC62" s="1">
        <f t="shared" si="45"/>
        <v>7.4844906306307868</v>
      </c>
      <c r="BD62" s="1">
        <f t="shared" si="45"/>
        <v>42.153168326947849</v>
      </c>
      <c r="BK62" s="1">
        <f>_xlfn.STDEV.P(BK7:BK56)</f>
        <v>17.856304408348205</v>
      </c>
      <c r="BL62" s="1">
        <f t="shared" ref="BL62:BM62" si="46">_xlfn.STDEV.P(BL7:BL56)</f>
        <v>11.483623121645886</v>
      </c>
      <c r="BM62" s="1">
        <f t="shared" si="46"/>
        <v>2581.3721933111465</v>
      </c>
      <c r="BO62" s="1">
        <f t="shared" ref="BO62:BQ62" si="47">_xlfn.STDEV.P(BO7:BO56)</f>
        <v>20.325614513160236</v>
      </c>
      <c r="BP62" s="1">
        <f t="shared" si="47"/>
        <v>12.766268052958941</v>
      </c>
      <c r="BQ62" s="1">
        <f t="shared" si="47"/>
        <v>2250.276145187519</v>
      </c>
    </row>
    <row r="63" spans="1:69" x14ac:dyDescent="0.25">
      <c r="B63" s="1">
        <v>0</v>
      </c>
    </row>
    <row r="64" spans="1:69" x14ac:dyDescent="0.25">
      <c r="A64" s="1">
        <v>50</v>
      </c>
      <c r="B64" s="1" t="s">
        <v>24</v>
      </c>
      <c r="F64" s="1" t="s">
        <v>0</v>
      </c>
      <c r="J64" s="1" t="s">
        <v>1</v>
      </c>
      <c r="N64" s="1" t="s">
        <v>2</v>
      </c>
      <c r="S64" s="1" t="s">
        <v>6</v>
      </c>
      <c r="W64" s="1" t="s">
        <v>7</v>
      </c>
      <c r="AA64" s="1" t="s">
        <v>8</v>
      </c>
      <c r="AF64" s="1" t="s">
        <v>9</v>
      </c>
      <c r="AJ64" s="1" t="s">
        <v>10</v>
      </c>
      <c r="AN64" s="1" t="s">
        <v>11</v>
      </c>
      <c r="AS64" s="1" t="s">
        <v>12</v>
      </c>
      <c r="AX64" s="1" t="s">
        <v>13</v>
      </c>
      <c r="BB64" s="1" t="s">
        <v>14</v>
      </c>
      <c r="BG64" s="1" t="s">
        <v>15</v>
      </c>
      <c r="BK64" s="1" t="s">
        <v>16</v>
      </c>
      <c r="BO64" s="1" t="s">
        <v>17</v>
      </c>
    </row>
    <row r="65" spans="2:67" x14ac:dyDescent="0.25">
      <c r="B65" s="1">
        <v>7.9707175925925917E-3</v>
      </c>
      <c r="F65" s="1">
        <v>6.4324074074074075E-3</v>
      </c>
      <c r="J65" s="1">
        <v>2.5859999999999999</v>
      </c>
      <c r="N65" s="1">
        <v>2.0150000000000001</v>
      </c>
      <c r="S65" s="1">
        <v>0.34583333333333338</v>
      </c>
      <c r="W65" s="1">
        <v>3.92</v>
      </c>
      <c r="AA65" s="1">
        <v>2.121</v>
      </c>
      <c r="AF65" s="1">
        <v>6.3701736111111103E-3</v>
      </c>
      <c r="AJ65" s="1">
        <v>2.6059953703703704</v>
      </c>
      <c r="AN65" s="1">
        <v>2.0329999999999999</v>
      </c>
      <c r="AS65" s="1">
        <v>6.7210648148148143E-3</v>
      </c>
      <c r="AX65" s="1">
        <v>3.21</v>
      </c>
      <c r="BB65" s="1">
        <v>2.0390000000000001</v>
      </c>
      <c r="BG65" s="1">
        <v>6.9305555555555553E-3</v>
      </c>
      <c r="BK65" s="1">
        <v>3.3194444444444447E-3</v>
      </c>
      <c r="BO65" s="1">
        <v>1.5891203703703701E-3</v>
      </c>
    </row>
    <row r="66" spans="2:67" x14ac:dyDescent="0.25">
      <c r="B66" s="1">
        <f>(11*60+28.7)/50</f>
        <v>13.774000000000001</v>
      </c>
      <c r="F66" s="1">
        <f>(9*60+15.8)/50</f>
        <v>11.116</v>
      </c>
      <c r="J66" s="1">
        <f>2.586/50</f>
        <v>5.1719999999999995E-2</v>
      </c>
      <c r="N66" s="1">
        <f>2.015/50</f>
        <v>4.0300000000000002E-2</v>
      </c>
      <c r="S66" s="1">
        <f>(8*60+18)/50</f>
        <v>9.9600000000000009</v>
      </c>
      <c r="W66" s="1">
        <f>3.92/50</f>
        <v>7.8399999999999997E-2</v>
      </c>
      <c r="AA66" s="1">
        <f>2.121/50</f>
        <v>4.2419999999999999E-2</v>
      </c>
      <c r="AF66" s="1">
        <f>(9*60+10.4)/50</f>
        <v>11.007999999999999</v>
      </c>
      <c r="AJ66" s="1">
        <f>2.61/50</f>
        <v>5.2199999999999996E-2</v>
      </c>
      <c r="AN66" s="1">
        <f>2.03/50</f>
        <v>4.0599999999999997E-2</v>
      </c>
      <c r="AS66" s="1">
        <f>(9*60+40.7)/50</f>
        <v>11.614000000000001</v>
      </c>
      <c r="AX66" s="1">
        <f>3.21/50</f>
        <v>6.4199999999999993E-2</v>
      </c>
      <c r="BB66" s="1">
        <f>2.04/50</f>
        <v>4.0800000000000003E-2</v>
      </c>
      <c r="BG66" s="1">
        <f>(9*60+58.8)/50</f>
        <v>11.975999999999999</v>
      </c>
      <c r="BK66" s="1">
        <f>(4*60+46.8)/50</f>
        <v>5.7360000000000007</v>
      </c>
      <c r="BO66" s="1">
        <f>(2*60+17.3)/50</f>
        <v>2.7460000000000004</v>
      </c>
    </row>
    <row r="67" spans="2:67" x14ac:dyDescent="0.25">
      <c r="B67" s="1" t="s">
        <v>33</v>
      </c>
      <c r="F67" s="1" t="s">
        <v>3</v>
      </c>
      <c r="J67" s="1" t="s">
        <v>21</v>
      </c>
      <c r="N67" s="1" t="s">
        <v>20</v>
      </c>
      <c r="S67" s="1" t="s">
        <v>3</v>
      </c>
      <c r="W67" s="1" t="s">
        <v>25</v>
      </c>
      <c r="AA67" s="1" t="s">
        <v>26</v>
      </c>
      <c r="AF67" s="1" t="s">
        <v>3</v>
      </c>
      <c r="AJ67" s="1" t="s">
        <v>31</v>
      </c>
      <c r="AN67" s="1" t="s">
        <v>32</v>
      </c>
      <c r="AS67" s="1" t="s">
        <v>4</v>
      </c>
      <c r="AX67" s="1" t="s">
        <v>27</v>
      </c>
      <c r="BB67" s="1" t="s">
        <v>28</v>
      </c>
      <c r="BG67" s="1" t="s">
        <v>4</v>
      </c>
      <c r="BK67" s="1" t="s">
        <v>29</v>
      </c>
      <c r="BO67" s="1" t="s">
        <v>30</v>
      </c>
    </row>
    <row r="68" spans="2:67" x14ac:dyDescent="0.25">
      <c r="B68" s="1">
        <v>28</v>
      </c>
      <c r="F68" s="1">
        <f>1200/50</f>
        <v>24</v>
      </c>
      <c r="J68" s="1">
        <f>43.5/50</f>
        <v>0.87</v>
      </c>
      <c r="N68" s="1">
        <f>23.3/50</f>
        <v>0.46600000000000003</v>
      </c>
      <c r="S68" s="1">
        <v>24</v>
      </c>
      <c r="W68" s="1">
        <f>68.9/50</f>
        <v>1.3780000000000001</v>
      </c>
      <c r="AA68" s="1">
        <f>23.5/50</f>
        <v>0.47</v>
      </c>
      <c r="AF68" s="1">
        <f>1200/50</f>
        <v>24</v>
      </c>
      <c r="AJ68" s="1">
        <f>52.3/50</f>
        <v>1.046</v>
      </c>
      <c r="AN68" s="1">
        <f>22.2/50</f>
        <v>0.44400000000000001</v>
      </c>
      <c r="AS68" s="1">
        <v>26</v>
      </c>
      <c r="AX68" s="1">
        <f>61.6/50</f>
        <v>1.232</v>
      </c>
      <c r="BB68" s="1">
        <f>22/50</f>
        <v>0.44</v>
      </c>
      <c r="BG68" s="1">
        <v>26</v>
      </c>
      <c r="BK68" s="1">
        <f>915.5/50</f>
        <v>18.309999999999999</v>
      </c>
      <c r="BO68" s="1">
        <f>629.4/50</f>
        <v>12.587999999999999</v>
      </c>
    </row>
  </sheetData>
  <pageMargins left="0.7" right="0.7" top="0.75" bottom="0.75" header="0.3" footer="0.3"/>
  <ignoredErrors>
    <ignoredError sqref="BO58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Cannon</dc:creator>
  <cp:lastModifiedBy>Andrew Cannon</cp:lastModifiedBy>
  <dcterms:created xsi:type="dcterms:W3CDTF">2017-02-12T02:03:25Z</dcterms:created>
  <dcterms:modified xsi:type="dcterms:W3CDTF">2017-02-12T20:58:49Z</dcterms:modified>
</cp:coreProperties>
</file>