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FS\"/>
    </mc:Choice>
  </mc:AlternateContent>
  <xr:revisionPtr revIDLastSave="0" documentId="13_ncr:1_{9A759144-4B42-484C-8B30-864B2E0703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ffizienz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" l="1"/>
  <c r="T38" i="1" s="1"/>
  <c r="P38" i="1"/>
  <c r="N38" i="1"/>
  <c r="M38" i="1"/>
  <c r="O38" i="1" s="1"/>
  <c r="Q37" i="1"/>
  <c r="T37" i="1" s="1"/>
  <c r="P37" i="1"/>
  <c r="N37" i="1"/>
  <c r="M37" i="1"/>
  <c r="O37" i="1" s="1"/>
  <c r="N35" i="1"/>
  <c r="M35" i="1"/>
  <c r="Q34" i="1"/>
  <c r="T34" i="1" s="1"/>
  <c r="P34" i="1"/>
  <c r="N34" i="1"/>
  <c r="M34" i="1"/>
  <c r="N32" i="1"/>
  <c r="M32" i="1"/>
  <c r="O32" i="1" s="1"/>
  <c r="C32" i="1"/>
  <c r="Q31" i="1"/>
  <c r="R31" i="1" s="1"/>
  <c r="P31" i="1"/>
  <c r="N31" i="1"/>
  <c r="M31" i="1"/>
  <c r="N29" i="1"/>
  <c r="M29" i="1"/>
  <c r="O29" i="1" s="1"/>
  <c r="C29" i="1"/>
  <c r="P29" i="1" s="1"/>
  <c r="Q28" i="1"/>
  <c r="T28" i="1" s="1"/>
  <c r="P28" i="1"/>
  <c r="N28" i="1"/>
  <c r="M28" i="1"/>
  <c r="O28" i="1" s="1"/>
  <c r="N26" i="1"/>
  <c r="M26" i="1"/>
  <c r="O26" i="1" s="1"/>
  <c r="C26" i="1"/>
  <c r="Q26" i="1" s="1"/>
  <c r="N25" i="1"/>
  <c r="M25" i="1"/>
  <c r="O25" i="1" s="1"/>
  <c r="C25" i="1"/>
  <c r="Q25" i="1" s="1"/>
  <c r="Q24" i="1"/>
  <c r="T24" i="1" s="1"/>
  <c r="P24" i="1"/>
  <c r="N24" i="1"/>
  <c r="M24" i="1"/>
  <c r="O24" i="1" s="1"/>
  <c r="C24" i="1"/>
  <c r="Q23" i="1"/>
  <c r="T23" i="1" s="1"/>
  <c r="P23" i="1"/>
  <c r="N23" i="1"/>
  <c r="M23" i="1"/>
  <c r="O23" i="1" s="1"/>
  <c r="P21" i="1"/>
  <c r="N21" i="1"/>
  <c r="M21" i="1"/>
  <c r="O21" i="1" s="1"/>
  <c r="C21" i="1"/>
  <c r="Q21" i="1" s="1"/>
  <c r="N20" i="1"/>
  <c r="M20" i="1"/>
  <c r="C20" i="1"/>
  <c r="Q20" i="1" s="1"/>
  <c r="Q19" i="1"/>
  <c r="S19" i="1" s="1"/>
  <c r="N19" i="1"/>
  <c r="M19" i="1"/>
  <c r="C19" i="1"/>
  <c r="P19" i="1" s="1"/>
  <c r="Q18" i="1"/>
  <c r="T18" i="1" s="1"/>
  <c r="P18" i="1"/>
  <c r="N18" i="1"/>
  <c r="M18" i="1"/>
  <c r="Q16" i="1"/>
  <c r="T16" i="1" s="1"/>
  <c r="N16" i="1"/>
  <c r="M16" i="1"/>
  <c r="C16" i="1"/>
  <c r="P16" i="1" s="1"/>
  <c r="Q15" i="1"/>
  <c r="T15" i="1" s="1"/>
  <c r="N15" i="1"/>
  <c r="O15" i="1" s="1"/>
  <c r="M15" i="1"/>
  <c r="C15" i="1"/>
  <c r="P15" i="1" s="1"/>
  <c r="O14" i="1"/>
  <c r="N14" i="1"/>
  <c r="M14" i="1"/>
  <c r="C14" i="1"/>
  <c r="Q14" i="1" s="1"/>
  <c r="Q13" i="1"/>
  <c r="T13" i="1" s="1"/>
  <c r="P13" i="1"/>
  <c r="N13" i="1"/>
  <c r="M13" i="1"/>
  <c r="O13" i="1" s="1"/>
  <c r="N11" i="1"/>
  <c r="O11" i="1" s="1"/>
  <c r="M11" i="1"/>
  <c r="C11" i="1"/>
  <c r="Q11" i="1" s="1"/>
  <c r="N10" i="1"/>
  <c r="M10" i="1"/>
  <c r="C10" i="1"/>
  <c r="Q10" i="1" s="1"/>
  <c r="N9" i="1"/>
  <c r="M9" i="1"/>
  <c r="O9" i="1" s="1"/>
  <c r="C9" i="1"/>
  <c r="Q9" i="1" s="1"/>
  <c r="T9" i="1" s="1"/>
  <c r="X9" i="1" s="1"/>
  <c r="Q8" i="1"/>
  <c r="R8" i="1" s="1"/>
  <c r="P8" i="1"/>
  <c r="N8" i="1"/>
  <c r="M8" i="1"/>
  <c r="O8" i="1" s="1"/>
  <c r="Q6" i="1"/>
  <c r="R6" i="1" s="1"/>
  <c r="P6" i="1"/>
  <c r="P5" i="1"/>
  <c r="O4" i="1"/>
  <c r="P3" i="1"/>
  <c r="Q3" i="1"/>
  <c r="S3" i="1" s="1"/>
  <c r="R3" i="1"/>
  <c r="N6" i="1"/>
  <c r="M6" i="1"/>
  <c r="O6" i="1" s="1"/>
  <c r="N5" i="1"/>
  <c r="M5" i="1"/>
  <c r="O5" i="1" s="1"/>
  <c r="N4" i="1"/>
  <c r="M4" i="1"/>
  <c r="C6" i="1"/>
  <c r="C5" i="1"/>
  <c r="Q5" i="1" s="1"/>
  <c r="C4" i="1"/>
  <c r="P4" i="1" s="1"/>
  <c r="N3" i="1"/>
  <c r="M3" i="1"/>
  <c r="O3" i="1" s="1"/>
  <c r="X38" i="1" l="1"/>
  <c r="U38" i="1"/>
  <c r="X37" i="1"/>
  <c r="V37" i="1"/>
  <c r="U37" i="1"/>
  <c r="R38" i="1"/>
  <c r="V38" i="1" s="1"/>
  <c r="S38" i="1"/>
  <c r="W38" i="1" s="1"/>
  <c r="R37" i="1"/>
  <c r="S37" i="1"/>
  <c r="W37" i="1" s="1"/>
  <c r="R5" i="1"/>
  <c r="T5" i="1"/>
  <c r="S5" i="1"/>
  <c r="W5" i="1" s="1"/>
  <c r="W6" i="1"/>
  <c r="V6" i="1"/>
  <c r="U6" i="1"/>
  <c r="U4" i="1"/>
  <c r="U5" i="1"/>
  <c r="X5" i="1"/>
  <c r="V5" i="1"/>
  <c r="V3" i="1"/>
  <c r="U3" i="1"/>
  <c r="W3" i="1"/>
  <c r="S15" i="1"/>
  <c r="Q4" i="1"/>
  <c r="S6" i="1"/>
  <c r="R18" i="1"/>
  <c r="O20" i="1"/>
  <c r="O16" i="1"/>
  <c r="S18" i="1"/>
  <c r="W18" i="1" s="1"/>
  <c r="P26" i="1"/>
  <c r="O31" i="1"/>
  <c r="P9" i="1"/>
  <c r="T6" i="1"/>
  <c r="X6" i="1" s="1"/>
  <c r="R23" i="1"/>
  <c r="T3" i="1"/>
  <c r="X3" i="1" s="1"/>
  <c r="O19" i="1"/>
  <c r="S23" i="1"/>
  <c r="W23" i="1" s="1"/>
  <c r="P11" i="1"/>
  <c r="O10" i="1"/>
  <c r="O18" i="1"/>
  <c r="O34" i="1"/>
  <c r="U34" i="1" s="1"/>
  <c r="O35" i="1"/>
  <c r="R34" i="1"/>
  <c r="S34" i="1"/>
  <c r="W34" i="1" s="1"/>
  <c r="P35" i="1"/>
  <c r="Q35" i="1"/>
  <c r="S31" i="1"/>
  <c r="T31" i="1"/>
  <c r="W31" i="1"/>
  <c r="V31" i="1"/>
  <c r="U31" i="1"/>
  <c r="X31" i="1"/>
  <c r="P32" i="1"/>
  <c r="Q32" i="1"/>
  <c r="U32" i="1" s="1"/>
  <c r="Q29" i="1"/>
  <c r="T29" i="1" s="1"/>
  <c r="X29" i="1" s="1"/>
  <c r="U28" i="1"/>
  <c r="X28" i="1"/>
  <c r="U29" i="1"/>
  <c r="R29" i="1"/>
  <c r="V29" i="1" s="1"/>
  <c r="S29" i="1"/>
  <c r="W29" i="1" s="1"/>
  <c r="R28" i="1"/>
  <c r="V28" i="1" s="1"/>
  <c r="S28" i="1"/>
  <c r="W28" i="1" s="1"/>
  <c r="R25" i="1"/>
  <c r="V25" i="1" s="1"/>
  <c r="T25" i="1"/>
  <c r="X25" i="1" s="1"/>
  <c r="S25" i="1"/>
  <c r="W25" i="1" s="1"/>
  <c r="U25" i="1"/>
  <c r="T26" i="1"/>
  <c r="X26" i="1" s="1"/>
  <c r="S26" i="1"/>
  <c r="W26" i="1" s="1"/>
  <c r="R26" i="1"/>
  <c r="V26" i="1" s="1"/>
  <c r="U26" i="1"/>
  <c r="V23" i="1"/>
  <c r="U23" i="1"/>
  <c r="X23" i="1"/>
  <c r="S24" i="1"/>
  <c r="W24" i="1" s="1"/>
  <c r="X24" i="1"/>
  <c r="R24" i="1"/>
  <c r="V24" i="1" s="1"/>
  <c r="U24" i="1"/>
  <c r="P25" i="1"/>
  <c r="S20" i="1"/>
  <c r="W20" i="1" s="1"/>
  <c r="R20" i="1"/>
  <c r="V20" i="1" s="1"/>
  <c r="T20" i="1"/>
  <c r="X20" i="1" s="1"/>
  <c r="U20" i="1"/>
  <c r="T21" i="1"/>
  <c r="X21" i="1" s="1"/>
  <c r="S21" i="1"/>
  <c r="R21" i="1"/>
  <c r="V21" i="1" s="1"/>
  <c r="W19" i="1"/>
  <c r="U19" i="1"/>
  <c r="U18" i="1"/>
  <c r="X18" i="1"/>
  <c r="V18" i="1"/>
  <c r="W21" i="1"/>
  <c r="T19" i="1"/>
  <c r="R19" i="1"/>
  <c r="V19" i="1" s="1"/>
  <c r="P20" i="1"/>
  <c r="U21" i="1"/>
  <c r="R15" i="1"/>
  <c r="V15" i="1" s="1"/>
  <c r="U15" i="1"/>
  <c r="W15" i="1"/>
  <c r="X15" i="1"/>
  <c r="X16" i="1"/>
  <c r="U16" i="1"/>
  <c r="R14" i="1"/>
  <c r="V14" i="1" s="1"/>
  <c r="T14" i="1"/>
  <c r="S14" i="1"/>
  <c r="W14" i="1" s="1"/>
  <c r="V13" i="1"/>
  <c r="X13" i="1"/>
  <c r="U13" i="1"/>
  <c r="X14" i="1"/>
  <c r="R16" i="1"/>
  <c r="V16" i="1" s="1"/>
  <c r="R13" i="1"/>
  <c r="U14" i="1"/>
  <c r="S16" i="1"/>
  <c r="W16" i="1" s="1"/>
  <c r="S13" i="1"/>
  <c r="W13" i="1" s="1"/>
  <c r="P14" i="1"/>
  <c r="T8" i="1"/>
  <c r="X8" i="1" s="1"/>
  <c r="S8" i="1"/>
  <c r="T10" i="1"/>
  <c r="X10" i="1" s="1"/>
  <c r="R10" i="1"/>
  <c r="V10" i="1" s="1"/>
  <c r="S10" i="1"/>
  <c r="W10" i="1" s="1"/>
  <c r="U10" i="1"/>
  <c r="T11" i="1"/>
  <c r="X11" i="1" s="1"/>
  <c r="S11" i="1"/>
  <c r="W11" i="1" s="1"/>
  <c r="R11" i="1"/>
  <c r="V11" i="1" s="1"/>
  <c r="V8" i="1"/>
  <c r="W8" i="1"/>
  <c r="U8" i="1"/>
  <c r="U11" i="1"/>
  <c r="R9" i="1"/>
  <c r="V9" i="1" s="1"/>
  <c r="S9" i="1"/>
  <c r="W9" i="1" s="1"/>
  <c r="U9" i="1"/>
  <c r="P10" i="1"/>
  <c r="X19" i="1" l="1"/>
  <c r="X34" i="1"/>
  <c r="V34" i="1"/>
  <c r="R4" i="1"/>
  <c r="V4" i="1" s="1"/>
  <c r="T4" i="1"/>
  <c r="X4" i="1" s="1"/>
  <c r="S4" i="1"/>
  <c r="W4" i="1" s="1"/>
  <c r="R35" i="1"/>
  <c r="V35" i="1" s="1"/>
  <c r="T35" i="1"/>
  <c r="X35" i="1" s="1"/>
  <c r="S35" i="1"/>
  <c r="W35" i="1" s="1"/>
  <c r="U35" i="1"/>
  <c r="T32" i="1"/>
  <c r="X32" i="1" s="1"/>
  <c r="S32" i="1"/>
  <c r="W32" i="1" s="1"/>
  <c r="R32" i="1"/>
  <c r="V32" i="1" s="1"/>
</calcChain>
</file>

<file path=xl/sharedStrings.xml><?xml version="1.0" encoding="utf-8"?>
<sst xmlns="http://schemas.openxmlformats.org/spreadsheetml/2006/main" count="113" uniqueCount="36">
  <si>
    <t>Teleskop</t>
  </si>
  <si>
    <t>Durchm</t>
  </si>
  <si>
    <t>Brennw</t>
  </si>
  <si>
    <t>Pixeldm</t>
  </si>
  <si>
    <t>QE%</t>
  </si>
  <si>
    <t>Obstr%</t>
  </si>
  <si>
    <t>Eff-Durchm</t>
  </si>
  <si>
    <t>N</t>
  </si>
  <si>
    <t>1x1</t>
  </si>
  <si>
    <t>2x2</t>
  </si>
  <si>
    <t>3x3</t>
  </si>
  <si>
    <t>4x4</t>
  </si>
  <si>
    <t>Kamera</t>
  </si>
  <si>
    <t>Typ</t>
  </si>
  <si>
    <t>ADC</t>
  </si>
  <si>
    <t>Pixel-X</t>
  </si>
  <si>
    <t>Pixel-Y</t>
  </si>
  <si>
    <t>Teleskop-Parameter</t>
  </si>
  <si>
    <t>Kamera-Parameter</t>
  </si>
  <si>
    <t>Abbildungsmaßstab "/Pixel</t>
  </si>
  <si>
    <t>Optik</t>
  </si>
  <si>
    <t>Effizienz und Abbildungsmaßstab</t>
  </si>
  <si>
    <t>RC30</t>
  </si>
  <si>
    <t>ASI2600</t>
  </si>
  <si>
    <t>CMOS</t>
  </si>
  <si>
    <t>Reducer</t>
  </si>
  <si>
    <t>ASI294</t>
  </si>
  <si>
    <t>Atik16200</t>
  </si>
  <si>
    <t>CCD</t>
  </si>
  <si>
    <t>QHY4040Pro</t>
  </si>
  <si>
    <t>FLI-ML09000</t>
  </si>
  <si>
    <t>RC12</t>
  </si>
  <si>
    <t>Newton10</t>
  </si>
  <si>
    <t>Refraktor5</t>
  </si>
  <si>
    <t>Obstruk-Fläche</t>
  </si>
  <si>
    <t>Optik-Fläche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</si>
</sst>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2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9" fontId="0" fillId="0" borderId="0" xfId="0" applyNumberFormat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2" fontId="0" fillId="0" borderId="0" xfId="0" applyNumberFormat="1"/>
    <xf numFmtId="2" fontId="0" fillId="5" borderId="0" xfId="0" applyNumberFormat="1" applyFill="1"/>
    <xf numFmtId="0" fontId="3" fillId="6" borderId="0" xfId="0" applyFont="1" applyFill="1"/>
    <xf numFmtId="0" fontId="3" fillId="5" borderId="0" xfId="0" applyFont="1" applyFill="1"/>
    <xf numFmtId="2" fontId="2" fillId="4" borderId="0" xfId="0" applyNumberFormat="1" applyFont="1" applyFill="1"/>
    <xf numFmtId="2" fontId="0" fillId="4" borderId="0" xfId="0" applyNumberFormat="1" applyFill="1"/>
    <xf numFmtId="0" fontId="2" fillId="4" borderId="0" xfId="0" applyFont="1" applyFill="1"/>
    <xf numFmtId="0" fontId="2" fillId="6" borderId="0" xfId="0" applyFont="1" applyFill="1"/>
    <xf numFmtId="2" fontId="1" fillId="0" borderId="0" xfId="0" applyNumberFormat="1" applyFont="1"/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D243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tabSelected="1" workbookViewId="0">
      <selection activeCell="M3" sqref="M3"/>
    </sheetView>
  </sheetViews>
  <sheetFormatPr baseColWidth="10" defaultRowHeight="15" x14ac:dyDescent="0.25"/>
  <cols>
    <col min="1" max="1" width="10.28515625" bestFit="1" customWidth="1"/>
    <col min="2" max="3" width="7.85546875" bestFit="1" customWidth="1"/>
    <col min="7" max="7" width="6.28515625" bestFit="1" customWidth="1"/>
    <col min="8" max="8" width="4.7109375" bestFit="1" customWidth="1"/>
    <col min="11" max="11" width="8.28515625" bestFit="1" customWidth="1"/>
    <col min="14" max="14" width="14.42578125" bestFit="1" customWidth="1"/>
    <col min="16" max="16" width="5" bestFit="1" customWidth="1"/>
    <col min="22" max="22" width="12" bestFit="1" customWidth="1"/>
    <col min="23" max="24" width="14.5703125" bestFit="1" customWidth="1"/>
  </cols>
  <sheetData>
    <row r="1" spans="1:24" x14ac:dyDescent="0.25">
      <c r="A1" s="17" t="s">
        <v>17</v>
      </c>
      <c r="B1" s="17"/>
      <c r="C1" s="17"/>
      <c r="D1" s="17"/>
      <c r="E1" s="18"/>
      <c r="F1" s="17" t="s">
        <v>18</v>
      </c>
      <c r="G1" s="17"/>
      <c r="H1" s="17"/>
      <c r="I1" s="17"/>
      <c r="J1" s="17"/>
      <c r="K1" s="17"/>
      <c r="L1" s="18"/>
      <c r="M1" s="19" t="s">
        <v>20</v>
      </c>
      <c r="N1" s="17"/>
      <c r="O1" s="17"/>
      <c r="P1" s="18"/>
      <c r="Q1" s="19" t="s">
        <v>19</v>
      </c>
      <c r="R1" s="17"/>
      <c r="S1" s="17"/>
      <c r="T1" s="18"/>
      <c r="U1" s="19" t="s">
        <v>21</v>
      </c>
      <c r="V1" s="17"/>
      <c r="W1" s="17"/>
      <c r="X1" s="17"/>
    </row>
    <row r="2" spans="1:24" x14ac:dyDescent="0.25">
      <c r="A2" s="1" t="s">
        <v>0</v>
      </c>
      <c r="B2" s="1" t="s">
        <v>1</v>
      </c>
      <c r="C2" s="1" t="s">
        <v>2</v>
      </c>
      <c r="D2" s="1" t="s">
        <v>25</v>
      </c>
      <c r="E2" s="1" t="s">
        <v>5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3</v>
      </c>
      <c r="L2" s="1" t="s">
        <v>4</v>
      </c>
      <c r="M2" s="1" t="s">
        <v>35</v>
      </c>
      <c r="N2" s="1" t="s">
        <v>34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8</v>
      </c>
      <c r="V2" s="1" t="s">
        <v>9</v>
      </c>
      <c r="W2" s="1" t="s">
        <v>10</v>
      </c>
      <c r="X2" s="1" t="s">
        <v>11</v>
      </c>
    </row>
    <row r="3" spans="1:24" x14ac:dyDescent="0.25">
      <c r="A3" t="s">
        <v>22</v>
      </c>
      <c r="B3">
        <v>750</v>
      </c>
      <c r="C3">
        <v>5600</v>
      </c>
      <c r="D3">
        <v>1</v>
      </c>
      <c r="E3" s="2">
        <v>0.5</v>
      </c>
      <c r="F3" t="s">
        <v>23</v>
      </c>
      <c r="G3" t="s">
        <v>24</v>
      </c>
      <c r="H3">
        <v>16</v>
      </c>
      <c r="I3">
        <v>6248</v>
      </c>
      <c r="J3">
        <v>4176</v>
      </c>
      <c r="K3">
        <v>3.75</v>
      </c>
      <c r="L3" s="2">
        <v>0.8</v>
      </c>
      <c r="M3">
        <f>ROUND(3.14*(B3/2)^2,1)</f>
        <v>441562.5</v>
      </c>
      <c r="N3">
        <f>ROUND(3.14*(B3*E3/2)^2,1)</f>
        <v>110390.6</v>
      </c>
      <c r="O3">
        <f>ROUND(SQRT((M3-N3)/3.14)*2,1)</f>
        <v>649.5</v>
      </c>
      <c r="P3">
        <f>ROUND(C3/B3,2)</f>
        <v>7.47</v>
      </c>
      <c r="Q3" s="3">
        <f>ROUND(K3/(C3/206),2)</f>
        <v>0.14000000000000001</v>
      </c>
      <c r="R3" s="3">
        <f>2*Q3</f>
        <v>0.28000000000000003</v>
      </c>
      <c r="S3" s="6">
        <f>3*Q3</f>
        <v>0.42000000000000004</v>
      </c>
      <c r="T3" s="6">
        <f>4*Q3</f>
        <v>0.56000000000000005</v>
      </c>
      <c r="U3" s="15">
        <f>ROUND(O3^2*Q3^2*L3,1)</f>
        <v>6614.6</v>
      </c>
      <c r="V3" s="7">
        <f>ROUND(O3^2*R3^2*L3,1)</f>
        <v>26458.400000000001</v>
      </c>
      <c r="W3" s="7">
        <f>ROUND(O3^2*S3^2*L3,1)</f>
        <v>59531.5</v>
      </c>
      <c r="X3" s="7">
        <f>ROUND(O3^2*T3^2*L3,1)</f>
        <v>105833.8</v>
      </c>
    </row>
    <row r="4" spans="1:24" x14ac:dyDescent="0.25">
      <c r="A4" t="s">
        <v>22</v>
      </c>
      <c r="B4">
        <v>750</v>
      </c>
      <c r="C4">
        <f>C3*D4</f>
        <v>3752</v>
      </c>
      <c r="D4">
        <v>0.67</v>
      </c>
      <c r="E4" s="2">
        <v>0.5</v>
      </c>
      <c r="F4" t="s">
        <v>23</v>
      </c>
      <c r="G4" t="s">
        <v>24</v>
      </c>
      <c r="H4">
        <v>16</v>
      </c>
      <c r="I4">
        <v>6248</v>
      </c>
      <c r="J4">
        <v>4176</v>
      </c>
      <c r="K4">
        <v>3.75</v>
      </c>
      <c r="L4" s="2">
        <v>0.8</v>
      </c>
      <c r="M4">
        <f>ROUND(3.14*(B4/2)^2,1)</f>
        <v>441562.5</v>
      </c>
      <c r="N4">
        <f>ROUND(3.14*(B4*E4/2)^2,1)</f>
        <v>110390.6</v>
      </c>
      <c r="O4">
        <f t="shared" ref="O4:O6" si="0">ROUND(SQRT((M4-N4)/3.14)*2,1)</f>
        <v>649.5</v>
      </c>
      <c r="P4">
        <f>ROUND(C4/B4,2)</f>
        <v>5</v>
      </c>
      <c r="Q4" s="3">
        <f t="shared" ref="Q4:Q6" si="1">ROUND(K4/(C4/206),2)</f>
        <v>0.21</v>
      </c>
      <c r="R4" s="6">
        <f t="shared" ref="R4:R6" si="2">2*Q4</f>
        <v>0.42</v>
      </c>
      <c r="S4" s="14">
        <f t="shared" ref="S4:S6" si="3">3*Q4</f>
        <v>0.63</v>
      </c>
      <c r="T4" s="4">
        <f t="shared" ref="T4:T6" si="4">4*Q4</f>
        <v>0.84</v>
      </c>
      <c r="U4" s="7">
        <f t="shared" ref="U4:U6" si="5">ROUND(O4^2*Q4^2*L4,1)</f>
        <v>14882.9</v>
      </c>
      <c r="V4" s="7">
        <f t="shared" ref="V4:V6" si="6">ROUND(O4^2*R4^2*L4,1)</f>
        <v>59531.5</v>
      </c>
      <c r="W4" s="8">
        <f t="shared" ref="W4:W6" si="7">ROUND(O4^2*S4^2*L4,1)</f>
        <v>133945.9</v>
      </c>
      <c r="X4" s="8">
        <f t="shared" ref="X4:X6" si="8">ROUND(O4^2*T4^2*L4,1)</f>
        <v>238126</v>
      </c>
    </row>
    <row r="5" spans="1:24" x14ac:dyDescent="0.25">
      <c r="A5" t="s">
        <v>22</v>
      </c>
      <c r="B5">
        <v>750</v>
      </c>
      <c r="C5">
        <f>C3*D5</f>
        <v>2800</v>
      </c>
      <c r="D5">
        <v>0.5</v>
      </c>
      <c r="E5" s="2">
        <v>0.5</v>
      </c>
      <c r="F5" t="s">
        <v>23</v>
      </c>
      <c r="G5" t="s">
        <v>24</v>
      </c>
      <c r="H5">
        <v>16</v>
      </c>
      <c r="I5">
        <v>6248</v>
      </c>
      <c r="J5">
        <v>4176</v>
      </c>
      <c r="K5">
        <v>3.75</v>
      </c>
      <c r="L5" s="2">
        <v>0.8</v>
      </c>
      <c r="M5">
        <f>ROUND(3.14*(B5/2)^2,1)</f>
        <v>441562.5</v>
      </c>
      <c r="N5">
        <f>ROUND(3.14*(B5*E5/2)^2,1)</f>
        <v>110390.6</v>
      </c>
      <c r="O5">
        <f t="shared" si="0"/>
        <v>649.5</v>
      </c>
      <c r="P5">
        <f>ROUND(C5/B5,2)</f>
        <v>3.73</v>
      </c>
      <c r="Q5" s="3">
        <f t="shared" si="1"/>
        <v>0.28000000000000003</v>
      </c>
      <c r="R5" s="6">
        <f t="shared" si="2"/>
        <v>0.56000000000000005</v>
      </c>
      <c r="S5" s="5">
        <f t="shared" si="3"/>
        <v>0.84000000000000008</v>
      </c>
      <c r="T5" s="4">
        <f t="shared" si="4"/>
        <v>1.1200000000000001</v>
      </c>
      <c r="U5" s="7">
        <f t="shared" si="5"/>
        <v>26458.400000000001</v>
      </c>
      <c r="V5" s="7">
        <f t="shared" si="6"/>
        <v>105833.8</v>
      </c>
      <c r="W5" s="8">
        <f t="shared" si="7"/>
        <v>238126</v>
      </c>
      <c r="X5" s="8">
        <f t="shared" si="8"/>
        <v>423335.2</v>
      </c>
    </row>
    <row r="6" spans="1:24" x14ac:dyDescent="0.25">
      <c r="A6" t="s">
        <v>22</v>
      </c>
      <c r="B6">
        <v>750</v>
      </c>
      <c r="C6">
        <f>C3*D6</f>
        <v>1848</v>
      </c>
      <c r="D6">
        <v>0.33</v>
      </c>
      <c r="E6" s="2">
        <v>0.5</v>
      </c>
      <c r="F6" t="s">
        <v>23</v>
      </c>
      <c r="G6" t="s">
        <v>24</v>
      </c>
      <c r="H6">
        <v>16</v>
      </c>
      <c r="I6">
        <v>6248</v>
      </c>
      <c r="J6">
        <v>4176</v>
      </c>
      <c r="K6">
        <v>3.75</v>
      </c>
      <c r="L6" s="2">
        <v>0.8</v>
      </c>
      <c r="M6">
        <f>ROUND(3.14*(B6/2)^2,1)</f>
        <v>441562.5</v>
      </c>
      <c r="N6">
        <f>ROUND(3.14*(B6*E6/2)^2,1)</f>
        <v>110390.6</v>
      </c>
      <c r="O6">
        <f t="shared" si="0"/>
        <v>649.5</v>
      </c>
      <c r="P6">
        <f>ROUND(C6/B6,2)</f>
        <v>2.46</v>
      </c>
      <c r="Q6" s="6">
        <f t="shared" si="1"/>
        <v>0.42</v>
      </c>
      <c r="R6" s="4">
        <f t="shared" si="2"/>
        <v>0.84</v>
      </c>
      <c r="S6" s="5">
        <f t="shared" si="3"/>
        <v>1.26</v>
      </c>
      <c r="T6" s="4">
        <f t="shared" si="4"/>
        <v>1.68</v>
      </c>
      <c r="U6" s="7">
        <f t="shared" si="5"/>
        <v>59531.5</v>
      </c>
      <c r="V6" s="8">
        <f t="shared" si="6"/>
        <v>238126</v>
      </c>
      <c r="W6" s="8">
        <f t="shared" si="7"/>
        <v>535783.6</v>
      </c>
      <c r="X6" s="8">
        <f t="shared" si="8"/>
        <v>952504.1</v>
      </c>
    </row>
    <row r="8" spans="1:24" x14ac:dyDescent="0.25">
      <c r="A8" t="s">
        <v>22</v>
      </c>
      <c r="B8">
        <v>750</v>
      </c>
      <c r="C8">
        <v>5600</v>
      </c>
      <c r="D8">
        <v>1</v>
      </c>
      <c r="E8" s="2">
        <v>0.5</v>
      </c>
      <c r="F8" t="s">
        <v>26</v>
      </c>
      <c r="G8" t="s">
        <v>24</v>
      </c>
      <c r="H8">
        <v>14</v>
      </c>
      <c r="I8">
        <v>4122</v>
      </c>
      <c r="J8">
        <v>2822</v>
      </c>
      <c r="K8">
        <v>4.63</v>
      </c>
      <c r="L8" s="2">
        <v>0.75</v>
      </c>
      <c r="M8">
        <f>ROUND(3.14*(B8/2)^2,1)</f>
        <v>441562.5</v>
      </c>
      <c r="N8">
        <f>ROUND(3.14*(B8*E8/2)^2,1)</f>
        <v>110390.6</v>
      </c>
      <c r="O8">
        <f>ROUND(SQRT((M8-N8)/3.14)*2,1)</f>
        <v>649.5</v>
      </c>
      <c r="P8">
        <f>ROUND(C8/B8,2)</f>
        <v>7.47</v>
      </c>
      <c r="Q8" s="3">
        <f>ROUND(K8/(C8/206),2)</f>
        <v>0.17</v>
      </c>
      <c r="R8" s="3">
        <f>2*Q8</f>
        <v>0.34</v>
      </c>
      <c r="S8" s="6">
        <f>3*Q8</f>
        <v>0.51</v>
      </c>
      <c r="T8" s="4">
        <f>4*Q8</f>
        <v>0.68</v>
      </c>
      <c r="U8" s="7">
        <f>ROUND(O8^2*Q8^2*L8,1)</f>
        <v>9143.6</v>
      </c>
      <c r="V8" s="7">
        <f>ROUND(O8^2*R8^2*L8,1)</f>
        <v>36574.400000000001</v>
      </c>
      <c r="W8" s="7">
        <f>ROUND(O8^2*S8^2*L8,1)</f>
        <v>82292.399999999994</v>
      </c>
      <c r="X8" s="8">
        <f>ROUND(O8^2*T8^2*L8,1)</f>
        <v>146297.70000000001</v>
      </c>
    </row>
    <row r="9" spans="1:24" x14ac:dyDescent="0.25">
      <c r="A9" t="s">
        <v>22</v>
      </c>
      <c r="B9">
        <v>750</v>
      </c>
      <c r="C9">
        <f>C8*D9</f>
        <v>3752</v>
      </c>
      <c r="D9">
        <v>0.67</v>
      </c>
      <c r="E9" s="2">
        <v>0.5</v>
      </c>
      <c r="F9" t="s">
        <v>26</v>
      </c>
      <c r="G9" t="s">
        <v>24</v>
      </c>
      <c r="H9">
        <v>14</v>
      </c>
      <c r="I9">
        <v>4122</v>
      </c>
      <c r="J9">
        <v>2822</v>
      </c>
      <c r="K9">
        <v>4.63</v>
      </c>
      <c r="L9" s="2">
        <v>0.75</v>
      </c>
      <c r="M9">
        <f>ROUND(3.14*(B9/2)^2,1)</f>
        <v>441562.5</v>
      </c>
      <c r="N9">
        <f>ROUND(3.14*(B9*E9/2)^2,1)</f>
        <v>110390.6</v>
      </c>
      <c r="O9">
        <f t="shared" ref="O9:O11" si="9">ROUND(SQRT((M9-N9)/3.14)*2,1)</f>
        <v>649.5</v>
      </c>
      <c r="P9">
        <f>ROUND(C9/B9,2)</f>
        <v>5</v>
      </c>
      <c r="Q9" s="3">
        <f t="shared" ref="Q9:Q11" si="10">ROUND(K9/(C9/206),2)</f>
        <v>0.25</v>
      </c>
      <c r="R9" s="6">
        <f t="shared" ref="R9:R11" si="11">2*Q9</f>
        <v>0.5</v>
      </c>
      <c r="S9" s="5">
        <f t="shared" ref="S9:S11" si="12">3*Q9</f>
        <v>0.75</v>
      </c>
      <c r="T9" s="4">
        <f t="shared" ref="T9:T11" si="13">4*Q9</f>
        <v>1</v>
      </c>
      <c r="U9" s="7">
        <f t="shared" ref="U9:U11" si="14">ROUND(O9^2*Q9^2*L9,1)</f>
        <v>19774.2</v>
      </c>
      <c r="V9" s="7">
        <f t="shared" ref="V9:V11" si="15">ROUND(O9^2*R9^2*L9,1)</f>
        <v>79096.899999999994</v>
      </c>
      <c r="W9" s="8">
        <f t="shared" ref="W9:W11" si="16">ROUND(O9^2*S9^2*L9,1)</f>
        <v>177968.1</v>
      </c>
      <c r="X9" s="8">
        <f t="shared" ref="X9:X11" si="17">ROUND(O9^2*T9^2*L9,1)</f>
        <v>316387.7</v>
      </c>
    </row>
    <row r="10" spans="1:24" x14ac:dyDescent="0.25">
      <c r="A10" t="s">
        <v>22</v>
      </c>
      <c r="B10">
        <v>750</v>
      </c>
      <c r="C10">
        <f>C8*D10</f>
        <v>2800</v>
      </c>
      <c r="D10">
        <v>0.5</v>
      </c>
      <c r="E10" s="2">
        <v>0.5</v>
      </c>
      <c r="F10" t="s">
        <v>26</v>
      </c>
      <c r="G10" t="s">
        <v>24</v>
      </c>
      <c r="H10">
        <v>14</v>
      </c>
      <c r="I10">
        <v>4122</v>
      </c>
      <c r="J10">
        <v>2822</v>
      </c>
      <c r="K10">
        <v>4.63</v>
      </c>
      <c r="L10" s="2">
        <v>0.75</v>
      </c>
      <c r="M10">
        <f>ROUND(3.14*(B10/2)^2,1)</f>
        <v>441562.5</v>
      </c>
      <c r="N10">
        <f>ROUND(3.14*(B10*E10/2)^2,1)</f>
        <v>110390.6</v>
      </c>
      <c r="O10">
        <f t="shared" si="9"/>
        <v>649.5</v>
      </c>
      <c r="P10">
        <f>ROUND(C10/B10,2)</f>
        <v>3.73</v>
      </c>
      <c r="Q10" s="3">
        <f t="shared" si="10"/>
        <v>0.34</v>
      </c>
      <c r="R10" s="4">
        <f t="shared" si="11"/>
        <v>0.68</v>
      </c>
      <c r="S10" s="5">
        <f t="shared" si="12"/>
        <v>1.02</v>
      </c>
      <c r="T10" s="4">
        <f t="shared" si="13"/>
        <v>1.36</v>
      </c>
      <c r="U10" s="7">
        <f t="shared" si="14"/>
        <v>36574.400000000001</v>
      </c>
      <c r="V10" s="8">
        <f t="shared" si="15"/>
        <v>146297.70000000001</v>
      </c>
      <c r="W10" s="8">
        <f t="shared" si="16"/>
        <v>329169.8</v>
      </c>
      <c r="X10" s="8">
        <f t="shared" si="17"/>
        <v>585190.69999999995</v>
      </c>
    </row>
    <row r="11" spans="1:24" x14ac:dyDescent="0.25">
      <c r="A11" t="s">
        <v>22</v>
      </c>
      <c r="B11">
        <v>750</v>
      </c>
      <c r="C11">
        <f>C8*D11</f>
        <v>1848</v>
      </c>
      <c r="D11">
        <v>0.33</v>
      </c>
      <c r="E11" s="2">
        <v>0.5</v>
      </c>
      <c r="F11" t="s">
        <v>26</v>
      </c>
      <c r="G11" t="s">
        <v>24</v>
      </c>
      <c r="H11">
        <v>14</v>
      </c>
      <c r="I11">
        <v>4122</v>
      </c>
      <c r="J11">
        <v>2822</v>
      </c>
      <c r="K11">
        <v>4.63</v>
      </c>
      <c r="L11" s="2">
        <v>0.75</v>
      </c>
      <c r="M11">
        <f>ROUND(3.14*(B11/2)^2,1)</f>
        <v>441562.5</v>
      </c>
      <c r="N11">
        <f>ROUND(3.14*(B11*E11/2)^2,1)</f>
        <v>110390.6</v>
      </c>
      <c r="O11">
        <f t="shared" si="9"/>
        <v>649.5</v>
      </c>
      <c r="P11">
        <f>ROUND(C11/B11,2)</f>
        <v>2.46</v>
      </c>
      <c r="Q11" s="6">
        <f t="shared" si="10"/>
        <v>0.52</v>
      </c>
      <c r="R11" s="4">
        <f t="shared" si="11"/>
        <v>1.04</v>
      </c>
      <c r="S11" s="5">
        <f t="shared" si="12"/>
        <v>1.56</v>
      </c>
      <c r="T11" s="4">
        <f t="shared" si="13"/>
        <v>2.08</v>
      </c>
      <c r="U11" s="7">
        <f t="shared" si="14"/>
        <v>85551.2</v>
      </c>
      <c r="V11" s="8">
        <f t="shared" si="15"/>
        <v>342204.9</v>
      </c>
      <c r="W11" s="8">
        <f t="shared" si="16"/>
        <v>769961.1</v>
      </c>
      <c r="X11" s="8">
        <f t="shared" si="17"/>
        <v>1368819.7</v>
      </c>
    </row>
    <row r="13" spans="1:24" x14ac:dyDescent="0.25">
      <c r="A13" t="s">
        <v>22</v>
      </c>
      <c r="B13">
        <v>750</v>
      </c>
      <c r="C13">
        <v>5600</v>
      </c>
      <c r="D13">
        <v>1</v>
      </c>
      <c r="E13" s="2">
        <v>0.5</v>
      </c>
      <c r="F13" t="s">
        <v>27</v>
      </c>
      <c r="G13" t="s">
        <v>28</v>
      </c>
      <c r="H13">
        <v>16</v>
      </c>
      <c r="I13">
        <v>4500</v>
      </c>
      <c r="J13">
        <v>3600</v>
      </c>
      <c r="K13">
        <v>6</v>
      </c>
      <c r="L13" s="2">
        <v>0.7</v>
      </c>
      <c r="M13">
        <f>ROUND(3.14*(B13/2)^2,1)</f>
        <v>441562.5</v>
      </c>
      <c r="N13">
        <f>ROUND(3.14*(B13*E13/2)^2,1)</f>
        <v>110390.6</v>
      </c>
      <c r="O13">
        <f>ROUND(SQRT((M13-N13)/3.14)*2,1)</f>
        <v>649.5</v>
      </c>
      <c r="P13">
        <f>ROUND(C13/B13,2)</f>
        <v>7.47</v>
      </c>
      <c r="Q13" s="3">
        <f>ROUND(K13/(C13/206),2)</f>
        <v>0.22</v>
      </c>
      <c r="R13" s="6">
        <f>2*Q13</f>
        <v>0.44</v>
      </c>
      <c r="S13" s="4">
        <f>3*Q13</f>
        <v>0.66</v>
      </c>
      <c r="T13" s="4">
        <f>4*Q13</f>
        <v>0.88</v>
      </c>
      <c r="U13" s="7">
        <f>ROUND(O13^2*Q13^2*L13,1)</f>
        <v>14292.3</v>
      </c>
      <c r="V13" s="7">
        <f>ROUND(O13^2*R13^2*L13,1)</f>
        <v>57169.1</v>
      </c>
      <c r="W13" s="8">
        <f>ROUND(O13^2*S13^2*L13,1)</f>
        <v>128630.6</v>
      </c>
      <c r="X13" s="8">
        <f>ROUND(O13^2*T13^2*L13,1)</f>
        <v>228676.6</v>
      </c>
    </row>
    <row r="14" spans="1:24" x14ac:dyDescent="0.25">
      <c r="A14" t="s">
        <v>22</v>
      </c>
      <c r="B14">
        <v>750</v>
      </c>
      <c r="C14">
        <f>C13*D14</f>
        <v>3752</v>
      </c>
      <c r="D14">
        <v>0.67</v>
      </c>
      <c r="E14" s="2">
        <v>0.5</v>
      </c>
      <c r="F14" t="s">
        <v>27</v>
      </c>
      <c r="G14" t="s">
        <v>28</v>
      </c>
      <c r="H14">
        <v>16</v>
      </c>
      <c r="I14">
        <v>4500</v>
      </c>
      <c r="J14">
        <v>3600</v>
      </c>
      <c r="K14">
        <v>6</v>
      </c>
      <c r="L14" s="2">
        <v>0.7</v>
      </c>
      <c r="M14">
        <f>ROUND(3.14*(B14/2)^2,1)</f>
        <v>441562.5</v>
      </c>
      <c r="N14">
        <f>ROUND(3.14*(B14*E14/2)^2,1)</f>
        <v>110390.6</v>
      </c>
      <c r="O14">
        <f t="shared" ref="O14:O16" si="18">ROUND(SQRT((M14-N14)/3.14)*2,1)</f>
        <v>649.5</v>
      </c>
      <c r="P14">
        <f>ROUND(C14/B14,2)</f>
        <v>5</v>
      </c>
      <c r="Q14" s="3">
        <f t="shared" ref="Q14:Q16" si="19">ROUND(K14/(C14/206),2)</f>
        <v>0.33</v>
      </c>
      <c r="R14" s="4">
        <f t="shared" ref="R14:R16" si="20">2*Q14</f>
        <v>0.66</v>
      </c>
      <c r="S14" s="5">
        <f t="shared" ref="S14:S16" si="21">3*Q14</f>
        <v>0.99</v>
      </c>
      <c r="T14" s="4">
        <f t="shared" ref="T14:T16" si="22">4*Q14</f>
        <v>1.32</v>
      </c>
      <c r="U14" s="7">
        <f t="shared" ref="U14:U16" si="23">ROUND(O14^2*Q14^2*L14,1)</f>
        <v>32157.599999999999</v>
      </c>
      <c r="V14" s="8">
        <f t="shared" ref="V14:V16" si="24">ROUND(O14^2*R14^2*L14,1)</f>
        <v>128630.6</v>
      </c>
      <c r="W14" s="8">
        <f t="shared" ref="W14:W16" si="25">ROUND(O14^2*S14^2*L14,1)</f>
        <v>289418.8</v>
      </c>
      <c r="X14" s="8">
        <f t="shared" ref="X14:X16" si="26">ROUND(O14^2*T14^2*L14,1)</f>
        <v>514522.3</v>
      </c>
    </row>
    <row r="15" spans="1:24" x14ac:dyDescent="0.25">
      <c r="A15" t="s">
        <v>22</v>
      </c>
      <c r="B15">
        <v>750</v>
      </c>
      <c r="C15">
        <f>C13*D15</f>
        <v>2800</v>
      </c>
      <c r="D15">
        <v>0.5</v>
      </c>
      <c r="E15" s="2">
        <v>0.5</v>
      </c>
      <c r="F15" t="s">
        <v>27</v>
      </c>
      <c r="G15" t="s">
        <v>28</v>
      </c>
      <c r="H15">
        <v>16</v>
      </c>
      <c r="I15">
        <v>4500</v>
      </c>
      <c r="J15">
        <v>3600</v>
      </c>
      <c r="K15">
        <v>6</v>
      </c>
      <c r="L15" s="2">
        <v>0.7</v>
      </c>
      <c r="M15">
        <f>ROUND(3.14*(B15/2)^2,1)</f>
        <v>441562.5</v>
      </c>
      <c r="N15">
        <f>ROUND(3.14*(B15*E15/2)^2,1)</f>
        <v>110390.6</v>
      </c>
      <c r="O15">
        <f t="shared" si="18"/>
        <v>649.5</v>
      </c>
      <c r="P15">
        <f>ROUND(C15/B15,2)</f>
        <v>3.73</v>
      </c>
      <c r="Q15" s="9">
        <f t="shared" si="19"/>
        <v>0.44</v>
      </c>
      <c r="R15" s="4">
        <f t="shared" si="20"/>
        <v>0.88</v>
      </c>
      <c r="S15" s="5">
        <f t="shared" si="21"/>
        <v>1.32</v>
      </c>
      <c r="T15" s="4">
        <f t="shared" si="22"/>
        <v>1.76</v>
      </c>
      <c r="U15" s="7">
        <f t="shared" si="23"/>
        <v>57169.1</v>
      </c>
      <c r="V15" s="8">
        <f t="shared" si="24"/>
        <v>228676.6</v>
      </c>
      <c r="W15" s="8">
        <f t="shared" si="25"/>
        <v>514522.3</v>
      </c>
      <c r="X15" s="8">
        <f t="shared" si="26"/>
        <v>914706.3</v>
      </c>
    </row>
    <row r="16" spans="1:24" x14ac:dyDescent="0.25">
      <c r="A16" t="s">
        <v>22</v>
      </c>
      <c r="B16">
        <v>750</v>
      </c>
      <c r="C16">
        <f>C13*D16</f>
        <v>1848</v>
      </c>
      <c r="D16">
        <v>0.33</v>
      </c>
      <c r="E16" s="2">
        <v>0.5</v>
      </c>
      <c r="F16" t="s">
        <v>27</v>
      </c>
      <c r="G16" t="s">
        <v>28</v>
      </c>
      <c r="H16">
        <v>16</v>
      </c>
      <c r="I16">
        <v>4500</v>
      </c>
      <c r="J16">
        <v>3600</v>
      </c>
      <c r="K16">
        <v>6</v>
      </c>
      <c r="L16" s="2">
        <v>0.7</v>
      </c>
      <c r="M16">
        <f>ROUND(3.14*(B16/2)^2,1)</f>
        <v>441562.5</v>
      </c>
      <c r="N16">
        <f>ROUND(3.14*(B16*E16/2)^2,1)</f>
        <v>110390.6</v>
      </c>
      <c r="O16">
        <f t="shared" si="18"/>
        <v>649.5</v>
      </c>
      <c r="P16">
        <f>ROUND(C16/B16,2)</f>
        <v>2.46</v>
      </c>
      <c r="Q16" s="6">
        <f t="shared" si="19"/>
        <v>0.67</v>
      </c>
      <c r="R16" s="4">
        <f t="shared" si="20"/>
        <v>1.34</v>
      </c>
      <c r="S16" s="14">
        <f t="shared" si="21"/>
        <v>2.0100000000000002</v>
      </c>
      <c r="T16" s="3">
        <f t="shared" si="22"/>
        <v>2.68</v>
      </c>
      <c r="U16" s="7">
        <f t="shared" si="23"/>
        <v>132558</v>
      </c>
      <c r="V16" s="8">
        <f t="shared" si="24"/>
        <v>530232</v>
      </c>
      <c r="W16" s="7">
        <f t="shared" si="25"/>
        <v>1193022</v>
      </c>
      <c r="X16" s="7">
        <f t="shared" si="26"/>
        <v>2120928.1</v>
      </c>
    </row>
    <row r="18" spans="1:24" x14ac:dyDescent="0.25">
      <c r="A18" t="s">
        <v>22</v>
      </c>
      <c r="B18">
        <v>750</v>
      </c>
      <c r="C18">
        <v>5600</v>
      </c>
      <c r="D18">
        <v>1</v>
      </c>
      <c r="E18" s="2">
        <v>0.5</v>
      </c>
      <c r="F18" t="s">
        <v>29</v>
      </c>
      <c r="G18" t="s">
        <v>24</v>
      </c>
      <c r="H18">
        <v>12</v>
      </c>
      <c r="I18">
        <v>4096</v>
      </c>
      <c r="J18">
        <v>4096</v>
      </c>
      <c r="K18">
        <v>9</v>
      </c>
      <c r="L18" s="2">
        <v>0.9</v>
      </c>
      <c r="M18">
        <f>ROUND(3.14*(B18/2)^2,1)</f>
        <v>441562.5</v>
      </c>
      <c r="N18">
        <f>ROUND(3.14*(B18*E18/2)^2,1)</f>
        <v>110390.6</v>
      </c>
      <c r="O18">
        <f>ROUND(SQRT((M18-N18)/3.14)*2,1)</f>
        <v>649.5</v>
      </c>
      <c r="P18">
        <f>ROUND(C18/B18,2)</f>
        <v>7.47</v>
      </c>
      <c r="Q18" s="3">
        <f>ROUND(K18/(C18/206),2)</f>
        <v>0.33</v>
      </c>
      <c r="R18" s="4">
        <f>2*Q18</f>
        <v>0.66</v>
      </c>
      <c r="S18" s="4">
        <f>3*Q18</f>
        <v>0.99</v>
      </c>
      <c r="T18" s="4">
        <f>4*Q18</f>
        <v>1.32</v>
      </c>
      <c r="U18" s="7">
        <f>ROUND(O18^2*Q18^2*L18,1)</f>
        <v>41345.5</v>
      </c>
      <c r="V18" s="8">
        <f>ROUND(O18^2*R18^2*L18,1)</f>
        <v>165382.20000000001</v>
      </c>
      <c r="W18" s="8">
        <f>ROUND(O18^2*S18^2*L18,1)</f>
        <v>372109.9</v>
      </c>
      <c r="X18" s="8">
        <f>ROUND(O18^2*T18^2*L18,1)</f>
        <v>661528.69999999995</v>
      </c>
    </row>
    <row r="19" spans="1:24" x14ac:dyDescent="0.25">
      <c r="A19" t="s">
        <v>22</v>
      </c>
      <c r="B19">
        <v>750</v>
      </c>
      <c r="C19">
        <f>C18*D19</f>
        <v>3752</v>
      </c>
      <c r="D19">
        <v>0.67</v>
      </c>
      <c r="E19" s="2">
        <v>0.5</v>
      </c>
      <c r="F19" t="s">
        <v>29</v>
      </c>
      <c r="G19" t="s">
        <v>24</v>
      </c>
      <c r="H19">
        <v>12</v>
      </c>
      <c r="I19">
        <v>4096</v>
      </c>
      <c r="J19">
        <v>4096</v>
      </c>
      <c r="K19">
        <v>9</v>
      </c>
      <c r="L19" s="2">
        <v>0.9</v>
      </c>
      <c r="M19">
        <f>ROUND(3.14*(B19/2)^2,1)</f>
        <v>441562.5</v>
      </c>
      <c r="N19">
        <f>ROUND(3.14*(B19*E19/2)^2,1)</f>
        <v>110390.6</v>
      </c>
      <c r="O19">
        <f t="shared" ref="O19:O21" si="27">ROUND(SQRT((M19-N19)/3.14)*2,1)</f>
        <v>649.5</v>
      </c>
      <c r="P19">
        <f>ROUND(C19/B19,2)</f>
        <v>5</v>
      </c>
      <c r="Q19" s="6">
        <f t="shared" ref="Q19:Q21" si="28">ROUND(K19/(C19/206),2)</f>
        <v>0.49</v>
      </c>
      <c r="R19" s="4">
        <f t="shared" ref="R19:R21" si="29">2*Q19</f>
        <v>0.98</v>
      </c>
      <c r="S19" s="5">
        <f t="shared" ref="S19:S21" si="30">3*Q19</f>
        <v>1.47</v>
      </c>
      <c r="T19" s="4">
        <f t="shared" ref="T19:T21" si="31">4*Q19</f>
        <v>1.96</v>
      </c>
      <c r="U19" s="7">
        <f t="shared" ref="U19:U21" si="32">ROUND(O19^2*Q19^2*L19,1)</f>
        <v>91157.6</v>
      </c>
      <c r="V19" s="8">
        <f t="shared" ref="V19:V21" si="33">ROUND(O19^2*R19^2*L19,1)</f>
        <v>364630.5</v>
      </c>
      <c r="W19" s="8">
        <f t="shared" ref="W19:W21" si="34">ROUND(O19^2*S19^2*L19,1)</f>
        <v>820418.6</v>
      </c>
      <c r="X19" s="8">
        <f t="shared" ref="X19:X21" si="35">ROUND(O19^2*T19^2*L19,1)</f>
        <v>1458521.9</v>
      </c>
    </row>
    <row r="20" spans="1:24" x14ac:dyDescent="0.25">
      <c r="A20" t="s">
        <v>22</v>
      </c>
      <c r="B20">
        <v>750</v>
      </c>
      <c r="C20">
        <f>C18*D20</f>
        <v>2800</v>
      </c>
      <c r="D20">
        <v>0.5</v>
      </c>
      <c r="E20" s="2">
        <v>0.5</v>
      </c>
      <c r="F20" t="s">
        <v>29</v>
      </c>
      <c r="G20" t="s">
        <v>24</v>
      </c>
      <c r="H20">
        <v>12</v>
      </c>
      <c r="I20">
        <v>4096</v>
      </c>
      <c r="J20">
        <v>4096</v>
      </c>
      <c r="K20">
        <v>9</v>
      </c>
      <c r="L20" s="2">
        <v>0.9</v>
      </c>
      <c r="M20">
        <f>ROUND(3.14*(B20/2)^2,1)</f>
        <v>441562.5</v>
      </c>
      <c r="N20">
        <f>ROUND(3.14*(B20*E20/2)^2,1)</f>
        <v>110390.6</v>
      </c>
      <c r="O20">
        <f t="shared" si="27"/>
        <v>649.5</v>
      </c>
      <c r="P20">
        <f>ROUND(C20/B20,2)</f>
        <v>3.73</v>
      </c>
      <c r="Q20" s="10">
        <f t="shared" si="28"/>
        <v>0.66</v>
      </c>
      <c r="R20" s="4">
        <f t="shared" si="29"/>
        <v>1.32</v>
      </c>
      <c r="S20" s="5">
        <f t="shared" si="30"/>
        <v>1.98</v>
      </c>
      <c r="T20" s="3">
        <f t="shared" si="31"/>
        <v>2.64</v>
      </c>
      <c r="U20" s="8">
        <f t="shared" si="32"/>
        <v>165382.20000000001</v>
      </c>
      <c r="V20" s="8">
        <f t="shared" si="33"/>
        <v>661528.69999999995</v>
      </c>
      <c r="W20" s="8">
        <f t="shared" si="34"/>
        <v>1488439.5</v>
      </c>
      <c r="X20" s="7">
        <f t="shared" si="35"/>
        <v>2646114.7999999998</v>
      </c>
    </row>
    <row r="21" spans="1:24" x14ac:dyDescent="0.25">
      <c r="A21" t="s">
        <v>22</v>
      </c>
      <c r="B21">
        <v>750</v>
      </c>
      <c r="C21">
        <f>C18*D21</f>
        <v>1848</v>
      </c>
      <c r="D21">
        <v>0.33</v>
      </c>
      <c r="E21" s="2">
        <v>0.5</v>
      </c>
      <c r="F21" t="s">
        <v>29</v>
      </c>
      <c r="G21" t="s">
        <v>24</v>
      </c>
      <c r="H21">
        <v>12</v>
      </c>
      <c r="I21">
        <v>4096</v>
      </c>
      <c r="J21">
        <v>4096</v>
      </c>
      <c r="K21">
        <v>9</v>
      </c>
      <c r="L21" s="2">
        <v>0.9</v>
      </c>
      <c r="M21">
        <f>ROUND(3.14*(B21/2)^2,1)</f>
        <v>441562.5</v>
      </c>
      <c r="N21">
        <f>ROUND(3.14*(B21*E21/2)^2,1)</f>
        <v>110390.6</v>
      </c>
      <c r="O21">
        <f t="shared" si="27"/>
        <v>649.5</v>
      </c>
      <c r="P21">
        <f>ROUND(C21/B21,2)</f>
        <v>2.46</v>
      </c>
      <c r="Q21" s="8">
        <f t="shared" si="28"/>
        <v>1</v>
      </c>
      <c r="R21" s="8">
        <f t="shared" si="29"/>
        <v>2</v>
      </c>
      <c r="S21" s="11">
        <f t="shared" si="30"/>
        <v>3</v>
      </c>
      <c r="T21" s="12">
        <f t="shared" si="31"/>
        <v>4</v>
      </c>
      <c r="U21" s="8">
        <f t="shared" si="32"/>
        <v>379665.2</v>
      </c>
      <c r="V21" s="8">
        <f t="shared" si="33"/>
        <v>1518660.9</v>
      </c>
      <c r="W21" s="7">
        <f t="shared" si="34"/>
        <v>3416987</v>
      </c>
      <c r="X21" s="7">
        <f t="shared" si="35"/>
        <v>6074643.5999999996</v>
      </c>
    </row>
    <row r="23" spans="1:24" x14ac:dyDescent="0.25">
      <c r="A23" t="s">
        <v>22</v>
      </c>
      <c r="B23">
        <v>750</v>
      </c>
      <c r="C23">
        <v>5600</v>
      </c>
      <c r="D23">
        <v>1</v>
      </c>
      <c r="E23" s="2">
        <v>0.5</v>
      </c>
      <c r="F23" t="s">
        <v>30</v>
      </c>
      <c r="G23" t="s">
        <v>28</v>
      </c>
      <c r="H23">
        <v>16</v>
      </c>
      <c r="I23">
        <v>3056</v>
      </c>
      <c r="J23">
        <v>3056</v>
      </c>
      <c r="K23">
        <v>12</v>
      </c>
      <c r="L23" s="2">
        <v>0.7</v>
      </c>
      <c r="M23">
        <f>ROUND(3.14*(B23/2)^2,1)</f>
        <v>441562.5</v>
      </c>
      <c r="N23">
        <f>ROUND(3.14*(B23*E23/2)^2,1)</f>
        <v>110390.6</v>
      </c>
      <c r="O23">
        <f>ROUND(SQRT((M23-N23)/3.14)*2,1)</f>
        <v>649.5</v>
      </c>
      <c r="P23">
        <f>ROUND(C23/B23,2)</f>
        <v>7.47</v>
      </c>
      <c r="Q23" s="3">
        <f>ROUND(K23/(C23/206),2)</f>
        <v>0.44</v>
      </c>
      <c r="R23" s="4">
        <f>2*Q23</f>
        <v>0.88</v>
      </c>
      <c r="S23" s="4">
        <f>3*Q23</f>
        <v>1.32</v>
      </c>
      <c r="T23" s="4">
        <f>4*Q23</f>
        <v>1.76</v>
      </c>
      <c r="U23" s="7">
        <f>ROUND(O23^2*Q23^2*L23,1)</f>
        <v>57169.1</v>
      </c>
      <c r="V23" s="8">
        <f>ROUND(O23^2*R23^2*L23,1)</f>
        <v>228676.6</v>
      </c>
      <c r="W23" s="8">
        <f>ROUND(O23^2*S23^2*L23,1)</f>
        <v>514522.3</v>
      </c>
      <c r="X23" s="8">
        <f>ROUND(O23^2*T23^2*L23,1)</f>
        <v>914706.3</v>
      </c>
    </row>
    <row r="24" spans="1:24" x14ac:dyDescent="0.25">
      <c r="A24" t="s">
        <v>22</v>
      </c>
      <c r="B24">
        <v>750</v>
      </c>
      <c r="C24">
        <f>C23*D24</f>
        <v>3752</v>
      </c>
      <c r="D24">
        <v>0.67</v>
      </c>
      <c r="E24" s="2">
        <v>0.5</v>
      </c>
      <c r="F24" t="s">
        <v>30</v>
      </c>
      <c r="G24" t="s">
        <v>28</v>
      </c>
      <c r="H24">
        <v>16</v>
      </c>
      <c r="I24">
        <v>3056</v>
      </c>
      <c r="J24">
        <v>3056</v>
      </c>
      <c r="K24">
        <v>12</v>
      </c>
      <c r="L24" s="2">
        <v>0.7</v>
      </c>
      <c r="M24">
        <f>ROUND(3.14*(B24/2)^2,1)</f>
        <v>441562.5</v>
      </c>
      <c r="N24">
        <f>ROUND(3.14*(B24*E24/2)^2,1)</f>
        <v>110390.6</v>
      </c>
      <c r="O24">
        <f t="shared" ref="O24:O26" si="36">ROUND(SQRT((M24-N24)/3.14)*2,1)</f>
        <v>649.5</v>
      </c>
      <c r="P24">
        <f>ROUND(C24/B24,2)</f>
        <v>5</v>
      </c>
      <c r="Q24" s="4">
        <f t="shared" ref="Q24:Q26" si="37">ROUND(K24/(C24/206),2)</f>
        <v>0.66</v>
      </c>
      <c r="R24" s="4">
        <f t="shared" ref="R24:R26" si="38">2*Q24</f>
        <v>1.32</v>
      </c>
      <c r="S24" s="5">
        <f t="shared" ref="S24:S26" si="39">3*Q24</f>
        <v>1.98</v>
      </c>
      <c r="T24" s="3">
        <f t="shared" ref="T24:T26" si="40">4*Q24</f>
        <v>2.64</v>
      </c>
      <c r="U24" s="8">
        <f t="shared" ref="U24:U26" si="41">ROUND(O24^2*Q24^2*L24,1)</f>
        <v>128630.6</v>
      </c>
      <c r="V24" s="8">
        <f t="shared" ref="V24:V26" si="42">ROUND(O24^2*R24^2*L24,1)</f>
        <v>514522.3</v>
      </c>
      <c r="W24" s="8">
        <f t="shared" ref="W24:W26" si="43">ROUND(O24^2*S24^2*L24,1)</f>
        <v>1157675.2</v>
      </c>
      <c r="X24" s="7">
        <f t="shared" ref="X24:X26" si="44">ROUND(O24^2*T24^2*L24,1)</f>
        <v>2058089.3</v>
      </c>
    </row>
    <row r="25" spans="1:24" x14ac:dyDescent="0.25">
      <c r="A25" t="s">
        <v>22</v>
      </c>
      <c r="B25">
        <v>750</v>
      </c>
      <c r="C25">
        <f>C23*D25</f>
        <v>2800</v>
      </c>
      <c r="D25">
        <v>0.5</v>
      </c>
      <c r="E25" s="2">
        <v>0.5</v>
      </c>
      <c r="F25" t="s">
        <v>30</v>
      </c>
      <c r="G25" t="s">
        <v>28</v>
      </c>
      <c r="H25">
        <v>16</v>
      </c>
      <c r="I25">
        <v>3056</v>
      </c>
      <c r="J25">
        <v>3056</v>
      </c>
      <c r="K25">
        <v>12</v>
      </c>
      <c r="L25" s="2">
        <v>0.7</v>
      </c>
      <c r="M25">
        <f>ROUND(3.14*(B25/2)^2,1)</f>
        <v>441562.5</v>
      </c>
      <c r="N25">
        <f>ROUND(3.14*(B25*E25/2)^2,1)</f>
        <v>110390.6</v>
      </c>
      <c r="O25">
        <f t="shared" si="36"/>
        <v>649.5</v>
      </c>
      <c r="P25">
        <f>ROUND(C25/B25,2)</f>
        <v>3.73</v>
      </c>
      <c r="Q25" s="10">
        <f t="shared" si="37"/>
        <v>0.88</v>
      </c>
      <c r="R25" s="4">
        <f t="shared" si="38"/>
        <v>1.76</v>
      </c>
      <c r="S25" s="13">
        <f t="shared" si="39"/>
        <v>2.64</v>
      </c>
      <c r="T25" s="3">
        <f t="shared" si="40"/>
        <v>3.52</v>
      </c>
      <c r="U25" s="8">
        <f t="shared" si="41"/>
        <v>228676.6</v>
      </c>
      <c r="V25" s="8">
        <f t="shared" si="42"/>
        <v>914706.3</v>
      </c>
      <c r="W25" s="7">
        <f t="shared" si="43"/>
        <v>2058089.3</v>
      </c>
      <c r="X25" s="7">
        <f t="shared" si="44"/>
        <v>3658825.3</v>
      </c>
    </row>
    <row r="26" spans="1:24" x14ac:dyDescent="0.25">
      <c r="A26" t="s">
        <v>22</v>
      </c>
      <c r="B26">
        <v>750</v>
      </c>
      <c r="C26">
        <f>C23*D26</f>
        <v>1848</v>
      </c>
      <c r="D26">
        <v>0.33</v>
      </c>
      <c r="E26" s="2">
        <v>0.5</v>
      </c>
      <c r="F26" t="s">
        <v>30</v>
      </c>
      <c r="G26" t="s">
        <v>28</v>
      </c>
      <c r="H26">
        <v>16</v>
      </c>
      <c r="I26">
        <v>3056</v>
      </c>
      <c r="J26">
        <v>3056</v>
      </c>
      <c r="K26">
        <v>12</v>
      </c>
      <c r="L26" s="2">
        <v>0.7</v>
      </c>
      <c r="M26">
        <f>ROUND(3.14*(B26/2)^2,1)</f>
        <v>441562.5</v>
      </c>
      <c r="N26">
        <f>ROUND(3.14*(B26*E26/2)^2,1)</f>
        <v>110390.6</v>
      </c>
      <c r="O26">
        <f t="shared" si="36"/>
        <v>649.5</v>
      </c>
      <c r="P26">
        <f>ROUND(C26/B26,2)</f>
        <v>2.46</v>
      </c>
      <c r="Q26" s="8">
        <f t="shared" si="37"/>
        <v>1.34</v>
      </c>
      <c r="R26" s="12">
        <f t="shared" si="38"/>
        <v>2.68</v>
      </c>
      <c r="S26" s="11">
        <f t="shared" si="39"/>
        <v>4.0200000000000005</v>
      </c>
      <c r="T26" s="12">
        <f t="shared" si="40"/>
        <v>5.36</v>
      </c>
      <c r="U26" s="8">
        <f t="shared" si="41"/>
        <v>530232</v>
      </c>
      <c r="V26" s="7">
        <f t="shared" si="42"/>
        <v>2120928.1</v>
      </c>
      <c r="W26" s="7">
        <f t="shared" si="43"/>
        <v>4772088.0999999996</v>
      </c>
      <c r="X26" s="7">
        <f t="shared" si="44"/>
        <v>8483712.3000000007</v>
      </c>
    </row>
    <row r="28" spans="1:24" x14ac:dyDescent="0.25">
      <c r="A28" t="s">
        <v>31</v>
      </c>
      <c r="B28">
        <v>300</v>
      </c>
      <c r="C28">
        <v>2400</v>
      </c>
      <c r="D28">
        <v>1</v>
      </c>
      <c r="E28" s="2">
        <v>0.5</v>
      </c>
      <c r="F28" t="s">
        <v>23</v>
      </c>
      <c r="G28" t="s">
        <v>24</v>
      </c>
      <c r="H28">
        <v>16</v>
      </c>
      <c r="I28">
        <v>6248</v>
      </c>
      <c r="J28">
        <v>4176</v>
      </c>
      <c r="K28">
        <v>3.75</v>
      </c>
      <c r="L28" s="2">
        <v>0.8</v>
      </c>
      <c r="M28">
        <f>ROUND(3.14*(B28/2)^2,1)</f>
        <v>70650</v>
      </c>
      <c r="N28">
        <f>ROUND(3.14*(B28*E28/2)^2,1)</f>
        <v>17662.5</v>
      </c>
      <c r="O28">
        <f>ROUND(SQRT((M28-N28)/3.14)*2,1)</f>
        <v>259.8</v>
      </c>
      <c r="P28">
        <f>ROUND(C28/B28,2)</f>
        <v>8</v>
      </c>
      <c r="Q28" s="3">
        <f>ROUND(K28/(C28/206),2)</f>
        <v>0.32</v>
      </c>
      <c r="R28" s="4">
        <f>2*Q28</f>
        <v>0.64</v>
      </c>
      <c r="S28" s="4">
        <f>3*Q28</f>
        <v>0.96</v>
      </c>
      <c r="T28" s="4">
        <f>4*Q28</f>
        <v>1.28</v>
      </c>
      <c r="U28" s="15">
        <f>ROUND(O28^2*Q28^2*L28,1)</f>
        <v>5529.3</v>
      </c>
      <c r="V28" s="8">
        <f>ROUND(O28^2*R28^2*L28,1)</f>
        <v>22117.1</v>
      </c>
      <c r="W28" s="8">
        <f>ROUND(O28^2*S28^2*L28,1)</f>
        <v>49763.5</v>
      </c>
      <c r="X28" s="8">
        <f>ROUND(O28^2*T28^2*L28,1)</f>
        <v>88468.4</v>
      </c>
    </row>
    <row r="29" spans="1:24" x14ac:dyDescent="0.25">
      <c r="A29" t="s">
        <v>31</v>
      </c>
      <c r="B29">
        <v>300</v>
      </c>
      <c r="C29">
        <f>C28*D29</f>
        <v>1608</v>
      </c>
      <c r="D29">
        <v>0.67</v>
      </c>
      <c r="E29" s="2">
        <v>0.5</v>
      </c>
      <c r="F29" t="s">
        <v>23</v>
      </c>
      <c r="G29" t="s">
        <v>24</v>
      </c>
      <c r="H29">
        <v>16</v>
      </c>
      <c r="I29">
        <v>6248</v>
      </c>
      <c r="J29">
        <v>4176</v>
      </c>
      <c r="K29">
        <v>3.75</v>
      </c>
      <c r="L29" s="2">
        <v>0.8</v>
      </c>
      <c r="M29">
        <f>ROUND(3.14*(B29/2)^2,1)</f>
        <v>70650</v>
      </c>
      <c r="N29">
        <f>ROUND(3.14*(B29*E29/2)^2,1)</f>
        <v>17662.5</v>
      </c>
      <c r="O29">
        <f t="shared" ref="O29" si="45">ROUND(SQRT((M29-N29)/3.14)*2,1)</f>
        <v>259.8</v>
      </c>
      <c r="P29">
        <f>ROUND(C29/B29,2)</f>
        <v>5.36</v>
      </c>
      <c r="Q29" s="6">
        <f t="shared" ref="Q29" si="46">ROUND(K29/(C29/206),2)</f>
        <v>0.48</v>
      </c>
      <c r="R29" s="4">
        <f t="shared" ref="R29" si="47">2*Q29</f>
        <v>0.96</v>
      </c>
      <c r="S29" s="5">
        <f t="shared" ref="S29" si="48">3*Q29</f>
        <v>1.44</v>
      </c>
      <c r="T29" s="3">
        <f t="shared" ref="T29" si="49">4*Q29</f>
        <v>1.92</v>
      </c>
      <c r="U29" s="7">
        <f t="shared" ref="U29" si="50">ROUND(O29^2*Q29^2*L29,1)</f>
        <v>12440.9</v>
      </c>
      <c r="V29" s="8">
        <f t="shared" ref="V29" si="51">ROUND(O29^2*R29^2*L29,1)</f>
        <v>49763.5</v>
      </c>
      <c r="W29" s="8">
        <f t="shared" ref="W29" si="52">ROUND(O29^2*S29^2*L29,1)</f>
        <v>111967.8</v>
      </c>
      <c r="X29" s="7">
        <f t="shared" ref="X29" si="53">ROUND(O29^2*T29^2*L29,1)</f>
        <v>199053.9</v>
      </c>
    </row>
    <row r="31" spans="1:24" x14ac:dyDescent="0.25">
      <c r="A31" t="s">
        <v>31</v>
      </c>
      <c r="B31">
        <v>300</v>
      </c>
      <c r="C31">
        <v>2400</v>
      </c>
      <c r="D31">
        <v>1</v>
      </c>
      <c r="E31" s="2">
        <v>0.5</v>
      </c>
      <c r="F31" t="s">
        <v>26</v>
      </c>
      <c r="G31" t="s">
        <v>24</v>
      </c>
      <c r="H31">
        <v>14</v>
      </c>
      <c r="I31">
        <v>4122</v>
      </c>
      <c r="J31">
        <v>2822</v>
      </c>
      <c r="K31">
        <v>4.63</v>
      </c>
      <c r="L31" s="2">
        <v>0.75</v>
      </c>
      <c r="M31">
        <f>ROUND(3.14*(B31/2)^2,1)</f>
        <v>70650</v>
      </c>
      <c r="N31">
        <f>ROUND(3.14*(B31*E31/2)^2,1)</f>
        <v>17662.5</v>
      </c>
      <c r="O31">
        <f>ROUND(SQRT((M31-N31)/3.14)*2,1)</f>
        <v>259.8</v>
      </c>
      <c r="P31">
        <f>ROUND(C31/B31,2)</f>
        <v>8</v>
      </c>
      <c r="Q31" s="3">
        <f>ROUND(K31/(C31/206),2)</f>
        <v>0.4</v>
      </c>
      <c r="R31" s="4">
        <f>2*Q31</f>
        <v>0.8</v>
      </c>
      <c r="S31" s="4">
        <f>3*Q31</f>
        <v>1.2000000000000002</v>
      </c>
      <c r="T31" s="4">
        <f>4*Q31</f>
        <v>1.6</v>
      </c>
      <c r="U31" s="7">
        <f>ROUND(O31^2*Q31^2*L31,1)</f>
        <v>8099.5</v>
      </c>
      <c r="V31" s="8">
        <f>ROUND(O31^2*R31^2*L31,1)</f>
        <v>32398.1</v>
      </c>
      <c r="W31" s="8">
        <f>ROUND(O31^2*S31^2*L31,1)</f>
        <v>72895.7</v>
      </c>
      <c r="X31" s="8">
        <f>ROUND(O31^2*T31^2*L31,1)</f>
        <v>129592.4</v>
      </c>
    </row>
    <row r="32" spans="1:24" x14ac:dyDescent="0.25">
      <c r="A32" t="s">
        <v>31</v>
      </c>
      <c r="B32">
        <v>300</v>
      </c>
      <c r="C32">
        <f>C31*D32</f>
        <v>1608</v>
      </c>
      <c r="D32">
        <v>0.67</v>
      </c>
      <c r="E32" s="2">
        <v>0.5</v>
      </c>
      <c r="F32" t="s">
        <v>26</v>
      </c>
      <c r="G32" t="s">
        <v>24</v>
      </c>
      <c r="H32">
        <v>14</v>
      </c>
      <c r="I32">
        <v>4122</v>
      </c>
      <c r="J32">
        <v>2822</v>
      </c>
      <c r="K32">
        <v>4.63</v>
      </c>
      <c r="L32" s="2">
        <v>0.75</v>
      </c>
      <c r="M32">
        <f>ROUND(3.14*(B32/2)^2,1)</f>
        <v>70650</v>
      </c>
      <c r="N32">
        <f>ROUND(3.14*(B32*E32/2)^2,1)</f>
        <v>17662.5</v>
      </c>
      <c r="O32">
        <f t="shared" ref="O32" si="54">ROUND(SQRT((M32-N32)/3.14)*2,1)</f>
        <v>259.8</v>
      </c>
      <c r="P32">
        <f>ROUND(C32/B32,2)</f>
        <v>5.36</v>
      </c>
      <c r="Q32" s="6">
        <f t="shared" ref="Q32" si="55">ROUND(K32/(C32/206),2)</f>
        <v>0.59</v>
      </c>
      <c r="R32" s="4">
        <f t="shared" ref="R32" si="56">2*Q32</f>
        <v>1.18</v>
      </c>
      <c r="S32" s="5">
        <f t="shared" ref="S32" si="57">3*Q32</f>
        <v>1.77</v>
      </c>
      <c r="T32" s="3">
        <f t="shared" ref="T32" si="58">4*Q32</f>
        <v>2.36</v>
      </c>
      <c r="U32" s="7">
        <f t="shared" ref="U32" si="59">ROUND(O32^2*Q32^2*L32,1)</f>
        <v>17621.5</v>
      </c>
      <c r="V32" s="8">
        <f t="shared" ref="V32" si="60">ROUND(O32^2*R32^2*L32,1)</f>
        <v>70486.100000000006</v>
      </c>
      <c r="W32" s="8">
        <f t="shared" ref="W32" si="61">ROUND(O32^2*S32^2*L32,1)</f>
        <v>158593.79999999999</v>
      </c>
      <c r="X32" s="7">
        <f t="shared" ref="X32" si="62">ROUND(O32^2*T32^2*L32,1)</f>
        <v>281944.5</v>
      </c>
    </row>
    <row r="34" spans="1:24" x14ac:dyDescent="0.25">
      <c r="A34" t="s">
        <v>32</v>
      </c>
      <c r="B34">
        <v>250</v>
      </c>
      <c r="C34">
        <v>1250</v>
      </c>
      <c r="D34">
        <v>1</v>
      </c>
      <c r="E34" s="2">
        <v>0.3</v>
      </c>
      <c r="F34" t="s">
        <v>23</v>
      </c>
      <c r="G34" t="s">
        <v>24</v>
      </c>
      <c r="H34">
        <v>16</v>
      </c>
      <c r="I34">
        <v>6248</v>
      </c>
      <c r="J34">
        <v>4176</v>
      </c>
      <c r="K34">
        <v>3.75</v>
      </c>
      <c r="L34" s="2">
        <v>0.8</v>
      </c>
      <c r="M34">
        <f>ROUND(3.14*(B34/2)^2,1)</f>
        <v>49062.5</v>
      </c>
      <c r="N34">
        <f>ROUND(3.14*(B34*E34/2)^2,1)</f>
        <v>4415.6000000000004</v>
      </c>
      <c r="O34">
        <f>ROUND(SQRT((M34-N34)/3.14)*2,1)</f>
        <v>238.5</v>
      </c>
      <c r="P34">
        <f>ROUND(C34/B34,2)</f>
        <v>5</v>
      </c>
      <c r="Q34" s="3">
        <f>ROUND(K34/(C34/206),2)</f>
        <v>0.62</v>
      </c>
      <c r="R34" s="4">
        <f>2*Q34</f>
        <v>1.24</v>
      </c>
      <c r="S34" s="4">
        <f>3*Q34</f>
        <v>1.8599999999999999</v>
      </c>
      <c r="T34" s="6">
        <f>4*Q34</f>
        <v>2.48</v>
      </c>
      <c r="U34" s="7">
        <f>ROUND(O34^2*Q34^2*L34,1)</f>
        <v>17492.400000000001</v>
      </c>
      <c r="V34" s="8">
        <f>ROUND(O34^2*R34^2*L34,1)</f>
        <v>69969.7</v>
      </c>
      <c r="W34" s="8">
        <f>ROUND(O34^2*S34^2*L34,1)</f>
        <v>157431.9</v>
      </c>
      <c r="X34" s="8">
        <f>ROUND(O34^2*T34^2*L34,1)</f>
        <v>279878.90000000002</v>
      </c>
    </row>
    <row r="35" spans="1:24" x14ac:dyDescent="0.25">
      <c r="A35" t="s">
        <v>32</v>
      </c>
      <c r="B35">
        <v>250</v>
      </c>
      <c r="C35">
        <v>1000</v>
      </c>
      <c r="D35">
        <v>1</v>
      </c>
      <c r="E35" s="2">
        <v>0.35</v>
      </c>
      <c r="F35" s="16" t="s">
        <v>23</v>
      </c>
      <c r="G35" t="s">
        <v>24</v>
      </c>
      <c r="H35">
        <v>16</v>
      </c>
      <c r="I35">
        <v>6248</v>
      </c>
      <c r="J35">
        <v>4176</v>
      </c>
      <c r="K35">
        <v>3.75</v>
      </c>
      <c r="L35" s="2">
        <v>0.8</v>
      </c>
      <c r="M35">
        <f>ROUND(3.14*(B35/2)^2,1)</f>
        <v>49062.5</v>
      </c>
      <c r="N35">
        <f>ROUND(3.14*(B35*E35/2)^2,1)</f>
        <v>6010.2</v>
      </c>
      <c r="O35">
        <f t="shared" ref="O35" si="63">ROUND(SQRT((M35-N35)/3.14)*2,1)</f>
        <v>234.2</v>
      </c>
      <c r="P35">
        <f>ROUND(C35/B35,2)</f>
        <v>4</v>
      </c>
      <c r="Q35" s="4">
        <f t="shared" ref="Q35" si="64">ROUND(K35/(C35/206),2)</f>
        <v>0.77</v>
      </c>
      <c r="R35" s="4">
        <f t="shared" ref="R35" si="65">2*Q35</f>
        <v>1.54</v>
      </c>
      <c r="S35" s="14">
        <f t="shared" ref="S35" si="66">3*Q35</f>
        <v>2.31</v>
      </c>
      <c r="T35" s="3">
        <f t="shared" ref="T35" si="67">4*Q35</f>
        <v>3.08</v>
      </c>
      <c r="U35" s="15">
        <f t="shared" ref="U35" si="68">ROUND(O35^2*Q35^2*L35,1)</f>
        <v>26016.3</v>
      </c>
      <c r="V35" s="8">
        <f t="shared" ref="V35" si="69">ROUND(O35^2*R35^2*L35,1)</f>
        <v>104065.1</v>
      </c>
      <c r="W35" s="8">
        <f t="shared" ref="W35" si="70">ROUND(O35^2*S35^2*L35,1)</f>
        <v>234146.5</v>
      </c>
      <c r="X35" s="7">
        <f t="shared" ref="X35" si="71">ROUND(O35^2*T35^2*L35,1)</f>
        <v>416260.5</v>
      </c>
    </row>
    <row r="37" spans="1:24" x14ac:dyDescent="0.25">
      <c r="A37" t="s">
        <v>33</v>
      </c>
      <c r="B37">
        <v>125</v>
      </c>
      <c r="C37">
        <v>1000</v>
      </c>
      <c r="D37">
        <v>1</v>
      </c>
      <c r="E37" s="2">
        <v>0</v>
      </c>
      <c r="F37" t="s">
        <v>23</v>
      </c>
      <c r="G37" t="s">
        <v>24</v>
      </c>
      <c r="H37">
        <v>16</v>
      </c>
      <c r="I37">
        <v>6248</v>
      </c>
      <c r="J37">
        <v>4176</v>
      </c>
      <c r="K37">
        <v>3.75</v>
      </c>
      <c r="L37" s="2">
        <v>0.8</v>
      </c>
      <c r="M37">
        <f>ROUND(3.14*(B37/2)^2,1)</f>
        <v>12265.6</v>
      </c>
      <c r="N37">
        <f>ROUND(3.14*(B37*E37/2)^2,1)</f>
        <v>0</v>
      </c>
      <c r="O37">
        <f>ROUND(SQRT((M37-N37)/3.14)*2,1)</f>
        <v>125</v>
      </c>
      <c r="P37">
        <f>ROUND(C37/B37,2)</f>
        <v>8</v>
      </c>
      <c r="Q37" s="10">
        <f>ROUND(K37/(C37/206),2)</f>
        <v>0.77</v>
      </c>
      <c r="R37" s="4">
        <f>2*Q37</f>
        <v>1.54</v>
      </c>
      <c r="S37" s="6">
        <f>3*Q37</f>
        <v>2.31</v>
      </c>
      <c r="T37" s="3">
        <f>4*Q37</f>
        <v>3.08</v>
      </c>
      <c r="U37" s="7">
        <f>ROUND(O37^2*Q37^2*L37,1)</f>
        <v>7411.3</v>
      </c>
      <c r="V37" s="8">
        <f>ROUND(O37^2*R37^2*L37,1)</f>
        <v>29645</v>
      </c>
      <c r="W37" s="7">
        <f>ROUND(O37^2*S37^2*L37,1)</f>
        <v>66701.3</v>
      </c>
      <c r="X37" s="7">
        <f>ROUND(O37^2*T37^2*L37,1)</f>
        <v>118580</v>
      </c>
    </row>
    <row r="38" spans="1:24" x14ac:dyDescent="0.25">
      <c r="A38" t="s">
        <v>33</v>
      </c>
      <c r="B38">
        <v>125</v>
      </c>
      <c r="C38">
        <v>800</v>
      </c>
      <c r="D38">
        <v>0.8</v>
      </c>
      <c r="E38" s="2">
        <v>0</v>
      </c>
      <c r="F38" t="s">
        <v>23</v>
      </c>
      <c r="G38" t="s">
        <v>24</v>
      </c>
      <c r="H38">
        <v>16</v>
      </c>
      <c r="I38">
        <v>6248</v>
      </c>
      <c r="J38">
        <v>4176</v>
      </c>
      <c r="K38">
        <v>3.75</v>
      </c>
      <c r="L38" s="2">
        <v>0.8</v>
      </c>
      <c r="M38">
        <f>ROUND(3.14*(B38/2)^2,1)</f>
        <v>12265.6</v>
      </c>
      <c r="N38">
        <f>ROUND(3.14*(B38*E38/2)^2,1)</f>
        <v>0</v>
      </c>
      <c r="O38">
        <f t="shared" ref="O38" si="72">ROUND(SQRT((M38-N38)/3.14)*2,1)</f>
        <v>125</v>
      </c>
      <c r="P38">
        <f>ROUND(C38/B38,2)</f>
        <v>6.4</v>
      </c>
      <c r="Q38" s="4">
        <f t="shared" ref="Q38" si="73">ROUND(K38/(C38/206),2)</f>
        <v>0.97</v>
      </c>
      <c r="R38" s="4">
        <f t="shared" ref="R38" si="74">2*Q38</f>
        <v>1.94</v>
      </c>
      <c r="S38" s="13">
        <f t="shared" ref="S38" si="75">3*Q38</f>
        <v>2.91</v>
      </c>
      <c r="T38" s="3">
        <f t="shared" ref="T38" si="76">4*Q38</f>
        <v>3.88</v>
      </c>
      <c r="U38" s="8">
        <f t="shared" ref="U38" si="77">ROUND(O38^2*Q38^2*L38,1)</f>
        <v>11761.3</v>
      </c>
      <c r="V38" s="8">
        <f t="shared" ref="V38" si="78">ROUND(O38^2*R38^2*L38,1)</f>
        <v>47045</v>
      </c>
      <c r="W38" s="7">
        <f t="shared" ref="W38" si="79">ROUND(O38^2*S38^2*L38,1)</f>
        <v>105851.3</v>
      </c>
      <c r="X38" s="7">
        <f t="shared" ref="X38" si="80">ROUND(O38^2*T38^2*L38,1)</f>
        <v>188180</v>
      </c>
    </row>
  </sheetData>
  <mergeCells count="5">
    <mergeCell ref="A1:E1"/>
    <mergeCell ref="F1:L1"/>
    <mergeCell ref="Q1:T1"/>
    <mergeCell ref="M1:P1"/>
    <mergeCell ref="U1:X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Effizienz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Kiehl</dc:creator>
  <cp:lastModifiedBy>Matthias Kiehl</cp:lastModifiedBy>
  <dcterms:created xsi:type="dcterms:W3CDTF">2024-02-28T10:53:09Z</dcterms:created>
  <dcterms:modified xsi:type="dcterms:W3CDTF">2024-02-28T17:23:55Z</dcterms:modified>
</cp:coreProperties>
</file>