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FS\AG-Astro-Praxis\"/>
    </mc:Choice>
  </mc:AlternateContent>
  <xr:revisionPtr revIDLastSave="0" documentId="13_ncr:1_{2DB32BBC-2273-436B-933D-8C030269C66B}" xr6:coauthVersionLast="47" xr6:coauthVersionMax="47" xr10:uidLastSave="{00000000-0000-0000-0000-000000000000}"/>
  <bookViews>
    <workbookView xWindow="29625" yWindow="0" windowWidth="27525" windowHeight="15750" xr2:uid="{00000000-000D-0000-FFFF-FFFF00000000}"/>
  </bookViews>
  <sheets>
    <sheet name="75er RC WF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1" l="1"/>
  <c r="T40" i="1" s="1"/>
  <c r="P40" i="1"/>
  <c r="N40" i="1"/>
  <c r="M40" i="1"/>
  <c r="O40" i="1" s="1"/>
  <c r="Q39" i="1"/>
  <c r="T39" i="1" s="1"/>
  <c r="P39" i="1"/>
  <c r="N39" i="1"/>
  <c r="M39" i="1"/>
  <c r="O39" i="1" s="1"/>
  <c r="N37" i="1"/>
  <c r="M37" i="1"/>
  <c r="Q36" i="1"/>
  <c r="T36" i="1" s="1"/>
  <c r="P36" i="1"/>
  <c r="N36" i="1"/>
  <c r="M36" i="1"/>
  <c r="N34" i="1"/>
  <c r="M34" i="1"/>
  <c r="O34" i="1" s="1"/>
  <c r="C34" i="1"/>
  <c r="Q33" i="1"/>
  <c r="R33" i="1" s="1"/>
  <c r="P33" i="1"/>
  <c r="N33" i="1"/>
  <c r="M33" i="1"/>
  <c r="N31" i="1"/>
  <c r="M31" i="1"/>
  <c r="C31" i="1"/>
  <c r="P31" i="1" s="1"/>
  <c r="Q30" i="1"/>
  <c r="T30" i="1" s="1"/>
  <c r="P30" i="1"/>
  <c r="N30" i="1"/>
  <c r="M30" i="1"/>
  <c r="O30" i="1" s="1"/>
  <c r="N28" i="1"/>
  <c r="M28" i="1"/>
  <c r="C28" i="1"/>
  <c r="Q28" i="1" s="1"/>
  <c r="N27" i="1"/>
  <c r="M27" i="1"/>
  <c r="C27" i="1"/>
  <c r="Q27" i="1" s="1"/>
  <c r="N26" i="1"/>
  <c r="M26" i="1"/>
  <c r="C26" i="1"/>
  <c r="Q26" i="1" s="1"/>
  <c r="T26" i="1" s="1"/>
  <c r="Q25" i="1"/>
  <c r="T25" i="1" s="1"/>
  <c r="P25" i="1"/>
  <c r="N25" i="1"/>
  <c r="M25" i="1"/>
  <c r="N23" i="1"/>
  <c r="M23" i="1"/>
  <c r="C23" i="1"/>
  <c r="Q23" i="1" s="1"/>
  <c r="N22" i="1"/>
  <c r="M22" i="1"/>
  <c r="C22" i="1"/>
  <c r="Q22" i="1" s="1"/>
  <c r="N21" i="1"/>
  <c r="M21" i="1"/>
  <c r="C21" i="1"/>
  <c r="P21" i="1" s="1"/>
  <c r="Q20" i="1"/>
  <c r="T20" i="1" s="1"/>
  <c r="P20" i="1"/>
  <c r="N20" i="1"/>
  <c r="M20" i="1"/>
  <c r="N18" i="1"/>
  <c r="M18" i="1"/>
  <c r="C18" i="1"/>
  <c r="P18" i="1" s="1"/>
  <c r="N17" i="1"/>
  <c r="M17" i="1"/>
  <c r="C17" i="1"/>
  <c r="P17" i="1" s="1"/>
  <c r="N16" i="1"/>
  <c r="O16" i="1" s="1"/>
  <c r="M16" i="1"/>
  <c r="C16" i="1"/>
  <c r="Q16" i="1" s="1"/>
  <c r="Q15" i="1"/>
  <c r="T15" i="1" s="1"/>
  <c r="P15" i="1"/>
  <c r="N15" i="1"/>
  <c r="M15" i="1"/>
  <c r="N13" i="1"/>
  <c r="M13" i="1"/>
  <c r="C13" i="1"/>
  <c r="Q13" i="1" s="1"/>
  <c r="N12" i="1"/>
  <c r="M12" i="1"/>
  <c r="C12" i="1"/>
  <c r="Q12" i="1" s="1"/>
  <c r="N11" i="1"/>
  <c r="M11" i="1"/>
  <c r="C11" i="1"/>
  <c r="Q11" i="1" s="1"/>
  <c r="T11" i="1" s="1"/>
  <c r="Q10" i="1"/>
  <c r="R10" i="1" s="1"/>
  <c r="P10" i="1"/>
  <c r="N10" i="1"/>
  <c r="M10" i="1"/>
  <c r="P5" i="1"/>
  <c r="Q5" i="1"/>
  <c r="S5" i="1" s="1"/>
  <c r="N8" i="1"/>
  <c r="M8" i="1"/>
  <c r="O8" i="1" s="1"/>
  <c r="N7" i="1"/>
  <c r="M7" i="1"/>
  <c r="N6" i="1"/>
  <c r="M6" i="1"/>
  <c r="C8" i="1"/>
  <c r="Q8" i="1" s="1"/>
  <c r="R8" i="1" s="1"/>
  <c r="C7" i="1"/>
  <c r="Q7" i="1" s="1"/>
  <c r="C6" i="1"/>
  <c r="P6" i="1" s="1"/>
  <c r="N5" i="1"/>
  <c r="M5" i="1"/>
  <c r="O25" i="1" l="1"/>
  <c r="O7" i="1"/>
  <c r="O31" i="1"/>
  <c r="O13" i="1"/>
  <c r="U13" i="1" s="1"/>
  <c r="O23" i="1"/>
  <c r="Q17" i="1"/>
  <c r="T17" i="1" s="1"/>
  <c r="P8" i="1"/>
  <c r="O17" i="1"/>
  <c r="X17" i="1" s="1"/>
  <c r="O10" i="1"/>
  <c r="O28" i="1"/>
  <c r="U28" i="1" s="1"/>
  <c r="O26" i="1"/>
  <c r="U26" i="1" s="1"/>
  <c r="R5" i="1"/>
  <c r="P23" i="1"/>
  <c r="P26" i="1"/>
  <c r="Q18" i="1"/>
  <c r="T18" i="1" s="1"/>
  <c r="Q21" i="1"/>
  <c r="S21" i="1" s="1"/>
  <c r="W21" i="1" s="1"/>
  <c r="O6" i="1"/>
  <c r="P7" i="1"/>
  <c r="O11" i="1"/>
  <c r="X11" i="1" s="1"/>
  <c r="O15" i="1"/>
  <c r="X15" i="1" s="1"/>
  <c r="O5" i="1"/>
  <c r="O27" i="1"/>
  <c r="U27" i="1" s="1"/>
  <c r="X40" i="1"/>
  <c r="U40" i="1"/>
  <c r="X39" i="1"/>
  <c r="U39" i="1"/>
  <c r="R40" i="1"/>
  <c r="V40" i="1" s="1"/>
  <c r="S40" i="1"/>
  <c r="W40" i="1" s="1"/>
  <c r="R39" i="1"/>
  <c r="V39" i="1" s="1"/>
  <c r="S39" i="1"/>
  <c r="W39" i="1" s="1"/>
  <c r="R7" i="1"/>
  <c r="T7" i="1"/>
  <c r="S7" i="1"/>
  <c r="V8" i="1"/>
  <c r="U8" i="1"/>
  <c r="U7" i="1"/>
  <c r="Q6" i="1"/>
  <c r="U6" i="1" s="1"/>
  <c r="S8" i="1"/>
  <c r="W8" i="1" s="1"/>
  <c r="R20" i="1"/>
  <c r="O22" i="1"/>
  <c r="U22" i="1" s="1"/>
  <c r="O18" i="1"/>
  <c r="S20" i="1"/>
  <c r="P28" i="1"/>
  <c r="O33" i="1"/>
  <c r="U33" i="1" s="1"/>
  <c r="P11" i="1"/>
  <c r="T8" i="1"/>
  <c r="X8" i="1" s="1"/>
  <c r="R25" i="1"/>
  <c r="V25" i="1" s="1"/>
  <c r="T5" i="1"/>
  <c r="O21" i="1"/>
  <c r="S25" i="1"/>
  <c r="W25" i="1" s="1"/>
  <c r="P13" i="1"/>
  <c r="O12" i="1"/>
  <c r="O20" i="1"/>
  <c r="U20" i="1" s="1"/>
  <c r="O36" i="1"/>
  <c r="U36" i="1" s="1"/>
  <c r="O37" i="1"/>
  <c r="R36" i="1"/>
  <c r="S36" i="1"/>
  <c r="P37" i="1"/>
  <c r="Q37" i="1"/>
  <c r="S33" i="1"/>
  <c r="W33" i="1" s="1"/>
  <c r="T33" i="1"/>
  <c r="V33" i="1"/>
  <c r="P34" i="1"/>
  <c r="Q34" i="1"/>
  <c r="U34" i="1" s="1"/>
  <c r="Q31" i="1"/>
  <c r="T31" i="1" s="1"/>
  <c r="U30" i="1"/>
  <c r="X30" i="1"/>
  <c r="R30" i="1"/>
  <c r="V30" i="1" s="1"/>
  <c r="S30" i="1"/>
  <c r="W30" i="1" s="1"/>
  <c r="R27" i="1"/>
  <c r="T27" i="1"/>
  <c r="X27" i="1" s="1"/>
  <c r="S27" i="1"/>
  <c r="W27" i="1" s="1"/>
  <c r="T28" i="1"/>
  <c r="S28" i="1"/>
  <c r="W28" i="1" s="1"/>
  <c r="R28" i="1"/>
  <c r="U25" i="1"/>
  <c r="X25" i="1"/>
  <c r="S26" i="1"/>
  <c r="W26" i="1" s="1"/>
  <c r="X26" i="1"/>
  <c r="R26" i="1"/>
  <c r="P27" i="1"/>
  <c r="S22" i="1"/>
  <c r="R22" i="1"/>
  <c r="T22" i="1"/>
  <c r="T23" i="1"/>
  <c r="X23" i="1" s="1"/>
  <c r="S23" i="1"/>
  <c r="W23" i="1" s="1"/>
  <c r="R23" i="1"/>
  <c r="V23" i="1" s="1"/>
  <c r="P22" i="1"/>
  <c r="U23" i="1"/>
  <c r="R17" i="1"/>
  <c r="X18" i="1"/>
  <c r="R16" i="1"/>
  <c r="V16" i="1" s="1"/>
  <c r="T16" i="1"/>
  <c r="X16" i="1" s="1"/>
  <c r="S16" i="1"/>
  <c r="W16" i="1" s="1"/>
  <c r="R15" i="1"/>
  <c r="U16" i="1"/>
  <c r="S18" i="1"/>
  <c r="W18" i="1" s="1"/>
  <c r="S15" i="1"/>
  <c r="P16" i="1"/>
  <c r="T10" i="1"/>
  <c r="X10" i="1" s="1"/>
  <c r="S10" i="1"/>
  <c r="T12" i="1"/>
  <c r="X12" i="1" s="1"/>
  <c r="R12" i="1"/>
  <c r="V12" i="1" s="1"/>
  <c r="S12" i="1"/>
  <c r="W12" i="1" s="1"/>
  <c r="U12" i="1"/>
  <c r="T13" i="1"/>
  <c r="X13" i="1" s="1"/>
  <c r="S13" i="1"/>
  <c r="W13" i="1" s="1"/>
  <c r="R13" i="1"/>
  <c r="V10" i="1"/>
  <c r="R11" i="1"/>
  <c r="S11" i="1"/>
  <c r="W11" i="1" s="1"/>
  <c r="U11" i="1"/>
  <c r="P12" i="1"/>
  <c r="R18" i="1" l="1"/>
  <c r="V17" i="1"/>
  <c r="U31" i="1"/>
  <c r="R21" i="1"/>
  <c r="V21" i="1" s="1"/>
  <c r="T21" i="1"/>
  <c r="U18" i="1"/>
  <c r="U21" i="1"/>
  <c r="W10" i="1"/>
  <c r="X20" i="1"/>
  <c r="V27" i="1"/>
  <c r="U10" i="1"/>
  <c r="V15" i="1"/>
  <c r="V20" i="1"/>
  <c r="X7" i="1"/>
  <c r="V11" i="1"/>
  <c r="W7" i="1"/>
  <c r="V18" i="1"/>
  <c r="U17" i="1"/>
  <c r="V28" i="1"/>
  <c r="V7" i="1"/>
  <c r="X31" i="1"/>
  <c r="V13" i="1"/>
  <c r="V26" i="1"/>
  <c r="X28" i="1"/>
  <c r="S17" i="1"/>
  <c r="W17" i="1" s="1"/>
  <c r="V5" i="1"/>
  <c r="U15" i="1"/>
  <c r="W5" i="1"/>
  <c r="W15" i="1"/>
  <c r="W20" i="1"/>
  <c r="U5" i="1"/>
  <c r="S31" i="1"/>
  <c r="W31" i="1" s="1"/>
  <c r="X33" i="1"/>
  <c r="W36" i="1"/>
  <c r="R31" i="1"/>
  <c r="V31" i="1" s="1"/>
  <c r="X5" i="1"/>
  <c r="X22" i="1"/>
  <c r="V22" i="1"/>
  <c r="W22" i="1"/>
  <c r="X21" i="1"/>
  <c r="X36" i="1"/>
  <c r="V36" i="1"/>
  <c r="R6" i="1"/>
  <c r="V6" i="1" s="1"/>
  <c r="T6" i="1"/>
  <c r="X6" i="1" s="1"/>
  <c r="S6" i="1"/>
  <c r="W6" i="1" s="1"/>
  <c r="R37" i="1"/>
  <c r="V37" i="1" s="1"/>
  <c r="T37" i="1"/>
  <c r="X37" i="1" s="1"/>
  <c r="S37" i="1"/>
  <c r="W37" i="1" s="1"/>
  <c r="U37" i="1"/>
  <c r="T34" i="1"/>
  <c r="X34" i="1" s="1"/>
  <c r="S34" i="1"/>
  <c r="W34" i="1" s="1"/>
  <c r="R34" i="1"/>
  <c r="V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Kiehl</author>
  </authors>
  <commentList>
    <comment ref="Q3" authorId="0" shapeId="0" xr:uid="{7AE6C559-F01D-46EB-93B5-6BB186F784D3}">
      <text>
        <r>
          <rPr>
            <b/>
            <sz val="9"/>
            <color indexed="81"/>
            <rFont val="Segoe UI"/>
            <family val="2"/>
          </rPr>
          <t>Matthias Kiehl:</t>
        </r>
        <r>
          <rPr>
            <sz val="9"/>
            <color indexed="81"/>
            <rFont val="Segoe UI"/>
            <family val="2"/>
          </rPr>
          <t xml:space="preserve">
Der optimale Abbildungsmaßstab: 0,66-2,00 (grün)
</t>
        </r>
      </text>
    </comment>
    <comment ref="U37" authorId="0" shapeId="0" xr:uid="{1C4C1AAA-D003-48F6-9ED9-9A4D294B3357}">
      <text>
        <r>
          <rPr>
            <b/>
            <sz val="9"/>
            <color indexed="81"/>
            <rFont val="Segoe UI"/>
            <family val="2"/>
          </rPr>
          <t>Matthias Kiehl:</t>
        </r>
        <r>
          <rPr>
            <sz val="9"/>
            <color indexed="81"/>
            <rFont val="Segoe UI"/>
            <family val="2"/>
          </rPr>
          <t xml:space="preserve">
Best Perfomer ist ein Newton 250/1000 mit Pixelgröße 3,75
</t>
        </r>
      </text>
    </comment>
  </commentList>
</comments>
</file>

<file path=xl/sharedStrings.xml><?xml version="1.0" encoding="utf-8"?>
<sst xmlns="http://schemas.openxmlformats.org/spreadsheetml/2006/main" count="115" uniqueCount="38">
  <si>
    <t>Teleskop</t>
  </si>
  <si>
    <t>Durchm</t>
  </si>
  <si>
    <t>Brennw</t>
  </si>
  <si>
    <t>Pixeldm</t>
  </si>
  <si>
    <t>QE%</t>
  </si>
  <si>
    <t>Obstr%</t>
  </si>
  <si>
    <t>Eff-Durchm</t>
  </si>
  <si>
    <t>N</t>
  </si>
  <si>
    <t>1x1</t>
  </si>
  <si>
    <t>2x2</t>
  </si>
  <si>
    <t>3x3</t>
  </si>
  <si>
    <t>4x4</t>
  </si>
  <si>
    <t>Kamera</t>
  </si>
  <si>
    <t>Typ</t>
  </si>
  <si>
    <t>ADC</t>
  </si>
  <si>
    <t>Pixel-X</t>
  </si>
  <si>
    <t>Pixel-Y</t>
  </si>
  <si>
    <t>Teleskop-Parameter</t>
  </si>
  <si>
    <t>Kamera-Parameter</t>
  </si>
  <si>
    <t>Abbildungsmaßstab "/Pixel</t>
  </si>
  <si>
    <t>Optik</t>
  </si>
  <si>
    <t>Effizienz und Abbildungsmaßstab</t>
  </si>
  <si>
    <t>RC30</t>
  </si>
  <si>
    <t>ASI2600</t>
  </si>
  <si>
    <t>CMOS</t>
  </si>
  <si>
    <t>Reducer</t>
  </si>
  <si>
    <t>ASI294</t>
  </si>
  <si>
    <t>Atik16200</t>
  </si>
  <si>
    <t>CCD</t>
  </si>
  <si>
    <t>QHY4040Pro</t>
  </si>
  <si>
    <t>FLI-ML09000</t>
  </si>
  <si>
    <t>RC12</t>
  </si>
  <si>
    <t>Newton10</t>
  </si>
  <si>
    <t>Refraktor5</t>
  </si>
  <si>
    <t>Obstruk-Fläche</t>
  </si>
  <si>
    <t>Optik-Fläche</t>
  </si>
  <si>
    <t>Die Tabelle zeigt die Abhängigkeiten von  Teleskop-Größen, Pixelgröße und Binning  auf die Effizenz (was hinten rauskommt) eines Teleskops am Beispiel des 75cm-RCs der WFS und anderen Teleskopen zum Vergleich</t>
  </si>
  <si>
    <r>
      <rPr>
        <b/>
        <sz val="11"/>
        <color rgb="FFFF0000"/>
        <rFont val="Calibri"/>
        <family val="2"/>
        <scheme val="minor"/>
      </rPr>
      <t>Ergebnis</t>
    </r>
    <r>
      <rPr>
        <b/>
        <sz val="11"/>
        <color theme="1"/>
        <rFont val="Calibri"/>
        <family val="2"/>
        <scheme val="minor"/>
      </rPr>
      <t xml:space="preserve">: der 75cm RC bringt mit der gleichen Kamera und gleichem Binning,  Zelle </t>
    </r>
    <r>
      <rPr>
        <b/>
        <sz val="11"/>
        <color rgb="FFFF0000"/>
        <rFont val="Calibri"/>
        <family val="2"/>
        <scheme val="minor"/>
      </rPr>
      <t>U5</t>
    </r>
    <r>
      <rPr>
        <b/>
        <sz val="11"/>
        <color theme="1"/>
        <rFont val="Calibri"/>
        <family val="2"/>
        <scheme val="minor"/>
      </rPr>
      <t xml:space="preserve"> , etwa soviel wie ein 30cm RC mit der gleichen Kamera und Binning, Zelle </t>
    </r>
    <r>
      <rPr>
        <b/>
        <sz val="11"/>
        <color rgb="FFFF0000"/>
        <rFont val="Calibri"/>
        <family val="2"/>
        <scheme val="minor"/>
      </rPr>
      <t>U30.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</si>
</sst>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D24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9" fontId="0" fillId="0" borderId="0" xfId="0" applyNumberFormat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2" fontId="0" fillId="0" borderId="0" xfId="0" applyNumberFormat="1"/>
    <xf numFmtId="2" fontId="0" fillId="5" borderId="0" xfId="0" applyNumberFormat="1" applyFill="1"/>
    <xf numFmtId="0" fontId="3" fillId="6" borderId="0" xfId="0" applyFont="1" applyFill="1"/>
    <xf numFmtId="0" fontId="3" fillId="5" borderId="0" xfId="0" applyFont="1" applyFill="1"/>
    <xf numFmtId="2" fontId="2" fillId="4" borderId="0" xfId="0" applyNumberFormat="1" applyFont="1" applyFill="1"/>
    <xf numFmtId="2" fontId="0" fillId="4" borderId="0" xfId="0" applyNumberFormat="1" applyFill="1"/>
    <xf numFmtId="0" fontId="2" fillId="4" borderId="0" xfId="0" applyFont="1" applyFill="1"/>
    <xf numFmtId="0" fontId="2" fillId="6" borderId="0" xfId="0" applyFont="1" applyFill="1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0" fontId="0" fillId="7" borderId="0" xfId="0" applyFill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D243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workbookViewId="0">
      <selection activeCell="D35" sqref="D35"/>
    </sheetView>
  </sheetViews>
  <sheetFormatPr baseColWidth="10" defaultRowHeight="15" x14ac:dyDescent="0.25"/>
  <cols>
    <col min="1" max="1" width="10.28515625" bestFit="1" customWidth="1"/>
    <col min="2" max="3" width="7.85546875" bestFit="1" customWidth="1"/>
    <col min="7" max="7" width="6.28515625" bestFit="1" customWidth="1"/>
    <col min="8" max="8" width="4.7109375" bestFit="1" customWidth="1"/>
    <col min="11" max="11" width="8.28515625" bestFit="1" customWidth="1"/>
    <col min="14" max="14" width="14.42578125" bestFit="1" customWidth="1"/>
    <col min="16" max="16" width="5" bestFit="1" customWidth="1"/>
    <col min="22" max="22" width="12" bestFit="1" customWidth="1"/>
    <col min="23" max="24" width="14.5703125" bestFit="1" customWidth="1"/>
  </cols>
  <sheetData>
    <row r="1" spans="1:24" x14ac:dyDescent="0.25">
      <c r="A1" s="17" t="s">
        <v>36</v>
      </c>
    </row>
    <row r="2" spans="1:24" x14ac:dyDescent="0.25">
      <c r="A2" s="17" t="s">
        <v>37</v>
      </c>
    </row>
    <row r="3" spans="1:24" x14ac:dyDescent="0.25">
      <c r="A3" s="19" t="s">
        <v>17</v>
      </c>
      <c r="B3" s="19"/>
      <c r="C3" s="19"/>
      <c r="D3" s="19"/>
      <c r="E3" s="20"/>
      <c r="F3" s="19" t="s">
        <v>18</v>
      </c>
      <c r="G3" s="19"/>
      <c r="H3" s="19"/>
      <c r="I3" s="19"/>
      <c r="J3" s="19"/>
      <c r="K3" s="19"/>
      <c r="L3" s="20"/>
      <c r="M3" s="21" t="s">
        <v>20</v>
      </c>
      <c r="N3" s="19"/>
      <c r="O3" s="19"/>
      <c r="P3" s="20"/>
      <c r="Q3" s="21" t="s">
        <v>19</v>
      </c>
      <c r="R3" s="19"/>
      <c r="S3" s="19"/>
      <c r="T3" s="20"/>
      <c r="U3" s="21" t="s">
        <v>21</v>
      </c>
      <c r="V3" s="19"/>
      <c r="W3" s="19"/>
      <c r="X3" s="19"/>
    </row>
    <row r="4" spans="1:24" x14ac:dyDescent="0.25">
      <c r="A4" s="1" t="s">
        <v>0</v>
      </c>
      <c r="B4" s="1" t="s">
        <v>1</v>
      </c>
      <c r="C4" s="1" t="s">
        <v>2</v>
      </c>
      <c r="D4" s="1" t="s">
        <v>25</v>
      </c>
      <c r="E4" s="1" t="s">
        <v>5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3</v>
      </c>
      <c r="L4" s="1" t="s">
        <v>4</v>
      </c>
      <c r="M4" s="1" t="s">
        <v>35</v>
      </c>
      <c r="N4" s="1" t="s">
        <v>34</v>
      </c>
      <c r="O4" s="1" t="s">
        <v>6</v>
      </c>
      <c r="P4" s="1" t="s">
        <v>7</v>
      </c>
      <c r="Q4" s="1" t="s">
        <v>8</v>
      </c>
      <c r="R4" s="1" t="s">
        <v>9</v>
      </c>
      <c r="S4" s="1" t="s">
        <v>10</v>
      </c>
      <c r="T4" s="1" t="s">
        <v>11</v>
      </c>
      <c r="U4" s="1" t="s">
        <v>8</v>
      </c>
      <c r="V4" s="1" t="s">
        <v>9</v>
      </c>
      <c r="W4" s="1" t="s">
        <v>10</v>
      </c>
      <c r="X4" s="1" t="s">
        <v>11</v>
      </c>
    </row>
    <row r="5" spans="1:24" x14ac:dyDescent="0.25">
      <c r="A5" t="s">
        <v>22</v>
      </c>
      <c r="B5">
        <v>750</v>
      </c>
      <c r="C5">
        <v>5600</v>
      </c>
      <c r="D5">
        <v>1</v>
      </c>
      <c r="E5" s="2">
        <v>0.5</v>
      </c>
      <c r="F5" t="s">
        <v>23</v>
      </c>
      <c r="G5" t="s">
        <v>24</v>
      </c>
      <c r="H5">
        <v>16</v>
      </c>
      <c r="I5">
        <v>6248</v>
      </c>
      <c r="J5">
        <v>4176</v>
      </c>
      <c r="K5">
        <v>3.75</v>
      </c>
      <c r="L5" s="2">
        <v>0.8</v>
      </c>
      <c r="M5">
        <f>ROUND(3.14*(B5/2)^2,1)</f>
        <v>441562.5</v>
      </c>
      <c r="N5">
        <f>ROUND(3.14*(B5*E5/2)^2,1)</f>
        <v>110390.6</v>
      </c>
      <c r="O5">
        <f>ROUND(SQRT((M5-N5)/3.14)*2,1)</f>
        <v>649.5</v>
      </c>
      <c r="P5">
        <f>ROUND(C5/B5,2)</f>
        <v>7.47</v>
      </c>
      <c r="Q5" s="3">
        <f>ROUND(K5/(C5/206),2)</f>
        <v>0.14000000000000001</v>
      </c>
      <c r="R5" s="3">
        <f>2*Q5</f>
        <v>0.28000000000000003</v>
      </c>
      <c r="S5" s="6">
        <f>3*Q5</f>
        <v>0.42000000000000004</v>
      </c>
      <c r="T5" s="6">
        <f>4*Q5</f>
        <v>0.56000000000000005</v>
      </c>
      <c r="U5" s="15">
        <f>ROUND(O5^2*Q5^2*L5,1)</f>
        <v>6614.6</v>
      </c>
      <c r="V5" s="7">
        <f>ROUND(O5^2*R5^2*L5,1)</f>
        <v>26458.400000000001</v>
      </c>
      <c r="W5" s="7">
        <f>ROUND(O5^2*S5^2*L5,1)</f>
        <v>59531.5</v>
      </c>
      <c r="X5" s="7">
        <f>ROUND(O5^2*T5^2*L5,1)</f>
        <v>105833.8</v>
      </c>
    </row>
    <row r="6" spans="1:24" x14ac:dyDescent="0.25">
      <c r="A6" t="s">
        <v>22</v>
      </c>
      <c r="B6">
        <v>750</v>
      </c>
      <c r="C6">
        <f>C5*D6</f>
        <v>3752</v>
      </c>
      <c r="D6">
        <v>0.67</v>
      </c>
      <c r="E6" s="2">
        <v>0.5</v>
      </c>
      <c r="F6" t="s">
        <v>23</v>
      </c>
      <c r="G6" t="s">
        <v>24</v>
      </c>
      <c r="H6">
        <v>16</v>
      </c>
      <c r="I6">
        <v>6248</v>
      </c>
      <c r="J6">
        <v>4176</v>
      </c>
      <c r="K6">
        <v>3.75</v>
      </c>
      <c r="L6" s="2">
        <v>0.8</v>
      </c>
      <c r="M6">
        <f>ROUND(3.14*(B6/2)^2,1)</f>
        <v>441562.5</v>
      </c>
      <c r="N6">
        <f>ROUND(3.14*(B6*E6/2)^2,1)</f>
        <v>110390.6</v>
      </c>
      <c r="O6">
        <f t="shared" ref="O6:O8" si="0">ROUND(SQRT((M6-N6)/3.14)*2,1)</f>
        <v>649.5</v>
      </c>
      <c r="P6">
        <f>ROUND(C6/B6,2)</f>
        <v>5</v>
      </c>
      <c r="Q6" s="3">
        <f t="shared" ref="Q6:Q8" si="1">ROUND(K6/(C6/206),2)</f>
        <v>0.21</v>
      </c>
      <c r="R6" s="6">
        <f t="shared" ref="R6:R8" si="2">2*Q6</f>
        <v>0.42</v>
      </c>
      <c r="S6" s="14">
        <f t="shared" ref="S6:S8" si="3">3*Q6</f>
        <v>0.63</v>
      </c>
      <c r="T6" s="4">
        <f t="shared" ref="T6:T8" si="4">4*Q6</f>
        <v>0.84</v>
      </c>
      <c r="U6" s="7">
        <f t="shared" ref="U6:U8" si="5">ROUND(O6^2*Q6^2*L6,1)</f>
        <v>14882.9</v>
      </c>
      <c r="V6" s="7">
        <f t="shared" ref="V6:V8" si="6">ROUND(O6^2*R6^2*L6,1)</f>
        <v>59531.5</v>
      </c>
      <c r="W6" s="8">
        <f t="shared" ref="W6:W8" si="7">ROUND(O6^2*S6^2*L6,1)</f>
        <v>133945.9</v>
      </c>
      <c r="X6" s="8">
        <f t="shared" ref="X6:X8" si="8">ROUND(O6^2*T6^2*L6,1)</f>
        <v>238126</v>
      </c>
    </row>
    <row r="7" spans="1:24" x14ac:dyDescent="0.25">
      <c r="A7" t="s">
        <v>22</v>
      </c>
      <c r="B7">
        <v>750</v>
      </c>
      <c r="C7">
        <f>C5*D7</f>
        <v>2800</v>
      </c>
      <c r="D7">
        <v>0.5</v>
      </c>
      <c r="E7" s="2">
        <v>0.5</v>
      </c>
      <c r="F7" t="s">
        <v>23</v>
      </c>
      <c r="G7" t="s">
        <v>24</v>
      </c>
      <c r="H7">
        <v>16</v>
      </c>
      <c r="I7">
        <v>6248</v>
      </c>
      <c r="J7">
        <v>4176</v>
      </c>
      <c r="K7">
        <v>3.75</v>
      </c>
      <c r="L7" s="2">
        <v>0.8</v>
      </c>
      <c r="M7">
        <f>ROUND(3.14*(B7/2)^2,1)</f>
        <v>441562.5</v>
      </c>
      <c r="N7">
        <f>ROUND(3.14*(B7*E7/2)^2,1)</f>
        <v>110390.6</v>
      </c>
      <c r="O7">
        <f t="shared" si="0"/>
        <v>649.5</v>
      </c>
      <c r="P7">
        <f>ROUND(C7/B7,2)</f>
        <v>3.73</v>
      </c>
      <c r="Q7" s="3">
        <f t="shared" si="1"/>
        <v>0.28000000000000003</v>
      </c>
      <c r="R7" s="6">
        <f t="shared" si="2"/>
        <v>0.56000000000000005</v>
      </c>
      <c r="S7" s="5">
        <f t="shared" si="3"/>
        <v>0.84000000000000008</v>
      </c>
      <c r="T7" s="4">
        <f t="shared" si="4"/>
        <v>1.1200000000000001</v>
      </c>
      <c r="U7" s="7">
        <f t="shared" si="5"/>
        <v>26458.400000000001</v>
      </c>
      <c r="V7" s="7">
        <f t="shared" si="6"/>
        <v>105833.8</v>
      </c>
      <c r="W7" s="8">
        <f t="shared" si="7"/>
        <v>238126</v>
      </c>
      <c r="X7" s="8">
        <f t="shared" si="8"/>
        <v>423335.2</v>
      </c>
    </row>
    <row r="8" spans="1:24" x14ac:dyDescent="0.25">
      <c r="A8" t="s">
        <v>22</v>
      </c>
      <c r="B8">
        <v>750</v>
      </c>
      <c r="C8">
        <f>C5*D8</f>
        <v>1848</v>
      </c>
      <c r="D8">
        <v>0.33</v>
      </c>
      <c r="E8" s="2">
        <v>0.5</v>
      </c>
      <c r="F8" t="s">
        <v>23</v>
      </c>
      <c r="G8" t="s">
        <v>24</v>
      </c>
      <c r="H8">
        <v>16</v>
      </c>
      <c r="I8">
        <v>6248</v>
      </c>
      <c r="J8">
        <v>4176</v>
      </c>
      <c r="K8">
        <v>3.75</v>
      </c>
      <c r="L8" s="2">
        <v>0.8</v>
      </c>
      <c r="M8">
        <f>ROUND(3.14*(B8/2)^2,1)</f>
        <v>441562.5</v>
      </c>
      <c r="N8">
        <f>ROUND(3.14*(B8*E8/2)^2,1)</f>
        <v>110390.6</v>
      </c>
      <c r="O8">
        <f t="shared" si="0"/>
        <v>649.5</v>
      </c>
      <c r="P8">
        <f>ROUND(C8/B8,2)</f>
        <v>2.46</v>
      </c>
      <c r="Q8" s="6">
        <f t="shared" si="1"/>
        <v>0.42</v>
      </c>
      <c r="R8" s="4">
        <f t="shared" si="2"/>
        <v>0.84</v>
      </c>
      <c r="S8" s="5">
        <f t="shared" si="3"/>
        <v>1.26</v>
      </c>
      <c r="T8" s="4">
        <f t="shared" si="4"/>
        <v>1.68</v>
      </c>
      <c r="U8" s="7">
        <f t="shared" si="5"/>
        <v>59531.5</v>
      </c>
      <c r="V8" s="8">
        <f t="shared" si="6"/>
        <v>238126</v>
      </c>
      <c r="W8" s="8">
        <f t="shared" si="7"/>
        <v>535783.6</v>
      </c>
      <c r="X8" s="8">
        <f t="shared" si="8"/>
        <v>952504.1</v>
      </c>
    </row>
    <row r="10" spans="1:24" x14ac:dyDescent="0.25">
      <c r="A10" t="s">
        <v>22</v>
      </c>
      <c r="B10">
        <v>750</v>
      </c>
      <c r="C10">
        <v>5600</v>
      </c>
      <c r="D10">
        <v>1</v>
      </c>
      <c r="E10" s="2">
        <v>0.5</v>
      </c>
      <c r="F10" t="s">
        <v>26</v>
      </c>
      <c r="G10" t="s">
        <v>24</v>
      </c>
      <c r="H10">
        <v>14</v>
      </c>
      <c r="I10">
        <v>4122</v>
      </c>
      <c r="J10">
        <v>2822</v>
      </c>
      <c r="K10">
        <v>4.63</v>
      </c>
      <c r="L10" s="2">
        <v>0.75</v>
      </c>
      <c r="M10">
        <f>ROUND(3.14*(B10/2)^2,1)</f>
        <v>441562.5</v>
      </c>
      <c r="N10">
        <f>ROUND(3.14*(B10*E10/2)^2,1)</f>
        <v>110390.6</v>
      </c>
      <c r="O10">
        <f>ROUND(SQRT((M10-N10)/3.14)*2,1)</f>
        <v>649.5</v>
      </c>
      <c r="P10">
        <f>ROUND(C10/B10,2)</f>
        <v>7.47</v>
      </c>
      <c r="Q10" s="3">
        <f>ROUND(K10/(C10/206),2)</f>
        <v>0.17</v>
      </c>
      <c r="R10" s="3">
        <f>2*Q10</f>
        <v>0.34</v>
      </c>
      <c r="S10" s="6">
        <f>3*Q10</f>
        <v>0.51</v>
      </c>
      <c r="T10" s="4">
        <f>4*Q10</f>
        <v>0.68</v>
      </c>
      <c r="U10" s="7">
        <f>ROUND(O10^2*Q10^2*L10,1)</f>
        <v>9143.6</v>
      </c>
      <c r="V10" s="7">
        <f>ROUND(O10^2*R10^2*L10,1)</f>
        <v>36574.400000000001</v>
      </c>
      <c r="W10" s="7">
        <f>ROUND(O10^2*S10^2*L10,1)</f>
        <v>82292.399999999994</v>
      </c>
      <c r="X10" s="8">
        <f>ROUND(O10^2*T10^2*L10,1)</f>
        <v>146297.70000000001</v>
      </c>
    </row>
    <row r="11" spans="1:24" x14ac:dyDescent="0.25">
      <c r="A11" t="s">
        <v>22</v>
      </c>
      <c r="B11">
        <v>750</v>
      </c>
      <c r="C11">
        <f>C10*D11</f>
        <v>3752</v>
      </c>
      <c r="D11">
        <v>0.67</v>
      </c>
      <c r="E11" s="2">
        <v>0.5</v>
      </c>
      <c r="F11" t="s">
        <v>26</v>
      </c>
      <c r="G11" t="s">
        <v>24</v>
      </c>
      <c r="H11">
        <v>14</v>
      </c>
      <c r="I11">
        <v>4122</v>
      </c>
      <c r="J11">
        <v>2822</v>
      </c>
      <c r="K11">
        <v>4.63</v>
      </c>
      <c r="L11" s="2">
        <v>0.75</v>
      </c>
      <c r="M11">
        <f>ROUND(3.14*(B11/2)^2,1)</f>
        <v>441562.5</v>
      </c>
      <c r="N11">
        <f>ROUND(3.14*(B11*E11/2)^2,1)</f>
        <v>110390.6</v>
      </c>
      <c r="O11">
        <f t="shared" ref="O11:O13" si="9">ROUND(SQRT((M11-N11)/3.14)*2,1)</f>
        <v>649.5</v>
      </c>
      <c r="P11">
        <f>ROUND(C11/B11,2)</f>
        <v>5</v>
      </c>
      <c r="Q11" s="3">
        <f t="shared" ref="Q11:Q13" si="10">ROUND(K11/(C11/206),2)</f>
        <v>0.25</v>
      </c>
      <c r="R11" s="6">
        <f t="shared" ref="R11:R13" si="11">2*Q11</f>
        <v>0.5</v>
      </c>
      <c r="S11" s="5">
        <f t="shared" ref="S11:S13" si="12">3*Q11</f>
        <v>0.75</v>
      </c>
      <c r="T11" s="4">
        <f t="shared" ref="T11:T13" si="13">4*Q11</f>
        <v>1</v>
      </c>
      <c r="U11" s="7">
        <f t="shared" ref="U11:U13" si="14">ROUND(O11^2*Q11^2*L11,1)</f>
        <v>19774.2</v>
      </c>
      <c r="V11" s="7">
        <f t="shared" ref="V11:V13" si="15">ROUND(O11^2*R11^2*L11,1)</f>
        <v>79096.899999999994</v>
      </c>
      <c r="W11" s="8">
        <f t="shared" ref="W11:W13" si="16">ROUND(O11^2*S11^2*L11,1)</f>
        <v>177968.1</v>
      </c>
      <c r="X11" s="8">
        <f t="shared" ref="X11:X13" si="17">ROUND(O11^2*T11^2*L11,1)</f>
        <v>316387.7</v>
      </c>
    </row>
    <row r="12" spans="1:24" x14ac:dyDescent="0.25">
      <c r="A12" t="s">
        <v>22</v>
      </c>
      <c r="B12">
        <v>750</v>
      </c>
      <c r="C12">
        <f>C10*D12</f>
        <v>2800</v>
      </c>
      <c r="D12">
        <v>0.5</v>
      </c>
      <c r="E12" s="2">
        <v>0.5</v>
      </c>
      <c r="F12" t="s">
        <v>26</v>
      </c>
      <c r="G12" t="s">
        <v>24</v>
      </c>
      <c r="H12">
        <v>14</v>
      </c>
      <c r="I12">
        <v>4122</v>
      </c>
      <c r="J12">
        <v>2822</v>
      </c>
      <c r="K12">
        <v>4.63</v>
      </c>
      <c r="L12" s="2">
        <v>0.75</v>
      </c>
      <c r="M12">
        <f>ROUND(3.14*(B12/2)^2,1)</f>
        <v>441562.5</v>
      </c>
      <c r="N12">
        <f>ROUND(3.14*(B12*E12/2)^2,1)</f>
        <v>110390.6</v>
      </c>
      <c r="O12">
        <f t="shared" si="9"/>
        <v>649.5</v>
      </c>
      <c r="P12">
        <f>ROUND(C12/B12,2)</f>
        <v>3.73</v>
      </c>
      <c r="Q12" s="3">
        <f t="shared" si="10"/>
        <v>0.34</v>
      </c>
      <c r="R12" s="4">
        <f t="shared" si="11"/>
        <v>0.68</v>
      </c>
      <c r="S12" s="5">
        <f t="shared" si="12"/>
        <v>1.02</v>
      </c>
      <c r="T12" s="4">
        <f t="shared" si="13"/>
        <v>1.36</v>
      </c>
      <c r="U12" s="7">
        <f t="shared" si="14"/>
        <v>36574.400000000001</v>
      </c>
      <c r="V12" s="8">
        <f t="shared" si="15"/>
        <v>146297.70000000001</v>
      </c>
      <c r="W12" s="8">
        <f t="shared" si="16"/>
        <v>329169.8</v>
      </c>
      <c r="X12" s="8">
        <f t="shared" si="17"/>
        <v>585190.69999999995</v>
      </c>
    </row>
    <row r="13" spans="1:24" x14ac:dyDescent="0.25">
      <c r="A13" t="s">
        <v>22</v>
      </c>
      <c r="B13">
        <v>750</v>
      </c>
      <c r="C13">
        <f>C10*D13</f>
        <v>1848</v>
      </c>
      <c r="D13">
        <v>0.33</v>
      </c>
      <c r="E13" s="2">
        <v>0.5</v>
      </c>
      <c r="F13" t="s">
        <v>26</v>
      </c>
      <c r="G13" t="s">
        <v>24</v>
      </c>
      <c r="H13">
        <v>14</v>
      </c>
      <c r="I13">
        <v>4122</v>
      </c>
      <c r="J13">
        <v>2822</v>
      </c>
      <c r="K13">
        <v>4.63</v>
      </c>
      <c r="L13" s="2">
        <v>0.75</v>
      </c>
      <c r="M13">
        <f>ROUND(3.14*(B13/2)^2,1)</f>
        <v>441562.5</v>
      </c>
      <c r="N13">
        <f>ROUND(3.14*(B13*E13/2)^2,1)</f>
        <v>110390.6</v>
      </c>
      <c r="O13">
        <f t="shared" si="9"/>
        <v>649.5</v>
      </c>
      <c r="P13">
        <f>ROUND(C13/B13,2)</f>
        <v>2.46</v>
      </c>
      <c r="Q13" s="6">
        <f t="shared" si="10"/>
        <v>0.52</v>
      </c>
      <c r="R13" s="4">
        <f t="shared" si="11"/>
        <v>1.04</v>
      </c>
      <c r="S13" s="5">
        <f t="shared" si="12"/>
        <v>1.56</v>
      </c>
      <c r="T13" s="6">
        <f t="shared" si="13"/>
        <v>2.08</v>
      </c>
      <c r="U13" s="7">
        <f t="shared" si="14"/>
        <v>85551.2</v>
      </c>
      <c r="V13" s="8">
        <f t="shared" si="15"/>
        <v>342204.9</v>
      </c>
      <c r="W13" s="8">
        <f t="shared" si="16"/>
        <v>769961.1</v>
      </c>
      <c r="X13" s="8">
        <f t="shared" si="17"/>
        <v>1368819.7</v>
      </c>
    </row>
    <row r="15" spans="1:24" x14ac:dyDescent="0.25">
      <c r="A15" t="s">
        <v>22</v>
      </c>
      <c r="B15">
        <v>750</v>
      </c>
      <c r="C15">
        <v>5600</v>
      </c>
      <c r="D15">
        <v>1</v>
      </c>
      <c r="E15" s="2">
        <v>0.5</v>
      </c>
      <c r="F15" t="s">
        <v>27</v>
      </c>
      <c r="G15" t="s">
        <v>28</v>
      </c>
      <c r="H15">
        <v>16</v>
      </c>
      <c r="I15">
        <v>4500</v>
      </c>
      <c r="J15">
        <v>3600</v>
      </c>
      <c r="K15">
        <v>6</v>
      </c>
      <c r="L15" s="2">
        <v>0.7</v>
      </c>
      <c r="M15">
        <f>ROUND(3.14*(B15/2)^2,1)</f>
        <v>441562.5</v>
      </c>
      <c r="N15">
        <f>ROUND(3.14*(B15*E15/2)^2,1)</f>
        <v>110390.6</v>
      </c>
      <c r="O15">
        <f>ROUND(SQRT((M15-N15)/3.14)*2,1)</f>
        <v>649.5</v>
      </c>
      <c r="P15">
        <f>ROUND(C15/B15,2)</f>
        <v>7.47</v>
      </c>
      <c r="Q15" s="3">
        <f>ROUND(K15/(C15/206),2)</f>
        <v>0.22</v>
      </c>
      <c r="R15" s="6">
        <f>2*Q15</f>
        <v>0.44</v>
      </c>
      <c r="S15" s="4">
        <f>3*Q15</f>
        <v>0.66</v>
      </c>
      <c r="T15" s="4">
        <f>4*Q15</f>
        <v>0.88</v>
      </c>
      <c r="U15" s="7">
        <f>ROUND(O15^2*Q15^2*L15,1)</f>
        <v>14292.3</v>
      </c>
      <c r="V15" s="7">
        <f>ROUND(O15^2*R15^2*L15,1)</f>
        <v>57169.1</v>
      </c>
      <c r="W15" s="8">
        <f>ROUND(O15^2*S15^2*L15,1)</f>
        <v>128630.6</v>
      </c>
      <c r="X15" s="8">
        <f>ROUND(O15^2*T15^2*L15,1)</f>
        <v>228676.6</v>
      </c>
    </row>
    <row r="16" spans="1:24" x14ac:dyDescent="0.25">
      <c r="A16" t="s">
        <v>22</v>
      </c>
      <c r="B16">
        <v>750</v>
      </c>
      <c r="C16">
        <f>C15*D16</f>
        <v>3752</v>
      </c>
      <c r="D16">
        <v>0.67</v>
      </c>
      <c r="E16" s="2">
        <v>0.5</v>
      </c>
      <c r="F16" t="s">
        <v>27</v>
      </c>
      <c r="G16" t="s">
        <v>28</v>
      </c>
      <c r="H16">
        <v>16</v>
      </c>
      <c r="I16">
        <v>4500</v>
      </c>
      <c r="J16">
        <v>3600</v>
      </c>
      <c r="K16">
        <v>6</v>
      </c>
      <c r="L16" s="2">
        <v>0.7</v>
      </c>
      <c r="M16">
        <f>ROUND(3.14*(B16/2)^2,1)</f>
        <v>441562.5</v>
      </c>
      <c r="N16">
        <f>ROUND(3.14*(B16*E16/2)^2,1)</f>
        <v>110390.6</v>
      </c>
      <c r="O16">
        <f t="shared" ref="O16:O18" si="18">ROUND(SQRT((M16-N16)/3.14)*2,1)</f>
        <v>649.5</v>
      </c>
      <c r="P16">
        <f>ROUND(C16/B16,2)</f>
        <v>5</v>
      </c>
      <c r="Q16" s="3">
        <f t="shared" ref="Q16:Q18" si="19">ROUND(K16/(C16/206),2)</f>
        <v>0.33</v>
      </c>
      <c r="R16" s="4">
        <f t="shared" ref="R16:R18" si="20">2*Q16</f>
        <v>0.66</v>
      </c>
      <c r="S16" s="5">
        <f t="shared" ref="S16:S18" si="21">3*Q16</f>
        <v>0.99</v>
      </c>
      <c r="T16" s="4">
        <f t="shared" ref="T16:T18" si="22">4*Q16</f>
        <v>1.32</v>
      </c>
      <c r="U16" s="7">
        <f t="shared" ref="U16:U18" si="23">ROUND(O16^2*Q16^2*L16,1)</f>
        <v>32157.599999999999</v>
      </c>
      <c r="V16" s="8">
        <f t="shared" ref="V16:V18" si="24">ROUND(O16^2*R16^2*L16,1)</f>
        <v>128630.6</v>
      </c>
      <c r="W16" s="8">
        <f t="shared" ref="W16:W18" si="25">ROUND(O16^2*S16^2*L16,1)</f>
        <v>289418.8</v>
      </c>
      <c r="X16" s="8">
        <f t="shared" ref="X16:X18" si="26">ROUND(O16^2*T16^2*L16,1)</f>
        <v>514522.3</v>
      </c>
    </row>
    <row r="17" spans="1:24" x14ac:dyDescent="0.25">
      <c r="A17" t="s">
        <v>22</v>
      </c>
      <c r="B17">
        <v>750</v>
      </c>
      <c r="C17">
        <f>C15*D17</f>
        <v>2800</v>
      </c>
      <c r="D17">
        <v>0.5</v>
      </c>
      <c r="E17" s="2">
        <v>0.5</v>
      </c>
      <c r="F17" t="s">
        <v>27</v>
      </c>
      <c r="G17" t="s">
        <v>28</v>
      </c>
      <c r="H17">
        <v>16</v>
      </c>
      <c r="I17">
        <v>4500</v>
      </c>
      <c r="J17">
        <v>3600</v>
      </c>
      <c r="K17">
        <v>6</v>
      </c>
      <c r="L17" s="2">
        <v>0.7</v>
      </c>
      <c r="M17">
        <f>ROUND(3.14*(B17/2)^2,1)</f>
        <v>441562.5</v>
      </c>
      <c r="N17">
        <f>ROUND(3.14*(B17*E17/2)^2,1)</f>
        <v>110390.6</v>
      </c>
      <c r="O17">
        <f t="shared" si="18"/>
        <v>649.5</v>
      </c>
      <c r="P17">
        <f>ROUND(C17/B17,2)</f>
        <v>3.73</v>
      </c>
      <c r="Q17" s="9">
        <f t="shared" si="19"/>
        <v>0.44</v>
      </c>
      <c r="R17" s="4">
        <f t="shared" si="20"/>
        <v>0.88</v>
      </c>
      <c r="S17" s="5">
        <f t="shared" si="21"/>
        <v>1.32</v>
      </c>
      <c r="T17" s="4">
        <f t="shared" si="22"/>
        <v>1.76</v>
      </c>
      <c r="U17" s="7">
        <f t="shared" si="23"/>
        <v>57169.1</v>
      </c>
      <c r="V17" s="8">
        <f t="shared" si="24"/>
        <v>228676.6</v>
      </c>
      <c r="W17" s="8">
        <f t="shared" si="25"/>
        <v>514522.3</v>
      </c>
      <c r="X17" s="8">
        <f t="shared" si="26"/>
        <v>914706.3</v>
      </c>
    </row>
    <row r="18" spans="1:24" x14ac:dyDescent="0.25">
      <c r="A18" t="s">
        <v>22</v>
      </c>
      <c r="B18">
        <v>750</v>
      </c>
      <c r="C18">
        <f>C15*D18</f>
        <v>1848</v>
      </c>
      <c r="D18">
        <v>0.33</v>
      </c>
      <c r="E18" s="2">
        <v>0.5</v>
      </c>
      <c r="F18" t="s">
        <v>27</v>
      </c>
      <c r="G18" t="s">
        <v>28</v>
      </c>
      <c r="H18">
        <v>16</v>
      </c>
      <c r="I18">
        <v>4500</v>
      </c>
      <c r="J18">
        <v>3600</v>
      </c>
      <c r="K18">
        <v>6</v>
      </c>
      <c r="L18" s="2">
        <v>0.7</v>
      </c>
      <c r="M18">
        <f>ROUND(3.14*(B18/2)^2,1)</f>
        <v>441562.5</v>
      </c>
      <c r="N18">
        <f>ROUND(3.14*(B18*E18/2)^2,1)</f>
        <v>110390.6</v>
      </c>
      <c r="O18">
        <f t="shared" si="18"/>
        <v>649.5</v>
      </c>
      <c r="P18">
        <f>ROUND(C18/B18,2)</f>
        <v>2.46</v>
      </c>
      <c r="Q18" s="18">
        <f t="shared" si="19"/>
        <v>0.67</v>
      </c>
      <c r="R18" s="4">
        <f t="shared" si="20"/>
        <v>1.34</v>
      </c>
      <c r="S18" s="14">
        <f t="shared" si="21"/>
        <v>2.0100000000000002</v>
      </c>
      <c r="T18" s="3">
        <f t="shared" si="22"/>
        <v>2.68</v>
      </c>
      <c r="U18" s="7">
        <f t="shared" si="23"/>
        <v>132558</v>
      </c>
      <c r="V18" s="8">
        <f t="shared" si="24"/>
        <v>530232</v>
      </c>
      <c r="W18" s="7">
        <f t="shared" si="25"/>
        <v>1193022</v>
      </c>
      <c r="X18" s="7">
        <f t="shared" si="26"/>
        <v>2120928.1</v>
      </c>
    </row>
    <row r="20" spans="1:24" x14ac:dyDescent="0.25">
      <c r="A20" t="s">
        <v>22</v>
      </c>
      <c r="B20">
        <v>750</v>
      </c>
      <c r="C20">
        <v>5600</v>
      </c>
      <c r="D20">
        <v>1</v>
      </c>
      <c r="E20" s="2">
        <v>0.5</v>
      </c>
      <c r="F20" t="s">
        <v>29</v>
      </c>
      <c r="G20" t="s">
        <v>24</v>
      </c>
      <c r="H20">
        <v>12</v>
      </c>
      <c r="I20">
        <v>4096</v>
      </c>
      <c r="J20">
        <v>4096</v>
      </c>
      <c r="K20">
        <v>9</v>
      </c>
      <c r="L20" s="2">
        <v>0.9</v>
      </c>
      <c r="M20">
        <f>ROUND(3.14*(B20/2)^2,1)</f>
        <v>441562.5</v>
      </c>
      <c r="N20">
        <f>ROUND(3.14*(B20*E20/2)^2,1)</f>
        <v>110390.6</v>
      </c>
      <c r="O20">
        <f>ROUND(SQRT((M20-N20)/3.14)*2,1)</f>
        <v>649.5</v>
      </c>
      <c r="P20">
        <f>ROUND(C20/B20,2)</f>
        <v>7.47</v>
      </c>
      <c r="Q20" s="3">
        <f>ROUND(K20/(C20/206),2)</f>
        <v>0.33</v>
      </c>
      <c r="R20" s="4">
        <f>2*Q20</f>
        <v>0.66</v>
      </c>
      <c r="S20" s="4">
        <f>3*Q20</f>
        <v>0.99</v>
      </c>
      <c r="T20" s="4">
        <f>4*Q20</f>
        <v>1.32</v>
      </c>
      <c r="U20" s="7">
        <f>ROUND(O20^2*Q20^2*L20,1)</f>
        <v>41345.5</v>
      </c>
      <c r="V20" s="8">
        <f>ROUND(O20^2*R20^2*L20,1)</f>
        <v>165382.20000000001</v>
      </c>
      <c r="W20" s="8">
        <f>ROUND(O20^2*S20^2*L20,1)</f>
        <v>372109.9</v>
      </c>
      <c r="X20" s="8">
        <f>ROUND(O20^2*T20^2*L20,1)</f>
        <v>661528.69999999995</v>
      </c>
    </row>
    <row r="21" spans="1:24" x14ac:dyDescent="0.25">
      <c r="A21" t="s">
        <v>22</v>
      </c>
      <c r="B21">
        <v>750</v>
      </c>
      <c r="C21">
        <f>C20*D21</f>
        <v>3752</v>
      </c>
      <c r="D21">
        <v>0.67</v>
      </c>
      <c r="E21" s="2">
        <v>0.5</v>
      </c>
      <c r="F21" t="s">
        <v>29</v>
      </c>
      <c r="G21" t="s">
        <v>24</v>
      </c>
      <c r="H21">
        <v>12</v>
      </c>
      <c r="I21">
        <v>4096</v>
      </c>
      <c r="J21">
        <v>4096</v>
      </c>
      <c r="K21">
        <v>9</v>
      </c>
      <c r="L21" s="2">
        <v>0.9</v>
      </c>
      <c r="M21">
        <f>ROUND(3.14*(B21/2)^2,1)</f>
        <v>441562.5</v>
      </c>
      <c r="N21">
        <f>ROUND(3.14*(B21*E21/2)^2,1)</f>
        <v>110390.6</v>
      </c>
      <c r="O21">
        <f t="shared" ref="O21:O23" si="27">ROUND(SQRT((M21-N21)/3.14)*2,1)</f>
        <v>649.5</v>
      </c>
      <c r="P21">
        <f>ROUND(C21/B21,2)</f>
        <v>5</v>
      </c>
      <c r="Q21" s="6">
        <f t="shared" ref="Q21:Q23" si="28">ROUND(K21/(C21/206),2)</f>
        <v>0.49</v>
      </c>
      <c r="R21" s="4">
        <f t="shared" ref="R21:R23" si="29">2*Q21</f>
        <v>0.98</v>
      </c>
      <c r="S21" s="5">
        <f t="shared" ref="S21:S23" si="30">3*Q21</f>
        <v>1.47</v>
      </c>
      <c r="T21" s="4">
        <f t="shared" ref="T21:T23" si="31">4*Q21</f>
        <v>1.96</v>
      </c>
      <c r="U21" s="7">
        <f t="shared" ref="U21:U23" si="32">ROUND(O21^2*Q21^2*L21,1)</f>
        <v>91157.6</v>
      </c>
      <c r="V21" s="8">
        <f t="shared" ref="V21:V23" si="33">ROUND(O21^2*R21^2*L21,1)</f>
        <v>364630.5</v>
      </c>
      <c r="W21" s="8">
        <f t="shared" ref="W21:W23" si="34">ROUND(O21^2*S21^2*L21,1)</f>
        <v>820418.6</v>
      </c>
      <c r="X21" s="8">
        <f t="shared" ref="X21:X23" si="35">ROUND(O21^2*T21^2*L21,1)</f>
        <v>1458521.9</v>
      </c>
    </row>
    <row r="22" spans="1:24" x14ac:dyDescent="0.25">
      <c r="A22" t="s">
        <v>22</v>
      </c>
      <c r="B22">
        <v>750</v>
      </c>
      <c r="C22">
        <f>C20*D22</f>
        <v>2800</v>
      </c>
      <c r="D22">
        <v>0.5</v>
      </c>
      <c r="E22" s="2">
        <v>0.5</v>
      </c>
      <c r="F22" t="s">
        <v>29</v>
      </c>
      <c r="G22" t="s">
        <v>24</v>
      </c>
      <c r="H22">
        <v>12</v>
      </c>
      <c r="I22">
        <v>4096</v>
      </c>
      <c r="J22">
        <v>4096</v>
      </c>
      <c r="K22">
        <v>9</v>
      </c>
      <c r="L22" s="2">
        <v>0.9</v>
      </c>
      <c r="M22">
        <f>ROUND(3.14*(B22/2)^2,1)</f>
        <v>441562.5</v>
      </c>
      <c r="N22">
        <f>ROUND(3.14*(B22*E22/2)^2,1)</f>
        <v>110390.6</v>
      </c>
      <c r="O22">
        <f t="shared" si="27"/>
        <v>649.5</v>
      </c>
      <c r="P22">
        <f>ROUND(C22/B22,2)</f>
        <v>3.73</v>
      </c>
      <c r="Q22" s="10">
        <f t="shared" si="28"/>
        <v>0.66</v>
      </c>
      <c r="R22" s="4">
        <f t="shared" si="29"/>
        <v>1.32</v>
      </c>
      <c r="S22" s="5">
        <f t="shared" si="30"/>
        <v>1.98</v>
      </c>
      <c r="T22" s="3">
        <f t="shared" si="31"/>
        <v>2.64</v>
      </c>
      <c r="U22" s="8">
        <f t="shared" si="32"/>
        <v>165382.20000000001</v>
      </c>
      <c r="V22" s="8">
        <f t="shared" si="33"/>
        <v>661528.69999999995</v>
      </c>
      <c r="W22" s="8">
        <f t="shared" si="34"/>
        <v>1488439.5</v>
      </c>
      <c r="X22" s="7">
        <f t="shared" si="35"/>
        <v>2646114.7999999998</v>
      </c>
    </row>
    <row r="23" spans="1:24" x14ac:dyDescent="0.25">
      <c r="A23" t="s">
        <v>22</v>
      </c>
      <c r="B23">
        <v>750</v>
      </c>
      <c r="C23">
        <f>C20*D23</f>
        <v>1848</v>
      </c>
      <c r="D23">
        <v>0.33</v>
      </c>
      <c r="E23" s="2">
        <v>0.5</v>
      </c>
      <c r="F23" t="s">
        <v>29</v>
      </c>
      <c r="G23" t="s">
        <v>24</v>
      </c>
      <c r="H23">
        <v>12</v>
      </c>
      <c r="I23">
        <v>4096</v>
      </c>
      <c r="J23">
        <v>4096</v>
      </c>
      <c r="K23">
        <v>9</v>
      </c>
      <c r="L23" s="2">
        <v>0.9</v>
      </c>
      <c r="M23">
        <f>ROUND(3.14*(B23/2)^2,1)</f>
        <v>441562.5</v>
      </c>
      <c r="N23">
        <f>ROUND(3.14*(B23*E23/2)^2,1)</f>
        <v>110390.6</v>
      </c>
      <c r="O23">
        <f t="shared" si="27"/>
        <v>649.5</v>
      </c>
      <c r="P23">
        <f>ROUND(C23/B23,2)</f>
        <v>2.46</v>
      </c>
      <c r="Q23" s="8">
        <f t="shared" si="28"/>
        <v>1</v>
      </c>
      <c r="R23" s="8">
        <f t="shared" si="29"/>
        <v>2</v>
      </c>
      <c r="S23" s="11">
        <f t="shared" si="30"/>
        <v>3</v>
      </c>
      <c r="T23" s="12">
        <f t="shared" si="31"/>
        <v>4</v>
      </c>
      <c r="U23" s="8">
        <f t="shared" si="32"/>
        <v>379665.2</v>
      </c>
      <c r="V23" s="8">
        <f t="shared" si="33"/>
        <v>1518660.9</v>
      </c>
      <c r="W23" s="7">
        <f t="shared" si="34"/>
        <v>3416987</v>
      </c>
      <c r="X23" s="7">
        <f t="shared" si="35"/>
        <v>6074643.5999999996</v>
      </c>
    </row>
    <row r="25" spans="1:24" x14ac:dyDescent="0.25">
      <c r="A25" t="s">
        <v>22</v>
      </c>
      <c r="B25">
        <v>750</v>
      </c>
      <c r="C25">
        <v>5600</v>
      </c>
      <c r="D25">
        <v>1</v>
      </c>
      <c r="E25" s="2">
        <v>0.5</v>
      </c>
      <c r="F25" t="s">
        <v>30</v>
      </c>
      <c r="G25" t="s">
        <v>28</v>
      </c>
      <c r="H25">
        <v>16</v>
      </c>
      <c r="I25">
        <v>3056</v>
      </c>
      <c r="J25">
        <v>3056</v>
      </c>
      <c r="K25">
        <v>12</v>
      </c>
      <c r="L25" s="2">
        <v>0.7</v>
      </c>
      <c r="M25">
        <f>ROUND(3.14*(B25/2)^2,1)</f>
        <v>441562.5</v>
      </c>
      <c r="N25">
        <f>ROUND(3.14*(B25*E25/2)^2,1)</f>
        <v>110390.6</v>
      </c>
      <c r="O25">
        <f>ROUND(SQRT((M25-N25)/3.14)*2,1)</f>
        <v>649.5</v>
      </c>
      <c r="P25">
        <f>ROUND(C25/B25,2)</f>
        <v>7.47</v>
      </c>
      <c r="Q25" s="3">
        <f>ROUND(K25/(C25/206),2)</f>
        <v>0.44</v>
      </c>
      <c r="R25" s="4">
        <f>2*Q25</f>
        <v>0.88</v>
      </c>
      <c r="S25" s="4">
        <f>3*Q25</f>
        <v>1.32</v>
      </c>
      <c r="T25" s="4">
        <f>4*Q25</f>
        <v>1.76</v>
      </c>
      <c r="U25" s="7">
        <f>ROUND(O25^2*Q25^2*L25,1)</f>
        <v>57169.1</v>
      </c>
      <c r="V25" s="8">
        <f>ROUND(O25^2*R25^2*L25,1)</f>
        <v>228676.6</v>
      </c>
      <c r="W25" s="8">
        <f>ROUND(O25^2*S25^2*L25,1)</f>
        <v>514522.3</v>
      </c>
      <c r="X25" s="8">
        <f>ROUND(O25^2*T25^2*L25,1)</f>
        <v>914706.3</v>
      </c>
    </row>
    <row r="26" spans="1:24" x14ac:dyDescent="0.25">
      <c r="A26" t="s">
        <v>22</v>
      </c>
      <c r="B26">
        <v>750</v>
      </c>
      <c r="C26">
        <f>C25*D26</f>
        <v>3752</v>
      </c>
      <c r="D26">
        <v>0.67</v>
      </c>
      <c r="E26" s="2">
        <v>0.5</v>
      </c>
      <c r="F26" t="s">
        <v>30</v>
      </c>
      <c r="G26" t="s">
        <v>28</v>
      </c>
      <c r="H26">
        <v>16</v>
      </c>
      <c r="I26">
        <v>3056</v>
      </c>
      <c r="J26">
        <v>3056</v>
      </c>
      <c r="K26">
        <v>12</v>
      </c>
      <c r="L26" s="2">
        <v>0.7</v>
      </c>
      <c r="M26">
        <f>ROUND(3.14*(B26/2)^2,1)</f>
        <v>441562.5</v>
      </c>
      <c r="N26">
        <f>ROUND(3.14*(B26*E26/2)^2,1)</f>
        <v>110390.6</v>
      </c>
      <c r="O26">
        <f t="shared" ref="O26:O28" si="36">ROUND(SQRT((M26-N26)/3.14)*2,1)</f>
        <v>649.5</v>
      </c>
      <c r="P26">
        <f>ROUND(C26/B26,2)</f>
        <v>5</v>
      </c>
      <c r="Q26" s="4">
        <f t="shared" ref="Q26:Q28" si="37">ROUND(K26/(C26/206),2)</f>
        <v>0.66</v>
      </c>
      <c r="R26" s="4">
        <f t="shared" ref="R26:R28" si="38">2*Q26</f>
        <v>1.32</v>
      </c>
      <c r="S26" s="5">
        <f t="shared" ref="S26:S28" si="39">3*Q26</f>
        <v>1.98</v>
      </c>
      <c r="T26" s="3">
        <f t="shared" ref="T26:T28" si="40">4*Q26</f>
        <v>2.64</v>
      </c>
      <c r="U26" s="8">
        <f t="shared" ref="U26:U28" si="41">ROUND(O26^2*Q26^2*L26,1)</f>
        <v>128630.6</v>
      </c>
      <c r="V26" s="8">
        <f t="shared" ref="V26:V28" si="42">ROUND(O26^2*R26^2*L26,1)</f>
        <v>514522.3</v>
      </c>
      <c r="W26" s="8">
        <f t="shared" ref="W26:W28" si="43">ROUND(O26^2*S26^2*L26,1)</f>
        <v>1157675.2</v>
      </c>
      <c r="X26" s="7">
        <f t="shared" ref="X26:X28" si="44">ROUND(O26^2*T26^2*L26,1)</f>
        <v>2058089.3</v>
      </c>
    </row>
    <row r="27" spans="1:24" x14ac:dyDescent="0.25">
      <c r="A27" t="s">
        <v>22</v>
      </c>
      <c r="B27">
        <v>750</v>
      </c>
      <c r="C27">
        <f>C25*D27</f>
        <v>2800</v>
      </c>
      <c r="D27">
        <v>0.5</v>
      </c>
      <c r="E27" s="2">
        <v>0.5</v>
      </c>
      <c r="F27" t="s">
        <v>30</v>
      </c>
      <c r="G27" t="s">
        <v>28</v>
      </c>
      <c r="H27">
        <v>16</v>
      </c>
      <c r="I27">
        <v>3056</v>
      </c>
      <c r="J27">
        <v>3056</v>
      </c>
      <c r="K27">
        <v>12</v>
      </c>
      <c r="L27" s="2">
        <v>0.7</v>
      </c>
      <c r="M27">
        <f>ROUND(3.14*(B27/2)^2,1)</f>
        <v>441562.5</v>
      </c>
      <c r="N27">
        <f>ROUND(3.14*(B27*E27/2)^2,1)</f>
        <v>110390.6</v>
      </c>
      <c r="O27">
        <f t="shared" si="36"/>
        <v>649.5</v>
      </c>
      <c r="P27">
        <f>ROUND(C27/B27,2)</f>
        <v>3.73</v>
      </c>
      <c r="Q27" s="10">
        <f t="shared" si="37"/>
        <v>0.88</v>
      </c>
      <c r="R27" s="4">
        <f t="shared" si="38"/>
        <v>1.76</v>
      </c>
      <c r="S27" s="13">
        <f t="shared" si="39"/>
        <v>2.64</v>
      </c>
      <c r="T27" s="3">
        <f t="shared" si="40"/>
        <v>3.52</v>
      </c>
      <c r="U27" s="8">
        <f t="shared" si="41"/>
        <v>228676.6</v>
      </c>
      <c r="V27" s="8">
        <f t="shared" si="42"/>
        <v>914706.3</v>
      </c>
      <c r="W27" s="7">
        <f t="shared" si="43"/>
        <v>2058089.3</v>
      </c>
      <c r="X27" s="7">
        <f t="shared" si="44"/>
        <v>3658825.3</v>
      </c>
    </row>
    <row r="28" spans="1:24" x14ac:dyDescent="0.25">
      <c r="A28" t="s">
        <v>22</v>
      </c>
      <c r="B28">
        <v>750</v>
      </c>
      <c r="C28">
        <f>C25*D28</f>
        <v>1848</v>
      </c>
      <c r="D28">
        <v>0.33</v>
      </c>
      <c r="E28" s="2">
        <v>0.5</v>
      </c>
      <c r="F28" t="s">
        <v>30</v>
      </c>
      <c r="G28" t="s">
        <v>28</v>
      </c>
      <c r="H28">
        <v>16</v>
      </c>
      <c r="I28">
        <v>3056</v>
      </c>
      <c r="J28">
        <v>3056</v>
      </c>
      <c r="K28">
        <v>12</v>
      </c>
      <c r="L28" s="2">
        <v>0.7</v>
      </c>
      <c r="M28">
        <f>ROUND(3.14*(B28/2)^2,1)</f>
        <v>441562.5</v>
      </c>
      <c r="N28">
        <f>ROUND(3.14*(B28*E28/2)^2,1)</f>
        <v>110390.6</v>
      </c>
      <c r="O28">
        <f t="shared" si="36"/>
        <v>649.5</v>
      </c>
      <c r="P28">
        <f>ROUND(C28/B28,2)</f>
        <v>2.46</v>
      </c>
      <c r="Q28" s="8">
        <f t="shared" si="37"/>
        <v>1.34</v>
      </c>
      <c r="R28" s="12">
        <f t="shared" si="38"/>
        <v>2.68</v>
      </c>
      <c r="S28" s="11">
        <f t="shared" si="39"/>
        <v>4.0200000000000005</v>
      </c>
      <c r="T28" s="12">
        <f t="shared" si="40"/>
        <v>5.36</v>
      </c>
      <c r="U28" s="8">
        <f t="shared" si="41"/>
        <v>530232</v>
      </c>
      <c r="V28" s="7">
        <f t="shared" si="42"/>
        <v>2120928.1</v>
      </c>
      <c r="W28" s="7">
        <f t="shared" si="43"/>
        <v>4772088.0999999996</v>
      </c>
      <c r="X28" s="7">
        <f t="shared" si="44"/>
        <v>8483712.3000000007</v>
      </c>
    </row>
    <row r="30" spans="1:24" x14ac:dyDescent="0.25">
      <c r="A30" t="s">
        <v>31</v>
      </c>
      <c r="B30">
        <v>300</v>
      </c>
      <c r="C30">
        <v>2400</v>
      </c>
      <c r="D30">
        <v>1</v>
      </c>
      <c r="E30" s="2">
        <v>0.5</v>
      </c>
      <c r="F30" t="s">
        <v>23</v>
      </c>
      <c r="G30" t="s">
        <v>24</v>
      </c>
      <c r="H30">
        <v>16</v>
      </c>
      <c r="I30">
        <v>6248</v>
      </c>
      <c r="J30">
        <v>4176</v>
      </c>
      <c r="K30">
        <v>3.75</v>
      </c>
      <c r="L30" s="2">
        <v>0.8</v>
      </c>
      <c r="M30">
        <f>ROUND(3.14*(B30/2)^2,1)</f>
        <v>70650</v>
      </c>
      <c r="N30">
        <f>ROUND(3.14*(B30*E30/2)^2,1)</f>
        <v>17662.5</v>
      </c>
      <c r="O30">
        <f>ROUND(SQRT((M30-N30)/3.14)*2,1)</f>
        <v>259.8</v>
      </c>
      <c r="P30">
        <f>ROUND(C30/B30,2)</f>
        <v>8</v>
      </c>
      <c r="Q30" s="3">
        <f>ROUND(K30/(C30/206),2)</f>
        <v>0.32</v>
      </c>
      <c r="R30" s="4">
        <f>2*Q30</f>
        <v>0.64</v>
      </c>
      <c r="S30" s="4">
        <f>3*Q30</f>
        <v>0.96</v>
      </c>
      <c r="T30" s="4">
        <f>4*Q30</f>
        <v>1.28</v>
      </c>
      <c r="U30" s="15">
        <f>ROUND(O30^2*Q30^2*L30,1)</f>
        <v>5529.3</v>
      </c>
      <c r="V30" s="8">
        <f>ROUND(O30^2*R30^2*L30,1)</f>
        <v>22117.1</v>
      </c>
      <c r="W30" s="8">
        <f>ROUND(O30^2*S30^2*L30,1)</f>
        <v>49763.5</v>
      </c>
      <c r="X30" s="8">
        <f>ROUND(O30^2*T30^2*L30,1)</f>
        <v>88468.4</v>
      </c>
    </row>
    <row r="31" spans="1:24" x14ac:dyDescent="0.25">
      <c r="A31" t="s">
        <v>31</v>
      </c>
      <c r="B31">
        <v>300</v>
      </c>
      <c r="C31">
        <f>C30*D31</f>
        <v>1608</v>
      </c>
      <c r="D31">
        <v>0.67</v>
      </c>
      <c r="E31" s="2">
        <v>0.5</v>
      </c>
      <c r="F31" t="s">
        <v>23</v>
      </c>
      <c r="G31" t="s">
        <v>24</v>
      </c>
      <c r="H31">
        <v>16</v>
      </c>
      <c r="I31">
        <v>6248</v>
      </c>
      <c r="J31">
        <v>4176</v>
      </c>
      <c r="K31">
        <v>3.75</v>
      </c>
      <c r="L31" s="2">
        <v>0.8</v>
      </c>
      <c r="M31">
        <f>ROUND(3.14*(B31/2)^2,1)</f>
        <v>70650</v>
      </c>
      <c r="N31">
        <f>ROUND(3.14*(B31*E31/2)^2,1)</f>
        <v>17662.5</v>
      </c>
      <c r="O31">
        <f t="shared" ref="O31" si="45">ROUND(SQRT((M31-N31)/3.14)*2,1)</f>
        <v>259.8</v>
      </c>
      <c r="P31">
        <f>ROUND(C31/B31,2)</f>
        <v>5.36</v>
      </c>
      <c r="Q31" s="6">
        <f t="shared" ref="Q31" si="46">ROUND(K31/(C31/206),2)</f>
        <v>0.48</v>
      </c>
      <c r="R31" s="4">
        <f t="shared" ref="R31" si="47">2*Q31</f>
        <v>0.96</v>
      </c>
      <c r="S31" s="5">
        <f t="shared" ref="S31" si="48">3*Q31</f>
        <v>1.44</v>
      </c>
      <c r="T31" s="3">
        <f t="shared" ref="T31" si="49">4*Q31</f>
        <v>1.92</v>
      </c>
      <c r="U31" s="7">
        <f t="shared" ref="U31" si="50">ROUND(O31^2*Q31^2*L31,1)</f>
        <v>12440.9</v>
      </c>
      <c r="V31" s="8">
        <f t="shared" ref="V31" si="51">ROUND(O31^2*R31^2*L31,1)</f>
        <v>49763.5</v>
      </c>
      <c r="W31" s="8">
        <f t="shared" ref="W31" si="52">ROUND(O31^2*S31^2*L31,1)</f>
        <v>111967.8</v>
      </c>
      <c r="X31" s="7">
        <f t="shared" ref="X31" si="53">ROUND(O31^2*T31^2*L31,1)</f>
        <v>199053.9</v>
      </c>
    </row>
    <row r="33" spans="1:24" x14ac:dyDescent="0.25">
      <c r="A33" t="s">
        <v>31</v>
      </c>
      <c r="B33">
        <v>300</v>
      </c>
      <c r="C33">
        <v>2400</v>
      </c>
      <c r="D33">
        <v>1</v>
      </c>
      <c r="E33" s="2">
        <v>0.5</v>
      </c>
      <c r="F33" t="s">
        <v>26</v>
      </c>
      <c r="G33" t="s">
        <v>24</v>
      </c>
      <c r="H33">
        <v>14</v>
      </c>
      <c r="I33">
        <v>4122</v>
      </c>
      <c r="J33">
        <v>2822</v>
      </c>
      <c r="K33">
        <v>4.63</v>
      </c>
      <c r="L33" s="2">
        <v>0.75</v>
      </c>
      <c r="M33">
        <f>ROUND(3.14*(B33/2)^2,1)</f>
        <v>70650</v>
      </c>
      <c r="N33">
        <f>ROUND(3.14*(B33*E33/2)^2,1)</f>
        <v>17662.5</v>
      </c>
      <c r="O33">
        <f>ROUND(SQRT((M33-N33)/3.14)*2,1)</f>
        <v>259.8</v>
      </c>
      <c r="P33">
        <f>ROUND(C33/B33,2)</f>
        <v>8</v>
      </c>
      <c r="Q33" s="3">
        <f>ROUND(K33/(C33/206),2)</f>
        <v>0.4</v>
      </c>
      <c r="R33" s="4">
        <f>2*Q33</f>
        <v>0.8</v>
      </c>
      <c r="S33" s="4">
        <f>3*Q33</f>
        <v>1.2000000000000002</v>
      </c>
      <c r="T33" s="4">
        <f>4*Q33</f>
        <v>1.6</v>
      </c>
      <c r="U33" s="7">
        <f>ROUND(O33^2*Q33^2*L33,1)</f>
        <v>8099.5</v>
      </c>
      <c r="V33" s="8">
        <f>ROUND(O33^2*R33^2*L33,1)</f>
        <v>32398.1</v>
      </c>
      <c r="W33" s="8">
        <f>ROUND(O33^2*S33^2*L33,1)</f>
        <v>72895.7</v>
      </c>
      <c r="X33" s="8">
        <f>ROUND(O33^2*T33^2*L33,1)</f>
        <v>129592.4</v>
      </c>
    </row>
    <row r="34" spans="1:24" x14ac:dyDescent="0.25">
      <c r="A34" t="s">
        <v>31</v>
      </c>
      <c r="B34">
        <v>300</v>
      </c>
      <c r="C34">
        <f>C33*D34</f>
        <v>1608</v>
      </c>
      <c r="D34">
        <v>0.67</v>
      </c>
      <c r="E34" s="2">
        <v>0.5</v>
      </c>
      <c r="F34" t="s">
        <v>26</v>
      </c>
      <c r="G34" t="s">
        <v>24</v>
      </c>
      <c r="H34">
        <v>14</v>
      </c>
      <c r="I34">
        <v>4122</v>
      </c>
      <c r="J34">
        <v>2822</v>
      </c>
      <c r="K34">
        <v>4.63</v>
      </c>
      <c r="L34" s="2">
        <v>0.75</v>
      </c>
      <c r="M34">
        <f>ROUND(3.14*(B34/2)^2,1)</f>
        <v>70650</v>
      </c>
      <c r="N34">
        <f>ROUND(3.14*(B34*E34/2)^2,1)</f>
        <v>17662.5</v>
      </c>
      <c r="O34">
        <f t="shared" ref="O34" si="54">ROUND(SQRT((M34-N34)/3.14)*2,1)</f>
        <v>259.8</v>
      </c>
      <c r="P34">
        <f>ROUND(C34/B34,2)</f>
        <v>5.36</v>
      </c>
      <c r="Q34" s="6">
        <f t="shared" ref="Q34" si="55">ROUND(K34/(C34/206),2)</f>
        <v>0.59</v>
      </c>
      <c r="R34" s="4">
        <f t="shared" ref="R34" si="56">2*Q34</f>
        <v>1.18</v>
      </c>
      <c r="S34" s="5">
        <f t="shared" ref="S34" si="57">3*Q34</f>
        <v>1.77</v>
      </c>
      <c r="T34" s="3">
        <f t="shared" ref="T34" si="58">4*Q34</f>
        <v>2.36</v>
      </c>
      <c r="U34" s="7">
        <f t="shared" ref="U34" si="59">ROUND(O34^2*Q34^2*L34,1)</f>
        <v>17621.5</v>
      </c>
      <c r="V34" s="8">
        <f t="shared" ref="V34" si="60">ROUND(O34^2*R34^2*L34,1)</f>
        <v>70486.100000000006</v>
      </c>
      <c r="W34" s="8">
        <f t="shared" ref="W34" si="61">ROUND(O34^2*S34^2*L34,1)</f>
        <v>158593.79999999999</v>
      </c>
      <c r="X34" s="7">
        <f t="shared" ref="X34" si="62">ROUND(O34^2*T34^2*L34,1)</f>
        <v>281944.5</v>
      </c>
    </row>
    <row r="36" spans="1:24" x14ac:dyDescent="0.25">
      <c r="A36" t="s">
        <v>32</v>
      </c>
      <c r="B36">
        <v>250</v>
      </c>
      <c r="C36">
        <v>1250</v>
      </c>
      <c r="D36">
        <v>1</v>
      </c>
      <c r="E36" s="2">
        <v>0.3</v>
      </c>
      <c r="F36" t="s">
        <v>23</v>
      </c>
      <c r="G36" t="s">
        <v>24</v>
      </c>
      <c r="H36">
        <v>16</v>
      </c>
      <c r="I36">
        <v>6248</v>
      </c>
      <c r="J36">
        <v>4176</v>
      </c>
      <c r="K36">
        <v>3.75</v>
      </c>
      <c r="L36" s="2">
        <v>0.8</v>
      </c>
      <c r="M36">
        <f>ROUND(3.14*(B36/2)^2,1)</f>
        <v>49062.5</v>
      </c>
      <c r="N36">
        <f>ROUND(3.14*(B36*E36/2)^2,1)</f>
        <v>4415.6000000000004</v>
      </c>
      <c r="O36">
        <f>ROUND(SQRT((M36-N36)/3.14)*2,1)</f>
        <v>238.5</v>
      </c>
      <c r="P36">
        <f>ROUND(C36/B36,2)</f>
        <v>5</v>
      </c>
      <c r="Q36" s="6">
        <f>ROUND(K36/(C36/206),2)</f>
        <v>0.62</v>
      </c>
      <c r="R36" s="4">
        <f>2*Q36</f>
        <v>1.24</v>
      </c>
      <c r="S36" s="4">
        <f>3*Q36</f>
        <v>1.8599999999999999</v>
      </c>
      <c r="T36" s="6">
        <f>4*Q36</f>
        <v>2.48</v>
      </c>
      <c r="U36" s="7">
        <f>ROUND(O36^2*Q36^2*L36,1)</f>
        <v>17492.400000000001</v>
      </c>
      <c r="V36" s="8">
        <f>ROUND(O36^2*R36^2*L36,1)</f>
        <v>69969.7</v>
      </c>
      <c r="W36" s="8">
        <f>ROUND(O36^2*S36^2*L36,1)</f>
        <v>157431.9</v>
      </c>
      <c r="X36" s="8">
        <f>ROUND(O36^2*T36^2*L36,1)</f>
        <v>279878.90000000002</v>
      </c>
    </row>
    <row r="37" spans="1:24" x14ac:dyDescent="0.25">
      <c r="A37" t="s">
        <v>32</v>
      </c>
      <c r="B37">
        <v>250</v>
      </c>
      <c r="C37">
        <v>1000</v>
      </c>
      <c r="D37">
        <v>1</v>
      </c>
      <c r="E37" s="2">
        <v>0.35</v>
      </c>
      <c r="F37" s="16" t="s">
        <v>23</v>
      </c>
      <c r="G37" t="s">
        <v>24</v>
      </c>
      <c r="H37">
        <v>16</v>
      </c>
      <c r="I37">
        <v>6248</v>
      </c>
      <c r="J37">
        <v>4176</v>
      </c>
      <c r="K37">
        <v>3.75</v>
      </c>
      <c r="L37" s="2">
        <v>0.8</v>
      </c>
      <c r="M37">
        <f>ROUND(3.14*(B37/2)^2,1)</f>
        <v>49062.5</v>
      </c>
      <c r="N37">
        <f>ROUND(3.14*(B37*E37/2)^2,1)</f>
        <v>6010.2</v>
      </c>
      <c r="O37">
        <f t="shared" ref="O37" si="63">ROUND(SQRT((M37-N37)/3.14)*2,1)</f>
        <v>234.2</v>
      </c>
      <c r="P37">
        <f>ROUND(C37/B37,2)</f>
        <v>4</v>
      </c>
      <c r="Q37" s="4">
        <f t="shared" ref="Q37" si="64">ROUND(K37/(C37/206),2)</f>
        <v>0.77</v>
      </c>
      <c r="R37" s="4">
        <f t="shared" ref="R37" si="65">2*Q37</f>
        <v>1.54</v>
      </c>
      <c r="S37" s="14">
        <f t="shared" ref="S37" si="66">3*Q37</f>
        <v>2.31</v>
      </c>
      <c r="T37" s="3">
        <f t="shared" ref="T37" si="67">4*Q37</f>
        <v>3.08</v>
      </c>
      <c r="U37" s="15">
        <f t="shared" ref="U37" si="68">ROUND(O37^2*Q37^2*L37,1)</f>
        <v>26016.3</v>
      </c>
      <c r="V37" s="8">
        <f t="shared" ref="V37" si="69">ROUND(O37^2*R37^2*L37,1)</f>
        <v>104065.1</v>
      </c>
      <c r="W37" s="8">
        <f t="shared" ref="W37" si="70">ROUND(O37^2*S37^2*L37,1)</f>
        <v>234146.5</v>
      </c>
      <c r="X37" s="7">
        <f t="shared" ref="X37" si="71">ROUND(O37^2*T37^2*L37,1)</f>
        <v>416260.5</v>
      </c>
    </row>
    <row r="39" spans="1:24" x14ac:dyDescent="0.25">
      <c r="A39" t="s">
        <v>33</v>
      </c>
      <c r="B39">
        <v>125</v>
      </c>
      <c r="C39">
        <v>1000</v>
      </c>
      <c r="D39">
        <v>1</v>
      </c>
      <c r="E39" s="2">
        <v>0</v>
      </c>
      <c r="F39" t="s">
        <v>23</v>
      </c>
      <c r="G39" t="s">
        <v>24</v>
      </c>
      <c r="H39">
        <v>16</v>
      </c>
      <c r="I39">
        <v>6248</v>
      </c>
      <c r="J39">
        <v>4176</v>
      </c>
      <c r="K39">
        <v>3.75</v>
      </c>
      <c r="L39" s="2">
        <v>0.8</v>
      </c>
      <c r="M39">
        <f>ROUND(3.14*(B39/2)^2,1)</f>
        <v>12265.6</v>
      </c>
      <c r="N39">
        <f>ROUND(3.14*(B39*E39/2)^2,1)</f>
        <v>0</v>
      </c>
      <c r="O39">
        <f>ROUND(SQRT((M39-N39)/3.14)*2,1)</f>
        <v>125</v>
      </c>
      <c r="P39">
        <f>ROUND(C39/B39,2)</f>
        <v>8</v>
      </c>
      <c r="Q39" s="10">
        <f>ROUND(K39/(C39/206),2)</f>
        <v>0.77</v>
      </c>
      <c r="R39" s="4">
        <f>2*Q39</f>
        <v>1.54</v>
      </c>
      <c r="S39" s="6">
        <f>3*Q39</f>
        <v>2.31</v>
      </c>
      <c r="T39" s="3">
        <f>4*Q39</f>
        <v>3.08</v>
      </c>
      <c r="U39" s="7">
        <f>ROUND(O39^2*Q39^2*L39,1)</f>
        <v>7411.3</v>
      </c>
      <c r="V39" s="8">
        <f>ROUND(O39^2*R39^2*L39,1)</f>
        <v>29645</v>
      </c>
      <c r="W39" s="7">
        <f>ROUND(O39^2*S39^2*L39,1)</f>
        <v>66701.3</v>
      </c>
      <c r="X39" s="7">
        <f>ROUND(O39^2*T39^2*L39,1)</f>
        <v>118580</v>
      </c>
    </row>
    <row r="40" spans="1:24" x14ac:dyDescent="0.25">
      <c r="A40" t="s">
        <v>33</v>
      </c>
      <c r="B40">
        <v>125</v>
      </c>
      <c r="C40">
        <v>800</v>
      </c>
      <c r="D40">
        <v>0.8</v>
      </c>
      <c r="E40" s="2">
        <v>0</v>
      </c>
      <c r="F40" t="s">
        <v>23</v>
      </c>
      <c r="G40" t="s">
        <v>24</v>
      </c>
      <c r="H40">
        <v>16</v>
      </c>
      <c r="I40">
        <v>6248</v>
      </c>
      <c r="J40">
        <v>4176</v>
      </c>
      <c r="K40">
        <v>3.75</v>
      </c>
      <c r="L40" s="2">
        <v>0.8</v>
      </c>
      <c r="M40">
        <f>ROUND(3.14*(B40/2)^2,1)</f>
        <v>12265.6</v>
      </c>
      <c r="N40">
        <f>ROUND(3.14*(B40*E40/2)^2,1)</f>
        <v>0</v>
      </c>
      <c r="O40">
        <f t="shared" ref="O40" si="72">ROUND(SQRT((M40-N40)/3.14)*2,1)</f>
        <v>125</v>
      </c>
      <c r="P40">
        <f>ROUND(C40/B40,2)</f>
        <v>6.4</v>
      </c>
      <c r="Q40" s="4">
        <f t="shared" ref="Q40" si="73">ROUND(K40/(C40/206),2)</f>
        <v>0.97</v>
      </c>
      <c r="R40" s="4">
        <f t="shared" ref="R40" si="74">2*Q40</f>
        <v>1.94</v>
      </c>
      <c r="S40" s="13">
        <f t="shared" ref="S40" si="75">3*Q40</f>
        <v>2.91</v>
      </c>
      <c r="T40" s="3">
        <f t="shared" ref="T40" si="76">4*Q40</f>
        <v>3.88</v>
      </c>
      <c r="U40" s="8">
        <f t="shared" ref="U40" si="77">ROUND(O40^2*Q40^2*L40,1)</f>
        <v>11761.3</v>
      </c>
      <c r="V40" s="8">
        <f t="shared" ref="V40" si="78">ROUND(O40^2*R40^2*L40,1)</f>
        <v>47045</v>
      </c>
      <c r="W40" s="7">
        <f t="shared" ref="W40" si="79">ROUND(O40^2*S40^2*L40,1)</f>
        <v>105851.3</v>
      </c>
      <c r="X40" s="7">
        <f t="shared" ref="X40" si="80">ROUND(O40^2*T40^2*L40,1)</f>
        <v>188180</v>
      </c>
    </row>
  </sheetData>
  <mergeCells count="5">
    <mergeCell ref="A3:E3"/>
    <mergeCell ref="F3:L3"/>
    <mergeCell ref="Q3:T3"/>
    <mergeCell ref="M3:P3"/>
    <mergeCell ref="U3:X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75er RC WFS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Kiehl</dc:creator>
  <cp:lastModifiedBy>Matthias Kiehl</cp:lastModifiedBy>
  <dcterms:created xsi:type="dcterms:W3CDTF">2024-02-28T10:53:09Z</dcterms:created>
  <dcterms:modified xsi:type="dcterms:W3CDTF">2024-03-29T08:10:47Z</dcterms:modified>
</cp:coreProperties>
</file>