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ias/Documents/GitHub/engx-project-group20/skjölin frá Birgi/Files/"/>
    </mc:Choice>
  </mc:AlternateContent>
  <xr:revisionPtr revIDLastSave="0" documentId="13_ncr:1_{F857965F-A696-EB48-90AD-13B4096710DA}" xr6:coauthVersionLast="47" xr6:coauthVersionMax="47" xr10:uidLastSave="{00000000-0000-0000-0000-000000000000}"/>
  <bookViews>
    <workbookView xWindow="0" yWindow="0" windowWidth="28800" windowHeight="18000" tabRatio="932" firstSheet="12" activeTab="19" xr2:uid="{58C266C4-EB34-2041-8D14-A6B6B1CCA531}"/>
  </bookViews>
  <sheets>
    <sheet name="2.1 Stafrófsröð 2010" sheetId="1" r:id="rId1"/>
    <sheet name=" 2.2 Listi 2010" sheetId="2" r:id="rId2"/>
    <sheet name=" 2.3 Yfirlit y kerfi 2010" sheetId="3" r:id="rId3"/>
    <sheet name="3.1 Hrein e. allar deildir 2010" sheetId="4" r:id="rId4"/>
    <sheet name="3.2 Efnah. allar deildir 2010" sheetId="5" r:id="rId5"/>
    <sheet name="3.3 Sjóðss. allar deildir 2010" sheetId="6" r:id="rId6"/>
    <sheet name="4.1 Samtrygg.yfirlit 2010" sheetId="7" r:id="rId7"/>
    <sheet name="4.2 kt. samtrygg 2010" sheetId="8" r:id="rId8"/>
    <sheet name="funddata sam" sheetId="22" r:id="rId9"/>
    <sheet name="SF" sheetId="21" r:id="rId10"/>
    <sheet name="5.1 Sére. yfirlit 2010" sheetId="9" r:id="rId11"/>
    <sheet name="5.2 kt. séreignard.2010" sheetId="10" r:id="rId12"/>
    <sheet name="funddata ser" sheetId="23" r:id="rId13"/>
    <sheet name="6.1 sundurliðun fjárf. 2010" sheetId="12" r:id="rId14"/>
    <sheet name="7.1 séreignarsparnaður 2010" sheetId="13" r:id="rId15"/>
    <sheet name="8.1 Tryggingarfr.staða 2010" sheetId="14" r:id="rId16"/>
    <sheet name="8.2 Lífeyrisþegar 2010" sheetId="15" r:id="rId17"/>
    <sheet name="8.3 Iðgjaldagr 2010" sheetId="20" r:id="rId18"/>
    <sheet name="8.4 Lífeyrisþegar" sheetId="17" r:id="rId19"/>
    <sheet name="funddata hluti 3" sheetId="24" r:id="rId20"/>
    <sheet name="Sheet1" sheetId="25" r:id="rId21"/>
  </sheets>
  <externalReferences>
    <externalReference r:id="rId22"/>
    <externalReference r:id="rId23"/>
    <externalReference r:id="rId24"/>
  </externalReferences>
  <definedNames>
    <definedName name="EhLykill">[1]Listi!$AC$1:$AE$22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44779.6313657407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2">' 2.3 Yfirlit y kerfi 2010'!$A$1:$J$54</definedName>
    <definedName name="_xlnm.Print_Area" localSheetId="0">'2.1 Stafrófsröð 2010'!$A$1:$E$53</definedName>
    <definedName name="_xlnm.Print_Area" localSheetId="3">'3.1 Hrein e. allar deildir 2010'!$A$1:$AJ$64</definedName>
    <definedName name="_xlnm.Print_Area" localSheetId="4">'3.2 Efnah. allar deildir 2010'!$1:$58</definedName>
    <definedName name="_xlnm.Print_Area" localSheetId="5">'3.3 Sjóðss. allar deildir 2010'!$A$1:$AK$43</definedName>
    <definedName name="_xlnm.Print_Area" localSheetId="6">'4.1 Samtrygg.yfirlit 2010'!$A$1:$AP$161</definedName>
    <definedName name="_xlnm.Print_Area" localSheetId="7">'4.2 kt. samtrygg 2010'!$A$1:$AQ$63</definedName>
    <definedName name="_xlnm.Print_Area" localSheetId="10">'5.1 Sére. yfirlit 2010'!$A$1:$AY$162</definedName>
    <definedName name="_xlnm.Print_Area" localSheetId="11">'5.2 kt. séreignard.2010'!$A$1:$AY$58</definedName>
    <definedName name="_xlnm.Print_Area" localSheetId="13">'6.1 sundurliðun fjárf. 2010'!$A$1:$CH$36</definedName>
    <definedName name="_xlnm.Print_Titles" localSheetId="3">'3.1 Hrein e. allar deildir 2010'!$A:$A</definedName>
    <definedName name="_xlnm.Print_Titles" localSheetId="4">'3.2 Efnah. allar deildir 2010'!$A:$A</definedName>
    <definedName name="_xlnm.Print_Titles" localSheetId="5">'3.3 Sjóðss. allar deildir 2010'!$A:$A</definedName>
    <definedName name="_xlnm.Print_Titles" localSheetId="6">'4.1 Samtrygg.yfirlit 2010'!$A:$A</definedName>
    <definedName name="_xlnm.Print_Titles" localSheetId="7">'4.2 kt. samtrygg 2010'!$A:$B</definedName>
    <definedName name="_xlnm.Print_Titles" localSheetId="10">'5.1 Sére. yfirlit 2010'!$A:$B</definedName>
    <definedName name="_xlnm.Print_Titles" localSheetId="11">'5.2 kt. séreignard.2010'!$A:$B</definedName>
    <definedName name="_xlnm.Print_Titles" localSheetId="13">'6.1 sundurliðun fjárf. 2010'!$A:$B</definedName>
    <definedName name="SamtrDL" localSheetId="9">[2]Listi!$P$2:$P$25</definedName>
    <definedName name="SamtrDL">[1]Listi!$P$2:$P$25</definedName>
    <definedName name="SérDl" localSheetId="9">[2]Listi!$Z$2:$Z$22</definedName>
    <definedName name="SérDl">[1]Listi!$Z$2:$Z$22</definedName>
    <definedName name="Uppgjdagur">'[3]ebl.1.0 '!$C$12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9" i="7" l="1"/>
  <c r="AN6" i="8"/>
  <c r="AO159" i="7"/>
  <c r="AM159" i="7"/>
  <c r="AP98" i="7"/>
  <c r="AO98" i="7"/>
  <c r="AO99" i="7"/>
  <c r="AP159" i="7"/>
  <c r="AO149" i="7"/>
  <c r="AO150" i="7"/>
  <c r="AO151" i="7"/>
  <c r="AO152" i="7"/>
  <c r="AO153" i="7"/>
  <c r="AO154" i="7"/>
  <c r="AP149" i="7"/>
  <c r="AP150" i="7"/>
  <c r="AP151" i="7"/>
  <c r="AP152" i="7"/>
  <c r="AP153" i="7"/>
  <c r="AP154" i="7"/>
  <c r="AP148" i="7"/>
  <c r="AO148" i="7"/>
  <c r="AP145" i="7"/>
  <c r="AO145" i="7"/>
  <c r="AP138" i="7"/>
  <c r="AP139" i="7"/>
  <c r="AP140" i="7"/>
  <c r="AP141" i="7"/>
  <c r="AP137" i="7"/>
  <c r="AO138" i="7"/>
  <c r="AO139" i="7"/>
  <c r="AO140" i="7"/>
  <c r="AO141" i="7"/>
  <c r="AO137" i="7"/>
  <c r="AO126" i="7"/>
  <c r="AO127" i="7"/>
  <c r="AO128" i="7"/>
  <c r="AO129" i="7"/>
  <c r="AO130" i="7"/>
  <c r="AO134" i="7" s="1"/>
  <c r="AO131" i="7"/>
  <c r="AO132" i="7"/>
  <c r="AO133" i="7"/>
  <c r="AP126" i="7"/>
  <c r="AP127" i="7"/>
  <c r="AP128" i="7"/>
  <c r="AP129" i="7"/>
  <c r="AP130" i="7"/>
  <c r="AP131" i="7"/>
  <c r="AP132" i="7"/>
  <c r="AP133" i="7"/>
  <c r="AP125" i="7"/>
  <c r="AO125" i="7"/>
  <c r="AP119" i="7"/>
  <c r="AO119" i="7"/>
  <c r="AP117" i="7"/>
  <c r="AO117" i="7"/>
  <c r="AP112" i="7"/>
  <c r="AP113" i="7"/>
  <c r="AP114" i="7"/>
  <c r="AP111" i="7"/>
  <c r="AO112" i="7"/>
  <c r="AO113" i="7"/>
  <c r="AO114" i="7"/>
  <c r="AO111" i="7"/>
  <c r="AP108" i="7"/>
  <c r="AO108" i="7"/>
  <c r="AP103" i="7"/>
  <c r="AO103" i="7"/>
  <c r="AP99" i="7"/>
  <c r="AP100" i="7"/>
  <c r="AO100" i="7"/>
  <c r="AP93" i="7"/>
  <c r="AP94" i="7"/>
  <c r="AP92" i="7"/>
  <c r="AO93" i="7"/>
  <c r="AO94" i="7"/>
  <c r="AO92" i="7"/>
  <c r="AP83" i="7"/>
  <c r="AP84" i="7"/>
  <c r="AP85" i="7"/>
  <c r="AP86" i="7"/>
  <c r="AP87" i="7"/>
  <c r="AP82" i="7"/>
  <c r="AO83" i="7"/>
  <c r="AO84" i="7"/>
  <c r="AO85" i="7"/>
  <c r="AO86" i="7"/>
  <c r="AO87" i="7"/>
  <c r="AO82" i="7"/>
  <c r="AP77" i="7"/>
  <c r="AP78" i="7"/>
  <c r="AP79" i="7"/>
  <c r="AP76" i="7"/>
  <c r="AO77" i="7"/>
  <c r="AO78" i="7"/>
  <c r="AO79" i="7"/>
  <c r="AO76" i="7"/>
  <c r="AP73" i="7"/>
  <c r="AO73" i="7"/>
  <c r="AP70" i="7"/>
  <c r="AO70" i="7"/>
  <c r="AP64" i="7"/>
  <c r="AO64" i="7"/>
  <c r="AP60" i="7"/>
  <c r="AO60" i="7"/>
  <c r="AP51" i="7"/>
  <c r="AO51" i="7"/>
  <c r="AP49" i="7"/>
  <c r="AO49" i="7"/>
  <c r="AP46" i="7"/>
  <c r="AP45" i="7"/>
  <c r="AO46" i="7"/>
  <c r="AO45" i="7"/>
  <c r="AP38" i="7"/>
  <c r="AP39" i="7"/>
  <c r="AP40" i="7"/>
  <c r="AP41" i="7"/>
  <c r="AO38" i="7"/>
  <c r="AO39" i="7"/>
  <c r="AO40" i="7"/>
  <c r="AO41" i="7"/>
  <c r="AP37" i="7"/>
  <c r="AO37" i="7"/>
  <c r="AP28" i="7"/>
  <c r="AP29" i="7"/>
  <c r="AP30" i="7"/>
  <c r="AP31" i="7"/>
  <c r="AP32" i="7"/>
  <c r="AP33" i="7"/>
  <c r="AO29" i="7"/>
  <c r="AO30" i="7"/>
  <c r="AO31" i="7"/>
  <c r="AO32" i="7"/>
  <c r="AO33" i="7"/>
  <c r="AP26" i="7"/>
  <c r="AP27" i="7"/>
  <c r="AP25" i="7"/>
  <c r="AO26" i="7"/>
  <c r="AO27" i="7"/>
  <c r="AO28" i="7"/>
  <c r="AO25" i="7"/>
  <c r="AP19" i="7"/>
  <c r="AP20" i="7"/>
  <c r="AP21" i="7"/>
  <c r="AP18" i="7"/>
  <c r="AO19" i="7"/>
  <c r="AO20" i="7"/>
  <c r="AO21" i="7"/>
  <c r="AO18" i="7"/>
  <c r="AO22" i="7" s="1"/>
  <c r="AP10" i="7"/>
  <c r="AP11" i="7"/>
  <c r="AP12" i="7"/>
  <c r="AP13" i="7"/>
  <c r="AP14" i="7"/>
  <c r="AO10" i="7"/>
  <c r="AO11" i="7"/>
  <c r="AO12" i="7"/>
  <c r="AO13" i="7"/>
  <c r="AO14" i="7"/>
  <c r="AP9" i="7"/>
  <c r="AM64" i="7"/>
  <c r="AM149" i="7"/>
  <c r="AM150" i="7"/>
  <c r="AM151" i="7"/>
  <c r="AM152" i="7"/>
  <c r="AM153" i="7"/>
  <c r="AM154" i="7"/>
  <c r="AM148" i="7"/>
  <c r="AM145" i="7"/>
  <c r="AM138" i="7"/>
  <c r="AM139" i="7"/>
  <c r="AM140" i="7"/>
  <c r="AM141" i="7"/>
  <c r="AM137" i="7"/>
  <c r="AM126" i="7"/>
  <c r="AM134" i="7" s="1"/>
  <c r="AM127" i="7"/>
  <c r="AM128" i="7"/>
  <c r="AM129" i="7"/>
  <c r="AM130" i="7"/>
  <c r="AM131" i="7"/>
  <c r="AM132" i="7"/>
  <c r="AM133" i="7"/>
  <c r="AM125" i="7"/>
  <c r="AM117" i="7"/>
  <c r="AM112" i="7"/>
  <c r="AM113" i="7"/>
  <c r="AM114" i="7"/>
  <c r="AM111" i="7"/>
  <c r="AM108" i="7"/>
  <c r="AM100" i="7"/>
  <c r="AM101" i="7" s="1"/>
  <c r="AM99" i="7"/>
  <c r="AM98" i="7"/>
  <c r="AM94" i="7"/>
  <c r="AM93" i="7"/>
  <c r="AM92" i="7"/>
  <c r="AM84" i="7"/>
  <c r="AM85" i="7"/>
  <c r="AM86" i="7"/>
  <c r="AM87" i="7"/>
  <c r="AM88" i="7"/>
  <c r="AM89" i="7"/>
  <c r="AM83" i="7"/>
  <c r="AM82" i="7"/>
  <c r="AM77" i="7"/>
  <c r="AM78" i="7"/>
  <c r="AM79" i="7"/>
  <c r="AM76" i="7"/>
  <c r="AM73" i="7"/>
  <c r="AM70" i="7"/>
  <c r="AP47" i="7"/>
  <c r="AO47" i="7"/>
  <c r="AM32" i="7"/>
  <c r="AM12" i="7"/>
  <c r="AM10" i="7"/>
  <c r="AM9" i="7"/>
  <c r="AM41" i="7"/>
  <c r="AM45" i="7"/>
  <c r="AM46" i="7"/>
  <c r="AM60" i="7"/>
  <c r="AM51" i="7"/>
  <c r="AM49" i="7"/>
  <c r="AM38" i="7"/>
  <c r="AM39" i="7"/>
  <c r="AM40" i="7"/>
  <c r="AM37" i="7"/>
  <c r="AM33" i="7"/>
  <c r="AM26" i="7"/>
  <c r="AM27" i="7"/>
  <c r="AM28" i="7"/>
  <c r="AM29" i="7"/>
  <c r="AM30" i="7"/>
  <c r="AM31" i="7"/>
  <c r="AM25" i="7"/>
  <c r="AM19" i="7"/>
  <c r="AM20" i="7"/>
  <c r="AM21" i="7"/>
  <c r="AM18" i="7"/>
  <c r="AM13" i="7"/>
  <c r="AM11" i="7"/>
  <c r="AM14" i="7"/>
  <c r="D18" i="13"/>
  <c r="F18" i="13"/>
  <c r="AM22" i="7" l="1"/>
  <c r="AM47" i="7"/>
  <c r="AM42" i="7"/>
  <c r="AM15" i="7"/>
  <c r="AP95" i="7"/>
  <c r="AO115" i="7"/>
  <c r="AO101" i="7"/>
  <c r="AO42" i="7"/>
  <c r="AP101" i="7"/>
  <c r="AM95" i="7"/>
  <c r="AP88" i="7"/>
  <c r="AM155" i="7"/>
  <c r="AP42" i="7"/>
  <c r="AM157" i="7"/>
  <c r="AM161" i="7" s="1"/>
  <c r="AP22" i="7"/>
  <c r="AO34" i="7"/>
  <c r="AM34" i="7"/>
  <c r="AM54" i="7" s="1"/>
  <c r="AP34" i="7"/>
  <c r="AP15" i="7"/>
  <c r="AO15" i="7"/>
  <c r="C7" i="13"/>
  <c r="B7" i="13"/>
  <c r="D7" i="13"/>
  <c r="E7" i="13"/>
  <c r="F7" i="13"/>
  <c r="G7" i="13"/>
  <c r="AY91" i="10"/>
  <c r="AY66" i="10"/>
  <c r="AY67" i="10"/>
  <c r="AY68" i="10"/>
  <c r="AY65" i="10"/>
  <c r="AN69" i="8"/>
  <c r="AN70" i="8"/>
  <c r="AN71" i="8"/>
  <c r="AN72" i="8"/>
  <c r="G8" i="15" l="1"/>
  <c r="H10" i="15"/>
  <c r="G11" i="15"/>
  <c r="H12" i="15"/>
  <c r="G13" i="15"/>
  <c r="H14" i="15"/>
  <c r="G15" i="15"/>
  <c r="H16" i="15"/>
  <c r="G17" i="15"/>
  <c r="H18" i="15"/>
  <c r="G19" i="15"/>
  <c r="H20" i="15"/>
  <c r="G21" i="15"/>
  <c r="H22" i="15"/>
  <c r="G23" i="15"/>
  <c r="H24" i="15"/>
  <c r="G25" i="15"/>
  <c r="H26" i="15"/>
  <c r="G27" i="15"/>
  <c r="H28" i="15"/>
  <c r="G29" i="15"/>
  <c r="H30" i="15"/>
  <c r="H32" i="15"/>
  <c r="G33" i="15"/>
  <c r="H34" i="15"/>
  <c r="G35" i="15"/>
  <c r="H36" i="15"/>
  <c r="G37" i="15"/>
  <c r="H38" i="15"/>
  <c r="G39" i="15"/>
  <c r="H40" i="15"/>
  <c r="H8" i="15"/>
  <c r="G9" i="15"/>
  <c r="G10" i="15"/>
  <c r="H11" i="15"/>
  <c r="G12" i="15"/>
  <c r="H13" i="15"/>
  <c r="G14" i="15"/>
  <c r="H15" i="15"/>
  <c r="G16" i="15"/>
  <c r="H17" i="15"/>
  <c r="G18" i="15"/>
  <c r="H19" i="15"/>
  <c r="G20" i="15"/>
  <c r="H21" i="15"/>
  <c r="G22" i="15"/>
  <c r="H23" i="15"/>
  <c r="G24" i="15"/>
  <c r="H25" i="15"/>
  <c r="G26" i="15"/>
  <c r="H27" i="15"/>
  <c r="G28" i="15"/>
  <c r="H29" i="15"/>
  <c r="G30" i="15"/>
  <c r="G32" i="15"/>
  <c r="H33" i="15"/>
  <c r="G34" i="15"/>
  <c r="H35" i="15"/>
  <c r="G36" i="15"/>
  <c r="H37" i="15"/>
  <c r="G38" i="15"/>
  <c r="H39" i="15"/>
  <c r="G40" i="15"/>
  <c r="G41" i="15" l="1"/>
  <c r="H41" i="15"/>
  <c r="AP165" i="7" l="1"/>
  <c r="AO165" i="7"/>
  <c r="AM165" i="7" s="1"/>
  <c r="AM162" i="7"/>
  <c r="AP155" i="7"/>
  <c r="AP142" i="7"/>
  <c r="AO142" i="7"/>
  <c r="AM142" i="7"/>
  <c r="AP134" i="7"/>
  <c r="AP115" i="7"/>
  <c r="AM115" i="7"/>
  <c r="AM119" i="7" s="1"/>
  <c r="AM103" i="7"/>
  <c r="AM105" i="7" s="1"/>
  <c r="AO95" i="7"/>
  <c r="AO88" i="7"/>
  <c r="AP89" i="7"/>
  <c r="AP105" i="7" s="1"/>
  <c r="AP121" i="7" s="1"/>
  <c r="AO89" i="7"/>
  <c r="AM58" i="7"/>
  <c r="AP58" i="7" s="1"/>
  <c r="AM57" i="7"/>
  <c r="AP54" i="7"/>
  <c r="AO54" i="7"/>
  <c r="AN15" i="7"/>
  <c r="AM121" i="7" l="1"/>
  <c r="AM56" i="7"/>
  <c r="AP57" i="7"/>
  <c r="AP62" i="7" s="1"/>
  <c r="AP66" i="7" s="1"/>
  <c r="AP163" i="7" s="1"/>
  <c r="AM62" i="7"/>
  <c r="AM66" i="7" s="1"/>
  <c r="AO105" i="7"/>
  <c r="AO121" i="7" s="1"/>
  <c r="AM164" i="7"/>
  <c r="AP157" i="7"/>
  <c r="AO155" i="7"/>
  <c r="AO157" i="7" s="1"/>
  <c r="AO161" i="7" s="1"/>
  <c r="AO164" i="7" s="1"/>
  <c r="AP56" i="7"/>
  <c r="AO57" i="7"/>
  <c r="AO62" i="7" s="1"/>
  <c r="AO66" i="7" s="1"/>
  <c r="AO58" i="7"/>
  <c r="AP161" i="7" l="1"/>
  <c r="AP164" i="7" s="1"/>
  <c r="AM163" i="7"/>
  <c r="AO163" i="7"/>
  <c r="AO56" i="7"/>
  <c r="D45" i="14" l="1"/>
  <c r="C45" i="14"/>
  <c r="B45" i="14"/>
  <c r="J7" i="17" l="1"/>
  <c r="J8" i="17"/>
  <c r="J10" i="17"/>
  <c r="J12" i="17"/>
  <c r="J14" i="17"/>
  <c r="J16" i="17"/>
  <c r="J18" i="17"/>
  <c r="J20" i="17"/>
  <c r="J22" i="17"/>
  <c r="J24" i="17"/>
  <c r="J26" i="17"/>
  <c r="J28" i="17"/>
  <c r="J30" i="17"/>
  <c r="J32" i="17"/>
  <c r="J34" i="17"/>
  <c r="J36" i="17"/>
  <c r="J38" i="17"/>
  <c r="J9" i="17"/>
  <c r="J11" i="17"/>
  <c r="J13" i="17"/>
  <c r="J15" i="17"/>
  <c r="J17" i="17"/>
  <c r="J19" i="17"/>
  <c r="J21" i="17"/>
  <c r="J23" i="17"/>
  <c r="J25" i="17"/>
  <c r="J27" i="17"/>
  <c r="J29" i="17"/>
  <c r="J31" i="17"/>
  <c r="J33" i="17"/>
  <c r="J35" i="17"/>
  <c r="J37" i="17"/>
  <c r="J39" i="17"/>
  <c r="F40" i="17"/>
  <c r="H40" i="17"/>
  <c r="E40" i="17"/>
  <c r="G40" i="17"/>
  <c r="C40" i="17"/>
  <c r="B40" i="17"/>
  <c r="J40" i="17" s="1"/>
  <c r="G27" i="13" l="1"/>
  <c r="F27" i="13"/>
  <c r="E27" i="13"/>
  <c r="D27" i="13"/>
  <c r="C27" i="13"/>
  <c r="B27" i="13"/>
  <c r="G18" i="13"/>
  <c r="C18" i="13"/>
  <c r="B18" i="13"/>
  <c r="G13" i="13"/>
  <c r="F13" i="13"/>
  <c r="E18" i="13" l="1"/>
  <c r="AP92" i="8"/>
  <c r="AN92" i="8"/>
  <c r="AQ92" i="8"/>
  <c r="C75" i="8" l="1"/>
  <c r="C76" i="8" s="1"/>
  <c r="C79" i="8" s="1"/>
  <c r="E75" i="8"/>
  <c r="G75" i="8"/>
  <c r="G76" i="8" s="1"/>
  <c r="G79" i="8" s="1"/>
  <c r="I75" i="8"/>
  <c r="I76" i="8" s="1"/>
  <c r="I79" i="8" s="1"/>
  <c r="K75" i="8"/>
  <c r="K76" i="8" s="1"/>
  <c r="K79" i="8" s="1"/>
  <c r="M75" i="8"/>
  <c r="M76" i="8" s="1"/>
  <c r="M79" i="8" s="1"/>
  <c r="O75" i="8"/>
  <c r="O76" i="8" s="1"/>
  <c r="O79" i="8" s="1"/>
  <c r="Q75" i="8"/>
  <c r="Q76" i="8" s="1"/>
  <c r="Q79" i="8" s="1"/>
  <c r="S75" i="8"/>
  <c r="S76" i="8" s="1"/>
  <c r="S79" i="8" s="1"/>
  <c r="U75" i="8"/>
  <c r="U76" i="8" s="1"/>
  <c r="U79" i="8" s="1"/>
  <c r="W75" i="8"/>
  <c r="W76" i="8" s="1"/>
  <c r="W79" i="8" s="1"/>
  <c r="Y75" i="8"/>
  <c r="Y76" i="8" s="1"/>
  <c r="Y79" i="8" s="1"/>
  <c r="AA75" i="8"/>
  <c r="AA76" i="8" s="1"/>
  <c r="AA79" i="8" s="1"/>
  <c r="AC75" i="8"/>
  <c r="AC76" i="8" s="1"/>
  <c r="AC79" i="8" s="1"/>
  <c r="AE75" i="8"/>
  <c r="AE76" i="8" s="1"/>
  <c r="AE79" i="8" s="1"/>
  <c r="AG75" i="8"/>
  <c r="AG76" i="8" s="1"/>
  <c r="AG79" i="8" s="1"/>
  <c r="AI75" i="8"/>
  <c r="AI76" i="8" s="1"/>
  <c r="AI79" i="8" s="1"/>
  <c r="AK75" i="8"/>
  <c r="AP75" i="8"/>
  <c r="AP76" i="8" s="1"/>
  <c r="AP79" i="8" s="1"/>
  <c r="E76" i="8"/>
  <c r="E79" i="8" s="1"/>
  <c r="AK76" i="8"/>
  <c r="AK79" i="8" s="1"/>
  <c r="D75" i="8"/>
  <c r="D76" i="8" s="1"/>
  <c r="D79" i="8" s="1"/>
  <c r="F75" i="8"/>
  <c r="F76" i="8" s="1"/>
  <c r="F79" i="8" s="1"/>
  <c r="H75" i="8"/>
  <c r="H76" i="8" s="1"/>
  <c r="H79" i="8" s="1"/>
  <c r="J75" i="8"/>
  <c r="J76" i="8" s="1"/>
  <c r="J79" i="8" s="1"/>
  <c r="L75" i="8"/>
  <c r="L76" i="8" s="1"/>
  <c r="L79" i="8" s="1"/>
  <c r="N75" i="8"/>
  <c r="N76" i="8" s="1"/>
  <c r="N79" i="8" s="1"/>
  <c r="P75" i="8"/>
  <c r="P76" i="8" s="1"/>
  <c r="P79" i="8" s="1"/>
  <c r="R75" i="8"/>
  <c r="R76" i="8" s="1"/>
  <c r="R79" i="8" s="1"/>
  <c r="T75" i="8"/>
  <c r="T76" i="8" s="1"/>
  <c r="T79" i="8" s="1"/>
  <c r="V75" i="8"/>
  <c r="V76" i="8" s="1"/>
  <c r="V79" i="8" s="1"/>
  <c r="X75" i="8"/>
  <c r="X76" i="8" s="1"/>
  <c r="X79" i="8" s="1"/>
  <c r="Z75" i="8"/>
  <c r="Z76" i="8" s="1"/>
  <c r="Z79" i="8" s="1"/>
  <c r="AB75" i="8"/>
  <c r="AB76" i="8" s="1"/>
  <c r="AB79" i="8" s="1"/>
  <c r="AD75" i="8"/>
  <c r="AD76" i="8" s="1"/>
  <c r="AD79" i="8" s="1"/>
  <c r="AF75" i="8"/>
  <c r="AF76" i="8" s="1"/>
  <c r="AF79" i="8" s="1"/>
  <c r="AH75" i="8"/>
  <c r="AH76" i="8" s="1"/>
  <c r="AH79" i="8" s="1"/>
  <c r="AJ75" i="8"/>
  <c r="AJ76" i="8" s="1"/>
  <c r="AJ79" i="8" s="1"/>
  <c r="AL75" i="8"/>
  <c r="AL76" i="8" s="1"/>
  <c r="AL79" i="8" s="1"/>
  <c r="AQ75" i="8"/>
  <c r="AQ76" i="8" s="1"/>
  <c r="AQ79" i="8" s="1"/>
  <c r="AP82" i="8"/>
  <c r="M88" i="8"/>
  <c r="AN82" i="8"/>
  <c r="AQ82" i="8"/>
  <c r="AN75" i="8" l="1"/>
  <c r="AN76" i="8" s="1"/>
  <c r="AN79" i="8" s="1"/>
  <c r="AN32" i="8" l="1"/>
  <c r="AP32" i="8"/>
  <c r="AQ32" i="8"/>
  <c r="C88" i="8" l="1"/>
  <c r="D88" i="8"/>
  <c r="E88" i="8"/>
  <c r="F88" i="8"/>
  <c r="G88" i="8"/>
  <c r="H88" i="8"/>
  <c r="I88" i="8"/>
  <c r="J88" i="8"/>
  <c r="K88" i="8"/>
  <c r="L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P88" i="8" l="1"/>
  <c r="AN88" i="8"/>
  <c r="AQ88" i="8"/>
  <c r="C87" i="8" l="1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N87" i="8" l="1"/>
  <c r="AP87" i="8"/>
  <c r="AQ87" i="8"/>
  <c r="C86" i="8" l="1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P86" i="8" l="1"/>
  <c r="AN86" i="8"/>
  <c r="AQ86" i="8"/>
  <c r="C85" i="8" l="1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N85" i="8" l="1"/>
  <c r="AP85" i="8"/>
  <c r="AQ85" i="8"/>
  <c r="C84" i="8" l="1"/>
  <c r="D84" i="8"/>
  <c r="E84" i="8"/>
  <c r="E89" i="8" s="1"/>
  <c r="E90" i="8" s="1"/>
  <c r="F84" i="8"/>
  <c r="F89" i="8" s="1"/>
  <c r="F90" i="8" s="1"/>
  <c r="G84" i="8"/>
  <c r="G89" i="8" s="1"/>
  <c r="G90" i="8" s="1"/>
  <c r="H84" i="8"/>
  <c r="H89" i="8" s="1"/>
  <c r="H90" i="8" s="1"/>
  <c r="I84" i="8"/>
  <c r="I89" i="8" s="1"/>
  <c r="I90" i="8" s="1"/>
  <c r="J84" i="8"/>
  <c r="J89" i="8" s="1"/>
  <c r="J90" i="8" s="1"/>
  <c r="K84" i="8"/>
  <c r="K89" i="8" s="1"/>
  <c r="K90" i="8" s="1"/>
  <c r="L84" i="8"/>
  <c r="L89" i="8" s="1"/>
  <c r="L90" i="8" s="1"/>
  <c r="M84" i="8"/>
  <c r="M89" i="8" s="1"/>
  <c r="M90" i="8" s="1"/>
  <c r="N84" i="8"/>
  <c r="N89" i="8" s="1"/>
  <c r="N90" i="8" s="1"/>
  <c r="O84" i="8"/>
  <c r="O89" i="8" s="1"/>
  <c r="O90" i="8" s="1"/>
  <c r="P84" i="8"/>
  <c r="P89" i="8" s="1"/>
  <c r="P90" i="8" s="1"/>
  <c r="Q84" i="8"/>
  <c r="Q89" i="8" s="1"/>
  <c r="Q90" i="8" s="1"/>
  <c r="R84" i="8"/>
  <c r="R89" i="8" s="1"/>
  <c r="R90" i="8" s="1"/>
  <c r="S84" i="8"/>
  <c r="S89" i="8" s="1"/>
  <c r="S90" i="8" s="1"/>
  <c r="T84" i="8"/>
  <c r="T89" i="8" s="1"/>
  <c r="T90" i="8" s="1"/>
  <c r="U84" i="8"/>
  <c r="U89" i="8" s="1"/>
  <c r="U90" i="8" s="1"/>
  <c r="V84" i="8"/>
  <c r="V89" i="8" s="1"/>
  <c r="V90" i="8" s="1"/>
  <c r="W84" i="8"/>
  <c r="W89" i="8" s="1"/>
  <c r="W90" i="8" s="1"/>
  <c r="X84" i="8"/>
  <c r="X89" i="8" s="1"/>
  <c r="X90" i="8" s="1"/>
  <c r="Y84" i="8"/>
  <c r="Y89" i="8" s="1"/>
  <c r="Y90" i="8" s="1"/>
  <c r="Z84" i="8"/>
  <c r="Z89" i="8" s="1"/>
  <c r="Z90" i="8" s="1"/>
  <c r="AA84" i="8"/>
  <c r="AA89" i="8" s="1"/>
  <c r="AA90" i="8" s="1"/>
  <c r="AB84" i="8"/>
  <c r="AB89" i="8" s="1"/>
  <c r="AB90" i="8" s="1"/>
  <c r="AC84" i="8"/>
  <c r="AC89" i="8" s="1"/>
  <c r="AC90" i="8" s="1"/>
  <c r="AD84" i="8"/>
  <c r="AD89" i="8" s="1"/>
  <c r="AD90" i="8" s="1"/>
  <c r="AE84" i="8"/>
  <c r="AE89" i="8" s="1"/>
  <c r="AE90" i="8" s="1"/>
  <c r="AF84" i="8"/>
  <c r="AF89" i="8" s="1"/>
  <c r="AF90" i="8" s="1"/>
  <c r="AG84" i="8"/>
  <c r="AG89" i="8" s="1"/>
  <c r="AG90" i="8" s="1"/>
  <c r="AH84" i="8"/>
  <c r="AH89" i="8" s="1"/>
  <c r="AH90" i="8" s="1"/>
  <c r="AI84" i="8"/>
  <c r="AI89" i="8" s="1"/>
  <c r="AI90" i="8" s="1"/>
  <c r="AJ84" i="8"/>
  <c r="AJ89" i="8" s="1"/>
  <c r="AJ90" i="8" s="1"/>
  <c r="AK84" i="8"/>
  <c r="AK89" i="8" s="1"/>
  <c r="AK90" i="8" s="1"/>
  <c r="AL84" i="8"/>
  <c r="AL89" i="8" s="1"/>
  <c r="AL90" i="8" s="1"/>
  <c r="C89" i="8" l="1"/>
  <c r="C90" i="8" s="1"/>
  <c r="AP84" i="8"/>
  <c r="AN84" i="8"/>
  <c r="D89" i="8"/>
  <c r="D90" i="8" s="1"/>
  <c r="AQ84" i="8"/>
  <c r="AP89" i="8" l="1"/>
  <c r="AQ89" i="8"/>
  <c r="AN89" i="8"/>
  <c r="AN22" i="8" l="1"/>
  <c r="AP22" i="8"/>
  <c r="AQ22" i="8"/>
  <c r="AN29" i="8"/>
  <c r="AN28" i="8"/>
  <c r="AN27" i="8"/>
  <c r="AN26" i="8"/>
  <c r="AQ29" i="8"/>
  <c r="AQ28" i="8"/>
  <c r="AQ27" i="8"/>
  <c r="AQ26" i="8"/>
  <c r="AP29" i="8"/>
  <c r="AP28" i="8"/>
  <c r="AP27" i="8"/>
  <c r="AP26" i="8"/>
  <c r="AN25" i="8"/>
  <c r="AN30" i="8" s="1"/>
  <c r="AQ25" i="8"/>
  <c r="AP25" i="8"/>
  <c r="AP30" i="8" l="1"/>
  <c r="AQ30" i="8"/>
  <c r="AP21" i="8" l="1"/>
  <c r="AN21" i="8"/>
  <c r="AQ21" i="8"/>
  <c r="C104" i="8" l="1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N104" i="8" l="1"/>
  <c r="AP104" i="8"/>
  <c r="AQ104" i="8"/>
  <c r="C103" i="8" l="1"/>
  <c r="D103" i="8"/>
  <c r="E103" i="8"/>
  <c r="E105" i="8" s="1"/>
  <c r="E106" i="8" s="1"/>
  <c r="F103" i="8"/>
  <c r="F105" i="8" s="1"/>
  <c r="F106" i="8" s="1"/>
  <c r="G103" i="8"/>
  <c r="G105" i="8" s="1"/>
  <c r="G106" i="8" s="1"/>
  <c r="H103" i="8"/>
  <c r="H105" i="8" s="1"/>
  <c r="H106" i="8" s="1"/>
  <c r="I103" i="8"/>
  <c r="I105" i="8" s="1"/>
  <c r="I106" i="8" s="1"/>
  <c r="J103" i="8"/>
  <c r="J105" i="8" s="1"/>
  <c r="J106" i="8" s="1"/>
  <c r="K103" i="8"/>
  <c r="K105" i="8" s="1"/>
  <c r="K106" i="8" s="1"/>
  <c r="L103" i="8"/>
  <c r="L105" i="8" s="1"/>
  <c r="L106" i="8" s="1"/>
  <c r="M103" i="8"/>
  <c r="M105" i="8" s="1"/>
  <c r="M106" i="8" s="1"/>
  <c r="N103" i="8"/>
  <c r="N105" i="8" s="1"/>
  <c r="N106" i="8" s="1"/>
  <c r="O103" i="8"/>
  <c r="O105" i="8" s="1"/>
  <c r="O106" i="8" s="1"/>
  <c r="P103" i="8"/>
  <c r="P105" i="8" s="1"/>
  <c r="P106" i="8" s="1"/>
  <c r="Q103" i="8"/>
  <c r="Q105" i="8" s="1"/>
  <c r="Q106" i="8" s="1"/>
  <c r="R103" i="8"/>
  <c r="R105" i="8" s="1"/>
  <c r="R106" i="8" s="1"/>
  <c r="S103" i="8"/>
  <c r="S105" i="8" s="1"/>
  <c r="S106" i="8" s="1"/>
  <c r="T103" i="8"/>
  <c r="T105" i="8" s="1"/>
  <c r="T106" i="8" s="1"/>
  <c r="U103" i="8"/>
  <c r="U105" i="8" s="1"/>
  <c r="U106" i="8" s="1"/>
  <c r="V103" i="8"/>
  <c r="V105" i="8" s="1"/>
  <c r="V106" i="8" s="1"/>
  <c r="W103" i="8"/>
  <c r="W105" i="8" s="1"/>
  <c r="W106" i="8" s="1"/>
  <c r="X103" i="8"/>
  <c r="X105" i="8" s="1"/>
  <c r="X106" i="8" s="1"/>
  <c r="Y103" i="8"/>
  <c r="Y105" i="8" s="1"/>
  <c r="Y106" i="8" s="1"/>
  <c r="Z103" i="8"/>
  <c r="Z105" i="8" s="1"/>
  <c r="Z106" i="8" s="1"/>
  <c r="AA103" i="8"/>
  <c r="AA105" i="8" s="1"/>
  <c r="AA106" i="8" s="1"/>
  <c r="AB103" i="8"/>
  <c r="AB105" i="8" s="1"/>
  <c r="AB106" i="8" s="1"/>
  <c r="AC103" i="8"/>
  <c r="AC105" i="8" s="1"/>
  <c r="AC106" i="8" s="1"/>
  <c r="AD103" i="8"/>
  <c r="AD105" i="8" s="1"/>
  <c r="AD106" i="8" s="1"/>
  <c r="AE103" i="8"/>
  <c r="AE105" i="8" s="1"/>
  <c r="AE106" i="8" s="1"/>
  <c r="AF103" i="8"/>
  <c r="AF105" i="8" s="1"/>
  <c r="AF106" i="8" s="1"/>
  <c r="AG103" i="8"/>
  <c r="AG105" i="8" s="1"/>
  <c r="AG106" i="8" s="1"/>
  <c r="AH103" i="8"/>
  <c r="AH105" i="8" s="1"/>
  <c r="AH106" i="8" s="1"/>
  <c r="AI103" i="8"/>
  <c r="AI105" i="8" s="1"/>
  <c r="AI106" i="8" s="1"/>
  <c r="AJ103" i="8"/>
  <c r="AJ105" i="8" s="1"/>
  <c r="AJ106" i="8" s="1"/>
  <c r="AK103" i="8"/>
  <c r="AK105" i="8" s="1"/>
  <c r="AK106" i="8" s="1"/>
  <c r="AL103" i="8"/>
  <c r="AL105" i="8" s="1"/>
  <c r="AL106" i="8" s="1"/>
  <c r="D105" i="8" l="1"/>
  <c r="D106" i="8" s="1"/>
  <c r="AQ103" i="8"/>
  <c r="AP103" i="8"/>
  <c r="C105" i="8"/>
  <c r="C106" i="8" s="1"/>
  <c r="AN103" i="8"/>
  <c r="C99" i="8" l="1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N105" i="8"/>
  <c r="AN17" i="8" s="1"/>
  <c r="AP105" i="8"/>
  <c r="AP17" i="8" s="1"/>
  <c r="AQ105" i="8"/>
  <c r="AQ17" i="8" s="1"/>
  <c r="AN99" i="8" l="1"/>
  <c r="AP99" i="8"/>
  <c r="AQ99" i="8"/>
  <c r="AQ18" i="8"/>
  <c r="AP18" i="8"/>
  <c r="AN18" i="8"/>
  <c r="C98" i="8" l="1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P98" i="8" l="1"/>
  <c r="AN98" i="8"/>
  <c r="AQ98" i="8"/>
  <c r="C97" i="8" l="1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N97" i="8" l="1"/>
  <c r="AP97" i="8"/>
  <c r="AQ97" i="8"/>
  <c r="C96" i="8" l="1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P96" i="8" l="1"/>
  <c r="AN96" i="8"/>
  <c r="AQ96" i="8"/>
  <c r="C95" i="8" l="1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N95" i="8" l="1"/>
  <c r="AP95" i="8"/>
  <c r="AQ95" i="8"/>
  <c r="C94" i="8" l="1"/>
  <c r="D94" i="8"/>
  <c r="E94" i="8"/>
  <c r="E100" i="8" s="1"/>
  <c r="E101" i="8" s="1"/>
  <c r="F94" i="8"/>
  <c r="F100" i="8" s="1"/>
  <c r="F101" i="8" s="1"/>
  <c r="G94" i="8"/>
  <c r="G100" i="8" s="1"/>
  <c r="G101" i="8" s="1"/>
  <c r="H94" i="8"/>
  <c r="H100" i="8" s="1"/>
  <c r="H101" i="8" s="1"/>
  <c r="I94" i="8"/>
  <c r="I100" i="8" s="1"/>
  <c r="I101" i="8" s="1"/>
  <c r="J94" i="8"/>
  <c r="J100" i="8" s="1"/>
  <c r="J101" i="8" s="1"/>
  <c r="K94" i="8"/>
  <c r="K100" i="8" s="1"/>
  <c r="K101" i="8" s="1"/>
  <c r="L94" i="8"/>
  <c r="L100" i="8" s="1"/>
  <c r="L101" i="8" s="1"/>
  <c r="M94" i="8"/>
  <c r="M100" i="8" s="1"/>
  <c r="M101" i="8" s="1"/>
  <c r="N94" i="8"/>
  <c r="N100" i="8" s="1"/>
  <c r="N101" i="8" s="1"/>
  <c r="O94" i="8"/>
  <c r="O100" i="8" s="1"/>
  <c r="O101" i="8" s="1"/>
  <c r="P94" i="8"/>
  <c r="P100" i="8" s="1"/>
  <c r="P101" i="8" s="1"/>
  <c r="Q94" i="8"/>
  <c r="Q100" i="8" s="1"/>
  <c r="Q101" i="8" s="1"/>
  <c r="R94" i="8"/>
  <c r="R100" i="8" s="1"/>
  <c r="R101" i="8" s="1"/>
  <c r="S94" i="8"/>
  <c r="S100" i="8" s="1"/>
  <c r="S101" i="8" s="1"/>
  <c r="T94" i="8"/>
  <c r="T100" i="8" s="1"/>
  <c r="T101" i="8" s="1"/>
  <c r="U94" i="8"/>
  <c r="U100" i="8" s="1"/>
  <c r="U101" i="8" s="1"/>
  <c r="V94" i="8"/>
  <c r="V100" i="8" s="1"/>
  <c r="V101" i="8" s="1"/>
  <c r="W94" i="8"/>
  <c r="W100" i="8" s="1"/>
  <c r="W101" i="8" s="1"/>
  <c r="X94" i="8"/>
  <c r="X100" i="8" s="1"/>
  <c r="X101" i="8" s="1"/>
  <c r="Y94" i="8"/>
  <c r="Y100" i="8" s="1"/>
  <c r="Y101" i="8" s="1"/>
  <c r="Z94" i="8"/>
  <c r="Z100" i="8" s="1"/>
  <c r="Z101" i="8" s="1"/>
  <c r="AA94" i="8"/>
  <c r="AA100" i="8" s="1"/>
  <c r="AA101" i="8" s="1"/>
  <c r="AB94" i="8"/>
  <c r="AB100" i="8" s="1"/>
  <c r="AB101" i="8" s="1"/>
  <c r="AC94" i="8"/>
  <c r="AC100" i="8" s="1"/>
  <c r="AC101" i="8" s="1"/>
  <c r="AD94" i="8"/>
  <c r="AD100" i="8" s="1"/>
  <c r="AD101" i="8" s="1"/>
  <c r="AE94" i="8"/>
  <c r="AE100" i="8" s="1"/>
  <c r="AE101" i="8" s="1"/>
  <c r="AF94" i="8"/>
  <c r="AF100" i="8" s="1"/>
  <c r="AF101" i="8" s="1"/>
  <c r="AG94" i="8"/>
  <c r="AG100" i="8" s="1"/>
  <c r="AG101" i="8" s="1"/>
  <c r="AH94" i="8"/>
  <c r="AH100" i="8" s="1"/>
  <c r="AH101" i="8" s="1"/>
  <c r="AI94" i="8"/>
  <c r="AI100" i="8" s="1"/>
  <c r="AI101" i="8" s="1"/>
  <c r="AJ94" i="8"/>
  <c r="AJ100" i="8" s="1"/>
  <c r="AJ101" i="8" s="1"/>
  <c r="AK94" i="8"/>
  <c r="AK100" i="8" s="1"/>
  <c r="AK101" i="8" s="1"/>
  <c r="AL94" i="8"/>
  <c r="AL100" i="8" s="1"/>
  <c r="AL101" i="8" s="1"/>
  <c r="AQ6" i="8"/>
  <c r="AP6" i="8"/>
  <c r="AP94" i="8" l="1"/>
  <c r="C100" i="8"/>
  <c r="C101" i="8" s="1"/>
  <c r="AN94" i="8"/>
  <c r="D100" i="8"/>
  <c r="D101" i="8" s="1"/>
  <c r="AQ94" i="8"/>
  <c r="AP100" i="8" l="1"/>
  <c r="AQ100" i="8"/>
  <c r="AN100" i="8"/>
  <c r="AN14" i="8" l="1"/>
  <c r="AN13" i="8"/>
  <c r="AN12" i="8"/>
  <c r="AN11" i="8"/>
  <c r="AN10" i="8"/>
  <c r="AQ14" i="8"/>
  <c r="AQ13" i="8"/>
  <c r="AQ12" i="8"/>
  <c r="AQ11" i="8"/>
  <c r="AQ10" i="8"/>
  <c r="AP14" i="8"/>
  <c r="AP13" i="8"/>
  <c r="AP12" i="8"/>
  <c r="AP11" i="8"/>
  <c r="AP10" i="8"/>
  <c r="AN9" i="8"/>
  <c r="AN15" i="8" s="1"/>
  <c r="AQ9" i="8"/>
  <c r="AP9" i="8"/>
  <c r="AG76" i="10"/>
  <c r="AP15" i="8" l="1"/>
  <c r="AQ15" i="8"/>
  <c r="C71" i="10"/>
  <c r="C72" i="10" s="1"/>
  <c r="C75" i="10" s="1"/>
  <c r="E71" i="10"/>
  <c r="E72" i="10" s="1"/>
  <c r="E75" i="10" s="1"/>
  <c r="G71" i="10"/>
  <c r="G72" i="10" s="1"/>
  <c r="G75" i="10" s="1"/>
  <c r="G76" i="10" s="1"/>
  <c r="G77" i="10" s="1"/>
  <c r="I71" i="10"/>
  <c r="I72" i="10" s="1"/>
  <c r="I75" i="10" s="1"/>
  <c r="I76" i="10" s="1"/>
  <c r="I77" i="10" s="1"/>
  <c r="K71" i="10"/>
  <c r="K72" i="10" s="1"/>
  <c r="K75" i="10" s="1"/>
  <c r="M71" i="10"/>
  <c r="M72" i="10" s="1"/>
  <c r="M75" i="10" s="1"/>
  <c r="O71" i="10"/>
  <c r="O72" i="10" s="1"/>
  <c r="O75" i="10" s="1"/>
  <c r="Q71" i="10"/>
  <c r="Q72" i="10" s="1"/>
  <c r="Q75" i="10" s="1"/>
  <c r="S71" i="10"/>
  <c r="S72" i="10" s="1"/>
  <c r="S75" i="10" s="1"/>
  <c r="U71" i="10"/>
  <c r="U72" i="10" s="1"/>
  <c r="U75" i="10" s="1"/>
  <c r="W71" i="10"/>
  <c r="W72" i="10" s="1"/>
  <c r="W75" i="10" s="1"/>
  <c r="Y71" i="10"/>
  <c r="Y72" i="10" s="1"/>
  <c r="Y75" i="10" s="1"/>
  <c r="AE71" i="10"/>
  <c r="AE72" i="10" s="1"/>
  <c r="AE75" i="10" s="1"/>
  <c r="Z71" i="10"/>
  <c r="Z72" i="10" s="1"/>
  <c r="Z75" i="10" s="1"/>
  <c r="AB71" i="10"/>
  <c r="AB72" i="10" s="1"/>
  <c r="AB75" i="10" s="1"/>
  <c r="AG71" i="10"/>
  <c r="AG72" i="10" s="1"/>
  <c r="AG75" i="10" s="1"/>
  <c r="AG77" i="10" s="1"/>
  <c r="AI71" i="10"/>
  <c r="AI72" i="10" s="1"/>
  <c r="AI75" i="10" s="1"/>
  <c r="AK71" i="10"/>
  <c r="AK72" i="10" s="1"/>
  <c r="AK75" i="10" s="1"/>
  <c r="AM71" i="10"/>
  <c r="AM72" i="10" s="1"/>
  <c r="AM75" i="10" s="1"/>
  <c r="AO71" i="10"/>
  <c r="AO72" i="10" s="1"/>
  <c r="AO75" i="10" s="1"/>
  <c r="AQ71" i="10"/>
  <c r="AQ72" i="10" s="1"/>
  <c r="AQ75" i="10" s="1"/>
  <c r="AS71" i="10"/>
  <c r="AS72" i="10" s="1"/>
  <c r="AS75" i="10" s="1"/>
  <c r="AU71" i="10"/>
  <c r="AU72" i="10" s="1"/>
  <c r="AU75" i="10" s="1"/>
  <c r="AW71" i="10"/>
  <c r="AW72" i="10" s="1"/>
  <c r="AW75" i="10" s="1"/>
  <c r="D71" i="10"/>
  <c r="D72" i="10" s="1"/>
  <c r="D75" i="10" s="1"/>
  <c r="F71" i="10"/>
  <c r="F72" i="10" s="1"/>
  <c r="F75" i="10" s="1"/>
  <c r="F76" i="10" s="1"/>
  <c r="F77" i="10" s="1"/>
  <c r="H71" i="10"/>
  <c r="H72" i="10" s="1"/>
  <c r="H75" i="10" s="1"/>
  <c r="H76" i="10" s="1"/>
  <c r="H77" i="10" s="1"/>
  <c r="J71" i="10"/>
  <c r="J72" i="10" s="1"/>
  <c r="J75" i="10" s="1"/>
  <c r="J76" i="10" s="1"/>
  <c r="J77" i="10" s="1"/>
  <c r="L71" i="10"/>
  <c r="L72" i="10" s="1"/>
  <c r="L75" i="10" s="1"/>
  <c r="N71" i="10"/>
  <c r="N72" i="10" s="1"/>
  <c r="N75" i="10" s="1"/>
  <c r="P71" i="10"/>
  <c r="P72" i="10" s="1"/>
  <c r="P75" i="10" s="1"/>
  <c r="R71" i="10"/>
  <c r="R72" i="10" s="1"/>
  <c r="R75" i="10" s="1"/>
  <c r="T71" i="10"/>
  <c r="T72" i="10" s="1"/>
  <c r="T75" i="10" s="1"/>
  <c r="V71" i="10"/>
  <c r="V72" i="10" s="1"/>
  <c r="V75" i="10" s="1"/>
  <c r="X71" i="10"/>
  <c r="X72" i="10" s="1"/>
  <c r="X75" i="10" s="1"/>
  <c r="AD71" i="10"/>
  <c r="AD72" i="10" s="1"/>
  <c r="AD75" i="10" s="1"/>
  <c r="AF71" i="10"/>
  <c r="AF72" i="10" s="1"/>
  <c r="AF75" i="10" s="1"/>
  <c r="AA71" i="10"/>
  <c r="AA72" i="10" s="1"/>
  <c r="AA75" i="10" s="1"/>
  <c r="AC71" i="10"/>
  <c r="AC72" i="10" s="1"/>
  <c r="AC75" i="10" s="1"/>
  <c r="AH71" i="10"/>
  <c r="AH72" i="10" s="1"/>
  <c r="AH75" i="10" s="1"/>
  <c r="AJ71" i="10"/>
  <c r="AJ72" i="10" s="1"/>
  <c r="AJ75" i="10" s="1"/>
  <c r="AL71" i="10"/>
  <c r="AL72" i="10" s="1"/>
  <c r="AL75" i="10" s="1"/>
  <c r="AN71" i="10"/>
  <c r="AN72" i="10" s="1"/>
  <c r="AN75" i="10" s="1"/>
  <c r="AP71" i="10"/>
  <c r="AP72" i="10" s="1"/>
  <c r="AP75" i="10" s="1"/>
  <c r="AR71" i="10"/>
  <c r="AR72" i="10" s="1"/>
  <c r="AR75" i="10" s="1"/>
  <c r="AT71" i="10"/>
  <c r="AT72" i="10" s="1"/>
  <c r="AT75" i="10" s="1"/>
  <c r="AV71" i="10"/>
  <c r="AV72" i="10" s="1"/>
  <c r="AV75" i="10" s="1"/>
  <c r="AY71" i="10"/>
  <c r="AY72" i="10" s="1"/>
  <c r="AY75" i="10" s="1"/>
  <c r="AY7" i="10" l="1"/>
  <c r="AY76" i="10" s="1"/>
  <c r="AY77" i="10" s="1"/>
  <c r="AH76" i="10"/>
  <c r="AH77" i="10" s="1"/>
  <c r="AW76" i="10"/>
  <c r="AW77" i="10"/>
  <c r="M76" i="10"/>
  <c r="M77" i="10" s="1"/>
  <c r="AU76" i="10" l="1"/>
  <c r="AU77" i="10" s="1"/>
  <c r="AE93" i="10"/>
  <c r="E76" i="10"/>
  <c r="E77" i="10" s="1"/>
  <c r="AQ76" i="10"/>
  <c r="AQ77" i="10" s="1"/>
  <c r="M95" i="10"/>
  <c r="AK76" i="10"/>
  <c r="AK77" i="10" s="1"/>
  <c r="U76" i="10"/>
  <c r="U77" i="10" s="1"/>
  <c r="L94" i="10"/>
  <c r="AA76" i="10"/>
  <c r="AA77" i="10" s="1"/>
  <c r="AF76" i="10"/>
  <c r="AF77" i="10" s="1"/>
  <c r="K93" i="10"/>
  <c r="O97" i="10"/>
  <c r="AD76" i="10"/>
  <c r="AD77" i="10" s="1"/>
  <c r="AR94" i="10"/>
  <c r="AE76" i="10"/>
  <c r="AE77" i="10" s="1"/>
  <c r="AB76" i="10"/>
  <c r="AB77" i="10" s="1"/>
  <c r="AQ93" i="10"/>
  <c r="N76" i="10"/>
  <c r="N77" i="10" s="1"/>
  <c r="AS95" i="10"/>
  <c r="K76" i="10"/>
  <c r="K77" i="10" s="1"/>
  <c r="AN76" i="10"/>
  <c r="AN77" i="10" s="1"/>
  <c r="AF94" i="10"/>
  <c r="AC98" i="10"/>
  <c r="AF104" i="10"/>
  <c r="AD93" i="10"/>
  <c r="M96" i="10"/>
  <c r="AU98" i="10"/>
  <c r="AO104" i="10"/>
  <c r="AO93" i="10"/>
  <c r="AF96" i="10"/>
  <c r="I94" i="10"/>
  <c r="AQ96" i="10"/>
  <c r="AV94" i="10"/>
  <c r="AI97" i="10"/>
  <c r="AB103" i="10"/>
  <c r="P95" i="10"/>
  <c r="C98" i="10"/>
  <c r="AR103" i="10"/>
  <c r="AB95" i="10"/>
  <c r="R98" i="10"/>
  <c r="N104" i="10"/>
  <c r="L93" i="10"/>
  <c r="AT95" i="10"/>
  <c r="AG98" i="10"/>
  <c r="AE104" i="10"/>
  <c r="C76" i="10"/>
  <c r="C77" i="10" s="1"/>
  <c r="Z76" i="10"/>
  <c r="Z77" i="10" s="1"/>
  <c r="T94" i="10"/>
  <c r="G97" i="10"/>
  <c r="C103" i="10"/>
  <c r="AI94" i="10"/>
  <c r="V97" i="10"/>
  <c r="P103" i="10"/>
  <c r="C95" i="10"/>
  <c r="AK97" i="10"/>
  <c r="AG103" i="10"/>
  <c r="R95" i="10"/>
  <c r="E98" i="10"/>
  <c r="AT103" i="10"/>
  <c r="W93" i="10"/>
  <c r="J96" i="10"/>
  <c r="AR98" i="10"/>
  <c r="AN104" i="10"/>
  <c r="AL93" i="10"/>
  <c r="Y96" i="10"/>
  <c r="F94" i="10"/>
  <c r="AN96" i="10"/>
  <c r="U94" i="10"/>
  <c r="H97" i="10"/>
  <c r="AB97" i="10"/>
  <c r="AE103" i="10"/>
  <c r="L95" i="10"/>
  <c r="AT97" i="10"/>
  <c r="AN103" i="10"/>
  <c r="AN105" i="10" s="1"/>
  <c r="AN106" i="10" s="1"/>
  <c r="AE95" i="10"/>
  <c r="N98" i="10"/>
  <c r="J104" i="10"/>
  <c r="H93" i="10"/>
  <c r="AP95" i="10"/>
  <c r="Z98" i="10"/>
  <c r="W104" i="10"/>
  <c r="AU93" i="10"/>
  <c r="AH96" i="10"/>
  <c r="O94" i="10"/>
  <c r="AW96" i="10"/>
  <c r="AP76" i="10"/>
  <c r="AP77" i="10" s="1"/>
  <c r="AA94" i="10"/>
  <c r="Q97" i="10"/>
  <c r="M103" i="10"/>
  <c r="AS94" i="10"/>
  <c r="AC97" i="10"/>
  <c r="AD103" i="10"/>
  <c r="AM76" i="10"/>
  <c r="AM77" i="10" s="1"/>
  <c r="AS76" i="10"/>
  <c r="AS77" i="10" s="1"/>
  <c r="S93" i="10"/>
  <c r="F96" i="10"/>
  <c r="AN98" i="10"/>
  <c r="AJ104" i="10"/>
  <c r="AH93" i="10"/>
  <c r="U96" i="10"/>
  <c r="AW104" i="10"/>
  <c r="AW93" i="10"/>
  <c r="AJ96" i="10"/>
  <c r="Q94" i="10"/>
  <c r="D97" i="10"/>
  <c r="S76" i="10"/>
  <c r="S77" i="10" s="1"/>
  <c r="I95" i="10"/>
  <c r="AQ97" i="10"/>
  <c r="AM103" i="10"/>
  <c r="X95" i="10"/>
  <c r="K98" i="10"/>
  <c r="E104" i="10"/>
  <c r="E93" i="10"/>
  <c r="AM95" i="10"/>
  <c r="AD98" i="10"/>
  <c r="V104" i="10"/>
  <c r="T93" i="10"/>
  <c r="G96" i="10"/>
  <c r="AO98" i="10"/>
  <c r="AI104" i="10"/>
  <c r="AU97" i="10"/>
  <c r="AQ103" i="10"/>
  <c r="AF95" i="10"/>
  <c r="O98" i="10"/>
  <c r="I104" i="10"/>
  <c r="I93" i="10"/>
  <c r="AQ95" i="10"/>
  <c r="AA98" i="10"/>
  <c r="AD104" i="10"/>
  <c r="X93" i="10"/>
  <c r="K96" i="10"/>
  <c r="AS98" i="10"/>
  <c r="AM104" i="10"/>
  <c r="Y76" i="10"/>
  <c r="Y77" i="10" s="1"/>
  <c r="P94" i="10"/>
  <c r="C97" i="10"/>
  <c r="AB94" i="10"/>
  <c r="R97" i="10"/>
  <c r="L103" i="10"/>
  <c r="AT94" i="10"/>
  <c r="AG97" i="10"/>
  <c r="Z103" i="10"/>
  <c r="N95" i="10"/>
  <c r="AV97" i="10"/>
  <c r="AP103" i="10"/>
  <c r="O76" i="10"/>
  <c r="O77" i="10" s="1"/>
  <c r="AI93" i="10"/>
  <c r="V96" i="10"/>
  <c r="C94" i="10"/>
  <c r="AK96" i="10"/>
  <c r="R94" i="10"/>
  <c r="E97" i="10"/>
  <c r="AG94" i="10"/>
  <c r="T97" i="10"/>
  <c r="N103" i="10"/>
  <c r="N105" i="10" s="1"/>
  <c r="N106" i="10" s="1"/>
  <c r="P76" i="10"/>
  <c r="P77" i="10" s="1"/>
  <c r="Y95" i="10"/>
  <c r="L98" i="10"/>
  <c r="H104" i="10"/>
  <c r="F93" i="10"/>
  <c r="AN95" i="10"/>
  <c r="AE98" i="10"/>
  <c r="U104" i="10"/>
  <c r="U93" i="10"/>
  <c r="H96" i="10"/>
  <c r="AP98" i="10"/>
  <c r="AL104" i="10"/>
  <c r="AJ93" i="10"/>
  <c r="W96" i="10"/>
  <c r="AT96" i="10"/>
  <c r="AE94" i="10"/>
  <c r="N97" i="10"/>
  <c r="H103" i="10"/>
  <c r="H105" i="10" s="1"/>
  <c r="H106" i="10" s="1"/>
  <c r="AP94" i="10"/>
  <c r="Z97" i="10"/>
  <c r="Y103" i="10"/>
  <c r="J95" i="10"/>
  <c r="AR97" i="10"/>
  <c r="AL103" i="10"/>
  <c r="AO76" i="10"/>
  <c r="AO77" i="10" s="1"/>
  <c r="O93" i="10"/>
  <c r="AW95" i="10"/>
  <c r="AJ98" i="10"/>
  <c r="AC104" i="10"/>
  <c r="AA93" i="10"/>
  <c r="Q96" i="10"/>
  <c r="AS104" i="10"/>
  <c r="AS93" i="10"/>
  <c r="AC96" i="10"/>
  <c r="M94" i="10"/>
  <c r="AU96" i="10"/>
  <c r="D76" i="10"/>
  <c r="D77" i="10" s="1"/>
  <c r="U95" i="10"/>
  <c r="H98" i="10"/>
  <c r="D104" i="10"/>
  <c r="AJ95" i="10"/>
  <c r="W98" i="10"/>
  <c r="Q104" i="10"/>
  <c r="Q93" i="10"/>
  <c r="D96" i="10"/>
  <c r="AL98" i="10"/>
  <c r="AH104" i="10"/>
  <c r="AC93" i="10"/>
  <c r="S96" i="10"/>
  <c r="AU104" i="10"/>
  <c r="AJ76" i="10"/>
  <c r="AJ77" i="10" s="1"/>
  <c r="X94" i="10"/>
  <c r="K97" i="10"/>
  <c r="G103" i="10"/>
  <c r="AM94" i="10"/>
  <c r="AD97" i="10"/>
  <c r="T103" i="10"/>
  <c r="G95" i="10"/>
  <c r="AO97" i="10"/>
  <c r="AK103" i="10"/>
  <c r="V95" i="10"/>
  <c r="I98" i="10"/>
  <c r="C104" i="10"/>
  <c r="K103" i="10"/>
  <c r="AQ94" i="10"/>
  <c r="AA97" i="10"/>
  <c r="X103" i="10"/>
  <c r="K95" i="10"/>
  <c r="AS97" i="10"/>
  <c r="AO103" i="10"/>
  <c r="AD95" i="10"/>
  <c r="M98" i="10"/>
  <c r="G104" i="10"/>
  <c r="AB93" i="10"/>
  <c r="R96" i="10"/>
  <c r="AV104" i="10"/>
  <c r="AT93" i="10"/>
  <c r="AG96" i="10"/>
  <c r="N94" i="10"/>
  <c r="AV96" i="10"/>
  <c r="Z94" i="10"/>
  <c r="P97" i="10"/>
  <c r="J103" i="10"/>
  <c r="J105" i="10" s="1"/>
  <c r="J106" i="10" s="1"/>
  <c r="V76" i="10"/>
  <c r="V77" i="10" s="1"/>
  <c r="L76" i="10"/>
  <c r="L77" i="10" s="1"/>
  <c r="C93" i="10"/>
  <c r="AK95" i="10"/>
  <c r="X98" i="10"/>
  <c r="T104" i="10"/>
  <c r="R93" i="10"/>
  <c r="E96" i="10"/>
  <c r="AM98" i="10"/>
  <c r="AG104" i="10"/>
  <c r="AG93" i="10"/>
  <c r="T96" i="10"/>
  <c r="AV93" i="10"/>
  <c r="AI96" i="10"/>
  <c r="AN94" i="10"/>
  <c r="AE97" i="10"/>
  <c r="W103" i="10"/>
  <c r="W105" i="10" s="1"/>
  <c r="W106" i="10" s="1"/>
  <c r="H95" i="10"/>
  <c r="AP97" i="10"/>
  <c r="AJ103" i="10"/>
  <c r="AJ105" i="10" s="1"/>
  <c r="AJ106" i="10" s="1"/>
  <c r="W95" i="10"/>
  <c r="J98" i="10"/>
  <c r="F104" i="10"/>
  <c r="D93" i="10"/>
  <c r="AL95" i="10"/>
  <c r="Y98" i="10"/>
  <c r="S104" i="10"/>
  <c r="N96" i="10"/>
  <c r="AV98" i="10"/>
  <c r="AR104" i="10"/>
  <c r="AP93" i="10"/>
  <c r="Z96" i="10"/>
  <c r="J94" i="10"/>
  <c r="AR96" i="10"/>
  <c r="Y94" i="10"/>
  <c r="L97" i="10"/>
  <c r="F103" i="10"/>
  <c r="AL76" i="10"/>
  <c r="AL77" i="10" s="1"/>
  <c r="Q95" i="10"/>
  <c r="D98" i="10"/>
  <c r="AU103" i="10"/>
  <c r="AC95" i="10"/>
  <c r="S98" i="10"/>
  <c r="M104" i="10"/>
  <c r="M93" i="10"/>
  <c r="AU95" i="10"/>
  <c r="AH98" i="10"/>
  <c r="AA104" i="10"/>
  <c r="AF93" i="10"/>
  <c r="O96" i="10"/>
  <c r="AW98" i="10"/>
  <c r="AQ104" i="10"/>
  <c r="R76" i="10"/>
  <c r="R77" i="10" s="1"/>
  <c r="AV76" i="10"/>
  <c r="AV77" i="10" s="1"/>
  <c r="AJ94" i="10"/>
  <c r="W97" i="10"/>
  <c r="S103" i="10"/>
  <c r="D95" i="10"/>
  <c r="AL97" i="10"/>
  <c r="AC103" i="10"/>
  <c r="AC105" i="10" s="1"/>
  <c r="AC106" i="10" s="1"/>
  <c r="S95" i="10"/>
  <c r="F98" i="10"/>
  <c r="AW103" i="10"/>
  <c r="AW105" i="10" s="1"/>
  <c r="AW106" i="10" s="1"/>
  <c r="AH95" i="10"/>
  <c r="U98" i="10"/>
  <c r="O104" i="10"/>
  <c r="W76" i="10"/>
  <c r="W77" i="10" s="1"/>
  <c r="AM93" i="10"/>
  <c r="AD96" i="10"/>
  <c r="G94" i="10"/>
  <c r="AO96" i="10"/>
  <c r="V94" i="10"/>
  <c r="I97" i="10"/>
  <c r="E103" i="10"/>
  <c r="AK94" i="10"/>
  <c r="X97" i="10"/>
  <c r="R103" i="10"/>
  <c r="AA96" i="10"/>
  <c r="K94" i="10"/>
  <c r="AS96" i="10"/>
  <c r="AD94" i="10"/>
  <c r="M97" i="10"/>
  <c r="I103" i="10"/>
  <c r="AO94" i="10"/>
  <c r="AF97" i="10"/>
  <c r="V103" i="10"/>
  <c r="V105" i="10" s="1"/>
  <c r="V106" i="10" s="1"/>
  <c r="X76" i="10"/>
  <c r="X77" i="10" s="1"/>
  <c r="AG95" i="10"/>
  <c r="T98" i="10"/>
  <c r="P104" i="10"/>
  <c r="N93" i="10"/>
  <c r="AV95" i="10"/>
  <c r="AI98" i="10"/>
  <c r="Z104" i="10"/>
  <c r="Z93" i="10"/>
  <c r="P96" i="10"/>
  <c r="AT104" i="10"/>
  <c r="AR93" i="10"/>
  <c r="AB96" i="10"/>
  <c r="AI76" i="10"/>
  <c r="AI77" i="10" s="1"/>
  <c r="E95" i="10"/>
  <c r="AM97" i="10"/>
  <c r="AI103" i="10"/>
  <c r="T95" i="10"/>
  <c r="G98" i="10"/>
  <c r="AV103" i="10"/>
  <c r="AV105" i="10" s="1"/>
  <c r="AV106" i="10" s="1"/>
  <c r="AI95" i="10"/>
  <c r="V98" i="10"/>
  <c r="R104" i="10"/>
  <c r="P93" i="10"/>
  <c r="C96" i="10"/>
  <c r="AK98" i="10"/>
  <c r="AB104" i="10"/>
  <c r="Q76" i="10"/>
  <c r="Q77" i="10" s="1"/>
  <c r="H94" i="10"/>
  <c r="AP96" i="10"/>
  <c r="W94" i="10"/>
  <c r="J97" i="10"/>
  <c r="D103" i="10"/>
  <c r="D105" i="10" s="1"/>
  <c r="D106" i="10" s="1"/>
  <c r="AL94" i="10"/>
  <c r="Y97" i="10"/>
  <c r="U103" i="10"/>
  <c r="U105" i="10" s="1"/>
  <c r="U106" i="10" s="1"/>
  <c r="F95" i="10"/>
  <c r="AN97" i="10"/>
  <c r="AH103" i="10"/>
  <c r="AH105" i="10" s="1"/>
  <c r="AH106" i="10" s="1"/>
  <c r="Z95" i="10"/>
  <c r="P98" i="10"/>
  <c r="L104" i="10"/>
  <c r="J93" i="10"/>
  <c r="AR95" i="10"/>
  <c r="AB98" i="10"/>
  <c r="Y104" i="10"/>
  <c r="Y93" i="10"/>
  <c r="L96" i="10"/>
  <c r="AT98" i="10"/>
  <c r="AP104" i="10"/>
  <c r="AN93" i="10"/>
  <c r="AE96" i="10"/>
  <c r="AR76" i="10"/>
  <c r="AR77" i="10" s="1"/>
  <c r="AC94" i="10"/>
  <c r="S97" i="10"/>
  <c r="O103" i="10"/>
  <c r="O105" i="10" s="1"/>
  <c r="O106" i="10" s="1"/>
  <c r="AU94" i="10"/>
  <c r="AH97" i="10"/>
  <c r="AF103" i="10"/>
  <c r="AF105" i="10" s="1"/>
  <c r="AF106" i="10" s="1"/>
  <c r="O95" i="10"/>
  <c r="AW97" i="10"/>
  <c r="AS103" i="10"/>
  <c r="AA95" i="10"/>
  <c r="Q98" i="10"/>
  <c r="K104" i="10"/>
  <c r="T76" i="10"/>
  <c r="T77" i="10" s="1"/>
  <c r="D94" i="10"/>
  <c r="AL96" i="10"/>
  <c r="S94" i="10"/>
  <c r="F97" i="10"/>
  <c r="AT76" i="10"/>
  <c r="AT77" i="10" s="1"/>
  <c r="AH94" i="10"/>
  <c r="U97" i="10"/>
  <c r="Q103" i="10"/>
  <c r="Q105" i="10" s="1"/>
  <c r="Q106" i="10" s="1"/>
  <c r="AY21" i="10"/>
  <c r="AW94" i="10"/>
  <c r="AJ97" i="10"/>
  <c r="AA103" i="10"/>
  <c r="AC76" i="10"/>
  <c r="AC77" i="10" s="1"/>
  <c r="G93" i="10"/>
  <c r="AO95" i="10"/>
  <c r="AF98" i="10"/>
  <c r="X104" i="10"/>
  <c r="V93" i="10"/>
  <c r="I96" i="10"/>
  <c r="AQ98" i="10"/>
  <c r="AK104" i="10"/>
  <c r="AK93" i="10"/>
  <c r="X96" i="10"/>
  <c r="E94" i="10"/>
  <c r="AM96" i="10"/>
  <c r="N84" i="10"/>
  <c r="AV86" i="10"/>
  <c r="Y84" i="10"/>
  <c r="P84" i="10"/>
  <c r="AE84" i="10"/>
  <c r="J84" i="10"/>
  <c r="AR86" i="10"/>
  <c r="U84" i="10"/>
  <c r="L84" i="10"/>
  <c r="AT86" i="10"/>
  <c r="W84" i="10"/>
  <c r="V84" i="10"/>
  <c r="AG84" i="10"/>
  <c r="X84" i="10"/>
  <c r="AI84" i="10"/>
  <c r="R84" i="10"/>
  <c r="Z84" i="10"/>
  <c r="T84" i="10"/>
  <c r="AB84" i="10"/>
  <c r="AA84" i="10"/>
  <c r="G82" i="10"/>
  <c r="AO84" i="10"/>
  <c r="AC84" i="10"/>
  <c r="I82" i="10"/>
  <c r="AQ84" i="10"/>
  <c r="AD84" i="10"/>
  <c r="C82" i="10"/>
  <c r="AK84" i="10"/>
  <c r="AF84" i="10"/>
  <c r="E82" i="10"/>
  <c r="AM84" i="10"/>
  <c r="D82" i="10"/>
  <c r="AL84" i="10"/>
  <c r="O82" i="10"/>
  <c r="AW84" i="10"/>
  <c r="F82" i="10"/>
  <c r="AN84" i="10"/>
  <c r="Q82" i="10"/>
  <c r="D85" i="10"/>
  <c r="AH84" i="10"/>
  <c r="K82" i="10"/>
  <c r="AS84" i="10"/>
  <c r="AJ84" i="10"/>
  <c r="M82" i="10"/>
  <c r="AU84" i="10"/>
  <c r="L82" i="10"/>
  <c r="AT84" i="10"/>
  <c r="W82" i="10"/>
  <c r="J85" i="10"/>
  <c r="N82" i="10"/>
  <c r="AV84" i="10"/>
  <c r="Y82" i="10"/>
  <c r="L85" i="10"/>
  <c r="H82" i="10"/>
  <c r="AP84" i="10"/>
  <c r="S82" i="10"/>
  <c r="F85" i="10"/>
  <c r="J82" i="10"/>
  <c r="AR84" i="10"/>
  <c r="U82" i="10"/>
  <c r="H85" i="10"/>
  <c r="T82" i="10"/>
  <c r="G85" i="10"/>
  <c r="AB82" i="10"/>
  <c r="R85" i="10"/>
  <c r="V82" i="10"/>
  <c r="I85" i="10"/>
  <c r="AG82" i="10"/>
  <c r="T85" i="10"/>
  <c r="P82" i="10"/>
  <c r="C85" i="10"/>
  <c r="AE82" i="10"/>
  <c r="N85" i="10"/>
  <c r="AY32" i="10"/>
  <c r="R82" i="10"/>
  <c r="E85" i="10"/>
  <c r="Z82" i="10"/>
  <c r="P85" i="10"/>
  <c r="AF82" i="10"/>
  <c r="O85" i="10"/>
  <c r="AM82" i="10"/>
  <c r="AD85" i="10"/>
  <c r="AA82" i="10"/>
  <c r="Q85" i="10"/>
  <c r="AY22" i="10"/>
  <c r="AO82" i="10"/>
  <c r="AF85" i="10"/>
  <c r="X82" i="10"/>
  <c r="K85" i="10"/>
  <c r="AI82" i="10"/>
  <c r="V85" i="10"/>
  <c r="AD82" i="10"/>
  <c r="M85" i="10"/>
  <c r="AK82" i="10"/>
  <c r="X85" i="10"/>
  <c r="AJ82" i="10"/>
  <c r="W85" i="10"/>
  <c r="AU82" i="10"/>
  <c r="AH85" i="10"/>
  <c r="AL82" i="10"/>
  <c r="Y85" i="10"/>
  <c r="AW82" i="10"/>
  <c r="AJ85" i="10"/>
  <c r="AC82" i="10"/>
  <c r="S85" i="10"/>
  <c r="AQ82" i="10"/>
  <c r="AA85" i="10"/>
  <c r="AH82" i="10"/>
  <c r="U85" i="10"/>
  <c r="AS82" i="10"/>
  <c r="AC85" i="10"/>
  <c r="AR82" i="10"/>
  <c r="AB85" i="10"/>
  <c r="H83" i="10"/>
  <c r="AP85" i="10"/>
  <c r="AT82" i="10"/>
  <c r="AG85" i="10"/>
  <c r="J83" i="10"/>
  <c r="AR85" i="10"/>
  <c r="AN82" i="10"/>
  <c r="AE85" i="10"/>
  <c r="D83" i="10"/>
  <c r="AL85" i="10"/>
  <c r="AP82" i="10"/>
  <c r="Z85" i="10"/>
  <c r="F83" i="10"/>
  <c r="AN85" i="10"/>
  <c r="E83" i="10"/>
  <c r="AM85" i="10"/>
  <c r="P83" i="10"/>
  <c r="C86" i="10"/>
  <c r="G83" i="10"/>
  <c r="AO85" i="10"/>
  <c r="R83" i="10"/>
  <c r="E86" i="10"/>
  <c r="AV82" i="10"/>
  <c r="AI85" i="10"/>
  <c r="L83" i="10"/>
  <c r="AT85" i="10"/>
  <c r="C83" i="10"/>
  <c r="AK85" i="10"/>
  <c r="N83" i="10"/>
  <c r="AV85" i="10"/>
  <c r="M83" i="10"/>
  <c r="AU85" i="10"/>
  <c r="X83" i="10"/>
  <c r="K86" i="10"/>
  <c r="O83" i="10"/>
  <c r="AW85" i="10"/>
  <c r="AD83" i="10"/>
  <c r="M86" i="10"/>
  <c r="I83" i="10"/>
  <c r="AQ85" i="10"/>
  <c r="T83" i="10"/>
  <c r="G86" i="10"/>
  <c r="K83" i="10"/>
  <c r="AS85" i="10"/>
  <c r="V83" i="10"/>
  <c r="I86" i="10"/>
  <c r="U83" i="10"/>
  <c r="H86" i="10"/>
  <c r="AY33" i="10"/>
  <c r="AC83" i="10"/>
  <c r="S86" i="10"/>
  <c r="W83" i="10"/>
  <c r="J86" i="10"/>
  <c r="AH83" i="10"/>
  <c r="U86" i="10"/>
  <c r="Q83" i="10"/>
  <c r="D86" i="10"/>
  <c r="AF83" i="10"/>
  <c r="O86" i="10"/>
  <c r="S83" i="10"/>
  <c r="F86" i="10"/>
  <c r="AA83" i="10"/>
  <c r="Q86" i="10"/>
  <c r="Z83" i="10"/>
  <c r="P86" i="10"/>
  <c r="AN83" i="10"/>
  <c r="AE86" i="10"/>
  <c r="AB83" i="10"/>
  <c r="R86" i="10"/>
  <c r="AP83" i="10"/>
  <c r="Z86" i="10"/>
  <c r="Y83" i="10"/>
  <c r="L86" i="10"/>
  <c r="AJ83" i="10"/>
  <c r="W86" i="10"/>
  <c r="AE83" i="10"/>
  <c r="N86" i="10"/>
  <c r="AL83" i="10"/>
  <c r="Y86" i="10"/>
  <c r="AK83" i="10"/>
  <c r="X86" i="10"/>
  <c r="AV83" i="10"/>
  <c r="AI86" i="10"/>
  <c r="AM83" i="10"/>
  <c r="AD86" i="10"/>
  <c r="C84" i="10"/>
  <c r="AK86" i="10"/>
  <c r="AG83" i="10"/>
  <c r="T86" i="10"/>
  <c r="AR83" i="10"/>
  <c r="AB86" i="10"/>
  <c r="AI83" i="10"/>
  <c r="V86" i="10"/>
  <c r="AT83" i="10"/>
  <c r="AG86" i="10"/>
  <c r="AS83" i="10"/>
  <c r="AC86" i="10"/>
  <c r="I84" i="10"/>
  <c r="AQ86" i="10"/>
  <c r="AU83" i="10"/>
  <c r="AH86" i="10"/>
  <c r="K84" i="10"/>
  <c r="AS86" i="10"/>
  <c r="AO83" i="10"/>
  <c r="AF86" i="10"/>
  <c r="E84" i="10"/>
  <c r="AM86" i="10"/>
  <c r="AQ83" i="10"/>
  <c r="AA86" i="10"/>
  <c r="G84" i="10"/>
  <c r="AO86" i="10"/>
  <c r="F84" i="10"/>
  <c r="AN86" i="10"/>
  <c r="Q84" i="10"/>
  <c r="H84" i="10"/>
  <c r="AP86" i="10"/>
  <c r="S84" i="10"/>
  <c r="AW83" i="10"/>
  <c r="AJ86" i="10"/>
  <c r="M84" i="10"/>
  <c r="AU86" i="10"/>
  <c r="D84" i="10"/>
  <c r="AL86" i="10"/>
  <c r="O84" i="10"/>
  <c r="AW86" i="10"/>
  <c r="J99" i="10" l="1"/>
  <c r="J100" i="10" s="1"/>
  <c r="E105" i="10"/>
  <c r="E106" i="10" s="1"/>
  <c r="V99" i="10"/>
  <c r="V100" i="10" s="1"/>
  <c r="AN99" i="10"/>
  <c r="AN100" i="10" s="1"/>
  <c r="S105" i="10"/>
  <c r="S106" i="10" s="1"/>
  <c r="AU105" i="10"/>
  <c r="AU106" i="10" s="1"/>
  <c r="AE105" i="10"/>
  <c r="AE106" i="10" s="1"/>
  <c r="AK99" i="10"/>
  <c r="AK100" i="10" s="1"/>
  <c r="AI105" i="10"/>
  <c r="AI106" i="10" s="1"/>
  <c r="R99" i="10"/>
  <c r="R100" i="10" s="1"/>
  <c r="N99" i="10"/>
  <c r="N100" i="10" s="1"/>
  <c r="G99" i="10"/>
  <c r="G100" i="10" s="1"/>
  <c r="Y99" i="10"/>
  <c r="Y100" i="10" s="1"/>
  <c r="F105" i="10"/>
  <c r="F106" i="10" s="1"/>
  <c r="AL105" i="10"/>
  <c r="AL106" i="10" s="1"/>
  <c r="AS105" i="10"/>
  <c r="AS106" i="10" s="1"/>
  <c r="AA105" i="10"/>
  <c r="AA106" i="10" s="1"/>
  <c r="I105" i="10"/>
  <c r="I106" i="10" s="1"/>
  <c r="AO105" i="10"/>
  <c r="AO106" i="10" s="1"/>
  <c r="P99" i="10"/>
  <c r="P100" i="10" s="1"/>
  <c r="AV87" i="10"/>
  <c r="AV88" i="10" s="1"/>
  <c r="AP87" i="10"/>
  <c r="AP88" i="10" s="1"/>
  <c r="AN87" i="10"/>
  <c r="AN88" i="10" s="1"/>
  <c r="AT87" i="10"/>
  <c r="AT88" i="10" s="1"/>
  <c r="AR87" i="10"/>
  <c r="AR88" i="10" s="1"/>
  <c r="AS87" i="10"/>
  <c r="AS88" i="10" s="1"/>
  <c r="AH87" i="10"/>
  <c r="AH88" i="10" s="1"/>
  <c r="AQ87" i="10"/>
  <c r="AQ88" i="10" s="1"/>
  <c r="AC87" i="10"/>
  <c r="AC88" i="10" s="1"/>
  <c r="AW87" i="10"/>
  <c r="AW88" i="10" s="1"/>
  <c r="AL87" i="10"/>
  <c r="AL88" i="10" s="1"/>
  <c r="AU87" i="10"/>
  <c r="AU88" i="10" s="1"/>
  <c r="AJ87" i="10"/>
  <c r="AJ88" i="10" s="1"/>
  <c r="AK87" i="10"/>
  <c r="AK88" i="10" s="1"/>
  <c r="AD87" i="10"/>
  <c r="AD88" i="10" s="1"/>
  <c r="AI87" i="10"/>
  <c r="AI88" i="10" s="1"/>
  <c r="X87" i="10"/>
  <c r="X88" i="10" s="1"/>
  <c r="AO87" i="10"/>
  <c r="AO88" i="10" s="1"/>
  <c r="AE87" i="10"/>
  <c r="AE88" i="10" s="1"/>
  <c r="AG87" i="10"/>
  <c r="AG88" i="10" s="1"/>
  <c r="V87" i="10"/>
  <c r="V88" i="10" s="1"/>
  <c r="AB87" i="10"/>
  <c r="AB88" i="10" s="1"/>
  <c r="T87" i="10"/>
  <c r="T88" i="10" s="1"/>
  <c r="U87" i="10"/>
  <c r="U88" i="10" s="1"/>
  <c r="S87" i="10"/>
  <c r="S88" i="10" s="1"/>
  <c r="Y87" i="10"/>
  <c r="Y88" i="10" s="1"/>
  <c r="W87" i="10"/>
  <c r="W88" i="10" s="1"/>
  <c r="Z99" i="10"/>
  <c r="Z100" i="10" s="1"/>
  <c r="AF99" i="10"/>
  <c r="AF100" i="10" s="1"/>
  <c r="AP99" i="10"/>
  <c r="AP100" i="10" s="1"/>
  <c r="AV99" i="10"/>
  <c r="AV100" i="10" s="1"/>
  <c r="AG99" i="10"/>
  <c r="AG100" i="10" s="1"/>
  <c r="AB99" i="10"/>
  <c r="AB100" i="10" s="1"/>
  <c r="AK105" i="10"/>
  <c r="AK106" i="10" s="1"/>
  <c r="AC99" i="10"/>
  <c r="AC100" i="10" s="1"/>
  <c r="AA99" i="10"/>
  <c r="AA100" i="10" s="1"/>
  <c r="AI99" i="10"/>
  <c r="AI100" i="10" s="1"/>
  <c r="AP105" i="10"/>
  <c r="AP106" i="10" s="1"/>
  <c r="T99" i="10"/>
  <c r="T100" i="10" s="1"/>
  <c r="AM105" i="10"/>
  <c r="AM106" i="10" s="1"/>
  <c r="AH99" i="10"/>
  <c r="AH100" i="10" s="1"/>
  <c r="S99" i="10"/>
  <c r="S100" i="10" s="1"/>
  <c r="AT105" i="10"/>
  <c r="AT106" i="10" s="1"/>
  <c r="AB105" i="10"/>
  <c r="AB106" i="10" s="1"/>
  <c r="AO99" i="10"/>
  <c r="AO100" i="10" s="1"/>
  <c r="AD99" i="10"/>
  <c r="AD100" i="10" s="1"/>
  <c r="AQ99" i="10"/>
  <c r="AQ100" i="10" s="1"/>
  <c r="AA87" i="10"/>
  <c r="AA88" i="10" s="1"/>
  <c r="AM87" i="10"/>
  <c r="AM88" i="10" s="1"/>
  <c r="AF87" i="10"/>
  <c r="AF88" i="10" s="1"/>
  <c r="Z87" i="10"/>
  <c r="Z88" i="10" s="1"/>
  <c r="AR99" i="10"/>
  <c r="AR100" i="10" s="1"/>
  <c r="AM99" i="10"/>
  <c r="AM100" i="10" s="1"/>
  <c r="AT99" i="10"/>
  <c r="AT100" i="10" s="1"/>
  <c r="X105" i="10"/>
  <c r="X106" i="10" s="1"/>
  <c r="T105" i="10"/>
  <c r="T106" i="10" s="1"/>
  <c r="AS99" i="10"/>
  <c r="AS100" i="10" s="1"/>
  <c r="Y105" i="10"/>
  <c r="Y106" i="10" s="1"/>
  <c r="AJ99" i="10"/>
  <c r="AJ100" i="10" s="1"/>
  <c r="U99" i="10"/>
  <c r="U100" i="10" s="1"/>
  <c r="Z105" i="10"/>
  <c r="Z106" i="10" s="1"/>
  <c r="X99" i="10"/>
  <c r="X100" i="10" s="1"/>
  <c r="AQ105" i="10"/>
  <c r="AQ106" i="10" s="1"/>
  <c r="AW99" i="10"/>
  <c r="AW100" i="10" s="1"/>
  <c r="AD105" i="10"/>
  <c r="AD106" i="10" s="1"/>
  <c r="AU99" i="10"/>
  <c r="AU100" i="10" s="1"/>
  <c r="AL99" i="10"/>
  <c r="AL100" i="10" s="1"/>
  <c r="W99" i="10"/>
  <c r="W100" i="10" s="1"/>
  <c r="AG105" i="10"/>
  <c r="AG106" i="10" s="1"/>
  <c r="AR105" i="10"/>
  <c r="AR106" i="10" s="1"/>
  <c r="AE99" i="10"/>
  <c r="AE100" i="10" s="1"/>
  <c r="R87" i="10"/>
  <c r="R88" i="10" s="1"/>
  <c r="K87" i="10"/>
  <c r="K88" i="10" s="1"/>
  <c r="K105" i="10"/>
  <c r="K106" i="10" s="1"/>
  <c r="Q99" i="10"/>
  <c r="Q100" i="10" s="1"/>
  <c r="L105" i="10"/>
  <c r="L106" i="10" s="1"/>
  <c r="L99" i="10"/>
  <c r="L100" i="10" s="1"/>
  <c r="P87" i="10"/>
  <c r="P88" i="10" s="1"/>
  <c r="N87" i="10"/>
  <c r="N88" i="10" s="1"/>
  <c r="L87" i="10"/>
  <c r="L88" i="10" s="1"/>
  <c r="M87" i="10"/>
  <c r="M88" i="10" s="1"/>
  <c r="Q87" i="10"/>
  <c r="Q88" i="10" s="1"/>
  <c r="O87" i="10"/>
  <c r="O88" i="10" s="1"/>
  <c r="R105" i="10"/>
  <c r="R106" i="10" s="1"/>
  <c r="M99" i="10"/>
  <c r="M100" i="10" s="1"/>
  <c r="O99" i="10"/>
  <c r="O100" i="10" s="1"/>
  <c r="M105" i="10"/>
  <c r="M106" i="10" s="1"/>
  <c r="P105" i="10"/>
  <c r="P106" i="10" s="1"/>
  <c r="K99" i="10"/>
  <c r="K100" i="10" s="1"/>
  <c r="AY83" i="10"/>
  <c r="AY85" i="10"/>
  <c r="G87" i="10"/>
  <c r="G88" i="10" s="1"/>
  <c r="AY96" i="10"/>
  <c r="G105" i="10"/>
  <c r="G106" i="10" s="1"/>
  <c r="F99" i="10"/>
  <c r="F100" i="10" s="1"/>
  <c r="E99" i="10"/>
  <c r="E100" i="10" s="1"/>
  <c r="H99" i="10"/>
  <c r="H100" i="10" s="1"/>
  <c r="AY95" i="10"/>
  <c r="AY84" i="10"/>
  <c r="AY86" i="10"/>
  <c r="J87" i="10"/>
  <c r="J88" i="10" s="1"/>
  <c r="H87" i="10"/>
  <c r="H88" i="10" s="1"/>
  <c r="F87" i="10"/>
  <c r="F88" i="10" s="1"/>
  <c r="D87" i="10"/>
  <c r="D88" i="10" s="1"/>
  <c r="E87" i="10"/>
  <c r="E88" i="10" s="1"/>
  <c r="I87" i="10"/>
  <c r="I88" i="10" s="1"/>
  <c r="D99" i="10"/>
  <c r="D100" i="10" s="1"/>
  <c r="AY104" i="10"/>
  <c r="AY19" i="10" s="1"/>
  <c r="AY94" i="10"/>
  <c r="AY97" i="10"/>
  <c r="I99" i="10"/>
  <c r="I100" i="10" s="1"/>
  <c r="AY98" i="10"/>
  <c r="C87" i="10"/>
  <c r="C88" i="10" s="1"/>
  <c r="AY82" i="10"/>
  <c r="C99" i="10"/>
  <c r="C100" i="10" s="1"/>
  <c r="AY93" i="10"/>
  <c r="AY103" i="10"/>
  <c r="C105" i="10"/>
  <c r="C106" i="10" s="1"/>
  <c r="AY18" i="10" l="1"/>
  <c r="AY105" i="10"/>
  <c r="AY106" i="10" s="1"/>
  <c r="AY99" i="10"/>
  <c r="AY10" i="10" s="1"/>
  <c r="AY87" i="10"/>
  <c r="AY25" i="10" s="1"/>
  <c r="AY88" i="10" l="1"/>
  <c r="AY26" i="10"/>
  <c r="AY29" i="10"/>
  <c r="AY28" i="10"/>
  <c r="AY27" i="10"/>
  <c r="AY100" i="10"/>
  <c r="AY12" i="10"/>
  <c r="AY13" i="10"/>
  <c r="AY11" i="10"/>
  <c r="AY15" i="10"/>
  <c r="AY14" i="10"/>
  <c r="AY16" i="10" l="1"/>
  <c r="AY30" i="10"/>
</calcChain>
</file>

<file path=xl/sharedStrings.xml><?xml version="1.0" encoding="utf-8"?>
<sst xmlns="http://schemas.openxmlformats.org/spreadsheetml/2006/main" count="3836" uniqueCount="892">
  <si>
    <t xml:space="preserve">Fjöldi </t>
  </si>
  <si>
    <t xml:space="preserve">Númer í </t>
  </si>
  <si>
    <t>Nafn</t>
  </si>
  <si>
    <t>deilda</t>
  </si>
  <si>
    <t>stærðarröð</t>
  </si>
  <si>
    <t>Almenni lífeyrissjóðurinn</t>
  </si>
  <si>
    <t>Eftirlaunasjóður FÍA</t>
  </si>
  <si>
    <t>Eftirlaunasjóður Reykjanesbæjar</t>
  </si>
  <si>
    <t>Eftirlaunasjóður starfsmanna Hafnarfjarðarkaupstaðar</t>
  </si>
  <si>
    <t>Eftirlaunasj. starfsm.  Útvegsb. Íslands</t>
  </si>
  <si>
    <t>Festa lífeyrissjóður</t>
  </si>
  <si>
    <t>Frjálsi lífeyrissjóðurinn</t>
  </si>
  <si>
    <t>Gildi lífeyrissjóður</t>
  </si>
  <si>
    <t>Íslenski lífeyrissjóðurinn</t>
  </si>
  <si>
    <t>Kjölur lífeyrissjóður</t>
  </si>
  <si>
    <t>Lífeyrissjóður Akraneskaupstaðar</t>
  </si>
  <si>
    <t>Lífeyrissjóður bankamanna</t>
  </si>
  <si>
    <t>Lífeyrissjóður bænda</t>
  </si>
  <si>
    <t>Lífeyrissjóður hjúkrunarfræðinga</t>
  </si>
  <si>
    <t>Lífeyrissjóður Neskaupstaðar</t>
  </si>
  <si>
    <t>Lífeyrissjóður Rangæinga</t>
  </si>
  <si>
    <t>Lífeyrissjóður starfsmanna Akureyrarbæjar</t>
  </si>
  <si>
    <t>Lífeyrissjóður starfsmanna Búnaðarbanka Íslands hf.</t>
  </si>
  <si>
    <t>Lífeyrissjóður starfsmanna Húsavíkurkaupstaðar</t>
  </si>
  <si>
    <t>Lífeyrissjóður starfsmanna Kópavogsbæjar</t>
  </si>
  <si>
    <t>Lífeyrissjóður starfsmanna Reykjavíkurborgar</t>
  </si>
  <si>
    <t>Lífeyrissjóður starfsmanna ríkisins</t>
  </si>
  <si>
    <t>Lífeyrissjóður starfsmanna sveitarfélaga</t>
  </si>
  <si>
    <t>Lífeyrissjóður starfsmanna Vestmannaeyjabæjar</t>
  </si>
  <si>
    <t>Lífeyrissjóður Tannlæknafélags Íslands</t>
  </si>
  <si>
    <t>Lífeyrissjóður verkfræðinga</t>
  </si>
  <si>
    <t>Lífeyrissjóður verslunarmanna</t>
  </si>
  <si>
    <t>Lífeyrissjóður Vestfirðinga</t>
  </si>
  <si>
    <t>Lífeyrissjóður Vestmannaeyja</t>
  </si>
  <si>
    <t>Sameinaði lífeyrissjóðurinn</t>
  </si>
  <si>
    <t>Stafir lífeyrissjóður</t>
  </si>
  <si>
    <t>Stapi lífeyrissjóður</t>
  </si>
  <si>
    <t>Söfnunarsjóður lífeyrisréttinda</t>
  </si>
  <si>
    <t xml:space="preserve">Hrein eign </t>
  </si>
  <si>
    <t>Aukning</t>
  </si>
  <si>
    <t xml:space="preserve"> 31.12.2009</t>
  </si>
  <si>
    <t>þús.kr.</t>
  </si>
  <si>
    <t>%</t>
  </si>
  <si>
    <t xml:space="preserve">Lífeyrissjóður starfsmanna ríkisins    </t>
  </si>
  <si>
    <t xml:space="preserve">Almenni lífeyrissjóðurinn   </t>
  </si>
  <si>
    <t xml:space="preserve">Frjálsi lífeyrissjóðurinn   </t>
  </si>
  <si>
    <t xml:space="preserve">Festa lífeyrissjóður     </t>
  </si>
  <si>
    <t xml:space="preserve">Lífeyrissjóður starfsmanna Reykjavíkurborgar   </t>
  </si>
  <si>
    <t xml:space="preserve">Lífeyrissjóður starfsmanna sveitarfélaga     </t>
  </si>
  <si>
    <t xml:space="preserve">Lífeyrissjóður hjúkrunarfræðinga      </t>
  </si>
  <si>
    <t xml:space="preserve">Kjölur lífeyrissjóður      </t>
  </si>
  <si>
    <t xml:space="preserve">Eftirlaunasjóður starfsmanna Glitnis banka   </t>
  </si>
  <si>
    <t xml:space="preserve">Eftirlaunasjóður Reykjanesbæjar      </t>
  </si>
  <si>
    <t xml:space="preserve">Lífeyrissjóður starfsmanna Kópavogsbæjar      </t>
  </si>
  <si>
    <t xml:space="preserve">Eftirlaunasjóður starfsmanna Hafnarfjarðarkaupstaðar     </t>
  </si>
  <si>
    <t xml:space="preserve">Lífeyrissjóður Akraneskaupstaðar     </t>
  </si>
  <si>
    <t xml:space="preserve">Eftirlaunasjóður Sláturfélags Suðurlands     </t>
  </si>
  <si>
    <t xml:space="preserve">Lífeyrissjóður starfsmanna Húsavíkurkaupstaðar </t>
  </si>
  <si>
    <t xml:space="preserve">Lífeyrissjóður Neskaupstaðar  </t>
  </si>
  <si>
    <t xml:space="preserve">Lífeyrissjóðurinn Skjöldur   </t>
  </si>
  <si>
    <t xml:space="preserve">Lífeyrissjóður starfsmanna Vestmannaeyjabæjar </t>
  </si>
  <si>
    <t xml:space="preserve">Eftirlaunasjóður starfsmanna Útvegsbanka Íslands   </t>
  </si>
  <si>
    <t>Samtals:</t>
  </si>
  <si>
    <t>Skýringar:</t>
  </si>
  <si>
    <t xml:space="preserve">1) Ábyrgð annarra á skuldbindingum.  2) Tekur ekki við iðgjöldum. </t>
  </si>
  <si>
    <t>Samtryggingardeildir</t>
  </si>
  <si>
    <t xml:space="preserve">Séreign </t>
  </si>
  <si>
    <t xml:space="preserve">Stigakerfi </t>
  </si>
  <si>
    <t>Hlutfalls-</t>
  </si>
  <si>
    <t>Aldursháð-</t>
  </si>
  <si>
    <t>Blandað-</t>
  </si>
  <si>
    <t>Fjárhæðir í þús. kr.</t>
  </si>
  <si>
    <t xml:space="preserve">kerfi </t>
  </si>
  <si>
    <t>kerfi</t>
  </si>
  <si>
    <t/>
  </si>
  <si>
    <t xml:space="preserve">Almenni lífeyrissjóðurinn  </t>
  </si>
  <si>
    <t xml:space="preserve">Stafir lífeyrissjóður  </t>
  </si>
  <si>
    <t xml:space="preserve">Frjálsi lífeyrissjóðurinn  </t>
  </si>
  <si>
    <t xml:space="preserve">Festa lífeyrissjóður      </t>
  </si>
  <si>
    <t xml:space="preserve">Lífeyrissjóður hjúkrunarfræðinga     </t>
  </si>
  <si>
    <t xml:space="preserve">Samtals:   </t>
  </si>
  <si>
    <t>Stigakerfi:  Iðgjöld eru umreiknuð í stig, óháð aldri sjóðfélagans.</t>
  </si>
  <si>
    <t>Hlutfallskerfi:  Lífeyrir er hlutfall af launum.</t>
  </si>
  <si>
    <t xml:space="preserve">Blandað kerfi:  Blönduð ávinnsla aldurstengdra og jafnra réttinda. </t>
  </si>
  <si>
    <t>Lífeyrissj. starfsm. ríkisins</t>
  </si>
  <si>
    <t>Lífeyrissj. verslunar-manna</t>
  </si>
  <si>
    <t>Gildi lífeyris-sjóður</t>
  </si>
  <si>
    <t>Stapi lífeyris-sjóður</t>
  </si>
  <si>
    <t>Sameinaði lífeyris-sjóðurinn</t>
  </si>
  <si>
    <t>Almenni lífeyris-sjóðurinn</t>
  </si>
  <si>
    <t>Stafir lífeyris-sjóður</t>
  </si>
  <si>
    <t>Frjálsi lífeyris-sjóðurinn</t>
  </si>
  <si>
    <t>Söfnunarsj. lífeyris-réttinda</t>
  </si>
  <si>
    <t>Festa lífeyris-sjóður</t>
  </si>
  <si>
    <t>Lífeyris-sjóður bankamanna</t>
  </si>
  <si>
    <t>Lífeyrissj. starfsm. sveitarfél.</t>
  </si>
  <si>
    <t>Lífeyrissj. verk-fræðinga</t>
  </si>
  <si>
    <t>Lífeyrissj. Vestmanna-eyja</t>
  </si>
  <si>
    <t>Íslenski lífeyris-sjóðurinn</t>
  </si>
  <si>
    <t>Lífeyris-sjóður bænda</t>
  </si>
  <si>
    <t>Lífeyrissj. hjúkrunar-fræðinga</t>
  </si>
  <si>
    <t>Lífeyrissj. starfsm. Búnaðarb.</t>
  </si>
  <si>
    <t>Eftirlauna-sjóður FÍA</t>
  </si>
  <si>
    <t>Kjölur lífeyris-sjóður</t>
  </si>
  <si>
    <t>Lífeyrissj. starfsm. Akureyrarb.</t>
  </si>
  <si>
    <t>Lífeyris-sjóður Rangæinga</t>
  </si>
  <si>
    <t>Eftirlaunasj. Reykjanes-bæjar</t>
  </si>
  <si>
    <t>Lífeyrissj. starfsm. Kópavogsb.</t>
  </si>
  <si>
    <t>Lífeyrissj. Tannlækna-félags Ísl.</t>
  </si>
  <si>
    <t>Eftirlaunasj. starfsm. Hafnarfjarðk.</t>
  </si>
  <si>
    <t>Lífeyrissj. Akranes-kaupstaðar</t>
  </si>
  <si>
    <t>Lífeyrissj. starfsm. Húsavíkurk.</t>
  </si>
  <si>
    <t>Lífeyrissj. Nes-kaupstaðar</t>
  </si>
  <si>
    <t>Lífeyrissj. stm. Vestm.eyjab.</t>
  </si>
  <si>
    <t>Eftirlaunasj. starfsm. Útvegsb. Ísl.</t>
  </si>
  <si>
    <t>Afstemm</t>
  </si>
  <si>
    <t xml:space="preserve">ALLIR   </t>
  </si>
  <si>
    <t>verslunar-</t>
  </si>
  <si>
    <t>lífeyrissj.</t>
  </si>
  <si>
    <t>lífeyris-</t>
  </si>
  <si>
    <t>banka-</t>
  </si>
  <si>
    <t xml:space="preserve">bænda </t>
  </si>
  <si>
    <t>verk-</t>
  </si>
  <si>
    <t>Vestmanna-</t>
  </si>
  <si>
    <t>Austur-</t>
  </si>
  <si>
    <t>hjúkrunar-</t>
  </si>
  <si>
    <t>sjóður</t>
  </si>
  <si>
    <t>Bolungar-</t>
  </si>
  <si>
    <t>Akranes-</t>
  </si>
  <si>
    <t>Tannl.fél.</t>
  </si>
  <si>
    <t>Flugvirkjaf.</t>
  </si>
  <si>
    <t>stm. Kópa-</t>
  </si>
  <si>
    <t>Mjólkur-</t>
  </si>
  <si>
    <t>starfsm.</t>
  </si>
  <si>
    <t>sjóðurinn</t>
  </si>
  <si>
    <t>Neskaup-</t>
  </si>
  <si>
    <t>stm. Húsavíkur-</t>
  </si>
  <si>
    <t>LÍFEYRISSJ.</t>
  </si>
  <si>
    <t xml:space="preserve">manna  </t>
  </si>
  <si>
    <t xml:space="preserve"> </t>
  </si>
  <si>
    <t>réttinda</t>
  </si>
  <si>
    <t xml:space="preserve">sjóðurinn </t>
  </si>
  <si>
    <t>manna</t>
  </si>
  <si>
    <t>fræðinga</t>
  </si>
  <si>
    <t xml:space="preserve">eyja </t>
  </si>
  <si>
    <t xml:space="preserve">lands </t>
  </si>
  <si>
    <t xml:space="preserve">fræðinga </t>
  </si>
  <si>
    <t>FÍA</t>
  </si>
  <si>
    <t>víkur</t>
  </si>
  <si>
    <t>kaupst.</t>
  </si>
  <si>
    <t xml:space="preserve">Íslands </t>
  </si>
  <si>
    <t>Íslands</t>
  </si>
  <si>
    <t>vogsbæjar</t>
  </si>
  <si>
    <t>samsöl.</t>
  </si>
  <si>
    <t>Áburðarv.</t>
  </si>
  <si>
    <t>Skjöldur</t>
  </si>
  <si>
    <t xml:space="preserve">staðar </t>
  </si>
  <si>
    <t>kaupstaðar</t>
  </si>
  <si>
    <t xml:space="preserve">SAMTALS  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</si>
  <si>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</si>
  <si>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</si>
  <si>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</si>
  <si>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</si>
  <si>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</si>
  <si>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</si>
  <si>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</si>
  <si>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</si>
  <si>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</si>
  <si>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</si>
  <si>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</si>
  <si>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</si>
  <si>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</si>
  <si>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</si>
  <si>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</si>
  <si>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</si>
  <si>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</si>
  <si>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</si>
  <si>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</si>
  <si>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</si>
  <si>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</si>
  <si>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</si>
  <si>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</si>
  <si>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</si>
  <si>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</si>
  <si>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</si>
  <si>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</si>
  <si>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</si>
  <si>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</si>
  <si>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</si>
  <si>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</si>
  <si>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</si>
  <si>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</si>
  <si>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Iðgjöld</t>
  </si>
  <si>
    <t xml:space="preserve">    Sjóðfélagar</t>
  </si>
  <si>
    <t xml:space="preserve">    Launagreiðendur </t>
  </si>
  <si>
    <t xml:space="preserve">    Réttindaflutn. og endurgr.</t>
  </si>
  <si>
    <t xml:space="preserve">    Sérstök aukaframlög samtals</t>
  </si>
  <si>
    <t>Önnur aukaframlög</t>
  </si>
  <si>
    <t xml:space="preserve">     Iðgjöld    </t>
  </si>
  <si>
    <t>Lífeyrir</t>
  </si>
  <si>
    <t xml:space="preserve">    Lífeyrir </t>
  </si>
  <si>
    <t>Útgreiðsla séreignarsp.</t>
  </si>
  <si>
    <t xml:space="preserve">    Umsjónarnefnd eftirlauna </t>
  </si>
  <si>
    <t xml:space="preserve">    Annar beinn kostn. v/ örorkulífeyris</t>
  </si>
  <si>
    <t xml:space="preserve">    Tryggingakostnaður</t>
  </si>
  <si>
    <t xml:space="preserve">     Lífeyrir    </t>
  </si>
  <si>
    <t>Fjárfestingartekjur</t>
  </si>
  <si>
    <t xml:space="preserve">    Frá samstæðufélögum</t>
  </si>
  <si>
    <t xml:space="preserve">    Frá hlutdeildarfélögum</t>
  </si>
  <si>
    <t xml:space="preserve">    Af eignarhlutum</t>
  </si>
  <si>
    <t xml:space="preserve">    Af húseignum og lóðum</t>
  </si>
  <si>
    <t xml:space="preserve">    Vaxtatekjur og gengismunur</t>
  </si>
  <si>
    <t xml:space="preserve">    Tekjur vegna matsbr. fjárfestinga</t>
  </si>
  <si>
    <t xml:space="preserve">    Hagnaður af sölu fjárfestinga</t>
  </si>
  <si>
    <t xml:space="preserve">    Breytingar á niðurfærslu</t>
  </si>
  <si>
    <t xml:space="preserve">    Aðrar fjárfestingartekjur</t>
  </si>
  <si>
    <t xml:space="preserve">     Fjárfestingartekjur    </t>
  </si>
  <si>
    <t>Fjárfestingargjöld</t>
  </si>
  <si>
    <t xml:space="preserve">    Skrifstofu- og stjórnunarkostnaður </t>
  </si>
  <si>
    <t xml:space="preserve">    Vaxtagjöld</t>
  </si>
  <si>
    <t xml:space="preserve">    Gjöld vegna matsbr. fjárfestinga</t>
  </si>
  <si>
    <t xml:space="preserve">    Tap af sölu fjárfestinga</t>
  </si>
  <si>
    <t xml:space="preserve">    Önnur fjárfestingargjöld</t>
  </si>
  <si>
    <t xml:space="preserve">             Fjárfestingargjöld    </t>
  </si>
  <si>
    <t xml:space="preserve">Rekstrarkostnaður    </t>
  </si>
  <si>
    <t xml:space="preserve">    Annar rekstrarkostnaður </t>
  </si>
  <si>
    <t xml:space="preserve">     Rekstrarkostnaður    </t>
  </si>
  <si>
    <t>Aðrar tekjur</t>
  </si>
  <si>
    <t>Önnur gjöld</t>
  </si>
  <si>
    <t>Hækkun á hreinni eign fyrir</t>
  </si>
  <si>
    <t>óreglulega liði og matsbreytingar</t>
  </si>
  <si>
    <t>Óreglulegar tekjur og gjöld</t>
  </si>
  <si>
    <t xml:space="preserve">    þ.a. tekjur </t>
  </si>
  <si>
    <t xml:space="preserve">    þ.a. gjöld</t>
  </si>
  <si>
    <t>Matsbreytingar</t>
  </si>
  <si>
    <t>Hækkun á hreinni eign á árinu</t>
  </si>
  <si>
    <t>Hrein eign frá fyrra ári</t>
  </si>
  <si>
    <t>EIGNIR</t>
  </si>
  <si>
    <t>Óefnislegar eignir</t>
  </si>
  <si>
    <t xml:space="preserve">   Fjárfestingar</t>
  </si>
  <si>
    <t xml:space="preserve">     Húseignir og lóðir</t>
  </si>
  <si>
    <t xml:space="preserve">     Samstæðu- og hlutdeildarfélög</t>
  </si>
  <si>
    <t xml:space="preserve">     Hlutir í samstæðufélögum</t>
  </si>
  <si>
    <t xml:space="preserve">     Lán til samstæðufélaga</t>
  </si>
  <si>
    <t xml:space="preserve">     Hlutir í hlutdeildarfélögum</t>
  </si>
  <si>
    <t xml:space="preserve">     Lán til hlutdeildarfélaga</t>
  </si>
  <si>
    <t xml:space="preserve">     Aðrar fjárfestingar</t>
  </si>
  <si>
    <t xml:space="preserve">     Verðbréf með breytilegum tekjum</t>
  </si>
  <si>
    <t xml:space="preserve">     Verðbréf með föstum tekjum</t>
  </si>
  <si>
    <t xml:space="preserve">     Veðlán</t>
  </si>
  <si>
    <t xml:space="preserve">     Önnur útlán</t>
  </si>
  <si>
    <t xml:space="preserve">     Bankainnstæður</t>
  </si>
  <si>
    <t xml:space="preserve">      Aðrar fjárfestingar    </t>
  </si>
  <si>
    <t>Fjárfestingar</t>
  </si>
  <si>
    <t xml:space="preserve">   Kröfur</t>
  </si>
  <si>
    <t xml:space="preserve">     Á samstæðu- og hlutdeildarfél.</t>
  </si>
  <si>
    <t xml:space="preserve">     Á launagreiðendur</t>
  </si>
  <si>
    <t xml:space="preserve">     Aðrar kröfur</t>
  </si>
  <si>
    <t xml:space="preserve">Kröfur    </t>
  </si>
  <si>
    <t xml:space="preserve">  Aðrar eignir</t>
  </si>
  <si>
    <t xml:space="preserve">     Rekstrarfjárm. og aðrar efnisl. eignir</t>
  </si>
  <si>
    <t xml:space="preserve">     Sjóður og veltiinnlán</t>
  </si>
  <si>
    <t xml:space="preserve">     Aðrar eignir</t>
  </si>
  <si>
    <t xml:space="preserve">Aðrar eignir    </t>
  </si>
  <si>
    <t>EIGNIR SAMTALS</t>
  </si>
  <si>
    <t>SKULDIR</t>
  </si>
  <si>
    <t>Skuldbindingar</t>
  </si>
  <si>
    <t>Viðskiptaskuldir</t>
  </si>
  <si>
    <t xml:space="preserve">     Skuldir við samst.- og hlutdeildarfél.</t>
  </si>
  <si>
    <t xml:space="preserve">     Skuldir við lánastofnanir</t>
  </si>
  <si>
    <t xml:space="preserve">     Skuldabréfalán</t>
  </si>
  <si>
    <t xml:space="preserve">     Aðrar skuldir</t>
  </si>
  <si>
    <t xml:space="preserve">Viðskiptaskuldir    </t>
  </si>
  <si>
    <t xml:space="preserve">   Áfallinn kostn. og f.fr.innh.tekjur</t>
  </si>
  <si>
    <t xml:space="preserve">HREIN EIGN TIL </t>
  </si>
  <si>
    <t>GREIÐSLU LÍFEYRIS</t>
  </si>
  <si>
    <t>Lífeyrissj. stm. Reykjavíkurb.</t>
  </si>
  <si>
    <t>Inngreiðslur</t>
  </si>
  <si>
    <t xml:space="preserve">    Iðgjöld</t>
  </si>
  <si>
    <t xml:space="preserve">    Fjárfestingartekjur</t>
  </si>
  <si>
    <t xml:space="preserve">    Aðrar tekjur </t>
  </si>
  <si>
    <t xml:space="preserve">    Afborganir verðbréfa</t>
  </si>
  <si>
    <t xml:space="preserve">    Seld verðbréf m. breytil. tekjum</t>
  </si>
  <si>
    <t xml:space="preserve">    Seld verðbréf m. föstum tekjum</t>
  </si>
  <si>
    <t xml:space="preserve">    Lækkun á bankainnstæðum</t>
  </si>
  <si>
    <t xml:space="preserve">    Seldar aðrar fjárfestingar</t>
  </si>
  <si>
    <t xml:space="preserve">    Aðrar inngreiðslur</t>
  </si>
  <si>
    <t xml:space="preserve">Inngreiðslur    </t>
  </si>
  <si>
    <t>Útgreiðslur</t>
  </si>
  <si>
    <t xml:space="preserve">    Fjárfestingargjöld</t>
  </si>
  <si>
    <t xml:space="preserve">    Rekstrarkostnaður án afskrifta</t>
  </si>
  <si>
    <t xml:space="preserve">    Önnur gjöld </t>
  </si>
  <si>
    <t xml:space="preserve">    Aðrar útgreiðslur</t>
  </si>
  <si>
    <t xml:space="preserve">Útgreiðslur    </t>
  </si>
  <si>
    <t>Ráðstöfunarfé til kaupa á verð-</t>
  </si>
  <si>
    <t xml:space="preserve">bréfum og annarri fjárfestingu </t>
  </si>
  <si>
    <t>Kaup á verðbr. og önnur fjárfesting</t>
  </si>
  <si>
    <t xml:space="preserve">    Verðbréf með breytilegum tekjum</t>
  </si>
  <si>
    <t xml:space="preserve">    Verðbréf með föstum tekjum</t>
  </si>
  <si>
    <t xml:space="preserve">    Ný veðlán og útlán</t>
  </si>
  <si>
    <t xml:space="preserve">    Hækkun á bankainnstæðum</t>
  </si>
  <si>
    <t xml:space="preserve">    Aðrar fjárfestingar</t>
  </si>
  <si>
    <t xml:space="preserve">    Húseignir og lóðir</t>
  </si>
  <si>
    <t xml:space="preserve">    Samstæðu- og hlutdeildarfélög</t>
  </si>
  <si>
    <t xml:space="preserve">Kaup á verðbr. og önnur fjárfest.  </t>
  </si>
  <si>
    <t>Sjóður og veltiinnlán í ársbyrjun</t>
  </si>
  <si>
    <t>Sjóður og veltiinnlán í árslok</t>
  </si>
  <si>
    <t>Afstemming</t>
  </si>
  <si>
    <t xml:space="preserve">Lífeyrissjóður stm. ríkisins </t>
  </si>
  <si>
    <t>Lífeyrissjóður verslunar-manna</t>
  </si>
  <si>
    <t>Lífeyrissj. stm. sveitarfél.</t>
  </si>
  <si>
    <t>Lífeyrissj. Verk-fræðinga</t>
  </si>
  <si>
    <t>Lífeyrissj. bænda</t>
  </si>
  <si>
    <t>Lífeyrissj. stm. Búnaðarb. Ísl.</t>
  </si>
  <si>
    <t>Eftir-launasj. FÍA</t>
  </si>
  <si>
    <t>Lífeyrissj. stm. Akureyrarb.</t>
  </si>
  <si>
    <t>Lífeyrissj. Rangæinga</t>
  </si>
  <si>
    <t>Lífeyrissj. stm. Kópavogsb.</t>
  </si>
  <si>
    <t>Lífeyrissj. Tannlæknafél. Íslands</t>
  </si>
  <si>
    <t>Lífeyrissj. stm. Húsavíkurk.</t>
  </si>
  <si>
    <t>Eftirlaunasj.stm.  Útvegsb. Ísl.</t>
  </si>
  <si>
    <t>Lífeyrissj.</t>
  </si>
  <si>
    <t>Samtryggingardeild</t>
  </si>
  <si>
    <t>með ábyrgð</t>
  </si>
  <si>
    <t>án ábyrgðar</t>
  </si>
  <si>
    <t>B-deild</t>
  </si>
  <si>
    <t>A-deild</t>
  </si>
  <si>
    <t>Hluttfallsdeild</t>
  </si>
  <si>
    <t>Aldursdeild</t>
  </si>
  <si>
    <t>V-deild</t>
  </si>
  <si>
    <t>Hrein raunávöxtun (%)</t>
  </si>
  <si>
    <t>Skráð verðbréf með br. tekjum (%)</t>
  </si>
  <si>
    <t>Skráð verðbréf með föst. tekjum (%)</t>
  </si>
  <si>
    <t>Óskráð verðbréf með br. tekjum (%)</t>
  </si>
  <si>
    <t>Óskráð verðbréf með föst. tekjum (%)</t>
  </si>
  <si>
    <t>Veðlán (%)</t>
  </si>
  <si>
    <t>Annað (%)</t>
  </si>
  <si>
    <t xml:space="preserve">          Samtals:                                       </t>
  </si>
  <si>
    <t>Eignir í ísl. kr. (%)</t>
  </si>
  <si>
    <t>Eignir í erl. gjaldmiðlum (%)</t>
  </si>
  <si>
    <t xml:space="preserve">          Samtals:                                        </t>
  </si>
  <si>
    <t>Fjöldi virkra sjóðfélaga</t>
  </si>
  <si>
    <t>Fjöldi virkra lífeyrisþega</t>
  </si>
  <si>
    <t>Fjöldi sjóðfél. sem nutu útgr. séreignarp.</t>
  </si>
  <si>
    <t>Ellilífeyrir  (%)</t>
  </si>
  <si>
    <t>Örorkulífeyrir  (%)</t>
  </si>
  <si>
    <t>Makalífeyrir  (%)</t>
  </si>
  <si>
    <t>Barnalífeyrir  (%)</t>
  </si>
  <si>
    <t>Annar lífeyrir (%)</t>
  </si>
  <si>
    <t>Meðalfjöldi starfsmanna</t>
  </si>
  <si>
    <t>Lífeyrisbyrði</t>
  </si>
  <si>
    <t>Hrein eign umfram heildarskuldb. (%)</t>
  </si>
  <si>
    <t>Hrein eign umfram áfallnar skuldb. (%)</t>
  </si>
  <si>
    <t>Ýmsar athugasemdir:</t>
  </si>
  <si>
    <t>Skýringar á kennitölum:</t>
  </si>
  <si>
    <t xml:space="preserve">      sjá skýringu í inngangi að kafla 4.</t>
  </si>
  <si>
    <t xml:space="preserve"> 2.  Meðaltal hreinnar raunávöxtunar síðustu 5 ára samkvæmt ársreikningum.</t>
  </si>
  <si>
    <t xml:space="preserve"> 3.  Hlutfallsleg skipting annarra fjárfestinga.</t>
  </si>
  <si>
    <t xml:space="preserve"> 4.  Hlutfallsleg skipting annarra fjárfestinga eftir gjaldmiðlum.</t>
  </si>
  <si>
    <t xml:space="preserve"> 7.  Með öðrum lífeyri er átt við lífeyri sem erfist.</t>
  </si>
  <si>
    <t xml:space="preserve"> 9.  Lífeyrir sem hlutfall af iðgjöldum</t>
  </si>
  <si>
    <t xml:space="preserve">      ((Eignir  +  núvirði framtíðariðgj.)  - heildarskuldbinding) / heildarskuldbinding.</t>
  </si>
  <si>
    <t xml:space="preserve">      (Eignir - áfallin skuldbinding) / áfallin skuldbinding.</t>
  </si>
  <si>
    <t>HefurBakábyrgð</t>
  </si>
  <si>
    <t>Já</t>
  </si>
  <si>
    <t>Nei</t>
  </si>
  <si>
    <t>Útreikningur á kennitölum:</t>
  </si>
  <si>
    <t>Hrein raunávöxtun</t>
  </si>
  <si>
    <t>Fjárfestingatekjur nettó (F)</t>
  </si>
  <si>
    <t>Rekstrarkostnaður  nettó (K)</t>
  </si>
  <si>
    <t>Hrein eign í ársbyrjun (A)</t>
  </si>
  <si>
    <t>Hrein eign í árslok (B)</t>
  </si>
  <si>
    <t>Meðalstaða eigna við útreikn.</t>
  </si>
  <si>
    <t xml:space="preserve"> á ávöxtun (A+B-(F-K))</t>
  </si>
  <si>
    <t>i</t>
  </si>
  <si>
    <t xml:space="preserve">Hækkun vísit. neysluv. 2009 (VNV)          </t>
  </si>
  <si>
    <t>Hrein raunávöxtun (r)</t>
  </si>
  <si>
    <t>Lífeyrir í þús.kr.</t>
  </si>
  <si>
    <t>Ellilífeyrir í þús.kr.</t>
  </si>
  <si>
    <t>Örorkulífeyrir í þús.kr.</t>
  </si>
  <si>
    <t>Makalífeyrir í þús.kr.</t>
  </si>
  <si>
    <t>Barnalífeyrir í þús.kr.</t>
  </si>
  <si>
    <t>Annar lífeyrir í þús.kr.</t>
  </si>
  <si>
    <t xml:space="preserve">       Samtals</t>
  </si>
  <si>
    <t>Skipting annarra fjárf.</t>
  </si>
  <si>
    <t>Aðrar fjárfestingar</t>
  </si>
  <si>
    <t>Skráð verðbréf með br. tekjum í þús.kr</t>
  </si>
  <si>
    <t>Skráð verðbréf með föst. tekjum í þús.kr</t>
  </si>
  <si>
    <t>Óskráð verðbréf með br. tekjum í þús.kr</t>
  </si>
  <si>
    <t>Óskráð verðbréf með föst. tekjum í þús.kr</t>
  </si>
  <si>
    <t>Veðlán í þús.kr</t>
  </si>
  <si>
    <t>Annað í þús.kr</t>
  </si>
  <si>
    <t>Skipting eftir gjaldm.</t>
  </si>
  <si>
    <t>Eignir í ísl. kr. í þús.kr</t>
  </si>
  <si>
    <t>Eignir í erl. gjaldmiðlum í þús.kr</t>
  </si>
  <si>
    <t>Kenni</t>
  </si>
  <si>
    <t>Lífeyrissjóður stm. sveitarfélaga</t>
  </si>
  <si>
    <t>Lífeyrissj. Vestfirðinga</t>
  </si>
  <si>
    <t>ALLAR DEILDIR SAMTALS</t>
  </si>
  <si>
    <t>Leið I</t>
  </si>
  <si>
    <t>Leið II</t>
  </si>
  <si>
    <t>Leið III</t>
  </si>
  <si>
    <t>Deild I</t>
  </si>
  <si>
    <t>Innlánsdeild</t>
  </si>
  <si>
    <t>Framsýn 1</t>
  </si>
  <si>
    <t>Framsýn 2</t>
  </si>
  <si>
    <t>Framsýn 3</t>
  </si>
  <si>
    <t>Safn I</t>
  </si>
  <si>
    <t>Safn II</t>
  </si>
  <si>
    <t>Safn III</t>
  </si>
  <si>
    <t>Aldursleið 1</t>
  </si>
  <si>
    <t>Aldursleið 2</t>
  </si>
  <si>
    <t>Aldursleið 3</t>
  </si>
  <si>
    <t>Aldursleið 4</t>
  </si>
  <si>
    <t>Innlánsleið</t>
  </si>
  <si>
    <t>Ævisafn I</t>
  </si>
  <si>
    <t>Ævisafn II</t>
  </si>
  <si>
    <t>Ævisafn III</t>
  </si>
  <si>
    <t>Ævisafn IV</t>
  </si>
  <si>
    <t>Innlánssafn</t>
  </si>
  <si>
    <t>Ríkissafn langt</t>
  </si>
  <si>
    <t>Ríkissafn stutt</t>
  </si>
  <si>
    <t>Deild/leið I</t>
  </si>
  <si>
    <t>Deild/leið II</t>
  </si>
  <si>
    <t>Deild/leið III</t>
  </si>
  <si>
    <t>Frjálsi Áhætta</t>
  </si>
  <si>
    <t>Deild I/Séreign</t>
  </si>
  <si>
    <t>Deild II/séreign</t>
  </si>
  <si>
    <t>Séreignardeild</t>
  </si>
  <si>
    <t>Deild II</t>
  </si>
  <si>
    <t>Deild III</t>
  </si>
  <si>
    <t>Líf 1</t>
  </si>
  <si>
    <t>Líf 2</t>
  </si>
  <si>
    <t>Líf 3</t>
  </si>
  <si>
    <t>Líf 4</t>
  </si>
  <si>
    <t xml:space="preserve">Hrein raunávöxtun (%) </t>
  </si>
  <si>
    <t>Fjöldi sjóðfélaga sem nutu útgr.séreignarsp.</t>
  </si>
  <si>
    <t>Lífeyrisbyrði (%)</t>
  </si>
  <si>
    <t>LSR_Ser1</t>
  </si>
  <si>
    <t>LSR_Ser2</t>
  </si>
  <si>
    <t>LSR_Ser3</t>
  </si>
  <si>
    <t>LVersl_Ser1</t>
  </si>
  <si>
    <t>Gildi_Ser1</t>
  </si>
  <si>
    <t>Gildi_Ser2</t>
  </si>
  <si>
    <t>Gildi_Ser3</t>
  </si>
  <si>
    <t>Stapi_Ser1</t>
  </si>
  <si>
    <t>Stapi_Ser2</t>
  </si>
  <si>
    <t>Stapi_Ser3</t>
  </si>
  <si>
    <t>SamLif_Ser3</t>
  </si>
  <si>
    <t>SamLif_Ser4</t>
  </si>
  <si>
    <t>SamLif_Ser6</t>
  </si>
  <si>
    <t>SamLif_Ser7</t>
  </si>
  <si>
    <t>SamLif_Innlan</t>
  </si>
  <si>
    <t>Almenni_Ser1</t>
  </si>
  <si>
    <t>Almenni_Ser2</t>
  </si>
  <si>
    <t>Almenni_Ser3</t>
  </si>
  <si>
    <t>Almenni_Ser4</t>
  </si>
  <si>
    <t>Almenni_Ser5</t>
  </si>
  <si>
    <t>Almenni_Ser6</t>
  </si>
  <si>
    <t>Almenni_Ser7</t>
  </si>
  <si>
    <t>Stafir_Ser1</t>
  </si>
  <si>
    <t>Stafir_Ser2</t>
  </si>
  <si>
    <t>Stafir_Ser3</t>
  </si>
  <si>
    <t>Frjalsi_Ser1</t>
  </si>
  <si>
    <t>Frjalsi_Ser2</t>
  </si>
  <si>
    <t>Frjalsi_Ser3</t>
  </si>
  <si>
    <t>Frjalsi_Ser4</t>
  </si>
  <si>
    <t>SL_Ser1</t>
  </si>
  <si>
    <t>SL_Ser2</t>
  </si>
  <si>
    <t>Festa_Ser1</t>
  </si>
  <si>
    <t>LSS_Ser1</t>
  </si>
  <si>
    <t>LSS_Ser3</t>
  </si>
  <si>
    <t>LVerk_Ser1</t>
  </si>
  <si>
    <t>LVerk_Ser2</t>
  </si>
  <si>
    <t>LVerk_Ser3</t>
  </si>
  <si>
    <t>LVestm_Ser1</t>
  </si>
  <si>
    <t>LVestm_Ser2</t>
  </si>
  <si>
    <t>IL_Ser1</t>
  </si>
  <si>
    <t>IL_Ser2</t>
  </si>
  <si>
    <t>IL_Ser3</t>
  </si>
  <si>
    <t>IL_Ser4</t>
  </si>
  <si>
    <t>LVestf_Ser1</t>
  </si>
  <si>
    <t>LTann_Ser1</t>
  </si>
  <si>
    <t xml:space="preserve">          Samtals:                                      </t>
  </si>
  <si>
    <t>Lífeyrissjóður stm. ríkisins</t>
  </si>
  <si>
    <t>Lífeyrissj. Verslunarmanna</t>
  </si>
  <si>
    <t>Söfnunarsj. Lífeyrisréttinda</t>
  </si>
  <si>
    <t>Excel</t>
  </si>
  <si>
    <t>47 deildir</t>
  </si>
  <si>
    <t>Ríkiss. langt</t>
  </si>
  <si>
    <t>Ríkiss.stutt</t>
  </si>
  <si>
    <t>Deild I/Innlán</t>
  </si>
  <si>
    <t>Deild II/Sére</t>
  </si>
  <si>
    <t>Deild II/Séreign</t>
  </si>
  <si>
    <t xml:space="preserve">Yfirlit um breytingu á hreinni </t>
  </si>
  <si>
    <t>eign til greiðslu lífeyris</t>
  </si>
  <si>
    <t xml:space="preserve">    Sérstök aukaframlög</t>
  </si>
  <si>
    <t xml:space="preserve">Iðgjöld    </t>
  </si>
  <si>
    <t>Útgreiðsla séreignarsp.skv.brb.ákv.VIII</t>
  </si>
  <si>
    <t xml:space="preserve">Lífeyrir    </t>
  </si>
  <si>
    <t xml:space="preserve">Fjárfestingartekjur    </t>
  </si>
  <si>
    <t xml:space="preserve">Fjárfestingargjöld    </t>
  </si>
  <si>
    <t>Hrein eign til greiðslu lífeyris</t>
  </si>
  <si>
    <t>Efnahagsreikningur</t>
  </si>
  <si>
    <t>Eignir</t>
  </si>
  <si>
    <t>Fyrirfr.gr.kostn.og áfallnar tekjur</t>
  </si>
  <si>
    <t>Eignir samtals</t>
  </si>
  <si>
    <t>Skuldir</t>
  </si>
  <si>
    <t>Áfallinn kostn. og f.fr.innh.tekjur</t>
  </si>
  <si>
    <t>Skuldir samtals</t>
  </si>
  <si>
    <t>Sjóðstreymi</t>
  </si>
  <si>
    <t>Útgreiðsla sére.sparn. Skv.brb. Ákv. VIII</t>
  </si>
  <si>
    <t>Hækkun á sjóði og veltiinnlánum</t>
  </si>
  <si>
    <t>Afstemming yfirlits og efnahags</t>
  </si>
  <si>
    <t>Afstemming efnahags og sjóðstreymis</t>
  </si>
  <si>
    <t>LVersl_Ser2</t>
  </si>
  <si>
    <t>Eftirlaunasj. stm. Hafnarfjarðk.</t>
  </si>
  <si>
    <t>Séreign/Deild 1</t>
  </si>
  <si>
    <t>Samtrygging</t>
  </si>
  <si>
    <t>Tryggingard.</t>
  </si>
  <si>
    <t>Frjálsi áhætta</t>
  </si>
  <si>
    <t>A-deild (Stigak.)</t>
  </si>
  <si>
    <t>Deild III/Séreign</t>
  </si>
  <si>
    <t>Séreign</t>
  </si>
  <si>
    <t>Markaðsskuldabréf</t>
  </si>
  <si>
    <t>Ríkisvíxlar og -skuldabréf</t>
  </si>
  <si>
    <t>Skuldabréf sveitarfélaga</t>
  </si>
  <si>
    <t>Skuldabréf og víxlar lánastofnana</t>
  </si>
  <si>
    <t>Hlutdeildarskírteini og hlutir</t>
  </si>
  <si>
    <t>Önnur verðbréf</t>
  </si>
  <si>
    <t>Samtals</t>
  </si>
  <si>
    <t>Önnur skuldabréf</t>
  </si>
  <si>
    <t>Fasteignaveðtryggð skuldabréf</t>
  </si>
  <si>
    <t>Hlutabréf</t>
  </si>
  <si>
    <t>Hlutabréf, skráð</t>
  </si>
  <si>
    <t>Hlutabréf, óskráð</t>
  </si>
  <si>
    <t>Annað</t>
  </si>
  <si>
    <t>Innlán í bönkum og sparisjóðum</t>
  </si>
  <si>
    <t>Fjárfestingar samtals</t>
  </si>
  <si>
    <t>Hlutdeildarskírteini og hlutir verðbréfa- og fjárfestingasjóða 
(l. nr. 30/2003)</t>
  </si>
  <si>
    <t>Óskráð verðbréf</t>
  </si>
  <si>
    <t>Gengisbundnar fjárfestingar</t>
  </si>
  <si>
    <t>Áfallin staða</t>
  </si>
  <si>
    <t>Framtíðarstaða</t>
  </si>
  <si>
    <t>Heildarstaða %</t>
  </si>
  <si>
    <t>Lífeyrissjóðir</t>
  </si>
  <si>
    <t>Fjöldi ellilífeyrisþega</t>
  </si>
  <si>
    <t>Karlar</t>
  </si>
  <si>
    <t>Konur</t>
  </si>
  <si>
    <t>Heildarstaða samtals</t>
  </si>
  <si>
    <t>Eftirlaunasjóður stm. Hafnarfjarðarkaupstaðar</t>
  </si>
  <si>
    <t>Lífeyrissjóður stm. Búnaðarbanka Íslands hf.</t>
  </si>
  <si>
    <t>Eftirlaunasjóður stm. Útvegsbanka Íslands</t>
  </si>
  <si>
    <t>Lífeyrissjóður stm. Vestmannaeyjabæjar</t>
  </si>
  <si>
    <t>Lífeyrissjóður stm. Reykjavíkurborgar</t>
  </si>
  <si>
    <t>deildir samein-</t>
  </si>
  <si>
    <t>uðust í byrjun</t>
  </si>
  <si>
    <t>árs 2008</t>
  </si>
  <si>
    <t>lífeyrisdeild sameinuðust</t>
  </si>
  <si>
    <t xml:space="preserve">*Eftirlaunadeild og </t>
  </si>
  <si>
    <t>í byrjun árs 2009</t>
  </si>
  <si>
    <t>*</t>
  </si>
  <si>
    <t>Eign</t>
  </si>
  <si>
    <r>
      <t xml:space="preserve">Lífeyrissjóðir sem störfuðu sem hreinir séreignarsjóðir fyrir gildistöku laga nr. 129/1997 </t>
    </r>
    <r>
      <rPr>
        <b/>
        <vertAlign val="superscript"/>
        <sz val="8"/>
        <rFont val="Times New Roman"/>
        <family val="1"/>
      </rPr>
      <t>(1)</t>
    </r>
  </si>
  <si>
    <t>Aðrir lífeyrissjóðir</t>
  </si>
  <si>
    <r>
      <t xml:space="preserve">Vörsluaðilar aðrir en lífeyrissjóðir </t>
    </r>
    <r>
      <rPr>
        <b/>
        <vertAlign val="superscript"/>
        <sz val="8"/>
        <rFont val="Times New Roman"/>
        <family val="1"/>
      </rPr>
      <t>(2)</t>
    </r>
  </si>
  <si>
    <t>Útgreiðsla séreignarsparnaðar skv.brb.ákv. VIII</t>
  </si>
  <si>
    <t xml:space="preserve">Lífeyrissjóðir sem störfuðu sem hreinir séreignarsjóðir fyrir gildistöku laga nr. 129/1997 </t>
  </si>
  <si>
    <t xml:space="preserve">Vörsluaðilar aðrir en lífeyrissjóðir </t>
  </si>
  <si>
    <t>Séreign til lágmarkstryggingarverndar (bundin séreign)</t>
  </si>
  <si>
    <t xml:space="preserve">    Séreign til viðbótartryggingarverndar*</t>
  </si>
  <si>
    <t xml:space="preserve">     *Þar af  vegna lágmarksiðgjalds (12%) </t>
  </si>
  <si>
    <t>31.12.2009</t>
  </si>
  <si>
    <t>31.12.2008</t>
  </si>
  <si>
    <t>31.12.2007</t>
  </si>
  <si>
    <t>31.12.2006</t>
  </si>
  <si>
    <t>31.12.2005</t>
  </si>
  <si>
    <t>Bankar og verðbréfafyrirtæki</t>
  </si>
  <si>
    <t>Sparisjóðir</t>
  </si>
  <si>
    <t>Líftryggingafélög</t>
  </si>
  <si>
    <t>Heildarfjöldi rétthafa í lok árs</t>
  </si>
  <si>
    <t>Fjöldi þeirra sem greiddi iðgjöld að meðaltali á árinu</t>
  </si>
  <si>
    <t>Fjöldi þeirra sem fékk að meðaltali greiddan lífeyri á árinu</t>
  </si>
  <si>
    <t>*Stiga- og Aldurst.-</t>
  </si>
  <si>
    <t>Eftirlaunasj. FÍA</t>
  </si>
  <si>
    <t>Kjölur lífeyrissj.</t>
  </si>
  <si>
    <t>Eftirlaunasj. stm. Hafnarfjarðark.</t>
  </si>
  <si>
    <t>Lífeyrissj. stm. Vestm.-eyjab.</t>
  </si>
  <si>
    <t>Eftirlaunasj.stm.  Útvegsb. Íslands</t>
  </si>
  <si>
    <t>Yfirlit um breytingu á hreinni</t>
  </si>
  <si>
    <t>Örorkuframlag frá Ríkinu</t>
  </si>
  <si>
    <t xml:space="preserve">    Sérstök aukaframlög </t>
  </si>
  <si>
    <t>Hrein eign í árslok</t>
  </si>
  <si>
    <t xml:space="preserve">   Viðskiptaskuldir</t>
  </si>
  <si>
    <t>Hrein eign</t>
  </si>
  <si>
    <t>Sjóður</t>
  </si>
  <si>
    <t>Kerfi</t>
  </si>
  <si>
    <t>Hlutfalls</t>
  </si>
  <si>
    <t>Stiga</t>
  </si>
  <si>
    <t>Blandað</t>
  </si>
  <si>
    <t>Aldursháð</t>
  </si>
  <si>
    <t>LSR_Sam1</t>
  </si>
  <si>
    <t>LSR_Sam2</t>
  </si>
  <si>
    <t>LVersl_Sam2</t>
  </si>
  <si>
    <t>Gildi_Sam1</t>
  </si>
  <si>
    <t>Stapi_Sam1</t>
  </si>
  <si>
    <t>SamLif_Sam3</t>
  </si>
  <si>
    <t>Almenni_Sam2</t>
  </si>
  <si>
    <t>Stafir_Sam1</t>
  </si>
  <si>
    <t>Frjalsi_Sam1</t>
  </si>
  <si>
    <t>SL_Sam2</t>
  </si>
  <si>
    <t>Festa_Sam1</t>
  </si>
  <si>
    <t>LSRb_Sam1</t>
  </si>
  <si>
    <t>LBank_Sam1</t>
  </si>
  <si>
    <t>LBank_Sam2</t>
  </si>
  <si>
    <t>LSS_Sam1</t>
  </si>
  <si>
    <t>LSS_Sam2</t>
  </si>
  <si>
    <t>LVerk_Sam1</t>
  </si>
  <si>
    <t>LVestm_Sam2</t>
  </si>
  <si>
    <t>IL_Sam1</t>
  </si>
  <si>
    <t>LVestf_Sam3</t>
  </si>
  <si>
    <t>LBaenda_Sam2</t>
  </si>
  <si>
    <t>LH_Sam1</t>
  </si>
  <si>
    <t>LSBI_Sam1</t>
  </si>
  <si>
    <t>EFIA_Sam1</t>
  </si>
  <si>
    <t>LMS_Sam1</t>
  </si>
  <si>
    <t>LSAk_Sam1</t>
  </si>
  <si>
    <t>LRang_Sam1</t>
  </si>
  <si>
    <t>ER_Sam1</t>
  </si>
  <si>
    <t>LSK_Sam1</t>
  </si>
  <si>
    <t>LTann_Sam1</t>
  </si>
  <si>
    <t>ESH_Sam1</t>
  </si>
  <si>
    <t>LAkr_Sam1</t>
  </si>
  <si>
    <t>LNes_Sam1</t>
  </si>
  <si>
    <t>LSVestm_Sam1</t>
  </si>
  <si>
    <t>ESUI_Sam1</t>
  </si>
  <si>
    <t>Virkir sjóð-félagar</t>
  </si>
  <si>
    <t>Óvirkir sjóðfélagar</t>
  </si>
  <si>
    <t>Lífeyrisþegar</t>
  </si>
  <si>
    <t>Elli</t>
  </si>
  <si>
    <t>Örorku</t>
  </si>
  <si>
    <t>Maka</t>
  </si>
  <si>
    <t>Barna</t>
  </si>
  <si>
    <t>12 deildir</t>
  </si>
  <si>
    <r>
      <t xml:space="preserve">   </t>
    </r>
    <r>
      <rPr>
        <b/>
        <sz val="8"/>
        <rFont val="Times New Roman"/>
        <family val="1"/>
      </rPr>
      <t>Fyrirfr.gr.kostn.og áfallnar tekjur</t>
    </r>
  </si>
  <si>
    <r>
      <t xml:space="preserve">SKULDIR SAMTALS    </t>
    </r>
    <r>
      <rPr>
        <i/>
        <sz val="8"/>
        <rFont val="Times New Roman"/>
        <family val="1"/>
      </rPr>
      <t xml:space="preserve">    </t>
    </r>
  </si>
  <si>
    <t>Lífeyrissjóður stm. Húsavíkurkaupstaðar</t>
  </si>
  <si>
    <t xml:space="preserve"> 31.12.2010</t>
  </si>
  <si>
    <t xml:space="preserve">Lífeyrissjóður starfsmanna ríkisins  </t>
  </si>
  <si>
    <t xml:space="preserve">Lífeyrissjóður starfsmanna sveitarfélaga    </t>
  </si>
  <si>
    <t>Eftirfarandi yfirlit sýnir starfandi lífeyrissjóði í árslok 2010 í stafrófsröð.</t>
  </si>
  <si>
    <t>Ekki eyða</t>
  </si>
  <si>
    <t>ALLS v. 7.1</t>
  </si>
  <si>
    <t>Um er að ræða 33 lífeyrissjóði sem starfa í  83 deildum.</t>
  </si>
  <si>
    <t>Lífeyrissj. starfsm. Reykjavíkurb.</t>
  </si>
  <si>
    <t>Örorkuframlag frá ríkinu</t>
  </si>
  <si>
    <t>HREIN EIGN Í ÁRSLOK</t>
  </si>
  <si>
    <t>Útgreiðsla séreignarsp.skv. VIII</t>
  </si>
  <si>
    <t>árið 2010</t>
  </si>
  <si>
    <t xml:space="preserve">Stafir lífeyrissjóður     </t>
  </si>
  <si>
    <t>3) Stjórnir sjóðanna ákvarða iðgjald launagreiðanda árlega þannig að það dugi til greiðslu á skuldbindingum A-deilda.</t>
  </si>
  <si>
    <r>
      <rPr>
        <vertAlign val="superscript"/>
        <sz val="8"/>
        <color indexed="8"/>
        <rFont val="Times New Roman"/>
        <family val="1"/>
      </rPr>
      <t>*</t>
    </r>
    <r>
      <rPr>
        <sz val="8"/>
        <color indexed="8"/>
        <rFont val="Times New Roman"/>
        <family val="1"/>
      </rPr>
      <t xml:space="preserve"> Lífeyrissjóður verslunarmanna gerði leiðréttingu á hreinni eign vegna ársins 2009. </t>
    </r>
  </si>
  <si>
    <r>
      <rPr>
        <vertAlign val="superscript"/>
        <sz val="8"/>
        <color indexed="8"/>
        <rFont val="Times New Roman"/>
        <family val="1"/>
      </rPr>
      <t>**</t>
    </r>
    <r>
      <rPr>
        <sz val="8"/>
        <color indexed="8"/>
        <rFont val="Times New Roman"/>
        <family val="1"/>
      </rPr>
      <t xml:space="preserve"> Lífeyrissjóður Eimskipafélags Íslands hf. gerði leiðréttingu á hreinni eign vegna ársins 2009. </t>
    </r>
  </si>
  <si>
    <t>36 deildir</t>
  </si>
  <si>
    <t>24 deildir</t>
  </si>
  <si>
    <r>
      <t>*Almenni lífeyrissjóðurinn</t>
    </r>
    <r>
      <rPr>
        <b/>
        <vertAlign val="superscript"/>
        <sz val="8"/>
        <rFont val="Times New Roman"/>
        <family val="1"/>
      </rPr>
      <t>(#)</t>
    </r>
  </si>
  <si>
    <r>
      <t>Íslenski lífeyris-sjóðurinn</t>
    </r>
    <r>
      <rPr>
        <b/>
        <vertAlign val="superscript"/>
        <sz val="8"/>
        <rFont val="Times New Roman"/>
        <family val="1"/>
      </rPr>
      <t>(#)</t>
    </r>
  </si>
  <si>
    <t>Eftirlaunasj. stm. Hafnar-fjarðark.</t>
  </si>
  <si>
    <t>Meðalávöxtun 2006-2010 (%)</t>
  </si>
  <si>
    <r>
      <rPr>
        <vertAlign val="superscript"/>
        <sz val="8"/>
        <color theme="1"/>
        <rFont val="Times New Roman"/>
        <family val="1"/>
      </rPr>
      <t>(#)</t>
    </r>
    <r>
      <rPr>
        <sz val="8"/>
        <color theme="1"/>
        <rFont val="Times New Roman"/>
        <family val="1"/>
      </rPr>
      <t>Reikna daglegt gengi</t>
    </r>
  </si>
  <si>
    <t xml:space="preserve"> 1.  Hrein raunávöxtun miðað við vísitölu neysluverðs (2,61% hækkun á árinu 2010)  </t>
  </si>
  <si>
    <t xml:space="preserve"> 1.  Hrein raunávöxtun miðað við vísitölu neysluverðs (2,61% hækkun á árinu 2010)</t>
  </si>
  <si>
    <t xml:space="preserve"> 5.  Meðaltal fjölda sjóðfélaga sem greiddi iðgjald á árinu 2010.</t>
  </si>
  <si>
    <t xml:space="preserve"> 6.  Meðaltal fjölda lífeyrisþega sem fékk greiddan lífeyri á árinu 2010.</t>
  </si>
  <si>
    <t xml:space="preserve"> 8.  Meðalfjöldi starfsmanna á árinu 2010.</t>
  </si>
  <si>
    <t xml:space="preserve"> 10.  Fjárhagsleg staða sjóðsins skv. tryggingafræðilegri úttekt m.v. 31.12.2010. </t>
  </si>
  <si>
    <t>11. Fjárhagsleg staða sjóðsins skv. tryggingafræðilegri úttekt m.v. 31.12.2010.</t>
  </si>
  <si>
    <t>Söfnunarsj. Lífeyris-réttinda</t>
  </si>
  <si>
    <r>
      <t>Kjölur lífeyrissj.</t>
    </r>
    <r>
      <rPr>
        <b/>
        <vertAlign val="superscript"/>
        <sz val="8"/>
        <rFont val="Times New Roman"/>
        <family val="1"/>
      </rPr>
      <t>(#)</t>
    </r>
  </si>
  <si>
    <r>
      <t>Sameinaði lífeyrissjóðurinn</t>
    </r>
    <r>
      <rPr>
        <b/>
        <vertAlign val="superscript"/>
        <sz val="8"/>
        <color theme="1"/>
        <rFont val="Times New Roman"/>
        <family val="1"/>
      </rPr>
      <t>(#)</t>
    </r>
  </si>
  <si>
    <r>
      <t>Almenni lífeyrissjóðurinn</t>
    </r>
    <r>
      <rPr>
        <b/>
        <vertAlign val="superscript"/>
        <sz val="8"/>
        <color theme="1"/>
        <rFont val="Times New Roman"/>
        <family val="1"/>
      </rPr>
      <t>(#)</t>
    </r>
  </si>
  <si>
    <r>
      <t>Stafir lífeyrissjóður</t>
    </r>
    <r>
      <rPr>
        <b/>
        <vertAlign val="superscript"/>
        <sz val="8"/>
        <color theme="1"/>
        <rFont val="Times New Roman"/>
        <family val="1"/>
      </rPr>
      <t>(#)</t>
    </r>
  </si>
  <si>
    <r>
      <t>Frjálsi lífeyrissjóðurinn</t>
    </r>
    <r>
      <rPr>
        <b/>
        <vertAlign val="superscript"/>
        <sz val="8"/>
        <color theme="1"/>
        <rFont val="Times New Roman"/>
        <family val="1"/>
      </rPr>
      <t>(#)</t>
    </r>
  </si>
  <si>
    <r>
      <t>Festa lífeyris-sjóður</t>
    </r>
    <r>
      <rPr>
        <b/>
        <vertAlign val="superscript"/>
        <sz val="8"/>
        <color theme="1"/>
        <rFont val="Times New Roman"/>
        <family val="1"/>
      </rPr>
      <t>(#)</t>
    </r>
  </si>
  <si>
    <r>
      <t>Íslenski lífeyrissjóðurinn</t>
    </r>
    <r>
      <rPr>
        <b/>
        <vertAlign val="superscript"/>
        <sz val="8"/>
        <color theme="1"/>
        <rFont val="Times New Roman"/>
        <family val="1"/>
      </rPr>
      <t>(#)</t>
    </r>
  </si>
  <si>
    <t>Deild I/Séreign*</t>
  </si>
  <si>
    <t xml:space="preserve"> 1.  Hrein raunávöxtun miðað við vísitölu neysluverðs (8,63% hækkun á árinu 2010)</t>
  </si>
  <si>
    <t>31.12.2010</t>
  </si>
  <si>
    <t>Meðaltals tölur fyrir árið 2010</t>
  </si>
  <si>
    <t>Áætluð iðgjöld almanaksársins 2010</t>
  </si>
  <si>
    <t>Iðgjöld ársins (þús. kr.)</t>
  </si>
  <si>
    <t>Áætlað iðgj. % til viðm.</t>
  </si>
  <si>
    <t>Etirfarandi yfirlit sýnir fjölda allra sjóðfélaga og lífeyrisþega sundurliðað eftir lífeyrissjóðum árið 2010.</t>
  </si>
  <si>
    <t>Eftirfarandi yfirlit sýnir samantekt á helstu niðurstöðum eigna og skuldbindinga m.v. 31.12.2010</t>
  </si>
  <si>
    <t>Niðurstöður eru miðaðar við gildandi samþykktir í árslok 2010</t>
  </si>
  <si>
    <t>Lífeyrissj. stm. Vestmannaeyja-bæjar</t>
  </si>
  <si>
    <t>Afstemmt</t>
  </si>
  <si>
    <t>1) 3)</t>
  </si>
  <si>
    <t>1)</t>
  </si>
  <si>
    <t>2)</t>
  </si>
  <si>
    <t>1) 2)</t>
  </si>
  <si>
    <t xml:space="preserve">Lífeyrissjóður stm. Reykjavíkurborgar    </t>
  </si>
  <si>
    <t>Lífeyrissjóður stm. Akureyrarbæjar</t>
  </si>
  <si>
    <t xml:space="preserve">Lífeyrissjóður stm. Kópavogsbæjar      </t>
  </si>
  <si>
    <t xml:space="preserve">Eftirlaunasjóður stm. Hafnarfjarðarkaupstaðar      </t>
  </si>
  <si>
    <t xml:space="preserve">Lífeyrissjóður stm. Húsavíkurkaupstaðar </t>
  </si>
  <si>
    <t xml:space="preserve">Lífeyrissjóður stm. Vestmannaeyjabæjar  </t>
  </si>
  <si>
    <t xml:space="preserve">Eftirlaunasjóður stm. Útvegsbanka Íslands   </t>
  </si>
  <si>
    <t xml:space="preserve">Umsjónarnefnd eftirlauna </t>
  </si>
  <si>
    <t>Lífeyrissjóður  Vestfirðinga</t>
  </si>
  <si>
    <t xml:space="preserve">Hrein eign til gr. lífeyris vegna ársins 2009 var lækkuð um 30,5 m.kr. </t>
  </si>
  <si>
    <r>
      <t>Lífeyrissjóður verslunarmanna</t>
    </r>
    <r>
      <rPr>
        <vertAlign val="superscript"/>
        <sz val="10"/>
        <rFont val="Times New Roman"/>
        <family val="1"/>
      </rPr>
      <t>*</t>
    </r>
  </si>
  <si>
    <r>
      <t xml:space="preserve">Lífeyrissjóður Eimskipafélags Íslands hf.  </t>
    </r>
    <r>
      <rPr>
        <vertAlign val="superscript"/>
        <sz val="10"/>
        <rFont val="Times New Roman"/>
        <family val="1"/>
      </rPr>
      <t>**</t>
    </r>
    <r>
      <rPr>
        <sz val="8"/>
        <rFont val="Times New Roman"/>
        <family val="1"/>
      </rPr>
      <t xml:space="preserve"> </t>
    </r>
  </si>
  <si>
    <t>Lífeyrissj. Vestmannaeyja</t>
  </si>
  <si>
    <t>Eftirlaunasj. Reykjanesbæjar</t>
  </si>
  <si>
    <r>
      <rPr>
        <vertAlign val="superscript"/>
        <sz val="8"/>
        <color theme="1"/>
        <rFont val="Times New Roman"/>
        <family val="1"/>
      </rPr>
      <t>(#)</t>
    </r>
    <r>
      <rPr>
        <sz val="8"/>
        <color theme="1"/>
        <rFont val="Times New Roman"/>
        <family val="1"/>
      </rPr>
      <t xml:space="preserve">Reikna </t>
    </r>
  </si>
  <si>
    <t>daglegt gengi</t>
  </si>
  <si>
    <t xml:space="preserve">*Hluta af hreinni eign EsG  var ráðstafað í </t>
  </si>
  <si>
    <t>Deild I við sameiningu</t>
  </si>
  <si>
    <r>
      <t>Lífeyrissjóður stm. ríkisins</t>
    </r>
    <r>
      <rPr>
        <b/>
        <vertAlign val="superscript"/>
        <sz val="8"/>
        <color theme="1"/>
        <rFont val="Times New Roman"/>
        <family val="1"/>
      </rPr>
      <t>(#)</t>
    </r>
  </si>
  <si>
    <t>Lífeyrissjóður stm. Reykjavíkurb.</t>
  </si>
  <si>
    <t>Lífeyrissj. Tannlæknafélags Íslands</t>
  </si>
  <si>
    <t>Ellilífeyrir á mán. í þús. kr. að meðaltali</t>
  </si>
  <si>
    <t>Ellilífeyrir á mán.         þús. kr.</t>
  </si>
  <si>
    <t>Þá er sýnt áætlað iðgjaldahlutfall hvers sjóðs sem haft er til viðmiðunar við útreikning.</t>
  </si>
  <si>
    <t>Áætlaðar  launagr. árið 2010</t>
  </si>
  <si>
    <t>Lífeyrissjóður stm. Kópavogsbæjar</t>
  </si>
  <si>
    <t>Lífeyrissjóður stm.Reykjavíkurborgar</t>
  </si>
  <si>
    <t>Samtals sjóðfélagar og lífeyrisþegar</t>
  </si>
  <si>
    <t xml:space="preserve">3) </t>
  </si>
  <si>
    <t xml:space="preserve">Eftirfarandi yfirlit sýnir eftir fjölda iðgjaldagreiðenda,heildarfjárhæð greiddra iðgjalda og  áætlaðar launagreiðslur, eftir kynjum árið 2010. </t>
  </si>
  <si>
    <t>Hrein eign til greiðslu lífeyris vegna 2009 var hækkuð um 23,0 m.kr. við sameiningu við Söfnunarsjóðinn.</t>
  </si>
  <si>
    <t>Aldursháð kerfi: Iðgjöld gefa mismunandi réttindi eftir aldri sjóðfélagans.</t>
  </si>
  <si>
    <t>Meðaltal:</t>
  </si>
  <si>
    <t xml:space="preserve">Eftirfarandi yfirlit sýnir fjölda ellilífeyrisþega í desember 2010. </t>
  </si>
  <si>
    <t>Heildar lífeyrisgreiðslur á mánuði eftir kynjum hjá viðkomandi sjóðum og lífeyrisgreiðslur að meðaltali á mánuði eftir kynjum.</t>
  </si>
  <si>
    <t>Lífeyrisgreiðslur pr. mán. árið 2010:</t>
  </si>
  <si>
    <t>Fjöldi iðgjaldagreiðenda</t>
  </si>
  <si>
    <t>Eftirlaunasjóður starfsmanna Útvegsbanka Íslands</t>
  </si>
  <si>
    <t>Meðaltals iðgjöld (þús kr.)</t>
  </si>
  <si>
    <t>fund</t>
  </si>
  <si>
    <t>short_name</t>
  </si>
  <si>
    <t>subfund</t>
  </si>
  <si>
    <t>type</t>
  </si>
  <si>
    <t>Almenni</t>
  </si>
  <si>
    <t>EFÍA</t>
  </si>
  <si>
    <t>Gildi</t>
  </si>
  <si>
    <t>Stapi</t>
  </si>
  <si>
    <t>Frjálsi</t>
  </si>
  <si>
    <t>Stafir</t>
  </si>
  <si>
    <t>Festa</t>
  </si>
  <si>
    <t>Íslenski</t>
  </si>
  <si>
    <t>Sameinaði</t>
  </si>
  <si>
    <t>Kjölur</t>
  </si>
  <si>
    <t>Lífeyrissj. ríkisins</t>
  </si>
  <si>
    <t>Lífeyrissj. Reykjavíkurborgar</t>
  </si>
  <si>
    <t>Lífeyrissj. Sveitarfélaga</t>
  </si>
  <si>
    <t>Lífeyrissj. Bankamanna</t>
  </si>
  <si>
    <t>Lífeyrissj. Verkfræðinga</t>
  </si>
  <si>
    <t>Lífeyrissj. Tannlæknafélags</t>
  </si>
  <si>
    <t>Eftirlaunasj. Hafnarfjarðarkaupstaðar</t>
  </si>
  <si>
    <t>Lífeyrissj. Vestmannaeyjabæjar</t>
  </si>
  <si>
    <t>Eftirlaunasj. Útvegsbanka</t>
  </si>
  <si>
    <t>Lífeyrissj. Akraneskaupstaðar</t>
  </si>
  <si>
    <t>Lífeyrissj. Bænda</t>
  </si>
  <si>
    <t>Lífeyrissj. Hjúkrunarfræðinga</t>
  </si>
  <si>
    <t>Lífeyrissj. Neskaupstaðar</t>
  </si>
  <si>
    <t>Lífeyrissj. Akureyrarbæjar</t>
  </si>
  <si>
    <t>Lífeyrissj. Búnaðarbanka</t>
  </si>
  <si>
    <t>Lífeyrissj. Húsavíkurkaupstaðar</t>
  </si>
  <si>
    <t>Lífeyrissj. Kópavogsbæjar</t>
  </si>
  <si>
    <t>date</t>
  </si>
  <si>
    <t>FUNDS</t>
  </si>
  <si>
    <t>SUBFUNDS</t>
  </si>
  <si>
    <t>attribute 1</t>
  </si>
  <si>
    <t>attribute 2</t>
  </si>
  <si>
    <t>attribute 3</t>
  </si>
  <si>
    <t>attribute 4</t>
  </si>
  <si>
    <t>Hækkun á hreinni eign fyrir óreglulega liði og matsbreytingar</t>
  </si>
  <si>
    <t>(Samtals) Fjárfestingar</t>
  </si>
  <si>
    <t xml:space="preserve">Ráðstöfunarfé til kaupa á verðbréfum og annarri fjárfestingu </t>
  </si>
  <si>
    <t>(Samtals) Sjóður og veltiinnlán í árslok</t>
  </si>
  <si>
    <t>Date</t>
  </si>
  <si>
    <t>Attribute 1</t>
  </si>
  <si>
    <t>Attribute 2</t>
  </si>
  <si>
    <t>Attribute 3</t>
  </si>
  <si>
    <t>Attribute 4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</si>
  <si>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</si>
  <si>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</si>
  <si>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</si>
  <si>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</si>
  <si>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</si>
  <si>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</si>
  <si>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</si>
  <si>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</si>
  <si>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</si>
  <si>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</si>
  <si>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</si>
  <si>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</si>
  <si>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</si>
  <si>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</si>
  <si>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</si>
  <si>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</si>
  <si>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Value 17</t>
  </si>
  <si>
    <t>Value 18</t>
  </si>
  <si>
    <t>Value 19</t>
  </si>
  <si>
    <t>Value 20</t>
  </si>
  <si>
    <t>Value 21</t>
  </si>
  <si>
    <t>Value 22</t>
  </si>
  <si>
    <t>Value 23</t>
  </si>
  <si>
    <t>Value 24</t>
  </si>
  <si>
    <t>Value 25</t>
  </si>
  <si>
    <t>Value 26</t>
  </si>
  <si>
    <t>Value 27</t>
  </si>
  <si>
    <t>Value 28</t>
  </si>
  <si>
    <t>Value 29</t>
  </si>
  <si>
    <t>Value 30</t>
  </si>
  <si>
    <t>Value 31</t>
  </si>
  <si>
    <t>Value 32</t>
  </si>
  <si>
    <t>Value 33</t>
  </si>
  <si>
    <t>Value 34</t>
  </si>
  <si>
    <t>Value 35</t>
  </si>
  <si>
    <t>Value 36</t>
  </si>
  <si>
    <t>Rekstur</t>
  </si>
  <si>
    <t xml:space="preserve">(Samtals) Iðgjöld    </t>
  </si>
  <si>
    <t xml:space="preserve">(Samtals) Lífeyrir    </t>
  </si>
  <si>
    <t xml:space="preserve">(Samtals) Fjárfestingartekjur    </t>
  </si>
  <si>
    <t xml:space="preserve">(Samtals) Fjárfestingargjöld    </t>
  </si>
  <si>
    <t xml:space="preserve">(Samtals) Rekstrarkostnaður    </t>
  </si>
  <si>
    <t>(Samtals) Hrein eign í árslok</t>
  </si>
  <si>
    <t xml:space="preserve">(Samtals) Kröfur    </t>
  </si>
  <si>
    <t xml:space="preserve">(Samtals) Aðrar eignir    </t>
  </si>
  <si>
    <t>(Samtals) Eignir samtals</t>
  </si>
  <si>
    <t xml:space="preserve">(Samtals) Viðskiptaskuldir    </t>
  </si>
  <si>
    <t>(Samtals) Skuldir samtals</t>
  </si>
  <si>
    <t xml:space="preserve">(Samtals) Inngreiðslur    </t>
  </si>
  <si>
    <t xml:space="preserve">(Samtals) Útgreiðslur    </t>
  </si>
  <si>
    <t xml:space="preserve">(Samtals) Kaup á verðbr. og önnur fjárfest.  </t>
  </si>
  <si>
    <t>Kennitölur</t>
  </si>
  <si>
    <t>Value 37</t>
  </si>
  <si>
    <t>Value 38</t>
  </si>
  <si>
    <t>Value 39</t>
  </si>
  <si>
    <t>Value 40</t>
  </si>
  <si>
    <t>Value 41</t>
  </si>
  <si>
    <t>Value 42</t>
  </si>
  <si>
    <t>Value 43</t>
  </si>
  <si>
    <t>Value 44</t>
  </si>
  <si>
    <t>Value 45</t>
  </si>
  <si>
    <t>Value 46</t>
  </si>
  <si>
    <t>Value 47</t>
  </si>
  <si>
    <t>(Samtals) Hrein eign til greiðslu lífeyris</t>
  </si>
  <si>
    <t>(Samtals)      Samstæðu- og hlutdeildarfélög</t>
  </si>
  <si>
    <t>NULL</t>
  </si>
  <si>
    <t> Almenni lífeyrissjóðurinn </t>
  </si>
  <si>
    <t> Eftirlaunasjóður FÍA </t>
  </si>
  <si>
    <t> Eftirlaunasjóður Reykjanesbæjar </t>
  </si>
  <si>
    <t> Eftirlaunasjóður stm. Hafnarfjarðarkaupstaðar </t>
  </si>
  <si>
    <t> Eftirlaunasjóður stm. Útvegsbanka Íslands </t>
  </si>
  <si>
    <t> Festa lífeyrissjóður </t>
  </si>
  <si>
    <t> Frjálsi lífeyrissjóðurinn </t>
  </si>
  <si>
    <t> Gildi lífeyrissjóður </t>
  </si>
  <si>
    <t> Íslenski lífeyrissjóðurinn </t>
  </si>
  <si>
    <t> Lífeyrissjóður Akraneskaupstaðar </t>
  </si>
  <si>
    <t> Lífeyrissjóður bænda </t>
  </si>
  <si>
    <t> Lífeyrissjóður bankamanna </t>
  </si>
  <si>
    <t> Lífeyrissjóður hjúkrunarfræðinga </t>
  </si>
  <si>
    <t> Lífeyrissjóður Neskaupstaðar </t>
  </si>
  <si>
    <t> Lífeyrissjóður Rangæinga </t>
  </si>
  <si>
    <t> Lífeyrissjóður starfsmanna Akureyrarbæjar </t>
  </si>
  <si>
    <t> Lífeyrissjóður stm. Búnaðarbanka Íslands hf. </t>
  </si>
  <si>
    <t> Lífeyrissjóður stm. Húsavíkurkaupstaðar </t>
  </si>
  <si>
    <t> Lífeyrissjóður starfsmanna Kópavogsbæjar </t>
  </si>
  <si>
    <t> Lífeyrissjóður starfsmanna ríkisins </t>
  </si>
  <si>
    <t> Lífeyrissjóður stm. Reykjavíkurborgar </t>
  </si>
  <si>
    <t> Lífeyrissjóður starfsmanna sveitarfélaga </t>
  </si>
  <si>
    <t> Lífeyrissjóður stm. Vestmannaeyjabæjar </t>
  </si>
  <si>
    <t> Lífeyrissjóður Tannlæknafélags Íslands </t>
  </si>
  <si>
    <t> Lífeyrissjóður verkfræðinga </t>
  </si>
  <si>
    <t> Lífeyrissjóður verslunarmanna </t>
  </si>
  <si>
    <t> Lífeyrissjóður Vestfirðinga </t>
  </si>
  <si>
    <t> Kjölur lífeyrissjóður </t>
  </si>
  <si>
    <t> Lífeyrissjóður Vestmannaeyja </t>
  </si>
  <si>
    <t> Sameinaði lífeyrissjóðurinn </t>
  </si>
  <si>
    <t> Stafir lífeyrissjóður </t>
  </si>
  <si>
    <t> Söfnunarsjóður lífeyrisréttinda </t>
  </si>
  <si>
    <t> Stapi lífeyrissjóður </t>
  </si>
  <si>
    <t>Hlutfallsdeild</t>
  </si>
  <si>
    <t>-</t>
  </si>
  <si>
    <t>Ellilífeyrir á mán (þús. kr.)</t>
  </si>
  <si>
    <t>Elililífeyrir á mán. (þús. kr.) meðaltal</t>
  </si>
  <si>
    <t>Áætlaðar launagr.</t>
  </si>
  <si>
    <t>Áætlaðar launagr.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</si>
</sst>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41" formatCode="_-* #,##0_-;\-* #,##0_-;_-* &quot;-&quot;_-;_-@_-"/>
    <numFmt numFmtId="164" formatCode="#,##0\ &quot;kr&quot;;[Red]\-#,##0\ &quot;kr&quot;"/>
    <numFmt numFmtId="165" formatCode="_-* #,##0.00\ _k_r_._-;\-* #,##0.00\ _k_r_._-;_-* &quot;-&quot;??\ _k_r_._-;_-@_-"/>
    <numFmt numFmtId="166" formatCode="0.0%"/>
    <numFmt numFmtId="167" formatCode="0.0"/>
    <numFmt numFmtId="168" formatCode="#,##0.0"/>
    <numFmt numFmtId="169" formatCode="0.00000"/>
    <numFmt numFmtId="170" formatCode="0.000%"/>
    <numFmt numFmtId="171" formatCode="#,##0\ _k_r_.;[Red]#,##0\ _k_r_."/>
    <numFmt numFmtId="172" formatCode="0.000"/>
    <numFmt numFmtId="173" formatCode="#,##0.000"/>
    <numFmt numFmtId="174" formatCode="0.00_)"/>
    <numFmt numFmtId="175" formatCode="_-* #,##0.00\ [$€-1]_-;\-* #,##0.00\ [$€-1]_-;_-* &quot;-&quot;??\ [$€-1]_-"/>
    <numFmt numFmtId="176" formatCode="@\ *."/>
    <numFmt numFmtId="177" formatCode="_(* #,##0_);_(* \(#,##0\);_(* &quot;-&quot;??_);_(@_)"/>
    <numFmt numFmtId="178" formatCode="General_)"/>
    <numFmt numFmtId="179" formatCode="\ \ \ @"/>
    <numFmt numFmtId="180" formatCode="\ \ \ @\ *."/>
    <numFmt numFmtId="181" formatCode="\ \ \ \ \ \ @"/>
    <numFmt numFmtId="182" formatCode="\ \ \ \ \ \ \ \ \ @\ *."/>
    <numFmt numFmtId="183" formatCode="\ \ \ \ \ \ @\ *."/>
    <numFmt numFmtId="184" formatCode="\ \ \ \ \ \ \ \ \ @"/>
    <numFmt numFmtId="185" formatCode="#,##0\ &quot;kr.&quot;_);[Red]\(* #,##0\ &quot;kr.&quot;\)"/>
    <numFmt numFmtId="186" formatCode="#,##0\ \ ;[Red]\(* #,##0\ \)"/>
    <numFmt numFmtId="187" formatCode="#,##0\ \ ;\(* #,##0\ \)"/>
    <numFmt numFmtId="188" formatCode="_(&quot;kr.&quot;* #,##0.00_);_(&quot;kr.&quot;* \(#,##0.00\);_(&quot;kr.&quot;* &quot;-&quot;??_);_(@_)"/>
    <numFmt numFmtId="189" formatCode="dd/\ mmmm"/>
    <numFmt numFmtId="190" formatCode="#,###\ ;[Red]\(#,##0\)"/>
    <numFmt numFmtId="191" formatCode="#,##0\ _);[Red]\(* #,##0\ \)"/>
    <numFmt numFmtId="192" formatCode="\ \ \ \ @\ *."/>
    <numFmt numFmtId="193" formatCode="\ \ \ \ @"/>
    <numFmt numFmtId="194" formatCode="\ \ \ \ \ \ \ \ @\ *."/>
    <numFmt numFmtId="195" formatCode="0.000000"/>
  </numFmts>
  <fonts count="9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Times New Roman"/>
      <family val="1"/>
    </font>
    <font>
      <sz val="10"/>
      <name val="Arial"/>
      <family val="2"/>
    </font>
    <font>
      <sz val="8"/>
      <name val="Times New Roman"/>
      <family val="1"/>
    </font>
    <font>
      <i/>
      <sz val="8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i/>
      <sz val="8"/>
      <name val="Times New Roman"/>
      <family val="1"/>
    </font>
    <font>
      <sz val="9"/>
      <name val="Times New Roman"/>
      <family val="1"/>
    </font>
    <font>
      <b/>
      <sz val="8"/>
      <color theme="1"/>
      <name val="Times New Roman"/>
      <family val="1"/>
    </font>
    <font>
      <sz val="8"/>
      <color rgb="FF0070C0"/>
      <name val="Times New Roman"/>
      <family val="1"/>
    </font>
    <font>
      <b/>
      <sz val="8"/>
      <color rgb="FF0070C0"/>
      <name val="Times New Roman"/>
      <family val="1"/>
    </font>
    <font>
      <sz val="11"/>
      <color rgb="FF000000"/>
      <name val="Calibri"/>
      <family val="2"/>
    </font>
    <font>
      <b/>
      <sz val="8"/>
      <color indexed="10"/>
      <name val="Times New Roman"/>
      <family val="1"/>
    </font>
    <font>
      <b/>
      <vertAlign val="superscript"/>
      <sz val="8"/>
      <name val="Times New Roman"/>
      <family val="1"/>
    </font>
    <font>
      <sz val="10"/>
      <name val="Arial"/>
      <family val="2"/>
    </font>
    <font>
      <sz val="9"/>
      <color theme="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rgb="FFFF0000"/>
      <name val="Times New Roman"/>
      <family val="1"/>
    </font>
    <font>
      <sz val="10"/>
      <name val="Arial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b/>
      <sz val="18"/>
      <color indexed="49"/>
      <name val="Cambria"/>
      <family val="2"/>
    </font>
    <font>
      <sz val="12"/>
      <name val="Times New Roman"/>
      <family val="1"/>
    </font>
    <font>
      <b/>
      <sz val="10"/>
      <name val="Times"/>
      <family val="1"/>
    </font>
    <font>
      <b/>
      <sz val="12"/>
      <name val="Arial"/>
      <family val="2"/>
    </font>
    <font>
      <b/>
      <i/>
      <sz val="16"/>
      <name val="Helv"/>
    </font>
    <font>
      <sz val="11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sz val="11"/>
      <color indexed="13"/>
      <name val="Calibri"/>
      <family val="2"/>
    </font>
    <font>
      <sz val="11"/>
      <color indexed="36"/>
      <name val="Calibri"/>
      <family val="2"/>
    </font>
    <font>
      <b/>
      <sz val="11"/>
      <color indexed="13"/>
      <name val="Calibri"/>
      <family val="2"/>
    </font>
    <font>
      <sz val="11"/>
      <color indexed="5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1"/>
      <color indexed="53"/>
      <name val="Calibri"/>
      <family val="2"/>
    </font>
    <font>
      <b/>
      <sz val="12"/>
      <name val="Tms Rmn"/>
    </font>
    <font>
      <sz val="11"/>
      <name val="Tms Rmn"/>
    </font>
    <font>
      <sz val="10"/>
      <name val="Helv"/>
    </font>
    <font>
      <b/>
      <sz val="18"/>
      <name val="Times New Roman"/>
      <family val="1"/>
    </font>
    <font>
      <sz val="10"/>
      <name val="Arial"/>
      <family val="2"/>
    </font>
    <font>
      <b/>
      <sz val="10"/>
      <name val="Times"/>
      <family val="1"/>
    </font>
    <font>
      <b/>
      <sz val="8"/>
      <color rgb="FFFF0000"/>
      <name val="Times New Roman"/>
      <family val="1"/>
    </font>
    <font>
      <sz val="11"/>
      <name val="Calibri"/>
      <family val="2"/>
      <scheme val="minor"/>
    </font>
    <font>
      <b/>
      <i/>
      <sz val="10"/>
      <name val="Times New Roman"/>
      <family val="1"/>
    </font>
    <font>
      <b/>
      <sz val="10"/>
      <name val="Arial"/>
      <family val="2"/>
    </font>
    <font>
      <sz val="8"/>
      <color rgb="FFFF0000"/>
      <name val="Calibri"/>
      <family val="2"/>
      <scheme val="minor"/>
    </font>
    <font>
      <sz val="8"/>
      <color indexed="8"/>
      <name val="Times New Roman"/>
      <family val="1"/>
    </font>
    <font>
      <vertAlign val="superscript"/>
      <sz val="8"/>
      <color indexed="8"/>
      <name val="Times New Roman"/>
      <family val="1"/>
    </font>
    <font>
      <vertAlign val="superscript"/>
      <sz val="8"/>
      <color theme="1"/>
      <name val="Times New Roman"/>
      <family val="1"/>
    </font>
    <font>
      <sz val="8"/>
      <name val="Calibri"/>
      <family val="2"/>
      <scheme val="minor"/>
    </font>
    <font>
      <b/>
      <vertAlign val="superscript"/>
      <sz val="8"/>
      <color theme="1"/>
      <name val="Times New Roman"/>
      <family val="1"/>
    </font>
    <font>
      <vertAlign val="superscript"/>
      <sz val="10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Courier"/>
      <family val="1"/>
    </font>
    <font>
      <sz val="11"/>
      <color theme="1"/>
      <name val="Courier"/>
      <family val="1"/>
    </font>
    <font>
      <b/>
      <sz val="11"/>
      <name val="Calibri"/>
      <family val="2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63"/>
      </patternFill>
    </fill>
    <fill>
      <patternFill patternType="solid">
        <fgColor indexed="54"/>
      </patternFill>
    </fill>
    <fill>
      <patternFill patternType="solid">
        <fgColor indexed="1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028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0" borderId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9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9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1" fillId="0" borderId="0"/>
    <xf numFmtId="0" fontId="21" fillId="33" borderId="0" applyNumberFormat="0" applyBorder="0" applyAlignment="0" applyProtection="0"/>
    <xf numFmtId="0" fontId="22" fillId="44" borderId="0" applyNumberFormat="0" applyBorder="0" applyAlignment="0" applyProtection="0"/>
    <xf numFmtId="0" fontId="21" fillId="33" borderId="0" applyNumberFormat="0" applyBorder="0" applyAlignment="0" applyProtection="0"/>
    <xf numFmtId="0" fontId="22" fillId="44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2" fillId="49" borderId="0" applyNumberFormat="0" applyBorder="0" applyAlignment="0" applyProtection="0"/>
    <xf numFmtId="0" fontId="21" fillId="34" borderId="0" applyNumberFormat="0" applyBorder="0" applyAlignment="0" applyProtection="0"/>
    <xf numFmtId="0" fontId="32" fillId="0" borderId="17" applyNumberFormat="0" applyFill="0" applyAlignment="0" applyProtection="0"/>
    <xf numFmtId="0" fontId="21" fillId="34" borderId="0" applyNumberFormat="0" applyBorder="0" applyAlignment="0" applyProtection="0"/>
    <xf numFmtId="0" fontId="22" fillId="49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31" fillId="38" borderId="12" applyNumberFormat="0" applyAlignment="0" applyProtection="0"/>
    <xf numFmtId="0" fontId="21" fillId="35" borderId="0" applyNumberFormat="0" applyBorder="0" applyAlignment="0" applyProtection="0"/>
    <xf numFmtId="0" fontId="22" fillId="49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49" borderId="0" applyNumberFormat="0" applyBorder="0" applyAlignment="0" applyProtection="0"/>
    <xf numFmtId="0" fontId="21" fillId="36" borderId="0" applyNumberFormat="0" applyBorder="0" applyAlignment="0" applyProtection="0"/>
    <xf numFmtId="0" fontId="22" fillId="49" borderId="0" applyNumberFormat="0" applyBorder="0" applyAlignment="0" applyProtection="0"/>
    <xf numFmtId="0" fontId="21" fillId="36" borderId="0" applyNumberFormat="0" applyBorder="0" applyAlignment="0" applyProtection="0"/>
    <xf numFmtId="0" fontId="22" fillId="48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31" fillId="38" borderId="12" applyNumberFormat="0" applyAlignment="0" applyProtection="0"/>
    <xf numFmtId="0" fontId="21" fillId="37" borderId="0" applyNumberFormat="0" applyBorder="0" applyAlignment="0" applyProtection="0"/>
    <xf numFmtId="0" fontId="22" fillId="48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2" fillId="48" borderId="0" applyNumberFormat="0" applyBorder="0" applyAlignment="0" applyProtection="0"/>
    <xf numFmtId="0" fontId="21" fillId="38" borderId="0" applyNumberFormat="0" applyBorder="0" applyAlignment="0" applyProtection="0"/>
    <xf numFmtId="0" fontId="31" fillId="38" borderId="12" applyNumberFormat="0" applyAlignment="0" applyProtection="0"/>
    <xf numFmtId="0" fontId="21" fillId="38" borderId="0" applyNumberFormat="0" applyBorder="0" applyAlignment="0" applyProtection="0"/>
    <xf numFmtId="0" fontId="22" fillId="4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8" borderId="0" applyNumberFormat="0" applyBorder="0" applyAlignment="0" applyProtection="0"/>
    <xf numFmtId="0" fontId="21" fillId="39" borderId="0" applyNumberFormat="0" applyBorder="0" applyAlignment="0" applyProtection="0"/>
    <xf numFmtId="0" fontId="22" fillId="4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2" fillId="47" borderId="0" applyNumberFormat="0" applyBorder="0" applyAlignment="0" applyProtection="0"/>
    <xf numFmtId="0" fontId="21" fillId="40" borderId="0" applyNumberFormat="0" applyBorder="0" applyAlignment="0" applyProtection="0"/>
    <xf numFmtId="0" fontId="31" fillId="38" borderId="12" applyNumberFormat="0" applyAlignment="0" applyProtection="0"/>
    <xf numFmtId="0" fontId="21" fillId="40" borderId="0" applyNumberFormat="0" applyBorder="0" applyAlignment="0" applyProtection="0"/>
    <xf numFmtId="0" fontId="22" fillId="47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31" fillId="38" borderId="12" applyNumberFormat="0" applyAlignment="0" applyProtection="0"/>
    <xf numFmtId="0" fontId="21" fillId="41" borderId="0" applyNumberFormat="0" applyBorder="0" applyAlignment="0" applyProtection="0"/>
    <xf numFmtId="0" fontId="22" fillId="47" borderId="0" applyNumberFormat="0" applyBorder="0" applyAlignment="0" applyProtection="0"/>
    <xf numFmtId="0" fontId="21" fillId="41" borderId="0" applyNumberFormat="0" applyBorder="0" applyAlignment="0" applyProtection="0"/>
    <xf numFmtId="0" fontId="22" fillId="47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46" borderId="0" applyNumberFormat="0" applyBorder="0" applyAlignment="0" applyProtection="0"/>
    <xf numFmtId="0" fontId="21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2" fillId="4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1" fillId="0" borderId="0"/>
    <xf numFmtId="0" fontId="21" fillId="39" borderId="0" applyNumberFormat="0" applyBorder="0" applyAlignment="0" applyProtection="0"/>
    <xf numFmtId="0" fontId="22" fillId="46" borderId="0" applyNumberFormat="0" applyBorder="0" applyAlignment="0" applyProtection="0"/>
    <xf numFmtId="0" fontId="21" fillId="39" borderId="0" applyNumberFormat="0" applyBorder="0" applyAlignment="0" applyProtection="0"/>
    <xf numFmtId="0" fontId="30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6" borderId="0" applyNumberFormat="0" applyBorder="0" applyAlignment="0" applyProtection="0"/>
    <xf numFmtId="0" fontId="21" fillId="42" borderId="0" applyNumberFormat="0" applyBorder="0" applyAlignment="0" applyProtection="0"/>
    <xf numFmtId="0" fontId="22" fillId="46" borderId="0" applyNumberFormat="0" applyBorder="0" applyAlignment="0" applyProtection="0"/>
    <xf numFmtId="0" fontId="21" fillId="42" borderId="0" applyNumberFormat="0" applyBorder="0" applyAlignment="0" applyProtection="0"/>
    <xf numFmtId="0" fontId="22" fillId="45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" fillId="0" borderId="0"/>
    <xf numFmtId="0" fontId="22" fillId="43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5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16" applyNumberFormat="0" applyFill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1" borderId="0" applyNumberFormat="0" applyBorder="0" applyAlignment="0" applyProtection="0"/>
    <xf numFmtId="0" fontId="22" fillId="47" borderId="0" applyNumberFormat="0" applyBorder="0" applyAlignment="0" applyProtection="0"/>
    <xf numFmtId="0" fontId="30" fillId="0" borderId="16" applyNumberFormat="0" applyFill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1" borderId="0" applyNumberFormat="0" applyBorder="0" applyAlignment="0" applyProtection="0"/>
    <xf numFmtId="0" fontId="22" fillId="48" borderId="0" applyNumberFormat="0" applyBorder="0" applyAlignment="0" applyProtection="0"/>
    <xf numFmtId="0" fontId="22" fillId="41" borderId="0" applyNumberFormat="0" applyBorder="0" applyAlignment="0" applyProtection="0"/>
    <xf numFmtId="0" fontId="22" fillId="48" borderId="0" applyNumberFormat="0" applyBorder="0" applyAlignment="0" applyProtection="0"/>
    <xf numFmtId="0" fontId="22" fillId="40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0" borderId="0" applyNumberFormat="0" applyBorder="0" applyAlignment="0" applyProtection="0"/>
    <xf numFmtId="0" fontId="22" fillId="49" borderId="0" applyNumberFormat="0" applyBorder="0" applyAlignment="0" applyProtection="0"/>
    <xf numFmtId="0" fontId="30" fillId="0" borderId="16" applyNumberFormat="0" applyFill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22" fillId="45" borderId="0" applyNumberFormat="0" applyBorder="0" applyAlignment="0" applyProtection="0"/>
    <xf numFmtId="0" fontId="30" fillId="0" borderId="16" applyNumberFormat="0" applyFill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3" borderId="0" applyNumberFormat="0" applyBorder="0" applyAlignment="0" applyProtection="0"/>
    <xf numFmtId="0" fontId="22" fillId="50" borderId="0" applyNumberFormat="0" applyBorder="0" applyAlignment="0" applyProtection="0"/>
    <xf numFmtId="0" fontId="30" fillId="0" borderId="16" applyNumberFormat="0" applyFill="0" applyAlignment="0" applyProtection="0"/>
    <xf numFmtId="0" fontId="22" fillId="50" borderId="0" applyNumberFormat="0" applyBorder="0" applyAlignment="0" applyProtection="0"/>
    <xf numFmtId="0" fontId="22" fillId="43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9" fillId="0" borderId="15" applyNumberFormat="0" applyFill="0" applyAlignment="0" applyProtection="0"/>
    <xf numFmtId="0" fontId="23" fillId="34" borderId="0" applyNumberFormat="0" applyBorder="0" applyAlignment="0" applyProtection="0"/>
    <xf numFmtId="0" fontId="22" fillId="43" borderId="0" applyNumberFormat="0" applyBorder="0" applyAlignment="0" applyProtection="0"/>
    <xf numFmtId="0" fontId="23" fillId="34" borderId="0" applyNumberFormat="0" applyBorder="0" applyAlignment="0" applyProtection="0"/>
    <xf numFmtId="0" fontId="22" fillId="43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1" fillId="42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1" fillId="42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9" fillId="0" borderId="15" applyNumberFormat="0" applyFill="0" applyAlignment="0" applyProtection="0"/>
    <xf numFmtId="0" fontId="25" fillId="52" borderId="13" applyNumberFormat="0" applyAlignment="0" applyProtection="0"/>
    <xf numFmtId="0" fontId="21" fillId="42" borderId="0" applyNumberFormat="0" applyBorder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1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9" fillId="0" borderId="15" applyNumberFormat="0" applyFill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8" fillId="0" borderId="14" applyNumberFormat="0" applyFill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1" fillId="0" borderId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21" fillId="36" borderId="0" applyNumberFormat="0" applyBorder="0" applyAlignment="0" applyProtection="0"/>
    <xf numFmtId="0" fontId="30" fillId="0" borderId="16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21" fillId="36" borderId="0" applyNumberFormat="0" applyBorder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21" fillId="41" borderId="0" applyNumberFormat="0" applyBorder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21" fillId="41" borderId="0" applyNumberFormat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28" fillId="0" borderId="14" applyNumberFormat="0" applyFill="0" applyAlignment="0" applyProtection="0"/>
    <xf numFmtId="0" fontId="32" fillId="0" borderId="17" applyNumberFormat="0" applyFill="0" applyAlignment="0" applyProtection="0"/>
    <xf numFmtId="0" fontId="21" fillId="41" borderId="0" applyNumberFormat="0" applyBorder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21" fillId="41" borderId="0" applyNumberFormat="0" applyBorder="0" applyAlignment="0" applyProtection="0"/>
    <xf numFmtId="0" fontId="33" fillId="53" borderId="0" applyNumberFormat="0" applyBorder="0" applyAlignment="0" applyProtection="0"/>
    <xf numFmtId="0" fontId="21" fillId="41" borderId="0" applyNumberFormat="0" applyBorder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1" fillId="0" borderId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1" fillId="0" borderId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1" fillId="0" borderId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1" fillId="0" borderId="0"/>
    <xf numFmtId="0" fontId="32" fillId="0" borderId="17" applyNumberFormat="0" applyFill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1" fillId="0" borderId="0"/>
    <xf numFmtId="0" fontId="29" fillId="0" borderId="15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1" fillId="0" borderId="0"/>
    <xf numFmtId="0" fontId="27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32" fillId="0" borderId="17" applyNumberFormat="0" applyFill="0" applyAlignment="0" applyProtection="0"/>
    <xf numFmtId="0" fontId="22" fillId="49" borderId="0" applyNumberFormat="0" applyBorder="0" applyAlignment="0" applyProtection="0"/>
    <xf numFmtId="0" fontId="31" fillId="38" borderId="12" applyNumberFormat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0" fillId="0" borderId="16" applyNumberFormat="0" applyFill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29" fillId="0" borderId="15" applyNumberFormat="0" applyFill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9" fillId="0" borderId="15" applyNumberFormat="0" applyFill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8" fillId="0" borderId="14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8" fillId="0" borderId="14" applyNumberFormat="0" applyFill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1" fillId="0" borderId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7" fillId="35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7" fillId="35" borderId="0" applyNumberFormat="0" applyBorder="0" applyAlignment="0" applyProtection="0"/>
    <xf numFmtId="0" fontId="21" fillId="36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1" fillId="0" borderId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32" fillId="0" borderId="17" applyNumberFormat="0" applyFill="0" applyAlignment="0" applyProtection="0"/>
    <xf numFmtId="0" fontId="22" fillId="49" borderId="0" applyNumberFormat="0" applyBorder="0" applyAlignment="0" applyProtection="0"/>
    <xf numFmtId="0" fontId="31" fillId="38" borderId="12" applyNumberFormat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0" fillId="0" borderId="16" applyNumberFormat="0" applyFill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29" fillId="0" borderId="15" applyNumberFormat="0" applyFill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9" fillId="0" borderId="15" applyNumberFormat="0" applyFill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8" fillId="0" borderId="14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8" fillId="0" borderId="14" applyNumberFormat="0" applyFill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1" fillId="0" borderId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7" fillId="35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7" fillId="35" borderId="0" applyNumberFormat="0" applyBorder="0" applyAlignment="0" applyProtection="0"/>
    <xf numFmtId="0" fontId="21" fillId="36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1" fillId="0" borderId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32" fillId="0" borderId="17" applyNumberFormat="0" applyFill="0" applyAlignment="0" applyProtection="0"/>
    <xf numFmtId="0" fontId="22" fillId="49" borderId="0" applyNumberFormat="0" applyBorder="0" applyAlignment="0" applyProtection="0"/>
    <xf numFmtId="0" fontId="31" fillId="38" borderId="12" applyNumberFormat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0" fillId="0" borderId="16" applyNumberFormat="0" applyFill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29" fillId="0" borderId="15" applyNumberFormat="0" applyFill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9" fillId="0" borderId="15" applyNumberFormat="0" applyFill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8" fillId="0" borderId="14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8" fillId="0" borderId="14" applyNumberFormat="0" applyFill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1" fillId="0" borderId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7" fillId="35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7" fillId="35" borderId="0" applyNumberFormat="0" applyBorder="0" applyAlignment="0" applyProtection="0"/>
    <xf numFmtId="0" fontId="21" fillId="36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1" fillId="0" borderId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1" fillId="0" borderId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22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3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38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4" fillId="5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52" borderId="1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5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51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4" borderId="0" applyNumberFormat="0" applyBorder="0" applyAlignment="0" applyProtection="0"/>
    <xf numFmtId="0" fontId="1" fillId="0" borderId="0"/>
    <xf numFmtId="0" fontId="22" fillId="4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1" fillId="42" borderId="0" applyNumberFormat="0" applyBorder="0" applyAlignment="0" applyProtection="0"/>
    <xf numFmtId="0" fontId="1" fillId="0" borderId="0"/>
    <xf numFmtId="0" fontId="20" fillId="0" borderId="0"/>
    <xf numFmtId="0" fontId="1" fillId="0" borderId="0"/>
    <xf numFmtId="0" fontId="20" fillId="0" borderId="0"/>
    <xf numFmtId="0" fontId="35" fillId="0" borderId="0" applyNumberFormat="0" applyFill="0" applyBorder="0" applyAlignment="0" applyProtection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36" fillId="0" borderId="20" applyNumberFormat="0" applyFill="0" applyAlignment="0" applyProtection="0"/>
    <xf numFmtId="0" fontId="20" fillId="0" borderId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5" borderId="0" applyNumberFormat="0" applyBorder="0" applyAlignment="0" applyProtection="0"/>
    <xf numFmtId="0" fontId="22" fillId="49" borderId="0" applyNumberFormat="0" applyBorder="0" applyAlignment="0" applyProtection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2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2" fillId="47" borderId="0" applyNumberFormat="0" applyBorder="0" applyAlignment="0" applyProtection="0"/>
    <xf numFmtId="0" fontId="1" fillId="0" borderId="0"/>
    <xf numFmtId="0" fontId="20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16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2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21" fillId="4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5" borderId="0" applyNumberFormat="0" applyBorder="0" applyAlignment="0" applyProtection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wrapText="1"/>
    </xf>
    <xf numFmtId="165" fontId="1" fillId="0" borderId="0" applyFont="0" applyFill="0" applyBorder="0" applyAlignment="0" applyProtection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52" fillId="0" borderId="0"/>
    <xf numFmtId="0" fontId="52" fillId="54" borderId="18" applyNumberFormat="0" applyFont="0" applyAlignment="0" applyProtection="0"/>
    <xf numFmtId="0" fontId="18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56" fillId="0" borderId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4" fillId="58" borderId="12" applyNumberFormat="0" applyAlignment="0" applyProtection="0"/>
    <xf numFmtId="0" fontId="24" fillId="58" borderId="12" applyNumberFormat="0" applyAlignment="0" applyProtection="0"/>
    <xf numFmtId="0" fontId="24" fillId="58" borderId="12" applyNumberFormat="0" applyAlignment="0" applyProtection="0"/>
    <xf numFmtId="0" fontId="25" fillId="52" borderId="23" applyNumberFormat="0" applyAlignment="0" applyProtection="0"/>
    <xf numFmtId="0" fontId="25" fillId="52" borderId="23" applyNumberFormat="0" applyAlignment="0" applyProtection="0"/>
    <xf numFmtId="0" fontId="25" fillId="52" borderId="23" applyNumberFormat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58" fillId="0" borderId="15" applyNumberFormat="0" applyFill="0" applyAlignment="0" applyProtection="0"/>
    <xf numFmtId="0" fontId="58" fillId="0" borderId="15" applyNumberFormat="0" applyFill="0" applyAlignment="0" applyProtection="0"/>
    <xf numFmtId="0" fontId="58" fillId="0" borderId="15" applyNumberFormat="0" applyFill="0" applyAlignment="0" applyProtection="0"/>
    <xf numFmtId="0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38" borderId="12" applyNumberFormat="0" applyAlignment="0" applyProtection="0"/>
    <xf numFmtId="0" fontId="60" fillId="38" borderId="12" applyNumberFormat="0" applyAlignment="0" applyProtection="0"/>
    <xf numFmtId="0" fontId="60" fillId="38" borderId="12" applyNumberFormat="0" applyAlignment="0" applyProtection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36" fillId="58" borderId="26" applyNumberFormat="0" applyAlignment="0" applyProtection="0"/>
    <xf numFmtId="0" fontId="36" fillId="58" borderId="26" applyNumberFormat="0" applyAlignment="0" applyProtection="0"/>
    <xf numFmtId="0" fontId="36" fillId="58" borderId="26" applyNumberFormat="0" applyAlignment="0" applyProtection="0"/>
    <xf numFmtId="9" fontId="5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51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49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60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190" fontId="20" fillId="0" borderId="0" applyFont="0" applyFill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19" fillId="0" borderId="0" applyFill="0" applyBorder="0" applyAlignment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0" fontId="71" fillId="52" borderId="13" applyNumberFormat="0" applyAlignment="0" applyProtection="0"/>
    <xf numFmtId="178" fontId="20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89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0" fontId="63" fillId="0" borderId="0"/>
    <xf numFmtId="164" fontId="20" fillId="0" borderId="10">
      <alignment horizontal="centerContinuous"/>
    </xf>
    <xf numFmtId="191" fontId="78" fillId="0" borderId="0">
      <alignment horizontal="centerContinuous"/>
    </xf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64" fillId="0" borderId="28" applyNumberFormat="0" applyAlignment="0" applyProtection="0">
      <alignment horizontal="left" vertical="center"/>
    </xf>
    <xf numFmtId="0" fontId="64" fillId="0" borderId="29">
      <alignment horizontal="left" vertical="center"/>
    </xf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4" fillId="0" borderId="1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192" fontId="79" fillId="0" borderId="0"/>
    <xf numFmtId="179" fontId="79" fillId="0" borderId="0"/>
    <xf numFmtId="180" fontId="79" fillId="0" borderId="0">
      <alignment horizontal="centerContinuous"/>
    </xf>
    <xf numFmtId="194" fontId="79" fillId="0" borderId="0"/>
    <xf numFmtId="181" fontId="66" fillId="0" borderId="0"/>
    <xf numFmtId="181" fontId="66" fillId="0" borderId="0"/>
    <xf numFmtId="181" fontId="66" fillId="0" borderId="0"/>
    <xf numFmtId="182" fontId="79" fillId="0" borderId="0">
      <alignment horizontal="centerContinuous"/>
    </xf>
    <xf numFmtId="176" fontId="18" fillId="0" borderId="0" applyFont="0" applyFill="0" applyBorder="0" applyProtection="0">
      <alignment horizontal="centerContinuous"/>
    </xf>
    <xf numFmtId="176" fontId="18" fillId="0" borderId="0" applyFont="0" applyFill="0" applyBorder="0" applyProtection="0">
      <alignment horizontal="centerContinuous"/>
    </xf>
    <xf numFmtId="176" fontId="18" fillId="0" borderId="0" applyFont="0" applyFill="0" applyBorder="0" applyProtection="0">
      <alignment horizontal="centerContinuous"/>
    </xf>
    <xf numFmtId="179" fontId="18" fillId="0" borderId="0" applyFont="0" applyFill="0" applyBorder="0" applyAlignment="0" applyProtection="0"/>
    <xf numFmtId="180" fontId="18" fillId="0" borderId="0" applyFont="0" applyFill="0" applyBorder="0" applyProtection="0">
      <alignment horizontal="centerContinuous"/>
    </xf>
    <xf numFmtId="180" fontId="18" fillId="0" borderId="0" applyFont="0" applyFill="0" applyBorder="0" applyProtection="0">
      <alignment horizontal="centerContinuous"/>
    </xf>
    <xf numFmtId="180" fontId="18" fillId="0" borderId="0" applyFont="0" applyFill="0" applyBorder="0" applyProtection="0">
      <alignment horizontal="centerContinuous"/>
    </xf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83" fontId="18" fillId="0" borderId="0" applyFont="0" applyFill="0" applyBorder="0" applyProtection="0">
      <alignment horizontal="centerContinuous"/>
    </xf>
    <xf numFmtId="183" fontId="18" fillId="0" borderId="0" applyFont="0" applyFill="0" applyBorder="0" applyProtection="0">
      <alignment horizontal="centerContinuous"/>
    </xf>
    <xf numFmtId="183" fontId="18" fillId="0" borderId="0" applyFont="0" applyFill="0" applyBorder="0" applyProtection="0">
      <alignment horizontal="centerContinuous"/>
    </xf>
    <xf numFmtId="181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2" fontId="18" fillId="0" borderId="0" applyFont="0" applyFill="0" applyBorder="0" applyProtection="0">
      <alignment horizontal="centerContinuous"/>
    </xf>
    <xf numFmtId="182" fontId="18" fillId="0" borderId="0" applyFont="0" applyFill="0" applyBorder="0" applyProtection="0">
      <alignment horizontal="centerContinuous"/>
    </xf>
    <xf numFmtId="182" fontId="18" fillId="0" borderId="0" applyFont="0" applyFill="0" applyBorder="0" applyProtection="0">
      <alignment horizontal="centerContinuous"/>
    </xf>
    <xf numFmtId="18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5" fontId="66" fillId="0" borderId="0" applyFont="0" applyFill="0" applyBorder="0" applyAlignment="0" applyProtection="0"/>
    <xf numFmtId="185" fontId="66" fillId="0" borderId="0" applyFont="0" applyFill="0" applyBorder="0" applyAlignment="0" applyProtection="0"/>
    <xf numFmtId="185" fontId="66" fillId="0" borderId="0" applyFont="0" applyFill="0" applyBorder="0" applyAlignment="0" applyProtection="0"/>
    <xf numFmtId="186" fontId="67" fillId="0" borderId="0"/>
    <xf numFmtId="174" fontId="65" fillId="0" borderId="0"/>
    <xf numFmtId="0" fontId="20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176" fontId="79" fillId="0" borderId="0">
      <alignment horizontal="centerContinuous"/>
    </xf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6" fontId="79" fillId="0" borderId="0"/>
    <xf numFmtId="187" fontId="18" fillId="0" borderId="30" applyNumberFormat="0" applyFont="0" applyFill="0" applyAlignment="0" applyProtection="0"/>
    <xf numFmtId="186" fontId="18" fillId="0" borderId="31" applyNumberFormat="0" applyFont="0" applyFill="0" applyAlignment="0" applyProtection="0"/>
    <xf numFmtId="186" fontId="18" fillId="0" borderId="31" applyNumberFormat="0" applyFont="0" applyFill="0" applyAlignment="0" applyProtection="0"/>
    <xf numFmtId="186" fontId="18" fillId="0" borderId="31" applyNumberFormat="0" applyFont="0" applyFill="0" applyAlignment="0" applyProtection="0"/>
    <xf numFmtId="187" fontId="18" fillId="0" borderId="32" applyNumberFormat="0" applyFont="0" applyFill="0" applyAlignment="0" applyProtection="0"/>
    <xf numFmtId="187" fontId="18" fillId="0" borderId="33" applyNumberFormat="0" applyFont="0" applyFill="0" applyAlignment="0" applyProtection="0"/>
    <xf numFmtId="187" fontId="79" fillId="0" borderId="34"/>
    <xf numFmtId="187" fontId="79" fillId="0" borderId="10"/>
    <xf numFmtId="187" fontId="79" fillId="0" borderId="29"/>
    <xf numFmtId="187" fontId="79" fillId="0" borderId="0"/>
    <xf numFmtId="193" fontId="79" fillId="0" borderId="0"/>
    <xf numFmtId="176" fontId="80" fillId="0" borderId="0"/>
    <xf numFmtId="188" fontId="20" fillId="0" borderId="0"/>
    <xf numFmtId="165" fontId="20" fillId="0" borderId="0"/>
    <xf numFmtId="177" fontId="20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20" fillId="0" borderId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36" fillId="0" borderId="27" applyNumberFormat="0" applyFill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81" fillId="0" borderId="10" applyNumberFormat="0" applyFill="0" applyProtection="0">
      <alignment horizontal="centerContinuous"/>
    </xf>
    <xf numFmtId="186" fontId="68" fillId="0" borderId="0" applyNumberFormat="0" applyFill="0" applyBorder="0" applyProtection="0">
      <alignment horizontal="centerContinuous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22" fillId="49" borderId="0" applyNumberFormat="0" applyBorder="0" applyAlignment="0" applyProtection="0"/>
    <xf numFmtId="0" fontId="21" fillId="34" borderId="0" applyNumberFormat="0" applyBorder="0" applyAlignment="0" applyProtection="0"/>
    <xf numFmtId="0" fontId="22" fillId="49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3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2" fillId="46" borderId="0" applyNumberFormat="0" applyBorder="0" applyAlignment="0" applyProtection="0"/>
    <xf numFmtId="0" fontId="21" fillId="36" borderId="0" applyNumberFormat="0" applyBorder="0" applyAlignment="0" applyProtection="0"/>
    <xf numFmtId="0" fontId="22" fillId="46" borderId="0" applyNumberFormat="0" applyBorder="0" applyAlignment="0" applyProtection="0"/>
    <xf numFmtId="0" fontId="21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1" borderId="0" applyNumberFormat="0" applyBorder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0" borderId="0" applyNumberFormat="0" applyBorder="0" applyAlignment="0" applyProtection="0"/>
    <xf numFmtId="0" fontId="22" fillId="49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1" fillId="42" borderId="0" applyNumberFormat="0" applyBorder="0" applyAlignment="0" applyProtection="0"/>
    <xf numFmtId="0" fontId="24" fillId="51" borderId="12" applyNumberFormat="0" applyAlignment="0" applyProtection="0"/>
    <xf numFmtId="0" fontId="21" fillId="42" borderId="0" applyNumberFormat="0" applyBorder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9" fillId="0" borderId="0"/>
    <xf numFmtId="0" fontId="20" fillId="0" borderId="0"/>
    <xf numFmtId="0" fontId="82" fillId="0" borderId="0"/>
    <xf numFmtId="9" fontId="82" fillId="0" borderId="0" applyFont="0" applyFill="0" applyBorder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0" borderId="0"/>
    <xf numFmtId="0" fontId="20" fillId="0" borderId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83" fillId="0" borderId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63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63" fillId="0" borderId="0"/>
    <xf numFmtId="0" fontId="21" fillId="58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73" fillId="0" borderId="24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4" fillId="61" borderId="12" applyNumberFormat="0" applyAlignment="0" applyProtection="0"/>
    <xf numFmtId="0" fontId="69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1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69" fillId="50" borderId="0" applyNumberFormat="0" applyBorder="0" applyAlignment="0" applyProtection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72" fillId="3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69" fillId="3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69" fillId="38" borderId="0" applyNumberFormat="0" applyBorder="0" applyAlignment="0" applyProtection="0"/>
    <xf numFmtId="0" fontId="21" fillId="0" borderId="0"/>
    <xf numFmtId="0" fontId="69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3" fillId="0" borderId="24" applyNumberFormat="0" applyFill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69" fillId="60" borderId="0" applyNumberFormat="0" applyBorder="0" applyAlignment="0" applyProtection="0"/>
    <xf numFmtId="0" fontId="21" fillId="0" borderId="0"/>
    <xf numFmtId="0" fontId="69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58" borderId="0" applyNumberFormat="0" applyBorder="0" applyAlignment="0" applyProtection="0"/>
    <xf numFmtId="0" fontId="69" fillId="50" borderId="0" applyNumberFormat="0" applyBorder="0" applyAlignment="0" applyProtection="0"/>
    <xf numFmtId="0" fontId="21" fillId="0" borderId="0"/>
    <xf numFmtId="0" fontId="20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71" fillId="52" borderId="13" applyNumberFormat="0" applyAlignment="0" applyProtection="0"/>
    <xf numFmtId="0" fontId="69" fillId="49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9" fillId="50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38" borderId="0" applyNumberFormat="0" applyBorder="0" applyAlignment="0" applyProtection="0"/>
    <xf numFmtId="0" fontId="21" fillId="0" borderId="0"/>
    <xf numFmtId="0" fontId="72" fillId="3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60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69" fillId="50" borderId="0" applyNumberFormat="0" applyBorder="0" applyAlignment="0" applyProtection="0"/>
    <xf numFmtId="0" fontId="69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71" fillId="52" borderId="13" applyNumberFormat="0" applyAlignment="0" applyProtection="0"/>
    <xf numFmtId="0" fontId="21" fillId="0" borderId="0"/>
    <xf numFmtId="0" fontId="69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69" fillId="58" borderId="0" applyNumberFormat="0" applyBorder="0" applyAlignment="0" applyProtection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70" fillId="34" borderId="0" applyNumberFormat="0" applyBorder="0" applyAlignment="0" applyProtection="0"/>
    <xf numFmtId="0" fontId="21" fillId="0" borderId="0"/>
    <xf numFmtId="0" fontId="21" fillId="0" borderId="0"/>
    <xf numFmtId="0" fontId="71" fillId="52" borderId="13" applyNumberFormat="0" applyAlignment="0" applyProtection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38" borderId="0" applyNumberFormat="0" applyBorder="0" applyAlignment="0" applyProtection="0"/>
    <xf numFmtId="0" fontId="21" fillId="0" borderId="0"/>
    <xf numFmtId="0" fontId="21" fillId="0" borderId="0"/>
    <xf numFmtId="0" fontId="72" fillId="35" borderId="0" applyNumberFormat="0" applyBorder="0" applyAlignment="0" applyProtection="0"/>
    <xf numFmtId="0" fontId="69" fillId="45" borderId="0" applyNumberFormat="0" applyBorder="0" applyAlignment="0" applyProtection="0"/>
    <xf numFmtId="0" fontId="69" fillId="50" borderId="0" applyNumberFormat="0" applyBorder="0" applyAlignment="0" applyProtection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0" borderId="0" applyNumberFormat="0" applyBorder="0" applyAlignment="0" applyProtection="0"/>
    <xf numFmtId="0" fontId="71" fillId="52" borderId="13" applyNumberFormat="0" applyAlignment="0" applyProtection="0"/>
    <xf numFmtId="0" fontId="21" fillId="0" borderId="0"/>
    <xf numFmtId="0" fontId="69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9" fillId="45" borderId="0" applyNumberFormat="0" applyBorder="0" applyAlignment="0" applyProtection="0"/>
    <xf numFmtId="0" fontId="69" fillId="38" borderId="0" applyNumberFormat="0" applyBorder="0" applyAlignment="0" applyProtection="0"/>
    <xf numFmtId="0" fontId="21" fillId="58" borderId="0" applyNumberFormat="0" applyBorder="0" applyAlignment="0" applyProtection="0"/>
    <xf numFmtId="0" fontId="21" fillId="38" borderId="0" applyNumberFormat="0" applyBorder="0" applyAlignment="0" applyProtection="0"/>
    <xf numFmtId="0" fontId="21" fillId="51" borderId="0" applyNumberFormat="0" applyBorder="0" applyAlignment="0" applyProtection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70" fillId="34" borderId="0" applyNumberFormat="0" applyBorder="0" applyAlignment="0" applyProtection="0"/>
    <xf numFmtId="0" fontId="69" fillId="58" borderId="0" applyNumberFormat="0" applyBorder="0" applyAlignment="0" applyProtection="0"/>
    <xf numFmtId="0" fontId="69" fillId="45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0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9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2" fillId="3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34" borderId="0" applyNumberFormat="0" applyBorder="0" applyAlignment="0" applyProtection="0"/>
    <xf numFmtId="0" fontId="20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51" borderId="0" applyNumberFormat="0" applyBorder="0" applyAlignment="0" applyProtection="0"/>
    <xf numFmtId="0" fontId="69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69" fillId="50" borderId="0" applyNumberFormat="0" applyBorder="0" applyAlignment="0" applyProtection="0"/>
    <xf numFmtId="0" fontId="72" fillId="35" borderId="0" applyNumberFormat="0" applyBorder="0" applyAlignment="0" applyProtection="0"/>
    <xf numFmtId="0" fontId="69" fillId="4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69" fillId="38" borderId="0" applyNumberFormat="0" applyBorder="0" applyAlignment="0" applyProtection="0"/>
    <xf numFmtId="0" fontId="71" fillId="52" borderId="13" applyNumberFormat="0" applyAlignment="0" applyProtection="0"/>
    <xf numFmtId="0" fontId="21" fillId="0" borderId="0"/>
    <xf numFmtId="0" fontId="69" fillId="45" borderId="0" applyNumberFormat="0" applyBorder="0" applyAlignment="0" applyProtection="0"/>
    <xf numFmtId="0" fontId="71" fillId="52" borderId="13" applyNumberFormat="0" applyAlignment="0" applyProtection="0"/>
    <xf numFmtId="0" fontId="21" fillId="0" borderId="0"/>
    <xf numFmtId="0" fontId="21" fillId="0" borderId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21" fillId="0" borderId="0"/>
    <xf numFmtId="0" fontId="21" fillId="0" borderId="0"/>
    <xf numFmtId="0" fontId="72" fillId="3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9" fillId="49" borderId="0" applyNumberFormat="0" applyBorder="0" applyAlignment="0" applyProtection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69" fillId="50" borderId="0" applyNumberFormat="0" applyBorder="0" applyAlignment="0" applyProtection="0"/>
    <xf numFmtId="0" fontId="69" fillId="45" borderId="0" applyNumberFormat="0" applyBorder="0" applyAlignment="0" applyProtection="0"/>
    <xf numFmtId="0" fontId="21" fillId="0" borderId="0"/>
    <xf numFmtId="0" fontId="69" fillId="49" borderId="0" applyNumberFormat="0" applyBorder="0" applyAlignment="0" applyProtection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71" fillId="52" borderId="13" applyNumberFormat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0" borderId="0" applyNumberFormat="0" applyBorder="0" applyAlignment="0" applyProtection="0"/>
    <xf numFmtId="0" fontId="21" fillId="0" borderId="0"/>
    <xf numFmtId="0" fontId="21" fillId="0" borderId="0"/>
    <xf numFmtId="0" fontId="69" fillId="51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69" fillId="50" borderId="0" applyNumberFormat="0" applyBorder="0" applyAlignment="0" applyProtection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73" fillId="0" borderId="24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69" fillId="45" borderId="0" applyNumberFormat="0" applyBorder="0" applyAlignment="0" applyProtection="0"/>
    <xf numFmtId="0" fontId="69" fillId="58" borderId="0" applyNumberFormat="0" applyBorder="0" applyAlignment="0" applyProtection="0"/>
    <xf numFmtId="0" fontId="72" fillId="3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70" fillId="34" borderId="0" applyNumberFormat="0" applyBorder="0" applyAlignment="0" applyProtection="0"/>
    <xf numFmtId="0" fontId="21" fillId="51" borderId="0" applyNumberFormat="0" applyBorder="0" applyAlignment="0" applyProtection="0"/>
    <xf numFmtId="0" fontId="69" fillId="45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70" fillId="34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70" fillId="34" borderId="0" applyNumberFormat="0" applyBorder="0" applyAlignment="0" applyProtection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9" fillId="50" borderId="0" applyNumberFormat="0" applyBorder="0" applyAlignment="0" applyProtection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3" fillId="0" borderId="24" applyNumberFormat="0" applyFill="0" applyAlignment="0" applyProtection="0"/>
    <xf numFmtId="0" fontId="21" fillId="0" borderId="0"/>
    <xf numFmtId="0" fontId="24" fillId="61" borderId="12" applyNumberFormat="0" applyAlignment="0" applyProtection="0"/>
    <xf numFmtId="0" fontId="21" fillId="58" borderId="0" applyNumberFormat="0" applyBorder="0" applyAlignment="0" applyProtection="0"/>
    <xf numFmtId="0" fontId="69" fillId="51" borderId="0" applyNumberFormat="0" applyBorder="0" applyAlignment="0" applyProtection="0"/>
    <xf numFmtId="0" fontId="21" fillId="0" borderId="0"/>
    <xf numFmtId="0" fontId="21" fillId="0" borderId="0"/>
    <xf numFmtId="0" fontId="69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71" fillId="52" borderId="13" applyNumberFormat="0" applyAlignment="0" applyProtection="0"/>
    <xf numFmtId="0" fontId="21" fillId="0" borderId="0"/>
    <xf numFmtId="0" fontId="20" fillId="0" borderId="0"/>
    <xf numFmtId="0" fontId="69" fillId="60" borderId="0" applyNumberFormat="0" applyBorder="0" applyAlignment="0" applyProtection="0"/>
    <xf numFmtId="0" fontId="71" fillId="52" borderId="13" applyNumberFormat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69" fillId="49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49" borderId="0" applyNumberFormat="0" applyBorder="0" applyAlignment="0" applyProtection="0"/>
    <xf numFmtId="0" fontId="20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69" fillId="50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4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50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3" fillId="0" borderId="24" applyNumberFormat="0" applyFill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51" borderId="0" applyNumberFormat="0" applyBorder="0" applyAlignment="0" applyProtection="0"/>
    <xf numFmtId="0" fontId="69" fillId="58" borderId="0" applyNumberFormat="0" applyBorder="0" applyAlignment="0" applyProtection="0"/>
    <xf numFmtId="0" fontId="21" fillId="0" borderId="0"/>
    <xf numFmtId="0" fontId="69" fillId="58" borderId="0" applyNumberFormat="0" applyBorder="0" applyAlignment="0" applyProtection="0"/>
    <xf numFmtId="0" fontId="21" fillId="0" borderId="0"/>
    <xf numFmtId="0" fontId="21" fillId="0" borderId="0"/>
    <xf numFmtId="0" fontId="69" fillId="49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34" borderId="0" applyNumberFormat="0" applyBorder="0" applyAlignment="0" applyProtection="0"/>
    <xf numFmtId="0" fontId="21" fillId="0" borderId="0"/>
    <xf numFmtId="0" fontId="21" fillId="0" borderId="0"/>
    <xf numFmtId="0" fontId="69" fillId="50" borderId="0" applyNumberFormat="0" applyBorder="0" applyAlignment="0" applyProtection="0"/>
    <xf numFmtId="0" fontId="21" fillId="0" borderId="0"/>
    <xf numFmtId="0" fontId="69" fillId="3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51" borderId="0" applyNumberFormat="0" applyBorder="0" applyAlignment="0" applyProtection="0"/>
    <xf numFmtId="0" fontId="69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72" fillId="3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4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73" fillId="0" borderId="24" applyNumberFormat="0" applyFill="0" applyAlignment="0" applyProtection="0"/>
    <xf numFmtId="0" fontId="69" fillId="60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69" fillId="50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69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71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21" fillId="61" borderId="0" applyNumberFormat="0" applyBorder="0" applyAlignment="0" applyProtection="0"/>
    <xf numFmtId="0" fontId="24" fillId="61" borderId="12" applyNumberFormat="0" applyAlignment="0" applyProtection="0"/>
    <xf numFmtId="0" fontId="63" fillId="0" borderId="0"/>
    <xf numFmtId="0" fontId="69" fillId="60" borderId="0" applyNumberFormat="0" applyBorder="0" applyAlignment="0" applyProtection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1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2" fillId="3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72" fillId="3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72" fillId="35" borderId="0" applyNumberFormat="0" applyBorder="0" applyAlignment="0" applyProtection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69" fillId="50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70" fillId="34" borderId="0" applyNumberFormat="0" applyBorder="0" applyAlignment="0" applyProtection="0"/>
    <xf numFmtId="0" fontId="20" fillId="0" borderId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69" fillId="45" borderId="0" applyNumberFormat="0" applyBorder="0" applyAlignment="0" applyProtection="0"/>
    <xf numFmtId="0" fontId="69" fillId="50" borderId="0" applyNumberFormat="0" applyBorder="0" applyAlignment="0" applyProtection="0"/>
    <xf numFmtId="0" fontId="69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52" borderId="13" applyNumberFormat="0" applyAlignment="0" applyProtection="0"/>
    <xf numFmtId="0" fontId="21" fillId="0" borderId="0"/>
    <xf numFmtId="0" fontId="69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69" fillId="49" borderId="0" applyNumberFormat="0" applyBorder="0" applyAlignment="0" applyProtection="0"/>
    <xf numFmtId="0" fontId="21" fillId="0" borderId="0"/>
    <xf numFmtId="0" fontId="69" fillId="50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69" fillId="45" borderId="0" applyNumberFormat="0" applyBorder="0" applyAlignment="0" applyProtection="0"/>
    <xf numFmtId="0" fontId="21" fillId="0" borderId="0"/>
    <xf numFmtId="0" fontId="71" fillId="52" borderId="13" applyNumberFormat="0" applyAlignment="0" applyProtection="0"/>
    <xf numFmtId="0" fontId="69" fillId="38" borderId="0" applyNumberFormat="0" applyBorder="0" applyAlignment="0" applyProtection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69" fillId="58" borderId="0" applyNumberFormat="0" applyBorder="0" applyAlignment="0" applyProtection="0"/>
    <xf numFmtId="0" fontId="21" fillId="0" borderId="0"/>
    <xf numFmtId="0" fontId="69" fillId="50" borderId="0" applyNumberFormat="0" applyBorder="0" applyAlignment="0" applyProtection="0"/>
    <xf numFmtId="0" fontId="21" fillId="58" borderId="0" applyNumberFormat="0" applyBorder="0" applyAlignment="0" applyProtection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49" borderId="0" applyNumberFormat="0" applyBorder="0" applyAlignment="0" applyProtection="0"/>
    <xf numFmtId="0" fontId="69" fillId="50" borderId="0" applyNumberFormat="0" applyBorder="0" applyAlignment="0" applyProtection="0"/>
    <xf numFmtId="0" fontId="21" fillId="0" borderId="0"/>
    <xf numFmtId="0" fontId="69" fillId="50" borderId="0" applyNumberFormat="0" applyBorder="0" applyAlignment="0" applyProtection="0"/>
    <xf numFmtId="0" fontId="69" fillId="58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38" borderId="0" applyNumberFormat="0" applyBorder="0" applyAlignment="0" applyProtection="0"/>
    <xf numFmtId="0" fontId="21" fillId="0" borderId="0"/>
    <xf numFmtId="0" fontId="73" fillId="0" borderId="24" applyNumberFormat="0" applyFill="0" applyAlignment="0" applyProtection="0"/>
    <xf numFmtId="0" fontId="69" fillId="45" borderId="0" applyNumberFormat="0" applyBorder="0" applyAlignment="0" applyProtection="0"/>
    <xf numFmtId="0" fontId="21" fillId="0" borderId="0"/>
    <xf numFmtId="0" fontId="69" fillId="51" borderId="0" applyNumberFormat="0" applyBorder="0" applyAlignment="0" applyProtection="0"/>
    <xf numFmtId="0" fontId="69" fillId="45" borderId="0" applyNumberFormat="0" applyBorder="0" applyAlignment="0" applyProtection="0"/>
    <xf numFmtId="0" fontId="21" fillId="0" borderId="0"/>
    <xf numFmtId="0" fontId="73" fillId="0" borderId="24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70" fillId="34" borderId="0" applyNumberFormat="0" applyBorder="0" applyAlignment="0" applyProtection="0"/>
    <xf numFmtId="0" fontId="24" fillId="61" borderId="12" applyNumberFormat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69" fillId="5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72" fillId="35" borderId="0" applyNumberFormat="0" applyBorder="0" applyAlignment="0" applyProtection="0"/>
    <xf numFmtId="0" fontId="21" fillId="0" borderId="0"/>
    <xf numFmtId="0" fontId="21" fillId="0" borderId="0"/>
    <xf numFmtId="0" fontId="69" fillId="58" borderId="0" applyNumberFormat="0" applyBorder="0" applyAlignment="0" applyProtection="0"/>
    <xf numFmtId="0" fontId="69" fillId="60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69" fillId="3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71" fillId="52" borderId="13" applyNumberFormat="0" applyAlignment="0" applyProtection="0"/>
    <xf numFmtId="0" fontId="20" fillId="0" borderId="0"/>
    <xf numFmtId="0" fontId="21" fillId="0" borderId="0"/>
    <xf numFmtId="0" fontId="69" fillId="60" borderId="0" applyNumberFormat="0" applyBorder="0" applyAlignment="0" applyProtection="0"/>
    <xf numFmtId="0" fontId="69" fillId="45" borderId="0" applyNumberFormat="0" applyBorder="0" applyAlignment="0" applyProtection="0"/>
    <xf numFmtId="0" fontId="69" fillId="50" borderId="0" applyNumberFormat="0" applyBorder="0" applyAlignment="0" applyProtection="0"/>
    <xf numFmtId="0" fontId="69" fillId="50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3" fillId="0" borderId="24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70" fillId="34" borderId="0" applyNumberFormat="0" applyBorder="0" applyAlignment="0" applyProtection="0"/>
    <xf numFmtId="0" fontId="21" fillId="0" borderId="0"/>
    <xf numFmtId="0" fontId="69" fillId="58" borderId="0" applyNumberFormat="0" applyBorder="0" applyAlignment="0" applyProtection="0"/>
    <xf numFmtId="0" fontId="21" fillId="0" borderId="0"/>
    <xf numFmtId="0" fontId="21" fillId="0" borderId="0"/>
    <xf numFmtId="0" fontId="70" fillId="34" borderId="0" applyNumberFormat="0" applyBorder="0" applyAlignment="0" applyProtection="0"/>
    <xf numFmtId="0" fontId="21" fillId="0" borderId="0"/>
    <xf numFmtId="0" fontId="69" fillId="3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50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69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69" fillId="45" borderId="0" applyNumberFormat="0" applyBorder="0" applyAlignment="0" applyProtection="0"/>
    <xf numFmtId="0" fontId="20" fillId="0" borderId="0"/>
    <xf numFmtId="0" fontId="69" fillId="51" borderId="0" applyNumberFormat="0" applyBorder="0" applyAlignment="0" applyProtection="0"/>
    <xf numFmtId="0" fontId="20" fillId="0" borderId="0"/>
    <xf numFmtId="0" fontId="70" fillId="3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69" fillId="45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2" fillId="35" borderId="0" applyNumberFormat="0" applyBorder="0" applyAlignment="0" applyProtection="0"/>
    <xf numFmtId="0" fontId="21" fillId="58" borderId="0" applyNumberFormat="0" applyBorder="0" applyAlignment="0" applyProtection="0"/>
    <xf numFmtId="0" fontId="69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61" borderId="0" applyNumberFormat="0" applyBorder="0" applyAlignment="0" applyProtection="0"/>
    <xf numFmtId="0" fontId="69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70" fillId="34" borderId="0" applyNumberFormat="0" applyBorder="0" applyAlignment="0" applyProtection="0"/>
    <xf numFmtId="0" fontId="69" fillId="45" borderId="0" applyNumberFormat="0" applyBorder="0" applyAlignment="0" applyProtection="0"/>
    <xf numFmtId="0" fontId="69" fillId="38" borderId="0" applyNumberFormat="0" applyBorder="0" applyAlignment="0" applyProtection="0"/>
    <xf numFmtId="0" fontId="21" fillId="0" borderId="0"/>
    <xf numFmtId="0" fontId="21" fillId="0" borderId="0"/>
    <xf numFmtId="0" fontId="69" fillId="38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73" fillId="0" borderId="24" applyNumberFormat="0" applyFill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38" borderId="0" applyNumberFormat="0" applyBorder="0" applyAlignment="0" applyProtection="0"/>
    <xf numFmtId="0" fontId="21" fillId="0" borderId="0"/>
    <xf numFmtId="0" fontId="70" fillId="3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49" borderId="0" applyNumberFormat="0" applyBorder="0" applyAlignment="0" applyProtection="0"/>
    <xf numFmtId="0" fontId="21" fillId="0" borderId="0"/>
    <xf numFmtId="0" fontId="21" fillId="0" borderId="0"/>
    <xf numFmtId="0" fontId="71" fillId="52" borderId="13" applyNumberFormat="0" applyAlignment="0" applyProtection="0"/>
    <xf numFmtId="0" fontId="21" fillId="0" borderId="0"/>
    <xf numFmtId="0" fontId="21" fillId="0" borderId="0"/>
    <xf numFmtId="0" fontId="69" fillId="51" borderId="0" applyNumberFormat="0" applyBorder="0" applyAlignment="0" applyProtection="0"/>
    <xf numFmtId="0" fontId="21" fillId="0" borderId="0"/>
    <xf numFmtId="0" fontId="70" fillId="34" borderId="0" applyNumberFormat="0" applyBorder="0" applyAlignment="0" applyProtection="0"/>
    <xf numFmtId="0" fontId="24" fillId="61" borderId="12" applyNumberFormat="0" applyAlignment="0" applyProtection="0"/>
    <xf numFmtId="0" fontId="21" fillId="61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60" borderId="0" applyNumberFormat="0" applyBorder="0" applyAlignment="0" applyProtection="0"/>
    <xf numFmtId="0" fontId="72" fillId="35" borderId="0" applyNumberFormat="0" applyBorder="0" applyAlignment="0" applyProtection="0"/>
    <xf numFmtId="0" fontId="21" fillId="0" borderId="0"/>
    <xf numFmtId="0" fontId="69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69" fillId="50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3" fillId="0" borderId="24" applyNumberFormat="0" applyFill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3" fillId="0" borderId="24" applyNumberFormat="0" applyFill="0" applyAlignment="0" applyProtection="0"/>
    <xf numFmtId="0" fontId="69" fillId="49" borderId="0" applyNumberFormat="0" applyBorder="0" applyAlignment="0" applyProtection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69" fillId="49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69" fillId="58" borderId="0" applyNumberFormat="0" applyBorder="0" applyAlignment="0" applyProtection="0"/>
    <xf numFmtId="0" fontId="69" fillId="58" borderId="0" applyNumberFormat="0" applyBorder="0" applyAlignment="0" applyProtection="0"/>
    <xf numFmtId="0" fontId="69" fillId="45" borderId="0" applyNumberFormat="0" applyBorder="0" applyAlignment="0" applyProtection="0"/>
    <xf numFmtId="0" fontId="21" fillId="0" borderId="0"/>
    <xf numFmtId="0" fontId="69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71" fillId="52" borderId="13" applyNumberFormat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51" borderId="0" applyNumberFormat="0" applyBorder="0" applyAlignment="0" applyProtection="0"/>
    <xf numFmtId="0" fontId="69" fillId="58" borderId="0" applyNumberFormat="0" applyBorder="0" applyAlignment="0" applyProtection="0"/>
    <xf numFmtId="0" fontId="21" fillId="58" borderId="0" applyNumberFormat="0" applyBorder="0" applyAlignment="0" applyProtection="0"/>
    <xf numFmtId="0" fontId="69" fillId="49" borderId="0" applyNumberFormat="0" applyBorder="0" applyAlignment="0" applyProtection="0"/>
    <xf numFmtId="0" fontId="73" fillId="0" borderId="24" applyNumberFormat="0" applyFill="0" applyAlignment="0" applyProtection="0"/>
    <xf numFmtId="0" fontId="21" fillId="0" borderId="0"/>
    <xf numFmtId="0" fontId="21" fillId="0" borderId="0"/>
    <xf numFmtId="0" fontId="69" fillId="3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69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69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69" fillId="60" borderId="0" applyNumberFormat="0" applyBorder="0" applyAlignment="0" applyProtection="0"/>
    <xf numFmtId="0" fontId="69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60" borderId="0" applyNumberFormat="0" applyBorder="0" applyAlignment="0" applyProtection="0"/>
    <xf numFmtId="0" fontId="69" fillId="45" borderId="0" applyNumberFormat="0" applyBorder="0" applyAlignment="0" applyProtection="0"/>
    <xf numFmtId="0" fontId="20" fillId="0" borderId="0"/>
    <xf numFmtId="0" fontId="69" fillId="50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69" fillId="51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0" borderId="0" applyNumberFormat="0" applyBorder="0" applyAlignment="0" applyProtection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50" borderId="0" applyNumberFormat="0" applyBorder="0" applyAlignment="0" applyProtection="0"/>
    <xf numFmtId="0" fontId="69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69" fillId="49" borderId="0" applyNumberFormat="0" applyBorder="0" applyAlignment="0" applyProtection="0"/>
    <xf numFmtId="0" fontId="21" fillId="0" borderId="0"/>
    <xf numFmtId="0" fontId="21" fillId="0" borderId="0"/>
    <xf numFmtId="0" fontId="69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34" borderId="0" applyNumberFormat="0" applyBorder="0" applyAlignment="0" applyProtection="0"/>
    <xf numFmtId="0" fontId="21" fillId="0" borderId="0"/>
    <xf numFmtId="0" fontId="72" fillId="35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69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38" borderId="0" applyNumberFormat="0" applyBorder="0" applyAlignment="0" applyProtection="0"/>
    <xf numFmtId="0" fontId="21" fillId="0" borderId="0"/>
    <xf numFmtId="0" fontId="71" fillId="52" borderId="13" applyNumberFormat="0" applyAlignment="0" applyProtection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8" borderId="0" applyNumberFormat="0" applyBorder="0" applyAlignment="0" applyProtection="0"/>
    <xf numFmtId="0" fontId="72" fillId="35" borderId="0" applyNumberFormat="0" applyBorder="0" applyAlignment="0" applyProtection="0"/>
    <xf numFmtId="0" fontId="21" fillId="0" borderId="0"/>
    <xf numFmtId="0" fontId="73" fillId="0" borderId="24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69" fillId="45" borderId="0" applyNumberFormat="0" applyBorder="0" applyAlignment="0" applyProtection="0"/>
    <xf numFmtId="0" fontId="21" fillId="0" borderId="0"/>
    <xf numFmtId="0" fontId="69" fillId="49" borderId="0" applyNumberFormat="0" applyBorder="0" applyAlignment="0" applyProtection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69" fillId="51" borderId="0" applyNumberFormat="0" applyBorder="0" applyAlignment="0" applyProtection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50" borderId="0" applyNumberFormat="0" applyBorder="0" applyAlignment="0" applyProtection="0"/>
    <xf numFmtId="0" fontId="69" fillId="3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69" fillId="38" borderId="0" applyNumberFormat="0" applyBorder="0" applyAlignment="0" applyProtection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34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34" borderId="0" applyNumberFormat="0" applyBorder="0" applyAlignment="0" applyProtection="0"/>
    <xf numFmtId="0" fontId="21" fillId="0" borderId="0"/>
    <xf numFmtId="0" fontId="21" fillId="0" borderId="0"/>
    <xf numFmtId="0" fontId="69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71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1" borderId="0" applyNumberFormat="0" applyBorder="0" applyAlignment="0" applyProtection="0"/>
    <xf numFmtId="0" fontId="21" fillId="0" borderId="0"/>
    <xf numFmtId="0" fontId="21" fillId="0" borderId="0"/>
    <xf numFmtId="0" fontId="69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69" fillId="58" borderId="0" applyNumberFormat="0" applyBorder="0" applyAlignment="0" applyProtection="0"/>
    <xf numFmtId="0" fontId="70" fillId="34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8" borderId="0" applyNumberFormat="0" applyBorder="0" applyAlignment="0" applyProtection="0"/>
    <xf numFmtId="0" fontId="69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1" borderId="0" applyNumberFormat="0" applyBorder="0" applyAlignment="0" applyProtection="0"/>
    <xf numFmtId="0" fontId="69" fillId="58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73" fillId="0" borderId="24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69" fillId="58" borderId="0" applyNumberFormat="0" applyBorder="0" applyAlignment="0" applyProtection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2" fillId="35" borderId="0" applyNumberFormat="0" applyBorder="0" applyAlignment="0" applyProtection="0"/>
    <xf numFmtId="0" fontId="69" fillId="60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58" borderId="0" applyNumberFormat="0" applyBorder="0" applyAlignment="0" applyProtection="0"/>
    <xf numFmtId="0" fontId="69" fillId="49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3" fillId="0" borderId="24" applyNumberFormat="0" applyFill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9" fillId="58" borderId="0" applyNumberFormat="0" applyBorder="0" applyAlignment="0" applyProtection="0"/>
    <xf numFmtId="0" fontId="21" fillId="58" borderId="0" applyNumberFormat="0" applyBorder="0" applyAlignment="0" applyProtection="0"/>
    <xf numFmtId="0" fontId="69" fillId="5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69" fillId="49" borderId="0" applyNumberFormat="0" applyBorder="0" applyAlignment="0" applyProtection="0"/>
    <xf numFmtId="0" fontId="70" fillId="34" borderId="0" applyNumberFormat="0" applyBorder="0" applyAlignment="0" applyProtection="0"/>
    <xf numFmtId="0" fontId="69" fillId="45" borderId="0" applyNumberFormat="0" applyBorder="0" applyAlignment="0" applyProtection="0"/>
    <xf numFmtId="0" fontId="69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38" borderId="0" applyNumberFormat="0" applyBorder="0" applyAlignment="0" applyProtection="0"/>
    <xf numFmtId="0" fontId="21" fillId="0" borderId="0"/>
    <xf numFmtId="0" fontId="69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70" fillId="3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69" fillId="60" borderId="0" applyNumberFormat="0" applyBorder="0" applyAlignment="0" applyProtection="0"/>
    <xf numFmtId="0" fontId="69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58" borderId="0" applyNumberFormat="0" applyBorder="0" applyAlignment="0" applyProtection="0"/>
    <xf numFmtId="0" fontId="69" fillId="51" borderId="0" applyNumberFormat="0" applyBorder="0" applyAlignment="0" applyProtection="0"/>
    <xf numFmtId="0" fontId="21" fillId="0" borderId="0"/>
    <xf numFmtId="0" fontId="70" fillId="34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71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69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38" borderId="0" applyNumberFormat="0" applyBorder="0" applyAlignment="0" applyProtection="0"/>
    <xf numFmtId="0" fontId="21" fillId="0" borderId="0"/>
    <xf numFmtId="0" fontId="21" fillId="0" borderId="0"/>
    <xf numFmtId="0" fontId="69" fillId="3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69" fillId="60" borderId="0" applyNumberFormat="0" applyBorder="0" applyAlignment="0" applyProtection="0"/>
    <xf numFmtId="0" fontId="69" fillId="58" borderId="0" applyNumberFormat="0" applyBorder="0" applyAlignment="0" applyProtection="0"/>
    <xf numFmtId="0" fontId="20" fillId="0" borderId="0"/>
    <xf numFmtId="0" fontId="21" fillId="0" borderId="0"/>
    <xf numFmtId="0" fontId="69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3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51" borderId="0" applyNumberFormat="0" applyBorder="0" applyAlignment="0" applyProtection="0"/>
    <xf numFmtId="0" fontId="69" fillId="51" borderId="0" applyNumberFormat="0" applyBorder="0" applyAlignment="0" applyProtection="0"/>
    <xf numFmtId="0" fontId="21" fillId="0" borderId="0"/>
    <xf numFmtId="0" fontId="69" fillId="5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9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8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58" borderId="0" applyNumberFormat="0" applyBorder="0" applyAlignment="0" applyProtection="0"/>
    <xf numFmtId="0" fontId="21" fillId="0" borderId="0"/>
    <xf numFmtId="0" fontId="69" fillId="58" borderId="0" applyNumberFormat="0" applyBorder="0" applyAlignment="0" applyProtection="0"/>
    <xf numFmtId="0" fontId="69" fillId="45" borderId="0" applyNumberFormat="0" applyBorder="0" applyAlignment="0" applyProtection="0"/>
    <xf numFmtId="0" fontId="69" fillId="60" borderId="0" applyNumberFormat="0" applyBorder="0" applyAlignment="0" applyProtection="0"/>
    <xf numFmtId="0" fontId="69" fillId="45" borderId="0" applyNumberFormat="0" applyBorder="0" applyAlignment="0" applyProtection="0"/>
    <xf numFmtId="0" fontId="21" fillId="0" borderId="0"/>
    <xf numFmtId="0" fontId="69" fillId="58" borderId="0" applyNumberFormat="0" applyBorder="0" applyAlignment="0" applyProtection="0"/>
    <xf numFmtId="0" fontId="21" fillId="51" borderId="0" applyNumberFormat="0" applyBorder="0" applyAlignment="0" applyProtection="0"/>
    <xf numFmtId="0" fontId="69" fillId="45" borderId="0" applyNumberFormat="0" applyBorder="0" applyAlignment="0" applyProtection="0"/>
    <xf numFmtId="0" fontId="72" fillId="35" borderId="0" applyNumberFormat="0" applyBorder="0" applyAlignment="0" applyProtection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69" fillId="38" borderId="0" applyNumberFormat="0" applyBorder="0" applyAlignment="0" applyProtection="0"/>
    <xf numFmtId="0" fontId="21" fillId="61" borderId="0" applyNumberFormat="0" applyBorder="0" applyAlignment="0" applyProtection="0"/>
    <xf numFmtId="0" fontId="69" fillId="58" borderId="0" applyNumberFormat="0" applyBorder="0" applyAlignment="0" applyProtection="0"/>
    <xf numFmtId="0" fontId="69" fillId="60" borderId="0" applyNumberFormat="0" applyBorder="0" applyAlignment="0" applyProtection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0" fillId="0" borderId="0"/>
    <xf numFmtId="0" fontId="21" fillId="0" borderId="0"/>
    <xf numFmtId="0" fontId="21" fillId="0" borderId="0"/>
    <xf numFmtId="0" fontId="69" fillId="5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69" fillId="58" borderId="0" applyNumberFormat="0" applyBorder="0" applyAlignment="0" applyProtection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72" fillId="35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69" fillId="45" borderId="0" applyNumberFormat="0" applyBorder="0" applyAlignment="0" applyProtection="0"/>
    <xf numFmtId="0" fontId="21" fillId="0" borderId="0"/>
    <xf numFmtId="0" fontId="69" fillId="51" borderId="0" applyNumberFormat="0" applyBorder="0" applyAlignment="0" applyProtection="0"/>
    <xf numFmtId="0" fontId="21" fillId="0" borderId="0"/>
    <xf numFmtId="0" fontId="69" fillId="49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9" fillId="4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69" fillId="51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71" fillId="52" borderId="13" applyNumberFormat="0" applyAlignment="0" applyProtection="0"/>
    <xf numFmtId="0" fontId="69" fillId="50" borderId="0" applyNumberFormat="0" applyBorder="0" applyAlignment="0" applyProtection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69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52" borderId="13" applyNumberFormat="0" applyAlignment="0" applyProtection="0"/>
    <xf numFmtId="0" fontId="21" fillId="61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71" fillId="52" borderId="13" applyNumberFormat="0" applyAlignment="0" applyProtection="0"/>
    <xf numFmtId="0" fontId="72" fillId="35" borderId="0" applyNumberFormat="0" applyBorder="0" applyAlignment="0" applyProtection="0"/>
    <xf numFmtId="0" fontId="21" fillId="0" borderId="0"/>
    <xf numFmtId="0" fontId="69" fillId="50" borderId="0" applyNumberFormat="0" applyBorder="0" applyAlignment="0" applyProtection="0"/>
    <xf numFmtId="0" fontId="21" fillId="0" borderId="0"/>
    <xf numFmtId="0" fontId="21" fillId="0" borderId="0"/>
    <xf numFmtId="0" fontId="69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9" fillId="50" borderId="0" applyNumberFormat="0" applyBorder="0" applyAlignment="0" applyProtection="0"/>
    <xf numFmtId="0" fontId="21" fillId="0" borderId="0"/>
    <xf numFmtId="0" fontId="69" fillId="58" borderId="0" applyNumberFormat="0" applyBorder="0" applyAlignment="0" applyProtection="0"/>
    <xf numFmtId="0" fontId="69" fillId="45" borderId="0" applyNumberFormat="0" applyBorder="0" applyAlignment="0" applyProtection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9" fillId="49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72" fillId="35" borderId="0" applyNumberFormat="0" applyBorder="0" applyAlignment="0" applyProtection="0"/>
    <xf numFmtId="0" fontId="21" fillId="0" borderId="0"/>
    <xf numFmtId="0" fontId="20" fillId="0" borderId="0"/>
    <xf numFmtId="0" fontId="21" fillId="0" borderId="0"/>
    <xf numFmtId="0" fontId="21" fillId="58" borderId="0" applyNumberFormat="0" applyBorder="0" applyAlignment="0" applyProtection="0"/>
    <xf numFmtId="0" fontId="69" fillId="45" borderId="0" applyNumberFormat="0" applyBorder="0" applyAlignment="0" applyProtection="0"/>
    <xf numFmtId="0" fontId="21" fillId="0" borderId="0"/>
    <xf numFmtId="0" fontId="69" fillId="50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69" fillId="45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9" fillId="50" borderId="0" applyNumberFormat="0" applyBorder="0" applyAlignment="0" applyProtection="0"/>
    <xf numFmtId="0" fontId="21" fillId="58" borderId="0" applyNumberFormat="0" applyBorder="0" applyAlignment="0" applyProtection="0"/>
    <xf numFmtId="0" fontId="69" fillId="50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71" fillId="52" borderId="13" applyNumberFormat="0" applyAlignment="0" applyProtection="0"/>
    <xf numFmtId="0" fontId="69" fillId="45" borderId="0" applyNumberFormat="0" applyBorder="0" applyAlignment="0" applyProtection="0"/>
    <xf numFmtId="0" fontId="21" fillId="0" borderId="0"/>
    <xf numFmtId="0" fontId="69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4" fillId="61" borderId="12" applyNumberFormat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69" fillId="58" borderId="0" applyNumberFormat="0" applyBorder="0" applyAlignment="0" applyProtection="0"/>
    <xf numFmtId="0" fontId="21" fillId="0" borderId="0"/>
    <xf numFmtId="0" fontId="69" fillId="60" borderId="0" applyNumberFormat="0" applyBorder="0" applyAlignment="0" applyProtection="0"/>
    <xf numFmtId="0" fontId="69" fillId="49" borderId="0" applyNumberFormat="0" applyBorder="0" applyAlignment="0" applyProtection="0"/>
    <xf numFmtId="0" fontId="72" fillId="35" borderId="0" applyNumberFormat="0" applyBorder="0" applyAlignment="0" applyProtection="0"/>
    <xf numFmtId="0" fontId="73" fillId="0" borderId="24" applyNumberFormat="0" applyFill="0" applyAlignment="0" applyProtection="0"/>
    <xf numFmtId="0" fontId="72" fillId="35" borderId="0" applyNumberFormat="0" applyBorder="0" applyAlignment="0" applyProtection="0"/>
    <xf numFmtId="0" fontId="21" fillId="0" borderId="0"/>
    <xf numFmtId="0" fontId="73" fillId="0" borderId="24" applyNumberFormat="0" applyFill="0" applyAlignment="0" applyProtection="0"/>
    <xf numFmtId="0" fontId="72" fillId="35" borderId="0" applyNumberFormat="0" applyBorder="0" applyAlignment="0" applyProtection="0"/>
    <xf numFmtId="0" fontId="73" fillId="0" borderId="24" applyNumberFormat="0" applyFill="0" applyAlignment="0" applyProtection="0"/>
    <xf numFmtId="0" fontId="72" fillId="35" borderId="0" applyNumberFormat="0" applyBorder="0" applyAlignment="0" applyProtection="0"/>
    <xf numFmtId="0" fontId="73" fillId="0" borderId="24" applyNumberFormat="0" applyFill="0" applyAlignment="0" applyProtection="0"/>
    <xf numFmtId="0" fontId="21" fillId="0" borderId="0"/>
    <xf numFmtId="0" fontId="69" fillId="49" borderId="0" applyNumberFormat="0" applyBorder="0" applyAlignment="0" applyProtection="0"/>
    <xf numFmtId="0" fontId="21" fillId="0" borderId="0"/>
    <xf numFmtId="0" fontId="69" fillId="49" borderId="0" applyNumberFormat="0" applyBorder="0" applyAlignment="0" applyProtection="0"/>
    <xf numFmtId="0" fontId="63" fillId="0" borderId="0"/>
    <xf numFmtId="41" fontId="1" fillId="0" borderId="0" applyFont="0" applyFill="0" applyBorder="0" applyAlignment="0" applyProtection="0"/>
  </cellStyleXfs>
  <cellXfs count="627">
    <xf numFmtId="0" fontId="0" fillId="0" borderId="0" xfId="0"/>
    <xf numFmtId="3" fontId="47" fillId="0" borderId="0" xfId="0" applyNumberFormat="1" applyFont="1"/>
    <xf numFmtId="165" fontId="47" fillId="0" borderId="0" xfId="5965" applyFont="1" applyFill="1"/>
    <xf numFmtId="3" fontId="40" fillId="0" borderId="0" xfId="0" applyNumberFormat="1" applyFont="1" applyAlignment="1">
      <alignment horizontal="left"/>
    </xf>
    <xf numFmtId="171" fontId="47" fillId="0" borderId="0" xfId="0" applyNumberFormat="1" applyFont="1"/>
    <xf numFmtId="14" fontId="48" fillId="0" borderId="0" xfId="0" applyNumberFormat="1" applyFont="1" applyAlignment="1">
      <alignment horizontal="center"/>
    </xf>
    <xf numFmtId="0" fontId="40" fillId="0" borderId="0" xfId="0" applyFont="1"/>
    <xf numFmtId="171" fontId="40" fillId="0" borderId="0" xfId="0" applyNumberFormat="1" applyFont="1"/>
    <xf numFmtId="0" fontId="47" fillId="0" borderId="0" xfId="0" applyFont="1"/>
    <xf numFmtId="49" fontId="38" fillId="0" borderId="0" xfId="0" applyNumberFormat="1" applyFont="1" applyAlignment="1">
      <alignment horizontal="center"/>
    </xf>
    <xf numFmtId="171" fontId="40" fillId="0" borderId="0" xfId="0" applyNumberFormat="1" applyFont="1" applyAlignment="1">
      <alignment horizontal="center"/>
    </xf>
    <xf numFmtId="172" fontId="0" fillId="0" borderId="0" xfId="0" applyNumberFormat="1"/>
    <xf numFmtId="4" fontId="42" fillId="0" borderId="0" xfId="0" applyNumberFormat="1" applyFont="1"/>
    <xf numFmtId="0" fontId="42" fillId="0" borderId="0" xfId="0" applyFont="1" applyAlignment="1">
      <alignment horizontal="left"/>
    </xf>
    <xf numFmtId="0" fontId="43" fillId="0" borderId="0" xfId="0" applyFont="1"/>
    <xf numFmtId="0" fontId="43" fillId="56" borderId="0" xfId="0" applyFont="1" applyFill="1"/>
    <xf numFmtId="3" fontId="43" fillId="0" borderId="0" xfId="0" applyNumberFormat="1" applyFont="1"/>
    <xf numFmtId="3" fontId="42" fillId="55" borderId="0" xfId="0" applyNumberFormat="1" applyFont="1" applyFill="1"/>
    <xf numFmtId="0" fontId="43" fillId="55" borderId="0" xfId="0" applyFont="1" applyFill="1"/>
    <xf numFmtId="3" fontId="42" fillId="56" borderId="0" xfId="0" applyNumberFormat="1" applyFont="1" applyFill="1"/>
    <xf numFmtId="166" fontId="46" fillId="0" borderId="0" xfId="1" applyNumberFormat="1" applyFont="1" applyFill="1" applyBorder="1"/>
    <xf numFmtId="3" fontId="54" fillId="0" borderId="0" xfId="0" applyNumberFormat="1" applyFont="1"/>
    <xf numFmtId="3" fontId="38" fillId="0" borderId="0" xfId="4238" applyNumberFormat="1" applyFont="1" applyAlignment="1">
      <alignment horizontal="center"/>
    </xf>
    <xf numFmtId="3" fontId="38" fillId="0" borderId="0" xfId="4246" quotePrefix="1" applyNumberFormat="1" applyFont="1" applyAlignment="1">
      <alignment horizontal="center"/>
    </xf>
    <xf numFmtId="0" fontId="42" fillId="0" borderId="0" xfId="0" applyFont="1"/>
    <xf numFmtId="3" fontId="42" fillId="0" borderId="0" xfId="0" applyNumberFormat="1" applyFont="1"/>
    <xf numFmtId="0" fontId="42" fillId="0" borderId="0" xfId="0" applyFont="1" applyAlignment="1">
      <alignment horizontal="center" wrapText="1"/>
    </xf>
    <xf numFmtId="3" fontId="40" fillId="0" borderId="0" xfId="0" applyNumberFormat="1" applyFont="1"/>
    <xf numFmtId="3" fontId="38" fillId="0" borderId="0" xfId="0" applyNumberFormat="1" applyFont="1"/>
    <xf numFmtId="3" fontId="38" fillId="0" borderId="0" xfId="43" quotePrefix="1" applyNumberFormat="1" applyFont="1" applyAlignment="1">
      <alignment horizontal="center"/>
    </xf>
    <xf numFmtId="3" fontId="42" fillId="0" borderId="0" xfId="0" applyNumberFormat="1" applyFont="1" applyAlignment="1">
      <alignment horizontal="left" indent="1"/>
    </xf>
    <xf numFmtId="0" fontId="46" fillId="0" borderId="0" xfId="0" applyFont="1" applyAlignment="1">
      <alignment horizontal="right" vertical="center" wrapText="1"/>
    </xf>
    <xf numFmtId="3" fontId="46" fillId="0" borderId="0" xfId="0" applyNumberFormat="1" applyFont="1"/>
    <xf numFmtId="0" fontId="46" fillId="0" borderId="0" xfId="0" applyFont="1" applyAlignment="1">
      <alignment vertical="center" wrapText="1"/>
    </xf>
    <xf numFmtId="0" fontId="42" fillId="0" borderId="0" xfId="0" applyFont="1" applyAlignment="1">
      <alignment vertical="center"/>
    </xf>
    <xf numFmtId="3" fontId="38" fillId="0" borderId="0" xfId="4722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6" fillId="0" borderId="0" xfId="0" applyFont="1"/>
    <xf numFmtId="3" fontId="42" fillId="57" borderId="0" xfId="0" applyNumberFormat="1" applyFont="1" applyFill="1"/>
    <xf numFmtId="0" fontId="42" fillId="55" borderId="0" xfId="0" applyFont="1" applyFill="1" applyAlignment="1">
      <alignment vertical="center"/>
    </xf>
    <xf numFmtId="0" fontId="42" fillId="55" borderId="0" xfId="0" applyFont="1" applyFill="1" applyAlignment="1">
      <alignment horizontal="center"/>
    </xf>
    <xf numFmtId="3" fontId="0" fillId="55" borderId="0" xfId="0" applyNumberFormat="1" applyFill="1"/>
    <xf numFmtId="3" fontId="0" fillId="0" borderId="0" xfId="0" applyNumberFormat="1"/>
    <xf numFmtId="3" fontId="38" fillId="0" borderId="0" xfId="4237" applyNumberFormat="1" applyFont="1" applyAlignment="1">
      <alignment horizontal="center" wrapText="1"/>
    </xf>
    <xf numFmtId="0" fontId="43" fillId="0" borderId="0" xfId="0" applyFont="1" applyAlignment="1">
      <alignment horizontal="right"/>
    </xf>
    <xf numFmtId="0" fontId="42" fillId="0" borderId="0" xfId="0" applyFont="1" applyAlignment="1">
      <alignment wrapText="1"/>
    </xf>
    <xf numFmtId="0" fontId="46" fillId="0" borderId="0" xfId="0" applyFont="1" applyAlignment="1">
      <alignment horizontal="right"/>
    </xf>
    <xf numFmtId="0" fontId="46" fillId="0" borderId="0" xfId="0" applyFont="1" applyAlignment="1">
      <alignment wrapText="1"/>
    </xf>
    <xf numFmtId="0" fontId="42" fillId="0" borderId="0" xfId="0" applyFont="1" applyAlignment="1">
      <alignment horizontal="right"/>
    </xf>
    <xf numFmtId="0" fontId="40" fillId="0" borderId="0" xfId="0" applyFont="1" applyAlignment="1">
      <alignment horizontal="right" wrapText="1"/>
    </xf>
    <xf numFmtId="0" fontId="42" fillId="0" borderId="0" xfId="0" applyFont="1" applyAlignment="1">
      <alignment horizontal="right" wrapText="1"/>
    </xf>
    <xf numFmtId="0" fontId="0" fillId="56" borderId="0" xfId="0" applyFill="1"/>
    <xf numFmtId="4" fontId="42" fillId="0" borderId="0" xfId="0" applyNumberFormat="1" applyFont="1" applyAlignment="1">
      <alignment wrapText="1"/>
    </xf>
    <xf numFmtId="0" fontId="42" fillId="55" borderId="0" xfId="0" applyFont="1" applyFill="1" applyAlignment="1">
      <alignment horizontal="right" wrapText="1"/>
    </xf>
    <xf numFmtId="0" fontId="16" fillId="0" borderId="0" xfId="0" applyFont="1"/>
    <xf numFmtId="3" fontId="38" fillId="0" borderId="0" xfId="4182" applyNumberFormat="1" applyFont="1" applyAlignment="1">
      <alignment horizontal="left"/>
    </xf>
    <xf numFmtId="3" fontId="40" fillId="0" borderId="0" xfId="4182" applyNumberFormat="1" applyFont="1" applyAlignment="1">
      <alignment horizontal="left"/>
    </xf>
    <xf numFmtId="3" fontId="40" fillId="0" borderId="0" xfId="4723" applyNumberFormat="1" applyFont="1" applyAlignment="1">
      <alignment horizontal="left"/>
    </xf>
    <xf numFmtId="3" fontId="38" fillId="0" borderId="0" xfId="5620" applyNumberFormat="1" applyFont="1" applyAlignment="1">
      <alignment horizontal="left"/>
    </xf>
    <xf numFmtId="3" fontId="40" fillId="0" borderId="0" xfId="5297" applyNumberFormat="1" applyFont="1" applyAlignment="1">
      <alignment horizontal="left"/>
    </xf>
    <xf numFmtId="3" fontId="38" fillId="0" borderId="0" xfId="5443" applyNumberFormat="1" applyFont="1" applyAlignment="1">
      <alignment horizontal="left"/>
    </xf>
    <xf numFmtId="3" fontId="40" fillId="0" borderId="0" xfId="5786" applyNumberFormat="1" applyFont="1"/>
    <xf numFmtId="3" fontId="40" fillId="0" borderId="0" xfId="5630" applyNumberFormat="1" applyFont="1"/>
    <xf numFmtId="3" fontId="40" fillId="0" borderId="0" xfId="5635" applyNumberFormat="1" applyFont="1"/>
    <xf numFmtId="3" fontId="40" fillId="0" borderId="0" xfId="5636" applyNumberFormat="1" applyFont="1"/>
    <xf numFmtId="3" fontId="40" fillId="0" borderId="0" xfId="5638" applyNumberFormat="1" applyFont="1"/>
    <xf numFmtId="3" fontId="40" fillId="0" borderId="0" xfId="5948" applyNumberFormat="1" applyFont="1"/>
    <xf numFmtId="3" fontId="40" fillId="0" borderId="0" xfId="5807" applyNumberFormat="1" applyFont="1"/>
    <xf numFmtId="3" fontId="40" fillId="0" borderId="0" xfId="5642" applyNumberFormat="1" applyFont="1"/>
    <xf numFmtId="3" fontId="40" fillId="0" borderId="0" xfId="5891" applyNumberFormat="1" applyFont="1"/>
    <xf numFmtId="3" fontId="40" fillId="0" borderId="0" xfId="5644" applyNumberFormat="1" applyFont="1"/>
    <xf numFmtId="3" fontId="40" fillId="0" borderId="0" xfId="5854" applyNumberFormat="1" applyFont="1"/>
    <xf numFmtId="3" fontId="40" fillId="0" borderId="0" xfId="5710" applyNumberFormat="1" applyFont="1"/>
    <xf numFmtId="3" fontId="40" fillId="0" borderId="0" xfId="5835" applyNumberFormat="1" applyFont="1"/>
    <xf numFmtId="0" fontId="46" fillId="0" borderId="0" xfId="0" applyFont="1" applyAlignment="1">
      <alignment horizontal="center" wrapText="1"/>
    </xf>
    <xf numFmtId="3" fontId="38" fillId="0" borderId="0" xfId="4245" quotePrefix="1" applyNumberFormat="1" applyFont="1" applyAlignment="1">
      <alignment horizontal="center"/>
    </xf>
    <xf numFmtId="3" fontId="38" fillId="0" borderId="0" xfId="4214" quotePrefix="1" applyNumberFormat="1" applyFont="1" applyAlignment="1">
      <alignment horizontal="center"/>
    </xf>
    <xf numFmtId="0" fontId="40" fillId="0" borderId="0" xfId="0" applyFont="1" applyAlignment="1">
      <alignment horizontal="center" wrapText="1"/>
    </xf>
    <xf numFmtId="0" fontId="40" fillId="0" borderId="0" xfId="0" applyFont="1" applyAlignment="1">
      <alignment wrapText="1"/>
    </xf>
    <xf numFmtId="3" fontId="86" fillId="0" borderId="0" xfId="5945" applyNumberFormat="1" applyFont="1" applyAlignment="1">
      <alignment horizontal="center"/>
    </xf>
    <xf numFmtId="3" fontId="38" fillId="0" borderId="0" xfId="4182" applyNumberFormat="1" applyFont="1"/>
    <xf numFmtId="3" fontId="38" fillId="0" borderId="0" xfId="4183" applyNumberFormat="1" applyFont="1"/>
    <xf numFmtId="3" fontId="40" fillId="0" borderId="0" xfId="4183" applyNumberFormat="1" applyFont="1"/>
    <xf numFmtId="3" fontId="38" fillId="0" borderId="0" xfId="4725" applyNumberFormat="1" applyFont="1"/>
    <xf numFmtId="3" fontId="40" fillId="0" borderId="0" xfId="4725" applyNumberFormat="1" applyFont="1"/>
    <xf numFmtId="3" fontId="38" fillId="0" borderId="0" xfId="4726" applyNumberFormat="1" applyFont="1"/>
    <xf numFmtId="3" fontId="40" fillId="0" borderId="0" xfId="4726" applyNumberFormat="1" applyFont="1"/>
    <xf numFmtId="3" fontId="38" fillId="0" borderId="0" xfId="4727" applyNumberFormat="1" applyFont="1"/>
    <xf numFmtId="3" fontId="40" fillId="0" borderId="0" xfId="4727" applyNumberFormat="1" applyFont="1"/>
    <xf numFmtId="3" fontId="38" fillId="0" borderId="0" xfId="5561" applyNumberFormat="1" applyFont="1"/>
    <xf numFmtId="3" fontId="40" fillId="0" borderId="0" xfId="5561" applyNumberFormat="1" applyFont="1"/>
    <xf numFmtId="3" fontId="38" fillId="0" borderId="0" xfId="5930" applyNumberFormat="1" applyFont="1"/>
    <xf numFmtId="0" fontId="85" fillId="0" borderId="0" xfId="0" applyFont="1"/>
    <xf numFmtId="3" fontId="38" fillId="0" borderId="0" xfId="5623" applyNumberFormat="1" applyFont="1"/>
    <xf numFmtId="3" fontId="40" fillId="0" borderId="0" xfId="5623" applyNumberFormat="1" applyFont="1"/>
    <xf numFmtId="3" fontId="38" fillId="0" borderId="0" xfId="5625" applyNumberFormat="1" applyFont="1"/>
    <xf numFmtId="3" fontId="38" fillId="0" borderId="0" xfId="5628" applyNumberFormat="1" applyFont="1"/>
    <xf numFmtId="4" fontId="46" fillId="0" borderId="0" xfId="0" applyNumberFormat="1" applyFont="1"/>
    <xf numFmtId="3" fontId="38" fillId="0" borderId="0" xfId="5785" applyNumberFormat="1" applyFont="1"/>
    <xf numFmtId="3" fontId="44" fillId="0" borderId="0" xfId="5246" applyNumberFormat="1" applyFont="1" applyAlignment="1">
      <alignment horizontal="right"/>
    </xf>
    <xf numFmtId="3" fontId="86" fillId="0" borderId="0" xfId="5246" applyNumberFormat="1" applyFont="1" applyAlignment="1">
      <alignment horizontal="center"/>
    </xf>
    <xf numFmtId="3" fontId="44" fillId="0" borderId="0" xfId="5686" applyNumberFormat="1" applyFont="1"/>
    <xf numFmtId="3" fontId="40" fillId="0" borderId="0" xfId="5620" applyNumberFormat="1" applyFont="1" applyAlignment="1">
      <alignment horizontal="left"/>
    </xf>
    <xf numFmtId="3" fontId="41" fillId="0" borderId="0" xfId="5620" applyNumberFormat="1" applyFont="1" applyAlignment="1">
      <alignment horizontal="left"/>
    </xf>
    <xf numFmtId="3" fontId="41" fillId="0" borderId="0" xfId="5297" applyNumberFormat="1" applyFont="1" applyAlignment="1">
      <alignment horizontal="left"/>
    </xf>
    <xf numFmtId="3" fontId="40" fillId="0" borderId="0" xfId="5297" applyNumberFormat="1" applyFont="1"/>
    <xf numFmtId="3" fontId="41" fillId="0" borderId="0" xfId="5297" applyNumberFormat="1" applyFont="1" applyAlignment="1">
      <alignment horizontal="right"/>
    </xf>
    <xf numFmtId="3" fontId="38" fillId="0" borderId="0" xfId="5314" applyNumberFormat="1" applyFont="1" applyAlignment="1">
      <alignment horizontal="left"/>
    </xf>
    <xf numFmtId="3" fontId="40" fillId="0" borderId="0" xfId="5314" applyNumberFormat="1" applyFont="1" applyAlignment="1">
      <alignment horizontal="left"/>
    </xf>
    <xf numFmtId="3" fontId="38" fillId="0" borderId="0" xfId="5616" applyNumberFormat="1" applyFont="1" applyAlignment="1">
      <alignment horizontal="left"/>
    </xf>
    <xf numFmtId="3" fontId="40" fillId="0" borderId="0" xfId="5616" applyNumberFormat="1" applyFont="1" applyAlignment="1">
      <alignment horizontal="left"/>
    </xf>
    <xf numFmtId="3" fontId="38" fillId="0" borderId="0" xfId="5892" applyNumberFormat="1" applyFont="1" applyAlignment="1">
      <alignment horizontal="left"/>
    </xf>
    <xf numFmtId="3" fontId="44" fillId="0" borderId="0" xfId="5437" applyNumberFormat="1" applyFont="1" applyAlignment="1">
      <alignment horizontal="right"/>
    </xf>
    <xf numFmtId="3" fontId="44" fillId="0" borderId="0" xfId="5290" applyNumberFormat="1" applyFont="1" applyAlignment="1">
      <alignment horizontal="left"/>
    </xf>
    <xf numFmtId="3" fontId="38" fillId="0" borderId="0" xfId="5541" applyNumberFormat="1" applyFont="1" applyAlignment="1">
      <alignment horizontal="left"/>
    </xf>
    <xf numFmtId="3" fontId="40" fillId="0" borderId="0" xfId="5535" applyNumberFormat="1" applyFont="1" applyAlignment="1">
      <alignment horizontal="left"/>
    </xf>
    <xf numFmtId="3" fontId="38" fillId="0" borderId="0" xfId="5535" applyNumberFormat="1" applyFont="1" applyAlignment="1">
      <alignment horizontal="left"/>
    </xf>
    <xf numFmtId="3" fontId="38" fillId="0" borderId="0" xfId="5459" applyNumberFormat="1" applyFont="1" applyAlignment="1">
      <alignment horizontal="left"/>
    </xf>
    <xf numFmtId="3" fontId="44" fillId="0" borderId="0" xfId="5427" applyNumberFormat="1" applyFont="1" applyAlignment="1">
      <alignment horizontal="right"/>
    </xf>
    <xf numFmtId="3" fontId="44" fillId="0" borderId="0" xfId="5749" applyNumberFormat="1" applyFont="1" applyAlignment="1">
      <alignment horizontal="right"/>
    </xf>
    <xf numFmtId="3" fontId="86" fillId="0" borderId="0" xfId="5784" applyNumberFormat="1" applyFont="1" applyAlignment="1">
      <alignment horizontal="center"/>
    </xf>
    <xf numFmtId="3" fontId="38" fillId="0" borderId="0" xfId="5560" applyNumberFormat="1" applyFont="1" applyAlignment="1">
      <alignment horizontal="left"/>
    </xf>
    <xf numFmtId="3" fontId="40" fillId="0" borderId="0" xfId="5560" applyNumberFormat="1" applyFont="1" applyAlignment="1">
      <alignment horizontal="left"/>
    </xf>
    <xf numFmtId="3" fontId="38" fillId="0" borderId="0" xfId="5258" applyNumberFormat="1" applyFont="1" applyAlignment="1">
      <alignment horizontal="left"/>
    </xf>
    <xf numFmtId="3" fontId="40" fillId="0" borderId="0" xfId="5258" applyNumberFormat="1" applyFont="1" applyAlignment="1">
      <alignment horizontal="left"/>
    </xf>
    <xf numFmtId="3" fontId="38" fillId="0" borderId="0" xfId="5496" applyNumberFormat="1" applyFont="1" applyAlignment="1">
      <alignment horizontal="left"/>
    </xf>
    <xf numFmtId="3" fontId="38" fillId="0" borderId="0" xfId="5357" applyNumberFormat="1" applyFont="1" applyAlignment="1">
      <alignment horizontal="left"/>
    </xf>
    <xf numFmtId="3" fontId="40" fillId="0" borderId="0" xfId="5357" applyNumberFormat="1" applyFont="1" applyAlignment="1">
      <alignment horizontal="left"/>
    </xf>
    <xf numFmtId="3" fontId="38" fillId="0" borderId="0" xfId="5836" applyNumberFormat="1" applyFont="1" applyAlignment="1">
      <alignment horizontal="left"/>
    </xf>
    <xf numFmtId="3" fontId="38" fillId="0" borderId="0" xfId="5453" applyNumberFormat="1" applyFont="1" applyAlignment="1">
      <alignment horizontal="left"/>
    </xf>
    <xf numFmtId="3" fontId="40" fillId="0" borderId="0" xfId="5453" applyNumberFormat="1" applyFont="1" applyAlignment="1">
      <alignment horizontal="left"/>
    </xf>
    <xf numFmtId="3" fontId="44" fillId="0" borderId="0" xfId="5316" applyNumberFormat="1" applyFont="1" applyAlignment="1">
      <alignment horizontal="right"/>
    </xf>
    <xf numFmtId="3" fontId="50" fillId="0" borderId="0" xfId="5710" applyNumberFormat="1" applyFont="1"/>
    <xf numFmtId="0" fontId="45" fillId="0" borderId="0" xfId="43" applyFont="1" applyAlignment="1">
      <alignment horizontal="left"/>
    </xf>
    <xf numFmtId="3" fontId="40" fillId="0" borderId="0" xfId="5417" applyNumberFormat="1" applyFont="1"/>
    <xf numFmtId="3" fontId="45" fillId="0" borderId="0" xfId="5683" applyNumberFormat="1" applyFont="1"/>
    <xf numFmtId="0" fontId="38" fillId="0" borderId="0" xfId="4174" quotePrefix="1" applyFont="1" applyAlignment="1">
      <alignment horizontal="center"/>
    </xf>
    <xf numFmtId="0" fontId="38" fillId="0" borderId="0" xfId="4177" quotePrefix="1" applyFont="1" applyAlignment="1">
      <alignment horizontal="center"/>
    </xf>
    <xf numFmtId="0" fontId="0" fillId="55" borderId="0" xfId="0" applyFill="1"/>
    <xf numFmtId="0" fontId="16" fillId="55" borderId="0" xfId="0" applyFont="1" applyFill="1"/>
    <xf numFmtId="0" fontId="42" fillId="55" borderId="0" xfId="0" applyFont="1" applyFill="1" applyAlignment="1">
      <alignment wrapText="1"/>
    </xf>
    <xf numFmtId="3" fontId="16" fillId="0" borderId="0" xfId="0" applyNumberFormat="1" applyFont="1"/>
    <xf numFmtId="0" fontId="0" fillId="56" borderId="35" xfId="0" applyFill="1" applyBorder="1"/>
    <xf numFmtId="3" fontId="0" fillId="56" borderId="36" xfId="0" applyNumberFormat="1" applyFill="1" applyBorder="1"/>
    <xf numFmtId="3" fontId="0" fillId="56" borderId="0" xfId="0" applyNumberFormat="1" applyFill="1"/>
    <xf numFmtId="3" fontId="0" fillId="56" borderId="37" xfId="0" applyNumberFormat="1" applyFill="1" applyBorder="1"/>
    <xf numFmtId="3" fontId="45" fillId="0" borderId="0" xfId="5782" applyNumberFormat="1" applyFont="1"/>
    <xf numFmtId="0" fontId="18" fillId="0" borderId="0" xfId="5782" applyFont="1"/>
    <xf numFmtId="0" fontId="38" fillId="0" borderId="0" xfId="0" applyFont="1" applyAlignment="1">
      <alignment horizontal="center" wrapText="1"/>
    </xf>
    <xf numFmtId="10" fontId="16" fillId="0" borderId="0" xfId="1" applyNumberFormat="1" applyFont="1" applyBorder="1"/>
    <xf numFmtId="10" fontId="0" fillId="0" borderId="0" xfId="0" applyNumberFormat="1"/>
    <xf numFmtId="3" fontId="88" fillId="0" borderId="0" xfId="0" applyNumberFormat="1" applyFont="1"/>
    <xf numFmtId="166" fontId="40" fillId="0" borderId="0" xfId="1" applyNumberFormat="1" applyFont="1" applyFill="1"/>
    <xf numFmtId="166" fontId="40" fillId="0" borderId="0" xfId="1" applyNumberFormat="1" applyFont="1" applyFill="1" applyBorder="1"/>
    <xf numFmtId="3" fontId="40" fillId="0" borderId="0" xfId="43" applyNumberFormat="1" applyFont="1"/>
    <xf numFmtId="3" fontId="89" fillId="0" borderId="0" xfId="44" applyNumberFormat="1" applyFont="1" applyAlignment="1">
      <alignment horizontal="left" vertical="top"/>
    </xf>
    <xf numFmtId="10" fontId="0" fillId="0" borderId="0" xfId="1" applyNumberFormat="1" applyFont="1" applyBorder="1"/>
    <xf numFmtId="0" fontId="54" fillId="0" borderId="0" xfId="0" applyFont="1"/>
    <xf numFmtId="3" fontId="38" fillId="0" borderId="0" xfId="4240" applyNumberFormat="1" applyFont="1" applyAlignment="1">
      <alignment horizontal="left"/>
    </xf>
    <xf numFmtId="3" fontId="40" fillId="0" borderId="0" xfId="4240" applyNumberFormat="1" applyFont="1" applyAlignment="1">
      <alignment horizontal="left"/>
    </xf>
    <xf numFmtId="3" fontId="41" fillId="0" borderId="0" xfId="4240" applyNumberFormat="1" applyFont="1" applyAlignment="1">
      <alignment horizontal="right"/>
    </xf>
    <xf numFmtId="3" fontId="40" fillId="0" borderId="0" xfId="4240" applyNumberFormat="1" applyFont="1"/>
    <xf numFmtId="3" fontId="38" fillId="0" borderId="0" xfId="4243" quotePrefix="1" applyNumberFormat="1" applyFont="1" applyAlignment="1">
      <alignment horizontal="center"/>
    </xf>
    <xf numFmtId="3" fontId="38" fillId="0" borderId="0" xfId="4244" quotePrefix="1" applyNumberFormat="1" applyFont="1" applyAlignment="1">
      <alignment horizontal="center"/>
    </xf>
    <xf numFmtId="3" fontId="55" fillId="0" borderId="0" xfId="0" applyNumberFormat="1" applyFont="1"/>
    <xf numFmtId="3" fontId="38" fillId="0" borderId="0" xfId="4702" applyNumberFormat="1" applyFont="1" applyAlignment="1">
      <alignment horizontal="center"/>
    </xf>
    <xf numFmtId="3" fontId="40" fillId="0" borderId="0" xfId="4639" applyNumberFormat="1" applyFont="1" applyAlignment="1">
      <alignment horizontal="left"/>
    </xf>
    <xf numFmtId="3" fontId="38" fillId="0" borderId="0" xfId="4724" applyNumberFormat="1" applyFont="1" applyAlignment="1">
      <alignment horizontal="left"/>
    </xf>
    <xf numFmtId="3" fontId="40" fillId="0" borderId="0" xfId="4724" applyNumberFormat="1" applyFont="1" applyAlignment="1">
      <alignment horizontal="left"/>
    </xf>
    <xf numFmtId="3" fontId="41" fillId="0" borderId="0" xfId="4724" applyNumberFormat="1" applyFont="1" applyAlignment="1">
      <alignment horizontal="right"/>
    </xf>
    <xf numFmtId="3" fontId="38" fillId="0" borderId="0" xfId="4723" applyNumberFormat="1" applyFont="1" applyAlignment="1">
      <alignment horizontal="left"/>
    </xf>
    <xf numFmtId="3" fontId="41" fillId="0" borderId="0" xfId="4723" applyNumberFormat="1" applyFont="1" applyAlignment="1">
      <alignment horizontal="right"/>
    </xf>
    <xf numFmtId="3" fontId="38" fillId="0" borderId="0" xfId="4725" applyNumberFormat="1" applyFont="1" applyAlignment="1">
      <alignment horizontal="left"/>
    </xf>
    <xf numFmtId="3" fontId="38" fillId="0" borderId="0" xfId="4726" applyNumberFormat="1" applyFont="1" applyAlignment="1">
      <alignment horizontal="left"/>
    </xf>
    <xf numFmtId="3" fontId="40" fillId="0" borderId="0" xfId="4726" applyNumberFormat="1" applyFont="1" applyAlignment="1">
      <alignment horizontal="left"/>
    </xf>
    <xf numFmtId="3" fontId="41" fillId="0" borderId="0" xfId="4726" applyNumberFormat="1" applyFont="1" applyAlignment="1">
      <alignment horizontal="right"/>
    </xf>
    <xf numFmtId="3" fontId="38" fillId="0" borderId="0" xfId="4721" applyNumberFormat="1" applyFont="1" applyAlignment="1">
      <alignment horizontal="left"/>
    </xf>
    <xf numFmtId="3" fontId="40" fillId="0" borderId="0" xfId="4721" applyNumberFormat="1" applyFont="1" applyAlignment="1">
      <alignment horizontal="left"/>
    </xf>
    <xf numFmtId="3" fontId="84" fillId="0" borderId="0" xfId="4722" applyNumberFormat="1" applyFont="1"/>
    <xf numFmtId="3" fontId="38" fillId="0" borderId="0" xfId="4686" quotePrefix="1" applyNumberFormat="1" applyFont="1" applyAlignment="1">
      <alignment horizontal="center"/>
    </xf>
    <xf numFmtId="3" fontId="38" fillId="0" borderId="0" xfId="4685" quotePrefix="1" applyNumberFormat="1" applyFont="1" applyAlignment="1">
      <alignment horizontal="center"/>
    </xf>
    <xf numFmtId="3" fontId="38" fillId="0" borderId="0" xfId="4684" quotePrefix="1" applyNumberFormat="1" applyFont="1" applyAlignment="1">
      <alignment horizontal="center"/>
    </xf>
    <xf numFmtId="3" fontId="38" fillId="0" borderId="0" xfId="4683" quotePrefix="1" applyNumberFormat="1" applyFont="1" applyAlignment="1">
      <alignment horizontal="center"/>
    </xf>
    <xf numFmtId="3" fontId="86" fillId="0" borderId="0" xfId="4173" applyNumberFormat="1" applyFont="1" applyAlignment="1">
      <alignment horizontal="center"/>
    </xf>
    <xf numFmtId="3" fontId="38" fillId="0" borderId="0" xfId="4176" applyNumberFormat="1" applyFont="1" applyAlignment="1">
      <alignment horizontal="left"/>
    </xf>
    <xf numFmtId="3" fontId="40" fillId="0" borderId="0" xfId="4176" applyNumberFormat="1" applyFont="1" applyProtection="1">
      <protection locked="0"/>
    </xf>
    <xf numFmtId="3" fontId="40" fillId="0" borderId="0" xfId="4176" applyNumberFormat="1" applyFont="1" applyAlignment="1" applyProtection="1">
      <alignment horizontal="left" indent="1"/>
      <protection locked="0"/>
    </xf>
    <xf numFmtId="3" fontId="38" fillId="0" borderId="0" xfId="4174" applyNumberFormat="1" applyFont="1" applyAlignment="1">
      <alignment horizontal="left"/>
    </xf>
    <xf numFmtId="3" fontId="40" fillId="0" borderId="0" xfId="4174" applyNumberFormat="1" applyFont="1" applyAlignment="1">
      <alignment horizontal="left"/>
    </xf>
    <xf numFmtId="3" fontId="38" fillId="0" borderId="0" xfId="4177" applyNumberFormat="1" applyFont="1" applyAlignment="1">
      <alignment horizontal="left"/>
    </xf>
    <xf numFmtId="3" fontId="40" fillId="0" borderId="0" xfId="4177" applyNumberFormat="1" applyFont="1" applyAlignment="1">
      <alignment horizontal="left"/>
    </xf>
    <xf numFmtId="3" fontId="38" fillId="0" borderId="0" xfId="4178" applyNumberFormat="1" applyFont="1" applyAlignment="1">
      <alignment horizontal="left"/>
    </xf>
    <xf numFmtId="3" fontId="40" fillId="0" borderId="0" xfId="4178" applyNumberFormat="1" applyFont="1" applyAlignment="1">
      <alignment horizontal="left"/>
    </xf>
    <xf numFmtId="3" fontId="38" fillId="0" borderId="0" xfId="4179" applyNumberFormat="1" applyFont="1" applyAlignment="1">
      <alignment horizontal="left"/>
    </xf>
    <xf numFmtId="3" fontId="38" fillId="0" borderId="0" xfId="4181" applyNumberFormat="1" applyFont="1" applyAlignment="1">
      <alignment horizontal="left"/>
    </xf>
    <xf numFmtId="3" fontId="38" fillId="0" borderId="0" xfId="4180" applyNumberFormat="1" applyFont="1" applyAlignment="1">
      <alignment horizontal="left"/>
    </xf>
    <xf numFmtId="3" fontId="40" fillId="0" borderId="0" xfId="4180" applyNumberFormat="1" applyFont="1" applyAlignment="1">
      <alignment horizontal="left"/>
    </xf>
    <xf numFmtId="3" fontId="40" fillId="0" borderId="0" xfId="4182" applyNumberFormat="1" applyFont="1" applyAlignment="1">
      <alignment horizontal="right"/>
    </xf>
    <xf numFmtId="3" fontId="44" fillId="0" borderId="0" xfId="4182" applyNumberFormat="1" applyFont="1" applyAlignment="1">
      <alignment horizontal="right"/>
    </xf>
    <xf numFmtId="3" fontId="86" fillId="0" borderId="0" xfId="4182" applyNumberFormat="1" applyFont="1" applyAlignment="1">
      <alignment horizontal="center"/>
    </xf>
    <xf numFmtId="3" fontId="44" fillId="0" borderId="0" xfId="4722" applyNumberFormat="1" applyFont="1"/>
    <xf numFmtId="3" fontId="38" fillId="0" borderId="0" xfId="4722" applyNumberFormat="1" applyFont="1" applyAlignment="1" applyProtection="1">
      <alignment horizontal="left"/>
      <protection locked="0"/>
    </xf>
    <xf numFmtId="3" fontId="40" fillId="0" borderId="0" xfId="5945" applyNumberFormat="1" applyFont="1" applyAlignment="1">
      <alignment horizontal="left"/>
    </xf>
    <xf numFmtId="3" fontId="41" fillId="0" borderId="0" xfId="4723" applyNumberFormat="1" applyFont="1" applyAlignment="1">
      <alignment horizontal="left"/>
    </xf>
    <xf numFmtId="3" fontId="41" fillId="0" borderId="0" xfId="4725" applyNumberFormat="1" applyFont="1" applyAlignment="1">
      <alignment horizontal="left"/>
    </xf>
    <xf numFmtId="3" fontId="40" fillId="0" borderId="0" xfId="4725" applyNumberFormat="1" applyFont="1" applyAlignment="1">
      <alignment horizontal="left"/>
    </xf>
    <xf numFmtId="3" fontId="41" fillId="0" borderId="0" xfId="4725" applyNumberFormat="1" applyFont="1" applyAlignment="1">
      <alignment horizontal="right"/>
    </xf>
    <xf numFmtId="3" fontId="38" fillId="0" borderId="0" xfId="4727" applyNumberFormat="1" applyFont="1" applyAlignment="1">
      <alignment horizontal="left"/>
    </xf>
    <xf numFmtId="3" fontId="40" fillId="0" borderId="0" xfId="4727" applyNumberFormat="1" applyFont="1" applyAlignment="1">
      <alignment horizontal="left"/>
    </xf>
    <xf numFmtId="3" fontId="44" fillId="0" borderId="0" xfId="5616" applyNumberFormat="1" applyFont="1" applyAlignment="1">
      <alignment horizontal="right"/>
    </xf>
    <xf numFmtId="3" fontId="44" fillId="0" borderId="0" xfId="5892" applyNumberFormat="1" applyFont="1" applyAlignment="1">
      <alignment horizontal="left"/>
    </xf>
    <xf numFmtId="3" fontId="38" fillId="0" borderId="0" xfId="5623" applyNumberFormat="1" applyFont="1" applyAlignment="1">
      <alignment horizontal="left"/>
    </xf>
    <xf numFmtId="3" fontId="40" fillId="0" borderId="0" xfId="5623" applyNumberFormat="1" applyFont="1" applyAlignment="1">
      <alignment horizontal="left"/>
    </xf>
    <xf numFmtId="3" fontId="38" fillId="0" borderId="0" xfId="5625" applyNumberFormat="1" applyFont="1" applyAlignment="1">
      <alignment horizontal="left"/>
    </xf>
    <xf numFmtId="3" fontId="44" fillId="0" borderId="0" xfId="5785" applyNumberFormat="1" applyFont="1" applyAlignment="1">
      <alignment horizontal="right"/>
    </xf>
    <xf numFmtId="3" fontId="38" fillId="0" borderId="0" xfId="5785" applyNumberFormat="1" applyFont="1" applyAlignment="1">
      <alignment horizontal="left"/>
    </xf>
    <xf numFmtId="3" fontId="86" fillId="0" borderId="0" xfId="4724" applyNumberFormat="1" applyFont="1" applyAlignment="1">
      <alignment horizontal="center"/>
    </xf>
    <xf numFmtId="3" fontId="38" fillId="0" borderId="0" xfId="5561" applyNumberFormat="1" applyFont="1" applyAlignment="1">
      <alignment horizontal="left"/>
    </xf>
    <xf numFmtId="3" fontId="40" fillId="0" borderId="0" xfId="5561" applyNumberFormat="1" applyFont="1" applyAlignment="1">
      <alignment horizontal="left"/>
    </xf>
    <xf numFmtId="3" fontId="38" fillId="0" borderId="0" xfId="5628" applyNumberFormat="1" applyFont="1" applyAlignment="1">
      <alignment horizontal="left"/>
    </xf>
    <xf numFmtId="3" fontId="40" fillId="0" borderId="0" xfId="5628" applyNumberFormat="1" applyFont="1" applyAlignment="1">
      <alignment horizontal="left"/>
    </xf>
    <xf numFmtId="3" fontId="38" fillId="0" borderId="0" xfId="5297" applyNumberFormat="1" applyFont="1" applyAlignment="1">
      <alignment horizontal="left"/>
    </xf>
    <xf numFmtId="3" fontId="38" fillId="0" borderId="0" xfId="5443" applyNumberFormat="1" applyFont="1" applyAlignment="1">
      <alignment horizontal="right"/>
    </xf>
    <xf numFmtId="3" fontId="44" fillId="0" borderId="0" xfId="5443" applyNumberFormat="1" applyFont="1" applyAlignment="1">
      <alignment horizontal="right"/>
    </xf>
    <xf numFmtId="3" fontId="40" fillId="0" borderId="0" xfId="5314" applyNumberFormat="1" applyFont="1"/>
    <xf numFmtId="3" fontId="40" fillId="0" borderId="0" xfId="5683" applyNumberFormat="1" applyFont="1"/>
    <xf numFmtId="3" fontId="40" fillId="0" borderId="0" xfId="5782" applyNumberFormat="1" applyFont="1"/>
    <xf numFmtId="3" fontId="40" fillId="0" borderId="0" xfId="5633" applyNumberFormat="1" applyFont="1"/>
    <xf numFmtId="3" fontId="40" fillId="0" borderId="0" xfId="5836" applyNumberFormat="1" applyFont="1"/>
    <xf numFmtId="3" fontId="40" fillId="0" borderId="0" xfId="5357" applyNumberFormat="1" applyFont="1"/>
    <xf numFmtId="3" fontId="40" fillId="0" borderId="0" xfId="5316" applyNumberFormat="1" applyFont="1"/>
    <xf numFmtId="3" fontId="40" fillId="0" borderId="0" xfId="5453" applyNumberFormat="1" applyFont="1"/>
    <xf numFmtId="3" fontId="40" fillId="0" borderId="0" xfId="5496" applyNumberFormat="1" applyFont="1"/>
    <xf numFmtId="3" fontId="40" fillId="0" borderId="0" xfId="5749" applyNumberFormat="1" applyFont="1"/>
    <xf numFmtId="3" fontId="40" fillId="0" borderId="0" xfId="5427" applyNumberFormat="1" applyFont="1"/>
    <xf numFmtId="3" fontId="42" fillId="0" borderId="0" xfId="0" applyNumberFormat="1" applyFont="1" applyAlignment="1">
      <alignment wrapText="1"/>
    </xf>
    <xf numFmtId="3" fontId="40" fillId="0" borderId="0" xfId="5459" applyNumberFormat="1" applyFont="1"/>
    <xf numFmtId="0" fontId="40" fillId="0" borderId="0" xfId="43" applyFont="1" applyAlignment="1">
      <alignment horizontal="left"/>
    </xf>
    <xf numFmtId="3" fontId="40" fillId="0" borderId="0" xfId="5810" applyNumberFormat="1" applyFont="1"/>
    <xf numFmtId="3" fontId="40" fillId="0" borderId="0" xfId="5541" applyNumberFormat="1" applyFont="1"/>
    <xf numFmtId="3" fontId="40" fillId="0" borderId="0" xfId="5535" applyNumberFormat="1" applyFont="1"/>
    <xf numFmtId="173" fontId="42" fillId="0" borderId="0" xfId="0" applyNumberFormat="1" applyFont="1"/>
    <xf numFmtId="3" fontId="40" fillId="0" borderId="0" xfId="5290" applyNumberFormat="1" applyFont="1" applyAlignment="1">
      <alignment horizontal="center"/>
    </xf>
    <xf numFmtId="3" fontId="38" fillId="0" borderId="0" xfId="5290" applyNumberFormat="1" applyFont="1" applyAlignment="1">
      <alignment horizontal="center"/>
    </xf>
    <xf numFmtId="3" fontId="40" fillId="0" borderId="0" xfId="5437" applyNumberFormat="1" applyFont="1" applyAlignment="1">
      <alignment horizontal="center"/>
    </xf>
    <xf numFmtId="3" fontId="38" fillId="0" borderId="0" xfId="5314" applyNumberFormat="1" applyFont="1"/>
    <xf numFmtId="0" fontId="38" fillId="0" borderId="0" xfId="4185" quotePrefix="1" applyFont="1" applyAlignment="1">
      <alignment horizontal="center"/>
    </xf>
    <xf numFmtId="3" fontId="40" fillId="0" borderId="0" xfId="4175" applyNumberFormat="1" applyFont="1" applyAlignment="1">
      <alignment horizontal="center"/>
    </xf>
    <xf numFmtId="0" fontId="38" fillId="0" borderId="0" xfId="4193" quotePrefix="1" applyFont="1" applyAlignment="1">
      <alignment horizontal="center"/>
    </xf>
    <xf numFmtId="0" fontId="38" fillId="0" borderId="0" xfId="4196" quotePrefix="1" applyFont="1" applyAlignment="1">
      <alignment horizontal="center"/>
    </xf>
    <xf numFmtId="0" fontId="38" fillId="0" borderId="0" xfId="1278" quotePrefix="1" applyFont="1" applyAlignment="1">
      <alignment horizontal="center"/>
    </xf>
    <xf numFmtId="167" fontId="40" fillId="0" borderId="0" xfId="5436" applyNumberFormat="1" applyFont="1" applyFill="1" applyBorder="1" applyProtection="1"/>
    <xf numFmtId="3" fontId="38" fillId="0" borderId="0" xfId="5751" applyNumberFormat="1" applyFont="1"/>
    <xf numFmtId="3" fontId="38" fillId="0" borderId="0" xfId="5882" applyNumberFormat="1" applyFont="1"/>
    <xf numFmtId="3" fontId="40" fillId="0" borderId="0" xfId="5882" applyNumberFormat="1" applyFont="1" applyAlignment="1">
      <alignment horizontal="left"/>
    </xf>
    <xf numFmtId="3" fontId="40" fillId="0" borderId="0" xfId="5882" applyNumberFormat="1" applyFont="1"/>
    <xf numFmtId="10" fontId="40" fillId="0" borderId="0" xfId="5882" applyNumberFormat="1" applyFont="1" applyAlignment="1">
      <alignment horizontal="left"/>
    </xf>
    <xf numFmtId="167" fontId="40" fillId="0" borderId="0" xfId="5882" applyNumberFormat="1" applyFont="1" applyAlignment="1">
      <alignment horizontal="left"/>
    </xf>
    <xf numFmtId="17" fontId="42" fillId="0" borderId="0" xfId="0" applyNumberFormat="1" applyFont="1"/>
    <xf numFmtId="4" fontId="40" fillId="0" borderId="0" xfId="5882" applyNumberFormat="1" applyFont="1" applyAlignment="1">
      <alignment horizontal="left"/>
    </xf>
    <xf numFmtId="10" fontId="40" fillId="0" borderId="0" xfId="1" applyNumberFormat="1" applyFont="1" applyFill="1" applyBorder="1" applyAlignment="1" applyProtection="1">
      <alignment horizontal="left"/>
    </xf>
    <xf numFmtId="0" fontId="40" fillId="0" borderId="0" xfId="1" applyNumberFormat="1" applyFont="1" applyFill="1" applyBorder="1" applyAlignment="1" applyProtection="1">
      <alignment horizontal="left"/>
    </xf>
    <xf numFmtId="17" fontId="40" fillId="0" borderId="0" xfId="0" applyNumberFormat="1" applyFont="1"/>
    <xf numFmtId="0" fontId="40" fillId="0" borderId="0" xfId="5882" applyFont="1"/>
    <xf numFmtId="0" fontId="55" fillId="0" borderId="21" xfId="5882" applyFont="1" applyBorder="1" applyAlignment="1">
      <alignment horizontal="right"/>
    </xf>
    <xf numFmtId="166" fontId="43" fillId="0" borderId="0" xfId="1" applyNumberFormat="1" applyFont="1"/>
    <xf numFmtId="0" fontId="38" fillId="0" borderId="0" xfId="4183" quotePrefix="1" applyFont="1" applyAlignment="1">
      <alignment horizontal="center"/>
    </xf>
    <xf numFmtId="167" fontId="40" fillId="0" borderId="21" xfId="5882" applyNumberFormat="1" applyFont="1" applyBorder="1"/>
    <xf numFmtId="3" fontId="42" fillId="0" borderId="10" xfId="0" applyNumberFormat="1" applyFont="1" applyBorder="1"/>
    <xf numFmtId="3" fontId="55" fillId="0" borderId="21" xfId="5882" applyNumberFormat="1" applyFont="1" applyBorder="1" applyAlignment="1">
      <alignment horizontal="right"/>
    </xf>
    <xf numFmtId="3" fontId="38" fillId="0" borderId="21" xfId="5882" applyNumberFormat="1" applyFont="1" applyBorder="1" applyAlignment="1">
      <alignment horizontal="left"/>
    </xf>
    <xf numFmtId="167" fontId="40" fillId="0" borderId="0" xfId="0" applyNumberFormat="1" applyFont="1"/>
    <xf numFmtId="2" fontId="40" fillId="0" borderId="0" xfId="0" applyNumberFormat="1" applyFont="1"/>
    <xf numFmtId="3" fontId="40" fillId="0" borderId="10" xfId="0" applyNumberFormat="1" applyFont="1" applyBorder="1"/>
    <xf numFmtId="3" fontId="40" fillId="0" borderId="21" xfId="5882" applyNumberFormat="1" applyFont="1" applyBorder="1" applyAlignment="1">
      <alignment horizontal="right"/>
    </xf>
    <xf numFmtId="0" fontId="53" fillId="0" borderId="0" xfId="0" applyFont="1"/>
    <xf numFmtId="168" fontId="38" fillId="0" borderId="0" xfId="5752" applyNumberFormat="1" applyFont="1"/>
    <xf numFmtId="168" fontId="38" fillId="0" borderId="0" xfId="5751" applyNumberFormat="1" applyFont="1"/>
    <xf numFmtId="168" fontId="40" fillId="0" borderId="0" xfId="5752" applyNumberFormat="1" applyFont="1" applyAlignment="1">
      <alignment horizontal="left"/>
    </xf>
    <xf numFmtId="0" fontId="45" fillId="0" borderId="0" xfId="5725" applyFont="1"/>
    <xf numFmtId="169" fontId="45" fillId="0" borderId="0" xfId="5888" applyNumberFormat="1" applyFont="1" applyBorder="1" applyAlignment="1" applyProtection="1">
      <protection locked="0"/>
    </xf>
    <xf numFmtId="3" fontId="38" fillId="0" borderId="0" xfId="4173" applyNumberFormat="1" applyFont="1" applyAlignment="1">
      <alignment vertical="top" wrapText="1"/>
    </xf>
    <xf numFmtId="3" fontId="38" fillId="0" borderId="0" xfId="4190" applyNumberFormat="1" applyFont="1" applyAlignment="1">
      <alignment vertical="top" wrapText="1"/>
    </xf>
    <xf numFmtId="167" fontId="42" fillId="0" borderId="0" xfId="0" applyNumberFormat="1" applyFont="1"/>
    <xf numFmtId="0" fontId="55" fillId="0" borderId="0" xfId="0" applyFont="1"/>
    <xf numFmtId="3" fontId="38" fillId="0" borderId="0" xfId="5540" applyNumberFormat="1" applyFont="1" applyAlignment="1">
      <alignment horizontal="left"/>
    </xf>
    <xf numFmtId="3" fontId="38" fillId="0" borderId="0" xfId="5417" applyNumberFormat="1" applyFont="1" applyAlignment="1">
      <alignment horizontal="left"/>
    </xf>
    <xf numFmtId="3" fontId="40" fillId="0" borderId="0" xfId="5417" applyNumberFormat="1" applyFont="1" applyAlignment="1">
      <alignment horizontal="left"/>
    </xf>
    <xf numFmtId="2" fontId="40" fillId="0" borderId="0" xfId="5716" applyNumberFormat="1" applyFont="1"/>
    <xf numFmtId="1" fontId="38" fillId="0" borderId="0" xfId="5306" applyNumberFormat="1" applyFont="1" applyFill="1" applyBorder="1" applyProtection="1"/>
    <xf numFmtId="1" fontId="38" fillId="0" borderId="0" xfId="5436" applyNumberFormat="1" applyFont="1" applyFill="1" applyBorder="1" applyProtection="1"/>
    <xf numFmtId="1" fontId="38" fillId="0" borderId="0" xfId="5717" applyNumberFormat="1" applyFont="1" applyFill="1" applyBorder="1" applyProtection="1"/>
    <xf numFmtId="3" fontId="38" fillId="0" borderId="0" xfId="5751" applyNumberFormat="1" applyFont="1" applyAlignment="1">
      <alignment horizontal="left"/>
    </xf>
    <xf numFmtId="3" fontId="40" fillId="0" borderId="0" xfId="5751" applyNumberFormat="1" applyFont="1" applyAlignment="1">
      <alignment horizontal="left"/>
    </xf>
    <xf numFmtId="0" fontId="40" fillId="0" borderId="0" xfId="5652" applyFont="1"/>
    <xf numFmtId="3" fontId="40" fillId="0" borderId="0" xfId="5652" applyNumberFormat="1" applyFont="1" applyAlignment="1">
      <alignment horizontal="left"/>
    </xf>
    <xf numFmtId="3" fontId="38" fillId="0" borderId="0" xfId="5652" applyNumberFormat="1" applyFont="1"/>
    <xf numFmtId="3" fontId="40" fillId="0" borderId="0" xfId="5652" applyNumberFormat="1" applyFont="1"/>
    <xf numFmtId="10" fontId="40" fillId="0" borderId="0" xfId="5652" applyNumberFormat="1" applyFont="1" applyAlignment="1">
      <alignment horizontal="left"/>
    </xf>
    <xf numFmtId="2" fontId="40" fillId="0" borderId="0" xfId="5652" applyNumberFormat="1" applyFont="1"/>
    <xf numFmtId="2" fontId="55" fillId="0" borderId="0" xfId="5652" applyNumberFormat="1" applyFont="1" applyAlignment="1">
      <alignment horizontal="left"/>
    </xf>
    <xf numFmtId="4" fontId="55" fillId="0" borderId="0" xfId="0" applyNumberFormat="1" applyFont="1"/>
    <xf numFmtId="0" fontId="14" fillId="0" borderId="0" xfId="0" applyFont="1"/>
    <xf numFmtId="0" fontId="38" fillId="0" borderId="0" xfId="4240" quotePrefix="1" applyFont="1" applyAlignment="1">
      <alignment horizontal="center"/>
    </xf>
    <xf numFmtId="3" fontId="55" fillId="0" borderId="0" xfId="5652" applyNumberFormat="1" applyFont="1" applyAlignment="1">
      <alignment horizontal="left"/>
    </xf>
    <xf numFmtId="0" fontId="55" fillId="0" borderId="0" xfId="5652" applyFont="1"/>
    <xf numFmtId="168" fontId="42" fillId="0" borderId="0" xfId="0" applyNumberFormat="1" applyFont="1"/>
    <xf numFmtId="10" fontId="42" fillId="0" borderId="0" xfId="0" applyNumberFormat="1" applyFont="1"/>
    <xf numFmtId="167" fontId="46" fillId="0" borderId="0" xfId="0" applyNumberFormat="1" applyFont="1"/>
    <xf numFmtId="2" fontId="42" fillId="0" borderId="0" xfId="0" applyNumberFormat="1" applyFont="1"/>
    <xf numFmtId="0" fontId="40" fillId="0" borderId="21" xfId="5652" applyFont="1" applyBorder="1"/>
    <xf numFmtId="3" fontId="42" fillId="0" borderId="22" xfId="0" applyNumberFormat="1" applyFont="1" applyBorder="1"/>
    <xf numFmtId="3" fontId="40" fillId="0" borderId="21" xfId="5652" applyNumberFormat="1" applyFont="1" applyBorder="1" applyAlignment="1">
      <alignment horizontal="left"/>
    </xf>
    <xf numFmtId="168" fontId="40" fillId="0" borderId="0" xfId="6125" applyNumberFormat="1" applyFont="1" applyProtection="1">
      <protection locked="0"/>
    </xf>
    <xf numFmtId="168" fontId="40" fillId="0" borderId="0" xfId="0" applyNumberFormat="1" applyFont="1" applyProtection="1">
      <protection locked="0"/>
    </xf>
    <xf numFmtId="168" fontId="40" fillId="0" borderId="0" xfId="0" applyNumberFormat="1" applyFont="1"/>
    <xf numFmtId="168" fontId="40" fillId="0" borderId="0" xfId="6220" applyNumberFormat="1" applyFont="1" applyFill="1" applyProtection="1"/>
    <xf numFmtId="168" fontId="40" fillId="0" borderId="0" xfId="7520" applyNumberFormat="1" applyFont="1" applyProtection="1">
      <protection locked="0"/>
    </xf>
    <xf numFmtId="168" fontId="40" fillId="0" borderId="0" xfId="7586" applyNumberFormat="1" applyFont="1" applyProtection="1"/>
    <xf numFmtId="0" fontId="92" fillId="0" borderId="0" xfId="0" applyFont="1"/>
    <xf numFmtId="169" fontId="42" fillId="0" borderId="0" xfId="0" applyNumberFormat="1" applyFont="1"/>
    <xf numFmtId="167" fontId="40" fillId="0" borderId="21" xfId="5882" applyNumberFormat="1" applyFont="1" applyBorder="1" applyAlignment="1">
      <alignment horizontal="right"/>
    </xf>
    <xf numFmtId="0" fontId="55" fillId="0" borderId="0" xfId="0" applyFont="1" applyAlignment="1">
      <alignment horizontal="right"/>
    </xf>
    <xf numFmtId="3" fontId="55" fillId="0" borderId="0" xfId="0" applyNumberFormat="1" applyFont="1" applyAlignment="1">
      <alignment horizontal="right"/>
    </xf>
    <xf numFmtId="0" fontId="42" fillId="62" borderId="0" xfId="0" applyFont="1" applyFill="1"/>
    <xf numFmtId="3" fontId="38" fillId="0" borderId="0" xfId="4175" applyNumberFormat="1" applyFont="1" applyAlignment="1">
      <alignment horizontal="center"/>
    </xf>
    <xf numFmtId="0" fontId="38" fillId="0" borderId="0" xfId="4175" quotePrefix="1" applyFont="1" applyAlignment="1">
      <alignment horizontal="center"/>
    </xf>
    <xf numFmtId="0" fontId="38" fillId="0" borderId="0" xfId="4195" quotePrefix="1" applyFont="1" applyAlignment="1">
      <alignment horizontal="center"/>
    </xf>
    <xf numFmtId="0" fontId="46" fillId="0" borderId="0" xfId="0" quotePrefix="1" applyFont="1" applyAlignment="1">
      <alignment horizontal="center"/>
    </xf>
    <xf numFmtId="0" fontId="46" fillId="0" borderId="0" xfId="0" applyFont="1" applyAlignment="1">
      <alignment vertical="top"/>
    </xf>
    <xf numFmtId="3" fontId="38" fillId="0" borderId="0" xfId="4178" applyNumberFormat="1" applyFont="1" applyAlignment="1">
      <alignment vertical="center" wrapText="1"/>
    </xf>
    <xf numFmtId="3" fontId="38" fillId="0" borderId="0" xfId="4173" applyNumberFormat="1" applyFont="1" applyAlignment="1">
      <alignment vertical="center" wrapText="1"/>
    </xf>
    <xf numFmtId="3" fontId="38" fillId="0" borderId="0" xfId="4179" applyNumberFormat="1" applyFont="1" applyAlignment="1">
      <alignment vertical="center" wrapText="1"/>
    </xf>
    <xf numFmtId="0" fontId="46" fillId="0" borderId="0" xfId="0" applyFont="1" applyAlignment="1">
      <alignment vertical="center"/>
    </xf>
    <xf numFmtId="3" fontId="38" fillId="0" borderId="0" xfId="4176" quotePrefix="1" applyNumberFormat="1" applyFont="1" applyAlignment="1">
      <alignment horizontal="center"/>
    </xf>
    <xf numFmtId="3" fontId="38" fillId="0" borderId="0" xfId="4177" quotePrefix="1" applyNumberFormat="1" applyFont="1" applyAlignment="1">
      <alignment horizontal="center"/>
    </xf>
    <xf numFmtId="3" fontId="38" fillId="0" borderId="0" xfId="4721" applyNumberFormat="1" applyFont="1"/>
    <xf numFmtId="3" fontId="38" fillId="0" borderId="0" xfId="5930" applyNumberFormat="1" applyFont="1" applyAlignment="1">
      <alignment horizontal="right"/>
    </xf>
    <xf numFmtId="9" fontId="0" fillId="0" borderId="0" xfId="1" applyFont="1"/>
    <xf numFmtId="170" fontId="0" fillId="0" borderId="0" xfId="1" applyNumberFormat="1" applyFont="1"/>
    <xf numFmtId="3" fontId="41" fillId="0" borderId="0" xfId="5623" applyNumberFormat="1" applyFont="1" applyAlignment="1">
      <alignment wrapText="1"/>
    </xf>
    <xf numFmtId="3" fontId="41" fillId="0" borderId="0" xfId="5623" applyNumberFormat="1" applyFont="1"/>
    <xf numFmtId="0" fontId="46" fillId="0" borderId="0" xfId="0" quotePrefix="1" applyFont="1" applyAlignment="1">
      <alignment horizontal="center" wrapText="1"/>
    </xf>
    <xf numFmtId="3" fontId="38" fillId="0" borderId="0" xfId="5945" applyNumberFormat="1" applyFont="1" applyAlignment="1">
      <alignment horizontal="right"/>
    </xf>
    <xf numFmtId="3" fontId="38" fillId="0" borderId="0" xfId="4724" applyNumberFormat="1" applyFont="1" applyAlignment="1">
      <alignment horizontal="right"/>
    </xf>
    <xf numFmtId="0" fontId="87" fillId="0" borderId="0" xfId="10241" applyFont="1"/>
    <xf numFmtId="3" fontId="38" fillId="0" borderId="0" xfId="5561" applyNumberFormat="1" applyFont="1" applyAlignment="1">
      <alignment horizontal="right"/>
    </xf>
    <xf numFmtId="10" fontId="42" fillId="0" borderId="0" xfId="1" applyNumberFormat="1" applyFont="1" applyFill="1"/>
    <xf numFmtId="168" fontId="42" fillId="55" borderId="0" xfId="0" applyNumberFormat="1" applyFont="1" applyFill="1"/>
    <xf numFmtId="0" fontId="48" fillId="0" borderId="0" xfId="0" applyFont="1" applyAlignment="1">
      <alignment horizontal="center"/>
    </xf>
    <xf numFmtId="171" fontId="40" fillId="0" borderId="0" xfId="0" applyNumberFormat="1" applyFont="1" applyAlignment="1">
      <alignment wrapText="1"/>
    </xf>
    <xf numFmtId="171" fontId="38" fillId="0" borderId="0" xfId="0" applyNumberFormat="1" applyFont="1"/>
    <xf numFmtId="171" fontId="48" fillId="0" borderId="0" xfId="0" applyNumberFormat="1" applyFont="1"/>
    <xf numFmtId="49" fontId="38" fillId="0" borderId="0" xfId="0" applyNumberFormat="1" applyFont="1" applyAlignment="1">
      <alignment horizontal="left"/>
    </xf>
    <xf numFmtId="49" fontId="47" fillId="0" borderId="0" xfId="0" applyNumberFormat="1" applyFont="1" applyAlignment="1">
      <alignment horizontal="left"/>
    </xf>
    <xf numFmtId="49" fontId="51" fillId="0" borderId="0" xfId="0" applyNumberFormat="1" applyFont="1"/>
    <xf numFmtId="171" fontId="38" fillId="0" borderId="0" xfId="0" applyNumberFormat="1" applyFont="1" applyAlignment="1">
      <alignment horizontal="right"/>
    </xf>
    <xf numFmtId="171" fontId="47" fillId="0" borderId="0" xfId="0" applyNumberFormat="1" applyFont="1" applyAlignment="1">
      <alignment horizontal="right"/>
    </xf>
    <xf numFmtId="0" fontId="40" fillId="0" borderId="0" xfId="0" applyFont="1" applyAlignment="1">
      <alignment horizontal="left"/>
    </xf>
    <xf numFmtId="171" fontId="40" fillId="0" borderId="0" xfId="0" applyNumberFormat="1" applyFont="1" applyAlignment="1">
      <alignment horizontal="left"/>
    </xf>
    <xf numFmtId="3" fontId="38" fillId="0" borderId="0" xfId="43" quotePrefix="1" applyNumberFormat="1" applyFont="1" applyAlignment="1">
      <alignment horizontal="right"/>
    </xf>
    <xf numFmtId="3" fontId="40" fillId="0" borderId="0" xfId="4173" applyNumberFormat="1" applyFont="1" applyAlignment="1">
      <alignment horizontal="right"/>
    </xf>
    <xf numFmtId="0" fontId="38" fillId="0" borderId="0" xfId="43" applyFont="1" applyAlignment="1">
      <alignment horizontal="center"/>
    </xf>
    <xf numFmtId="3" fontId="40" fillId="0" borderId="0" xfId="4173" applyNumberFormat="1" applyFont="1" applyAlignment="1">
      <alignment horizontal="center"/>
    </xf>
    <xf numFmtId="3" fontId="38" fillId="0" borderId="0" xfId="4203" applyNumberFormat="1" applyFont="1"/>
    <xf numFmtId="3" fontId="44" fillId="0" borderId="0" xfId="4203" applyNumberFormat="1" applyFont="1" applyAlignment="1">
      <alignment horizontal="right"/>
    </xf>
    <xf numFmtId="0" fontId="40" fillId="0" borderId="0" xfId="43" applyFont="1" applyAlignment="1">
      <alignment horizontal="center"/>
    </xf>
    <xf numFmtId="3" fontId="40" fillId="0" borderId="0" xfId="43" applyNumberFormat="1" applyFont="1" applyAlignment="1">
      <alignment horizontal="center"/>
    </xf>
    <xf numFmtId="3" fontId="40" fillId="0" borderId="0" xfId="4209" applyNumberFormat="1" applyFont="1" applyAlignment="1">
      <alignment horizontal="left"/>
    </xf>
    <xf numFmtId="3" fontId="41" fillId="0" borderId="0" xfId="4206" applyNumberFormat="1" applyFont="1" applyAlignment="1">
      <alignment horizontal="left"/>
    </xf>
    <xf numFmtId="3" fontId="38" fillId="0" borderId="0" xfId="4173" applyNumberFormat="1" applyFont="1"/>
    <xf numFmtId="0" fontId="40" fillId="0" borderId="0" xfId="5945" applyFont="1"/>
    <xf numFmtId="3" fontId="40" fillId="0" borderId="0" xfId="43" applyNumberFormat="1" applyFont="1" applyAlignment="1">
      <alignment horizontal="right"/>
    </xf>
    <xf numFmtId="0" fontId="40" fillId="0" borderId="0" xfId="5539" applyFont="1" applyAlignment="1">
      <alignment horizontal="left"/>
    </xf>
    <xf numFmtId="3" fontId="38" fillId="0" borderId="0" xfId="4175" quotePrefix="1" applyNumberFormat="1" applyFont="1" applyAlignment="1">
      <alignment horizontal="center"/>
    </xf>
    <xf numFmtId="3" fontId="40" fillId="0" borderId="0" xfId="4173" quotePrefix="1" applyNumberFormat="1" applyFont="1" applyAlignment="1">
      <alignment horizontal="right"/>
    </xf>
    <xf numFmtId="3" fontId="40" fillId="0" borderId="0" xfId="4207" applyNumberFormat="1" applyFont="1" applyAlignment="1">
      <alignment horizontal="left"/>
    </xf>
    <xf numFmtId="3" fontId="41" fillId="0" borderId="0" xfId="4207" applyNumberFormat="1" applyFont="1" applyAlignment="1">
      <alignment horizontal="right"/>
    </xf>
    <xf numFmtId="3" fontId="41" fillId="0" borderId="0" xfId="4173" applyNumberFormat="1" applyFont="1" applyAlignment="1">
      <alignment horizontal="right"/>
    </xf>
    <xf numFmtId="3" fontId="40" fillId="0" borderId="0" xfId="4206" applyNumberFormat="1" applyFont="1"/>
    <xf numFmtId="3" fontId="40" fillId="0" borderId="0" xfId="4208" applyNumberFormat="1" applyFont="1"/>
    <xf numFmtId="3" fontId="41" fillId="0" borderId="0" xfId="4208" applyNumberFormat="1" applyFont="1" applyAlignment="1">
      <alignment horizontal="right"/>
    </xf>
    <xf numFmtId="3" fontId="40" fillId="0" borderId="0" xfId="4173" applyNumberFormat="1" applyFont="1" applyAlignment="1">
      <alignment horizontal="left"/>
    </xf>
    <xf numFmtId="3" fontId="40" fillId="0" borderId="0" xfId="4201" applyNumberFormat="1" applyFont="1"/>
    <xf numFmtId="0" fontId="40" fillId="0" borderId="0" xfId="0" applyFont="1" applyAlignment="1">
      <alignment horizontal="center"/>
    </xf>
    <xf numFmtId="0" fontId="40" fillId="0" borderId="0" xfId="43" applyFont="1" applyAlignment="1">
      <alignment horizontal="right"/>
    </xf>
    <xf numFmtId="3" fontId="38" fillId="0" borderId="0" xfId="43" applyNumberFormat="1" applyFont="1" applyAlignment="1">
      <alignment horizontal="center"/>
    </xf>
    <xf numFmtId="0" fontId="38" fillId="0" borderId="0" xfId="0" applyFont="1" applyAlignment="1">
      <alignment horizontal="center"/>
    </xf>
    <xf numFmtId="3" fontId="38" fillId="0" borderId="0" xfId="4204" applyNumberFormat="1" applyFont="1" applyAlignment="1">
      <alignment horizontal="left"/>
    </xf>
    <xf numFmtId="3" fontId="38" fillId="0" borderId="0" xfId="4173" applyNumberFormat="1" applyFont="1" applyAlignment="1">
      <alignment horizontal="left"/>
    </xf>
    <xf numFmtId="3" fontId="38" fillId="0" borderId="0" xfId="4207" applyNumberFormat="1" applyFont="1" applyAlignment="1">
      <alignment horizontal="left"/>
    </xf>
    <xf numFmtId="3" fontId="40" fillId="0" borderId="0" xfId="4173" applyNumberFormat="1" applyFont="1" applyAlignment="1" applyProtection="1">
      <alignment horizontal="right"/>
      <protection locked="0"/>
    </xf>
    <xf numFmtId="3" fontId="44" fillId="0" borderId="0" xfId="4173" applyNumberFormat="1" applyFont="1" applyAlignment="1">
      <alignment horizontal="right"/>
    </xf>
    <xf numFmtId="0" fontId="38" fillId="0" borderId="0" xfId="43" applyFont="1" applyAlignment="1">
      <alignment horizontal="right"/>
    </xf>
    <xf numFmtId="3" fontId="38" fillId="0" borderId="0" xfId="4173" applyNumberFormat="1" applyFont="1" applyAlignment="1">
      <alignment horizontal="left" indent="1"/>
    </xf>
    <xf numFmtId="3" fontId="40" fillId="0" borderId="0" xfId="4202" applyNumberFormat="1" applyFont="1"/>
    <xf numFmtId="3" fontId="40" fillId="0" borderId="0" xfId="43" quotePrefix="1" applyNumberFormat="1" applyFont="1" applyAlignment="1">
      <alignment horizontal="center"/>
    </xf>
    <xf numFmtId="3" fontId="40" fillId="0" borderId="0" xfId="4173" applyNumberFormat="1" applyFont="1" applyAlignment="1">
      <alignment horizontal="right" wrapText="1"/>
    </xf>
    <xf numFmtId="3" fontId="40" fillId="0" borderId="0" xfId="4205" applyNumberFormat="1" applyFont="1" applyAlignment="1">
      <alignment horizontal="left"/>
    </xf>
    <xf numFmtId="3" fontId="40" fillId="0" borderId="0" xfId="4202" applyNumberFormat="1" applyFont="1" applyAlignment="1">
      <alignment horizontal="left"/>
    </xf>
    <xf numFmtId="3" fontId="55" fillId="0" borderId="0" xfId="5225" applyNumberFormat="1" applyFont="1"/>
    <xf numFmtId="3" fontId="38" fillId="0" borderId="0" xfId="4203" applyNumberFormat="1" applyFont="1" applyAlignment="1">
      <alignment horizontal="left"/>
    </xf>
    <xf numFmtId="3" fontId="40" fillId="0" borderId="0" xfId="4173" applyNumberFormat="1" applyFont="1"/>
    <xf numFmtId="0" fontId="88" fillId="0" borderId="0" xfId="0" applyFont="1"/>
    <xf numFmtId="3" fontId="41" fillId="0" borderId="0" xfId="4205" applyNumberFormat="1" applyFont="1" applyAlignment="1">
      <alignment horizontal="left"/>
    </xf>
    <xf numFmtId="0" fontId="40" fillId="0" borderId="0" xfId="5983" applyFont="1"/>
    <xf numFmtId="3" fontId="38" fillId="0" borderId="0" xfId="4208" applyNumberFormat="1" applyFont="1" applyAlignment="1">
      <alignment horizontal="left"/>
    </xf>
    <xf numFmtId="3" fontId="40" fillId="0" borderId="11" xfId="43" applyNumberFormat="1" applyFont="1" applyBorder="1"/>
    <xf numFmtId="0" fontId="38" fillId="0" borderId="0" xfId="0" applyFont="1"/>
    <xf numFmtId="0" fontId="42" fillId="0" borderId="10" xfId="0" applyFont="1" applyBorder="1"/>
    <xf numFmtId="0" fontId="47" fillId="0" borderId="0" xfId="43" applyFont="1" applyAlignment="1">
      <alignment horizontal="right"/>
    </xf>
    <xf numFmtId="166" fontId="40" fillId="0" borderId="0" xfId="1" applyNumberFormat="1" applyFont="1"/>
    <xf numFmtId="3" fontId="38" fillId="0" borderId="0" xfId="4205" applyNumberFormat="1" applyFont="1" applyAlignment="1">
      <alignment horizontal="left"/>
    </xf>
    <xf numFmtId="3" fontId="42" fillId="0" borderId="11" xfId="0" applyNumberFormat="1" applyFont="1" applyBorder="1"/>
    <xf numFmtId="166" fontId="40" fillId="0" borderId="11" xfId="1" applyNumberFormat="1" applyFont="1" applyBorder="1"/>
    <xf numFmtId="3" fontId="38" fillId="0" borderId="0" xfId="1278" applyNumberFormat="1" applyFont="1" applyAlignment="1">
      <alignment horizontal="center"/>
    </xf>
    <xf numFmtId="0" fontId="40" fillId="0" borderId="0" xfId="1278" applyFont="1" applyAlignment="1">
      <alignment horizontal="center"/>
    </xf>
    <xf numFmtId="3" fontId="40" fillId="0" borderId="0" xfId="4173" applyNumberFormat="1" applyFont="1" applyAlignment="1">
      <alignment horizontal="center" wrapText="1"/>
    </xf>
    <xf numFmtId="3" fontId="38" fillId="0" borderId="0" xfId="4174" quotePrefix="1" applyNumberFormat="1" applyFont="1" applyAlignment="1">
      <alignment horizontal="center"/>
    </xf>
    <xf numFmtId="3" fontId="40" fillId="0" borderId="0" xfId="4723" applyNumberFormat="1" applyFont="1" applyAlignment="1">
      <alignment horizontal="right"/>
    </xf>
    <xf numFmtId="0" fontId="38" fillId="0" borderId="0" xfId="43" applyFont="1"/>
    <xf numFmtId="3" fontId="41" fillId="0" borderId="0" xfId="4206" applyNumberFormat="1" applyFont="1" applyAlignment="1">
      <alignment horizontal="right"/>
    </xf>
    <xf numFmtId="3" fontId="40" fillId="0" borderId="0" xfId="4206" applyNumberFormat="1" applyFont="1" applyAlignment="1">
      <alignment horizontal="left"/>
    </xf>
    <xf numFmtId="3" fontId="38" fillId="0" borderId="0" xfId="43" applyNumberFormat="1" applyFont="1" applyAlignment="1">
      <alignment horizontal="right"/>
    </xf>
    <xf numFmtId="3" fontId="41" fillId="0" borderId="0" xfId="4202" applyNumberFormat="1" applyFont="1" applyAlignment="1">
      <alignment horizontal="right"/>
    </xf>
    <xf numFmtId="0" fontId="48" fillId="0" borderId="0" xfId="0" applyFont="1"/>
    <xf numFmtId="3" fontId="40" fillId="0" borderId="0" xfId="4206" applyNumberFormat="1" applyFont="1" applyAlignment="1">
      <alignment horizontal="left" indent="1"/>
    </xf>
    <xf numFmtId="3" fontId="38" fillId="0" borderId="0" xfId="4240" applyNumberFormat="1" applyFont="1" applyAlignment="1">
      <alignment horizontal="right"/>
    </xf>
    <xf numFmtId="3" fontId="38" fillId="0" borderId="0" xfId="4723" applyNumberFormat="1" applyFont="1" applyAlignment="1">
      <alignment horizontal="right"/>
    </xf>
    <xf numFmtId="3" fontId="55" fillId="0" borderId="0" xfId="4173" applyNumberFormat="1" applyFont="1" applyAlignment="1">
      <alignment horizontal="right"/>
    </xf>
    <xf numFmtId="3" fontId="46" fillId="0" borderId="0" xfId="0" applyNumberFormat="1" applyFont="1" applyAlignment="1">
      <alignment horizontal="left" vertical="center" indent="1"/>
    </xf>
    <xf numFmtId="3" fontId="46" fillId="0" borderId="0" xfId="0" applyNumberFormat="1" applyFont="1" applyAlignment="1">
      <alignment horizontal="right"/>
    </xf>
    <xf numFmtId="3" fontId="42" fillId="0" borderId="0" xfId="0" applyNumberFormat="1" applyFont="1" applyAlignment="1">
      <alignment horizontal="right"/>
    </xf>
    <xf numFmtId="3" fontId="42" fillId="0" borderId="11" xfId="0" applyNumberFormat="1" applyFont="1" applyBorder="1" applyAlignment="1">
      <alignment horizontal="right"/>
    </xf>
    <xf numFmtId="3" fontId="46" fillId="0" borderId="11" xfId="0" applyNumberFormat="1" applyFont="1" applyBorder="1" applyAlignment="1">
      <alignment horizontal="right"/>
    </xf>
    <xf numFmtId="3" fontId="38" fillId="0" borderId="0" xfId="4240" applyNumberFormat="1" applyFont="1" applyAlignment="1">
      <alignment horizontal="left" vertical="center"/>
    </xf>
    <xf numFmtId="3" fontId="40" fillId="0" borderId="0" xfId="4240" applyNumberFormat="1" applyFont="1" applyAlignment="1">
      <alignment horizontal="left" indent="1"/>
    </xf>
    <xf numFmtId="166" fontId="40" fillId="0" borderId="0" xfId="1" applyNumberFormat="1" applyFont="1" applyBorder="1"/>
    <xf numFmtId="1" fontId="42" fillId="0" borderId="0" xfId="0" applyNumberFormat="1" applyFont="1"/>
    <xf numFmtId="3" fontId="40" fillId="0" borderId="0" xfId="5945" applyNumberFormat="1" applyFont="1"/>
    <xf numFmtId="3" fontId="40" fillId="0" borderId="0" xfId="4724" applyNumberFormat="1" applyFont="1"/>
    <xf numFmtId="3" fontId="40" fillId="0" borderId="0" xfId="9434" applyNumberFormat="1" applyFont="1"/>
    <xf numFmtId="3" fontId="38" fillId="0" borderId="0" xfId="4721" applyNumberFormat="1" applyFont="1" applyAlignment="1">
      <alignment horizontal="left" indent="1"/>
    </xf>
    <xf numFmtId="3" fontId="38" fillId="0" borderId="0" xfId="4723" applyNumberFormat="1" applyFont="1" applyAlignment="1">
      <alignment horizontal="left" indent="1"/>
    </xf>
    <xf numFmtId="3" fontId="38" fillId="0" borderId="0" xfId="4725" applyNumberFormat="1" applyFont="1" applyAlignment="1">
      <alignment horizontal="left" indent="1"/>
    </xf>
    <xf numFmtId="3" fontId="38" fillId="0" borderId="0" xfId="10241" applyNumberFormat="1" applyFont="1" applyAlignment="1">
      <alignment horizontal="left" indent="1"/>
    </xf>
    <xf numFmtId="171" fontId="40" fillId="0" borderId="0" xfId="0" applyNumberFormat="1" applyFont="1" applyAlignment="1">
      <alignment horizontal="left" wrapText="1" indent="1"/>
    </xf>
    <xf numFmtId="171" fontId="40" fillId="0" borderId="0" xfId="0" applyNumberFormat="1" applyFont="1" applyAlignment="1">
      <alignment horizontal="left" indent="1"/>
    </xf>
    <xf numFmtId="14" fontId="38" fillId="0" borderId="0" xfId="0" applyNumberFormat="1" applyFont="1" applyAlignment="1">
      <alignment horizontal="left" indent="3"/>
    </xf>
    <xf numFmtId="14" fontId="38" fillId="0" borderId="0" xfId="0" applyNumberFormat="1" applyFont="1" applyAlignment="1">
      <alignment horizontal="left" indent="5"/>
    </xf>
    <xf numFmtId="0" fontId="38" fillId="0" borderId="0" xfId="0" applyFont="1" applyAlignment="1">
      <alignment horizontal="left" indent="3"/>
    </xf>
    <xf numFmtId="0" fontId="38" fillId="0" borderId="0" xfId="0" applyFont="1" applyAlignment="1">
      <alignment horizontal="left" indent="4"/>
    </xf>
    <xf numFmtId="49" fontId="38" fillId="0" borderId="0" xfId="0" applyNumberFormat="1" applyFont="1" applyAlignment="1">
      <alignment horizontal="left" indent="2"/>
    </xf>
    <xf numFmtId="49" fontId="38" fillId="0" borderId="0" xfId="0" applyNumberFormat="1" applyFont="1" applyAlignment="1">
      <alignment horizontal="left" indent="3"/>
    </xf>
    <xf numFmtId="49" fontId="38" fillId="0" borderId="0" xfId="0" applyNumberFormat="1" applyFont="1" applyAlignment="1">
      <alignment horizontal="left" indent="5"/>
    </xf>
    <xf numFmtId="3" fontId="46" fillId="0" borderId="11" xfId="0" applyNumberFormat="1" applyFont="1" applyBorder="1"/>
    <xf numFmtId="0" fontId="43" fillId="0" borderId="0" xfId="0" applyFont="1" applyAlignment="1">
      <alignment wrapText="1"/>
    </xf>
    <xf numFmtId="0" fontId="95" fillId="0" borderId="0" xfId="0" applyFont="1" applyAlignment="1">
      <alignment horizontal="right"/>
    </xf>
    <xf numFmtId="168" fontId="40" fillId="0" borderId="0" xfId="5652" applyNumberFormat="1" applyFont="1" applyProtection="1">
      <protection locked="0"/>
    </xf>
    <xf numFmtId="168" fontId="40" fillId="0" borderId="0" xfId="7594" applyNumberFormat="1" applyFont="1" applyAlignment="1" applyProtection="1">
      <alignment wrapText="1"/>
      <protection locked="0"/>
    </xf>
    <xf numFmtId="168" fontId="40" fillId="0" borderId="0" xfId="6129" applyNumberFormat="1" applyFont="1" applyProtection="1"/>
    <xf numFmtId="0" fontId="38" fillId="0" borderId="0" xfId="4178" quotePrefix="1" applyFont="1" applyAlignment="1">
      <alignment horizontal="center"/>
    </xf>
    <xf numFmtId="0" fontId="46" fillId="0" borderId="0" xfId="0" applyFont="1" applyAlignment="1">
      <alignment horizontal="center"/>
    </xf>
    <xf numFmtId="168" fontId="40" fillId="0" borderId="0" xfId="7596" applyNumberFormat="1" applyFont="1" applyAlignment="1" applyProtection="1">
      <alignment wrapText="1"/>
      <protection locked="0"/>
    </xf>
    <xf numFmtId="168" fontId="40" fillId="0" borderId="0" xfId="6128" applyNumberFormat="1" applyFont="1" applyAlignment="1" applyProtection="1">
      <alignment wrapText="1"/>
      <protection locked="0"/>
    </xf>
    <xf numFmtId="168" fontId="40" fillId="0" borderId="0" xfId="6132" applyNumberFormat="1" applyFont="1" applyAlignment="1" applyProtection="1">
      <alignment wrapText="1"/>
      <protection locked="0"/>
    </xf>
    <xf numFmtId="168" fontId="40" fillId="0" borderId="0" xfId="6133" applyNumberFormat="1" applyFont="1" applyAlignment="1" applyProtection="1">
      <alignment wrapText="1"/>
      <protection locked="0"/>
    </xf>
    <xf numFmtId="172" fontId="43" fillId="0" borderId="0" xfId="0" applyNumberFormat="1" applyFont="1"/>
    <xf numFmtId="4" fontId="40" fillId="0" borderId="0" xfId="7587" applyNumberFormat="1" applyFont="1" applyFill="1" applyProtection="1"/>
    <xf numFmtId="168" fontId="40" fillId="0" borderId="0" xfId="7595" applyNumberFormat="1" applyFont="1" applyAlignment="1" applyProtection="1">
      <alignment wrapText="1"/>
      <protection locked="0"/>
    </xf>
    <xf numFmtId="168" fontId="40" fillId="0" borderId="0" xfId="7590" applyNumberFormat="1" applyFont="1" applyAlignment="1" applyProtection="1">
      <alignment wrapText="1"/>
      <protection locked="0"/>
    </xf>
    <xf numFmtId="168" fontId="40" fillId="0" borderId="0" xfId="7593" applyNumberFormat="1" applyFont="1" applyProtection="1"/>
    <xf numFmtId="3" fontId="38" fillId="0" borderId="0" xfId="4240" applyNumberFormat="1" applyFont="1" applyAlignment="1">
      <alignment horizontal="center" wrapText="1"/>
    </xf>
    <xf numFmtId="166" fontId="42" fillId="0" borderId="0" xfId="1" applyNumberFormat="1" applyFont="1"/>
    <xf numFmtId="166" fontId="46" fillId="0" borderId="0" xfId="1" applyNumberFormat="1" applyFont="1"/>
    <xf numFmtId="166" fontId="42" fillId="0" borderId="10" xfId="1" applyNumberFormat="1" applyFont="1" applyBorder="1"/>
    <xf numFmtId="0" fontId="46" fillId="0" borderId="22" xfId="0" applyFont="1" applyBorder="1"/>
    <xf numFmtId="0" fontId="46" fillId="0" borderId="22" xfId="0" applyFont="1" applyBorder="1" applyAlignment="1">
      <alignment horizontal="right"/>
    </xf>
    <xf numFmtId="1" fontId="46" fillId="0" borderId="22" xfId="0" applyNumberFormat="1" applyFont="1" applyBorder="1"/>
    <xf numFmtId="3" fontId="46" fillId="0" borderId="22" xfId="0" applyNumberFormat="1" applyFont="1" applyBorder="1"/>
    <xf numFmtId="9" fontId="42" fillId="0" borderId="0" xfId="1" applyFont="1"/>
    <xf numFmtId="0" fontId="96" fillId="0" borderId="0" xfId="0" applyFont="1" applyAlignment="1">
      <alignment horizontal="left"/>
    </xf>
    <xf numFmtId="0" fontId="97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1" fontId="0" fillId="0" borderId="0" xfId="10287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41" fontId="0" fillId="0" borderId="40" xfId="10287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41" fontId="0" fillId="0" borderId="36" xfId="10287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95" fontId="0" fillId="0" borderId="42" xfId="0" applyNumberFormat="1" applyBorder="1" applyAlignment="1">
      <alignment horizontal="center" vertical="center"/>
    </xf>
    <xf numFmtId="41" fontId="1" fillId="0" borderId="0" xfId="10287" applyFont="1" applyBorder="1" applyAlignment="1">
      <alignment horizontal="center" vertical="center"/>
    </xf>
    <xf numFmtId="41" fontId="1" fillId="0" borderId="40" xfId="10287" applyFont="1" applyBorder="1" applyAlignment="1">
      <alignment horizontal="center" vertical="center"/>
    </xf>
    <xf numFmtId="14" fontId="0" fillId="0" borderId="0" xfId="0" applyNumberFormat="1"/>
    <xf numFmtId="0" fontId="98" fillId="0" borderId="42" xfId="0" applyFont="1" applyBorder="1" applyAlignment="1">
      <alignment horizontal="center" vertical="top"/>
    </xf>
    <xf numFmtId="0" fontId="98" fillId="0" borderId="46" xfId="0" applyFont="1" applyBorder="1" applyAlignment="1">
      <alignment horizontal="center" vertical="top"/>
    </xf>
    <xf numFmtId="1" fontId="0" fillId="0" borderId="40" xfId="10287" applyNumberFormat="1" applyFont="1" applyBorder="1" applyAlignment="1">
      <alignment horizontal="center" vertical="center"/>
    </xf>
    <xf numFmtId="0" fontId="0" fillId="0" borderId="40" xfId="10287" applyNumberFormat="1" applyFont="1" applyBorder="1" applyAlignment="1">
      <alignment horizontal="center" vertical="center"/>
    </xf>
    <xf numFmtId="0" fontId="0" fillId="0" borderId="36" xfId="10287" applyNumberFormat="1" applyFont="1" applyBorder="1" applyAlignment="1">
      <alignment horizontal="center" vertical="center"/>
    </xf>
    <xf numFmtId="0" fontId="0" fillId="0" borderId="0" xfId="10287" applyNumberFormat="1" applyFont="1" applyBorder="1" applyAlignment="1">
      <alignment horizontal="center" vertical="center"/>
    </xf>
    <xf numFmtId="0" fontId="0" fillId="0" borderId="0" xfId="10287" applyNumberFormat="1" applyFont="1" applyAlignment="1">
      <alignment horizontal="center" vertical="center"/>
    </xf>
    <xf numFmtId="3" fontId="38" fillId="0" borderId="10" xfId="43" quotePrefix="1" applyNumberFormat="1" applyFont="1" applyBorder="1" applyAlignment="1">
      <alignment horizontal="center"/>
    </xf>
    <xf numFmtId="3" fontId="38" fillId="0" borderId="0" xfId="4225" applyNumberFormat="1" applyFont="1" applyAlignment="1">
      <alignment horizontal="center" wrapText="1"/>
    </xf>
    <xf numFmtId="3" fontId="38" fillId="0" borderId="0" xfId="4210" applyNumberFormat="1" applyFont="1" applyAlignment="1">
      <alignment horizontal="center" wrapText="1"/>
    </xf>
    <xf numFmtId="3" fontId="38" fillId="0" borderId="0" xfId="4217" applyNumberFormat="1" applyFont="1" applyAlignment="1">
      <alignment horizontal="center" wrapText="1"/>
    </xf>
    <xf numFmtId="3" fontId="38" fillId="0" borderId="0" xfId="4218" applyNumberFormat="1" applyFont="1" applyAlignment="1">
      <alignment horizontal="center" wrapText="1"/>
    </xf>
    <xf numFmtId="3" fontId="38" fillId="0" borderId="0" xfId="4219" applyNumberFormat="1" applyFont="1" applyAlignment="1">
      <alignment horizontal="center" wrapText="1"/>
    </xf>
    <xf numFmtId="3" fontId="38" fillId="0" borderId="0" xfId="4220" applyNumberFormat="1" applyFont="1" applyAlignment="1">
      <alignment horizontal="center" wrapText="1"/>
    </xf>
    <xf numFmtId="3" fontId="38" fillId="0" borderId="0" xfId="4221" applyNumberFormat="1" applyFont="1" applyAlignment="1">
      <alignment horizontal="center" wrapText="1"/>
    </xf>
    <xf numFmtId="3" fontId="38" fillId="0" borderId="0" xfId="4224" applyNumberFormat="1" applyFont="1" applyAlignment="1">
      <alignment horizontal="center" wrapText="1"/>
    </xf>
    <xf numFmtId="3" fontId="38" fillId="0" borderId="0" xfId="4222" applyNumberFormat="1" applyFont="1" applyAlignment="1">
      <alignment horizontal="center" wrapText="1"/>
    </xf>
    <xf numFmtId="3" fontId="38" fillId="0" borderId="0" xfId="4223" applyNumberFormat="1" applyFont="1" applyAlignment="1">
      <alignment horizontal="center" wrapText="1"/>
    </xf>
    <xf numFmtId="3" fontId="38" fillId="0" borderId="0" xfId="4215" applyNumberFormat="1" applyFont="1" applyAlignment="1">
      <alignment horizontal="center" wrapText="1"/>
    </xf>
    <xf numFmtId="3" fontId="38" fillId="0" borderId="0" xfId="4216" applyNumberFormat="1" applyFont="1" applyAlignment="1">
      <alignment horizontal="center" wrapText="1"/>
    </xf>
    <xf numFmtId="3" fontId="38" fillId="0" borderId="0" xfId="4236" applyNumberFormat="1" applyFont="1" applyAlignment="1">
      <alignment horizontal="center" wrapText="1"/>
    </xf>
    <xf numFmtId="3" fontId="38" fillId="0" borderId="0" xfId="4237" applyNumberFormat="1" applyFont="1" applyAlignment="1">
      <alignment horizontal="center" wrapText="1"/>
    </xf>
    <xf numFmtId="3" fontId="38" fillId="0" borderId="0" xfId="4234" applyNumberFormat="1" applyFont="1" applyAlignment="1">
      <alignment horizontal="center" wrapText="1"/>
    </xf>
    <xf numFmtId="3" fontId="38" fillId="0" borderId="0" xfId="4229" applyNumberFormat="1" applyFont="1" applyAlignment="1">
      <alignment horizontal="center" wrapText="1"/>
    </xf>
    <xf numFmtId="3" fontId="38" fillId="0" borderId="0" xfId="4231" applyNumberFormat="1" applyFont="1" applyAlignment="1">
      <alignment horizontal="center" wrapText="1"/>
    </xf>
    <xf numFmtId="3" fontId="38" fillId="0" borderId="0" xfId="4233" applyNumberFormat="1" applyFont="1" applyAlignment="1">
      <alignment horizontal="center" wrapText="1"/>
    </xf>
    <xf numFmtId="3" fontId="38" fillId="0" borderId="0" xfId="4227" applyNumberFormat="1" applyFont="1" applyAlignment="1">
      <alignment horizontal="center" wrapText="1"/>
    </xf>
    <xf numFmtId="3" fontId="38" fillId="0" borderId="0" xfId="4230" applyNumberFormat="1" applyFont="1" applyAlignment="1">
      <alignment horizontal="center" wrapText="1"/>
    </xf>
    <xf numFmtId="3" fontId="38" fillId="0" borderId="0" xfId="4226" applyNumberFormat="1" applyFont="1" applyAlignment="1">
      <alignment horizontal="center" wrapText="1"/>
    </xf>
    <xf numFmtId="3" fontId="38" fillId="0" borderId="0" xfId="4228" applyNumberFormat="1" applyFont="1" applyAlignment="1">
      <alignment horizontal="center" wrapText="1"/>
    </xf>
    <xf numFmtId="3" fontId="38" fillId="0" borderId="0" xfId="4189" applyNumberFormat="1" applyFont="1" applyAlignment="1">
      <alignment horizontal="center" wrapText="1"/>
    </xf>
    <xf numFmtId="3" fontId="38" fillId="0" borderId="0" xfId="4200" applyNumberFormat="1" applyFont="1" applyAlignment="1">
      <alignment horizontal="center" wrapText="1"/>
    </xf>
    <xf numFmtId="3" fontId="38" fillId="0" borderId="0" xfId="4196" applyNumberFormat="1" applyFont="1" applyAlignment="1">
      <alignment horizontal="center" wrapText="1"/>
    </xf>
    <xf numFmtId="3" fontId="38" fillId="0" borderId="0" xfId="4197" applyNumberFormat="1" applyFont="1" applyAlignment="1">
      <alignment horizontal="center" wrapText="1"/>
    </xf>
    <xf numFmtId="3" fontId="38" fillId="0" borderId="0" xfId="4199" applyNumberFormat="1" applyFont="1" applyAlignment="1">
      <alignment horizontal="center" wrapText="1"/>
    </xf>
    <xf numFmtId="3" fontId="38" fillId="0" borderId="0" xfId="4194" applyNumberFormat="1" applyFont="1" applyAlignment="1">
      <alignment horizontal="center" wrapText="1"/>
    </xf>
    <xf numFmtId="3" fontId="38" fillId="0" borderId="0" xfId="4173" applyNumberFormat="1" applyFont="1" applyAlignment="1">
      <alignment horizontal="center" wrapText="1"/>
    </xf>
    <xf numFmtId="3" fontId="38" fillId="0" borderId="0" xfId="4190" applyNumberFormat="1" applyFont="1" applyAlignment="1">
      <alignment horizontal="center" wrapText="1"/>
    </xf>
    <xf numFmtId="3" fontId="38" fillId="0" borderId="0" xfId="4191" applyNumberFormat="1" applyFont="1" applyAlignment="1">
      <alignment horizontal="center" wrapText="1"/>
    </xf>
    <xf numFmtId="3" fontId="38" fillId="0" borderId="0" xfId="4192" applyNumberFormat="1" applyFont="1" applyAlignment="1">
      <alignment horizontal="center" wrapText="1"/>
    </xf>
    <xf numFmtId="3" fontId="38" fillId="0" borderId="0" xfId="4193" applyNumberFormat="1" applyFont="1" applyAlignment="1">
      <alignment horizontal="center" wrapText="1"/>
    </xf>
    <xf numFmtId="3" fontId="38" fillId="0" borderId="0" xfId="4184" applyNumberFormat="1" applyFont="1" applyAlignment="1">
      <alignment horizontal="center" wrapText="1"/>
    </xf>
    <xf numFmtId="3" fontId="38" fillId="0" borderId="0" xfId="4178" applyNumberFormat="1" applyFont="1" applyAlignment="1">
      <alignment horizontal="center" wrapText="1"/>
    </xf>
    <xf numFmtId="3" fontId="38" fillId="0" borderId="0" xfId="4179" applyNumberFormat="1" applyFont="1" applyAlignment="1">
      <alignment horizontal="center" wrapText="1"/>
    </xf>
    <xf numFmtId="3" fontId="38" fillId="0" borderId="0" xfId="4188" applyNumberFormat="1" applyFont="1" applyAlignment="1">
      <alignment horizontal="center" wrapText="1"/>
    </xf>
    <xf numFmtId="3" fontId="38" fillId="0" borderId="0" xfId="4187" applyNumberFormat="1" applyFont="1" applyAlignment="1">
      <alignment horizontal="center" wrapText="1"/>
    </xf>
    <xf numFmtId="3" fontId="38" fillId="0" borderId="0" xfId="4185" applyNumberFormat="1" applyFont="1" applyAlignment="1">
      <alignment horizontal="center" wrapText="1"/>
    </xf>
    <xf numFmtId="3" fontId="38" fillId="0" borderId="0" xfId="4186" applyNumberFormat="1" applyFont="1" applyAlignment="1">
      <alignment horizontal="center" wrapText="1"/>
    </xf>
    <xf numFmtId="3" fontId="38" fillId="0" borderId="0" xfId="4180" applyNumberFormat="1" applyFont="1" applyAlignment="1">
      <alignment horizontal="center" wrapText="1"/>
    </xf>
    <xf numFmtId="3" fontId="38" fillId="0" borderId="0" xfId="4181" applyNumberFormat="1" applyFont="1" applyAlignment="1">
      <alignment horizontal="center" wrapText="1"/>
    </xf>
    <xf numFmtId="3" fontId="38" fillId="0" borderId="0" xfId="4182" applyNumberFormat="1" applyFont="1" applyAlignment="1">
      <alignment horizontal="center" wrapText="1"/>
    </xf>
    <xf numFmtId="3" fontId="38" fillId="0" borderId="0" xfId="4183" applyNumberFormat="1" applyFont="1" applyAlignment="1">
      <alignment horizontal="center" wrapText="1"/>
    </xf>
    <xf numFmtId="3" fontId="38" fillId="0" borderId="0" xfId="4673" applyNumberFormat="1" applyFont="1" applyAlignment="1">
      <alignment horizontal="center" wrapText="1"/>
    </xf>
    <xf numFmtId="3" fontId="38" fillId="0" borderId="0" xfId="4667" applyNumberFormat="1" applyFont="1" applyAlignment="1">
      <alignment horizontal="center" wrapText="1"/>
    </xf>
    <xf numFmtId="3" fontId="38" fillId="0" borderId="0" xfId="4562" applyNumberFormat="1" applyFont="1" applyAlignment="1">
      <alignment horizontal="center" wrapText="1"/>
    </xf>
    <xf numFmtId="3" fontId="38" fillId="0" borderId="0" xfId="4663" applyNumberFormat="1" applyFont="1" applyAlignment="1">
      <alignment horizontal="center" wrapText="1"/>
    </xf>
    <xf numFmtId="3" fontId="38" fillId="0" borderId="0" xfId="4637" applyNumberFormat="1" applyFont="1" applyAlignment="1">
      <alignment horizontal="center" wrapText="1"/>
    </xf>
    <xf numFmtId="3" fontId="38" fillId="0" borderId="0" xfId="4666" applyNumberFormat="1" applyFont="1" applyAlignment="1">
      <alignment horizontal="center" wrapText="1"/>
    </xf>
    <xf numFmtId="3" fontId="38" fillId="0" borderId="0" xfId="4665" applyNumberFormat="1" applyFont="1" applyAlignment="1">
      <alignment horizontal="center" wrapText="1"/>
    </xf>
    <xf numFmtId="3" fontId="38" fillId="0" borderId="0" xfId="4346" applyNumberFormat="1" applyFont="1" applyAlignment="1">
      <alignment horizontal="center" wrapText="1"/>
    </xf>
    <xf numFmtId="3" fontId="38" fillId="0" borderId="0" xfId="4592" applyNumberFormat="1" applyFont="1" applyAlignment="1">
      <alignment horizontal="center" wrapText="1"/>
    </xf>
    <xf numFmtId="3" fontId="38" fillId="0" borderId="0" xfId="4383" applyNumberFormat="1" applyFont="1" applyAlignment="1">
      <alignment horizontal="center" wrapText="1"/>
    </xf>
    <xf numFmtId="3" fontId="38" fillId="0" borderId="0" xfId="4323" applyNumberFormat="1" applyFont="1" applyAlignment="1">
      <alignment horizontal="center" wrapText="1"/>
    </xf>
    <xf numFmtId="3" fontId="38" fillId="0" borderId="0" xfId="4655" applyNumberFormat="1" applyFont="1" applyAlignment="1">
      <alignment horizontal="center" wrapText="1"/>
    </xf>
    <xf numFmtId="3" fontId="38" fillId="0" borderId="0" xfId="4644" applyNumberFormat="1" applyFont="1" applyAlignment="1">
      <alignment horizontal="center" wrapText="1"/>
    </xf>
    <xf numFmtId="3" fontId="38" fillId="0" borderId="0" xfId="4656" applyNumberFormat="1" applyFont="1" applyAlignment="1">
      <alignment horizontal="center" wrapText="1"/>
    </xf>
    <xf numFmtId="3" fontId="38" fillId="0" borderId="0" xfId="4661" applyNumberFormat="1" applyFont="1" applyAlignment="1">
      <alignment horizontal="center" wrapText="1"/>
    </xf>
    <xf numFmtId="3" fontId="38" fillId="0" borderId="0" xfId="4664" applyNumberFormat="1" applyFont="1" applyAlignment="1">
      <alignment horizontal="center" wrapText="1"/>
    </xf>
    <xf numFmtId="3" fontId="38" fillId="0" borderId="0" xfId="4662" applyNumberFormat="1" applyFont="1" applyAlignment="1">
      <alignment horizontal="center" wrapText="1"/>
    </xf>
    <xf numFmtId="3" fontId="38" fillId="0" borderId="0" xfId="4658" applyNumberFormat="1" applyFont="1" applyAlignment="1">
      <alignment horizontal="center" wrapText="1"/>
    </xf>
    <xf numFmtId="3" fontId="38" fillId="0" borderId="0" xfId="4660" applyNumberFormat="1" applyFont="1" applyAlignment="1">
      <alignment horizontal="center" wrapText="1"/>
    </xf>
    <xf numFmtId="3" fontId="38" fillId="0" borderId="0" xfId="4293" applyNumberFormat="1" applyFont="1" applyAlignment="1">
      <alignment horizontal="center" wrapText="1"/>
    </xf>
    <xf numFmtId="3" fontId="38" fillId="0" borderId="0" xfId="4289" applyNumberFormat="1" applyFont="1" applyAlignment="1">
      <alignment horizontal="center" wrapText="1"/>
    </xf>
    <xf numFmtId="3" fontId="38" fillId="0" borderId="0" xfId="4638" applyNumberFormat="1" applyFont="1" applyAlignment="1">
      <alignment horizontal="center" wrapText="1"/>
    </xf>
    <xf numFmtId="3" fontId="38" fillId="0" borderId="0" xfId="4200" applyNumberFormat="1" applyFont="1" applyAlignment="1">
      <alignment horizontal="center" vertical="top" wrapText="1"/>
    </xf>
    <xf numFmtId="3" fontId="38" fillId="0" borderId="0" xfId="4184" applyNumberFormat="1" applyFont="1" applyAlignment="1">
      <alignment horizontal="center" vertical="top" wrapText="1"/>
    </xf>
    <xf numFmtId="3" fontId="38" fillId="0" borderId="0" xfId="4190" applyNumberFormat="1" applyFont="1" applyAlignment="1">
      <alignment horizontal="center" vertical="top" wrapText="1"/>
    </xf>
    <xf numFmtId="3" fontId="38" fillId="0" borderId="0" xfId="4191" applyNumberFormat="1" applyFont="1" applyAlignment="1">
      <alignment horizontal="center" vertical="top" wrapText="1"/>
    </xf>
    <xf numFmtId="3" fontId="38" fillId="0" borderId="0" xfId="4192" applyNumberFormat="1" applyFont="1" applyAlignment="1">
      <alignment horizontal="center" vertical="top" wrapText="1"/>
    </xf>
    <xf numFmtId="3" fontId="38" fillId="0" borderId="0" xfId="4197" applyNumberFormat="1" applyFont="1" applyAlignment="1">
      <alignment horizontal="center" vertical="top" wrapText="1"/>
    </xf>
    <xf numFmtId="3" fontId="38" fillId="0" borderId="0" xfId="4187" applyNumberFormat="1" applyFont="1" applyAlignment="1">
      <alignment horizontal="center"/>
    </xf>
    <xf numFmtId="3" fontId="38" fillId="0" borderId="0" xfId="4175" applyNumberFormat="1" applyFont="1" applyAlignment="1">
      <alignment horizontal="center"/>
    </xf>
    <xf numFmtId="3" fontId="38" fillId="0" borderId="0" xfId="4175" applyNumberFormat="1" applyFont="1" applyAlignment="1">
      <alignment horizontal="center" vertical="top" wrapText="1"/>
    </xf>
    <xf numFmtId="3" fontId="38" fillId="0" borderId="0" xfId="4183" applyNumberFormat="1" applyFont="1" applyAlignment="1">
      <alignment horizontal="center" vertical="top" wrapText="1"/>
    </xf>
    <xf numFmtId="3" fontId="38" fillId="0" borderId="0" xfId="4173" applyNumberFormat="1" applyFont="1" applyAlignment="1">
      <alignment horizontal="center" vertical="top" wrapText="1"/>
    </xf>
    <xf numFmtId="3" fontId="38" fillId="0" borderId="0" xfId="4186" applyNumberFormat="1" applyFont="1" applyAlignment="1">
      <alignment horizontal="center" vertical="top" wrapText="1"/>
    </xf>
    <xf numFmtId="3" fontId="38" fillId="0" borderId="0" xfId="4188" applyNumberFormat="1" applyFont="1" applyAlignment="1">
      <alignment horizontal="center"/>
    </xf>
    <xf numFmtId="0" fontId="38" fillId="0" borderId="0" xfId="4175" quotePrefix="1" applyFont="1" applyAlignment="1">
      <alignment horizontal="center"/>
    </xf>
    <xf numFmtId="0" fontId="38" fillId="0" borderId="0" xfId="4194" quotePrefix="1" applyFont="1" applyAlignment="1">
      <alignment horizontal="center"/>
    </xf>
    <xf numFmtId="0" fontId="38" fillId="0" borderId="0" xfId="4195" quotePrefix="1" applyFont="1" applyAlignment="1">
      <alignment horizontal="center"/>
    </xf>
    <xf numFmtId="3" fontId="38" fillId="0" borderId="0" xfId="4198" applyNumberFormat="1" applyFont="1" applyAlignment="1">
      <alignment horizontal="center" vertical="top" wrapText="1"/>
    </xf>
    <xf numFmtId="3" fontId="38" fillId="0" borderId="0" xfId="4199" applyNumberFormat="1" applyFont="1" applyAlignment="1">
      <alignment horizontal="center" vertical="top" wrapText="1"/>
    </xf>
    <xf numFmtId="0" fontId="42" fillId="0" borderId="0" xfId="0" applyFont="1" applyAlignment="1">
      <alignment horizontal="left"/>
    </xf>
    <xf numFmtId="0" fontId="42" fillId="0" borderId="0" xfId="0" applyFont="1"/>
    <xf numFmtId="3" fontId="38" fillId="0" borderId="0" xfId="4722" applyNumberFormat="1" applyFont="1" applyAlignment="1">
      <alignment horizontal="center" wrapText="1"/>
    </xf>
    <xf numFmtId="0" fontId="46" fillId="0" borderId="0" xfId="0" applyFont="1" applyAlignment="1">
      <alignment horizontal="center" wrapText="1"/>
    </xf>
    <xf numFmtId="49" fontId="46" fillId="0" borderId="0" xfId="0" applyNumberFormat="1" applyFont="1" applyAlignment="1">
      <alignment horizontal="center" vertical="center"/>
    </xf>
    <xf numFmtId="0" fontId="38" fillId="0" borderId="0" xfId="4179" quotePrefix="1" applyFont="1" applyAlignment="1">
      <alignment horizontal="center"/>
    </xf>
    <xf numFmtId="0" fontId="38" fillId="0" borderId="0" xfId="4173" quotePrefix="1" applyFont="1" applyAlignment="1">
      <alignment horizontal="center"/>
    </xf>
    <xf numFmtId="0" fontId="38" fillId="0" borderId="0" xfId="4240" quotePrefix="1" applyFont="1" applyAlignment="1">
      <alignment horizontal="center"/>
    </xf>
    <xf numFmtId="0" fontId="38" fillId="0" borderId="0" xfId="4721" quotePrefix="1" applyFont="1" applyAlignment="1">
      <alignment horizontal="center"/>
    </xf>
    <xf numFmtId="0" fontId="38" fillId="0" borderId="0" xfId="4174" quotePrefix="1" applyFont="1" applyAlignment="1">
      <alignment horizontal="center"/>
    </xf>
    <xf numFmtId="0" fontId="46" fillId="0" borderId="0" xfId="0" applyFont="1" applyAlignment="1">
      <alignment horizontal="center" vertical="top" wrapText="1"/>
    </xf>
    <xf numFmtId="0" fontId="38" fillId="0" borderId="0" xfId="4176" quotePrefix="1" applyFont="1" applyAlignment="1">
      <alignment horizontal="center"/>
    </xf>
    <xf numFmtId="0" fontId="38" fillId="0" borderId="0" xfId="4180" quotePrefix="1" applyFont="1" applyAlignment="1">
      <alignment horizontal="center"/>
    </xf>
    <xf numFmtId="0" fontId="38" fillId="0" borderId="0" xfId="4181" quotePrefix="1" applyFont="1" applyAlignment="1">
      <alignment horizontal="center"/>
    </xf>
    <xf numFmtId="0" fontId="38" fillId="0" borderId="0" xfId="4178" quotePrefix="1" applyFont="1" applyAlignment="1">
      <alignment horizontal="center"/>
    </xf>
    <xf numFmtId="0" fontId="46" fillId="0" borderId="0" xfId="0" quotePrefix="1" applyFont="1" applyAlignment="1">
      <alignment horizontal="center"/>
    </xf>
    <xf numFmtId="0" fontId="46" fillId="0" borderId="0" xfId="0" applyFont="1" applyAlignment="1">
      <alignment horizontal="center"/>
    </xf>
    <xf numFmtId="3" fontId="38" fillId="0" borderId="0" xfId="4193" applyNumberFormat="1" applyFont="1" applyAlignment="1">
      <alignment horizontal="center" vertical="top" wrapText="1"/>
    </xf>
    <xf numFmtId="3" fontId="38" fillId="0" borderId="0" xfId="4189" applyNumberFormat="1" applyFont="1" applyAlignment="1">
      <alignment horizontal="center" vertical="top" wrapText="1"/>
    </xf>
    <xf numFmtId="3" fontId="38" fillId="0" borderId="0" xfId="4178" quotePrefix="1" applyNumberFormat="1" applyFont="1" applyAlignment="1">
      <alignment horizontal="center" wrapText="1"/>
    </xf>
    <xf numFmtId="3" fontId="38" fillId="0" borderId="0" xfId="4174" quotePrefix="1" applyNumberFormat="1" applyFont="1" applyAlignment="1">
      <alignment horizontal="center"/>
    </xf>
    <xf numFmtId="3" fontId="38" fillId="0" borderId="0" xfId="4196" applyNumberFormat="1" applyFont="1" applyAlignment="1">
      <alignment horizontal="center" vertical="top" wrapText="1"/>
    </xf>
    <xf numFmtId="3" fontId="38" fillId="0" borderId="0" xfId="4190" quotePrefix="1" applyNumberFormat="1" applyFont="1" applyAlignment="1">
      <alignment horizontal="center" wrapText="1"/>
    </xf>
    <xf numFmtId="0" fontId="46" fillId="0" borderId="0" xfId="0" applyFont="1" applyAlignment="1">
      <alignment horizontal="center" vertical="center"/>
    </xf>
    <xf numFmtId="3" fontId="38" fillId="0" borderId="0" xfId="4178" applyNumberFormat="1" applyFont="1" applyAlignment="1">
      <alignment horizontal="center" vertical="top" wrapText="1"/>
    </xf>
    <xf numFmtId="0" fontId="46" fillId="0" borderId="0" xfId="0" applyFont="1" applyAlignment="1">
      <alignment horizontal="center" vertical="top"/>
    </xf>
    <xf numFmtId="3" fontId="38" fillId="0" borderId="0" xfId="4178" applyNumberFormat="1" applyFont="1" applyAlignment="1">
      <alignment horizontal="center" vertical="center" wrapText="1"/>
    </xf>
    <xf numFmtId="0" fontId="38" fillId="0" borderId="0" xfId="0" applyFont="1" applyAlignment="1">
      <alignment horizontal="center"/>
    </xf>
    <xf numFmtId="171" fontId="38" fillId="0" borderId="0" xfId="0" applyNumberFormat="1" applyFont="1" applyAlignment="1">
      <alignment horizontal="center"/>
    </xf>
    <xf numFmtId="3" fontId="38" fillId="0" borderId="0" xfId="4240" applyNumberFormat="1" applyFont="1" applyAlignment="1">
      <alignment horizontal="center" wrapText="1"/>
    </xf>
    <xf numFmtId="3" fontId="38" fillId="0" borderId="0" xfId="43" quotePrefix="1" applyNumberFormat="1" applyFont="1" applyAlignment="1">
      <alignment horizontal="center"/>
    </xf>
    <xf numFmtId="3" fontId="38" fillId="0" borderId="0" xfId="43" quotePrefix="1" applyNumberFormat="1" applyFont="1" applyAlignment="1">
      <alignment horizontal="center" wrapText="1"/>
    </xf>
    <xf numFmtId="3" fontId="38" fillId="0" borderId="10" xfId="43" quotePrefix="1" applyNumberFormat="1" applyFont="1" applyBorder="1" applyAlignment="1">
      <alignment horizontal="center" wrapText="1"/>
    </xf>
    <xf numFmtId="0" fontId="0" fillId="0" borderId="47" xfId="0" applyBorder="1"/>
    <xf numFmtId="0" fontId="0" fillId="63" borderId="47" xfId="0" applyFill="1" applyBorder="1"/>
  </cellXfs>
  <cellStyles count="10288">
    <cellStyle name="20% - Accent1" xfId="20" builtinId="30" customBuiltin="1"/>
    <cellStyle name="20% - Accent1 10" xfId="375" xr:uid="{00000000-0005-0000-0000-000001000000}"/>
    <cellStyle name="20% - Accent1 10 2" xfId="6229" xr:uid="{00000000-0005-0000-0000-000002000000}"/>
    <cellStyle name="20% - Accent1 11" xfId="416" xr:uid="{00000000-0005-0000-0000-000003000000}"/>
    <cellStyle name="20% - Accent1 11 2" xfId="6230" xr:uid="{00000000-0005-0000-0000-000004000000}"/>
    <cellStyle name="20% - Accent1 12" xfId="457" xr:uid="{00000000-0005-0000-0000-000005000000}"/>
    <cellStyle name="20% - Accent1 12 2" xfId="6231" xr:uid="{00000000-0005-0000-0000-000006000000}"/>
    <cellStyle name="20% - Accent1 13" xfId="498" xr:uid="{00000000-0005-0000-0000-000007000000}"/>
    <cellStyle name="20% - Accent1 13 2" xfId="6232" xr:uid="{00000000-0005-0000-0000-000008000000}"/>
    <cellStyle name="20% - Accent1 14" xfId="539" xr:uid="{00000000-0005-0000-0000-000009000000}"/>
    <cellStyle name="20% - Accent1 14 2" xfId="6233" xr:uid="{00000000-0005-0000-0000-00000A000000}"/>
    <cellStyle name="20% - Accent1 14 3" xfId="7602" xr:uid="{00000000-0005-0000-0000-00000B000000}"/>
    <cellStyle name="20% - Accent1 14_4.2 kt. samtrygg 2010" xfId="9963" xr:uid="{00000000-0005-0000-0000-00000C000000}"/>
    <cellStyle name="20% - Accent1 15" xfId="580" xr:uid="{00000000-0005-0000-0000-00000D000000}"/>
    <cellStyle name="20% - Accent1 15 2" xfId="6234" xr:uid="{00000000-0005-0000-0000-00000E000000}"/>
    <cellStyle name="20% - Accent1 15 3" xfId="7631" xr:uid="{00000000-0005-0000-0000-00000F000000}"/>
    <cellStyle name="20% - Accent1 15_4.2 kt. samtrygg 2010" xfId="8970" xr:uid="{00000000-0005-0000-0000-000010000000}"/>
    <cellStyle name="20% - Accent1 16" xfId="621" xr:uid="{00000000-0005-0000-0000-000011000000}"/>
    <cellStyle name="20% - Accent1 16 2" xfId="6235" xr:uid="{00000000-0005-0000-0000-000012000000}"/>
    <cellStyle name="20% - Accent1 16 3" xfId="7664" xr:uid="{00000000-0005-0000-0000-000013000000}"/>
    <cellStyle name="20% - Accent1 16_4.2 kt. samtrygg 2010" xfId="8634" xr:uid="{00000000-0005-0000-0000-000014000000}"/>
    <cellStyle name="20% - Accent1 17" xfId="662" xr:uid="{00000000-0005-0000-0000-000015000000}"/>
    <cellStyle name="20% - Accent1 17 2" xfId="6236" xr:uid="{00000000-0005-0000-0000-000016000000}"/>
    <cellStyle name="20% - Accent1 17 3" xfId="7697" xr:uid="{00000000-0005-0000-0000-000017000000}"/>
    <cellStyle name="20% - Accent1 17_4.2 kt. samtrygg 2010" xfId="9445" xr:uid="{00000000-0005-0000-0000-000018000000}"/>
    <cellStyle name="20% - Accent1 18" xfId="703" xr:uid="{00000000-0005-0000-0000-000019000000}"/>
    <cellStyle name="20% - Accent1 18 2" xfId="6237" xr:uid="{00000000-0005-0000-0000-00001A000000}"/>
    <cellStyle name="20% - Accent1 18 3" xfId="7730" xr:uid="{00000000-0005-0000-0000-00001B000000}"/>
    <cellStyle name="20% - Accent1 18_4.2 kt. samtrygg 2010" xfId="9370" xr:uid="{00000000-0005-0000-0000-00001C000000}"/>
    <cellStyle name="20% - Accent1 19" xfId="744" xr:uid="{00000000-0005-0000-0000-00001D000000}"/>
    <cellStyle name="20% - Accent1 19 2" xfId="6238" xr:uid="{00000000-0005-0000-0000-00001E000000}"/>
    <cellStyle name="20% - Accent1 19 3" xfId="7763" xr:uid="{00000000-0005-0000-0000-00001F000000}"/>
    <cellStyle name="20% - Accent1 19_4.2 kt. samtrygg 2010" xfId="9738" xr:uid="{00000000-0005-0000-0000-000020000000}"/>
    <cellStyle name="20% - Accent1 2" xfId="45" xr:uid="{00000000-0005-0000-0000-000021000000}"/>
    <cellStyle name="20% - Accent1 2 10" xfId="6135" xr:uid="{00000000-0005-0000-0000-000022000000}"/>
    <cellStyle name="20% - Accent1 2 11" xfId="6239" xr:uid="{00000000-0005-0000-0000-000023000000}"/>
    <cellStyle name="20% - Accent1 2 2" xfId="1771" xr:uid="{00000000-0005-0000-0000-000024000000}"/>
    <cellStyle name="20% - Accent1 2 2 2" xfId="6136" xr:uid="{00000000-0005-0000-0000-000025000000}"/>
    <cellStyle name="20% - Accent1 2 2 3" xfId="6240" xr:uid="{00000000-0005-0000-0000-000026000000}"/>
    <cellStyle name="20% - Accent1 2 3" xfId="2838" xr:uid="{00000000-0005-0000-0000-000027000000}"/>
    <cellStyle name="20% - Accent1 2 3 2" xfId="6137" xr:uid="{00000000-0005-0000-0000-000028000000}"/>
    <cellStyle name="20% - Accent1 2 3 3" xfId="6241" xr:uid="{00000000-0005-0000-0000-000029000000}"/>
    <cellStyle name="20% - Accent1 2 4" xfId="3354" xr:uid="{00000000-0005-0000-0000-00002A000000}"/>
    <cellStyle name="20% - Accent1 2 4 2" xfId="6242" xr:uid="{00000000-0005-0000-0000-00002B000000}"/>
    <cellStyle name="20% - Accent1 2 5" xfId="3575" xr:uid="{00000000-0005-0000-0000-00002C000000}"/>
    <cellStyle name="20% - Accent1 2 5 2" xfId="6243" xr:uid="{00000000-0005-0000-0000-00002D000000}"/>
    <cellStyle name="20% - Accent1 2 6" xfId="3794" xr:uid="{00000000-0005-0000-0000-00002E000000}"/>
    <cellStyle name="20% - Accent1 2 7" xfId="3966" xr:uid="{00000000-0005-0000-0000-00002F000000}"/>
    <cellStyle name="20% - Accent1 2 8" xfId="4134" xr:uid="{00000000-0005-0000-0000-000030000000}"/>
    <cellStyle name="20% - Accent1 2 9" xfId="5320" xr:uid="{00000000-0005-0000-0000-000031000000}"/>
    <cellStyle name="20% - Accent1 20" xfId="785" xr:uid="{00000000-0005-0000-0000-000032000000}"/>
    <cellStyle name="20% - Accent1 20 2" xfId="6244" xr:uid="{00000000-0005-0000-0000-000033000000}"/>
    <cellStyle name="20% - Accent1 20 3" xfId="7796" xr:uid="{00000000-0005-0000-0000-000034000000}"/>
    <cellStyle name="20% - Accent1 20_4.2 kt. samtrygg 2010" xfId="10235" xr:uid="{00000000-0005-0000-0000-000035000000}"/>
    <cellStyle name="20% - Accent1 21" xfId="826" xr:uid="{00000000-0005-0000-0000-000036000000}"/>
    <cellStyle name="20% - Accent1 21 2" xfId="6245" xr:uid="{00000000-0005-0000-0000-000037000000}"/>
    <cellStyle name="20% - Accent1 21 3" xfId="7829" xr:uid="{00000000-0005-0000-0000-000038000000}"/>
    <cellStyle name="20% - Accent1 21_4.2 kt. samtrygg 2010" xfId="9497" xr:uid="{00000000-0005-0000-0000-000039000000}"/>
    <cellStyle name="20% - Accent1 22" xfId="867" xr:uid="{00000000-0005-0000-0000-00003A000000}"/>
    <cellStyle name="20% - Accent1 22 2" xfId="6246" xr:uid="{00000000-0005-0000-0000-00003B000000}"/>
    <cellStyle name="20% - Accent1 22 3" xfId="7862" xr:uid="{00000000-0005-0000-0000-00003C000000}"/>
    <cellStyle name="20% - Accent1 22_4.2 kt. samtrygg 2010" xfId="9321" xr:uid="{00000000-0005-0000-0000-00003D000000}"/>
    <cellStyle name="20% - Accent1 23" xfId="908" xr:uid="{00000000-0005-0000-0000-00003E000000}"/>
    <cellStyle name="20% - Accent1 23 2" xfId="6247" xr:uid="{00000000-0005-0000-0000-00003F000000}"/>
    <cellStyle name="20% - Accent1 23 3" xfId="7895" xr:uid="{00000000-0005-0000-0000-000040000000}"/>
    <cellStyle name="20% - Accent1 23_4.2 kt. samtrygg 2010" xfId="9908" xr:uid="{00000000-0005-0000-0000-000041000000}"/>
    <cellStyle name="20% - Accent1 24" xfId="949" xr:uid="{00000000-0005-0000-0000-000042000000}"/>
    <cellStyle name="20% - Accent1 24 2" xfId="6248" xr:uid="{00000000-0005-0000-0000-000043000000}"/>
    <cellStyle name="20% - Accent1 24 3" xfId="7928" xr:uid="{00000000-0005-0000-0000-000044000000}"/>
    <cellStyle name="20% - Accent1 24_4.2 kt. samtrygg 2010" xfId="9446" xr:uid="{00000000-0005-0000-0000-000045000000}"/>
    <cellStyle name="20% - Accent1 25" xfId="990" xr:uid="{00000000-0005-0000-0000-000046000000}"/>
    <cellStyle name="20% - Accent1 25 2" xfId="6249" xr:uid="{00000000-0005-0000-0000-000047000000}"/>
    <cellStyle name="20% - Accent1 25 3" xfId="7961" xr:uid="{00000000-0005-0000-0000-000048000000}"/>
    <cellStyle name="20% - Accent1 25_4.2 kt. samtrygg 2010" xfId="9688" xr:uid="{00000000-0005-0000-0000-000049000000}"/>
    <cellStyle name="20% - Accent1 26" xfId="1031" xr:uid="{00000000-0005-0000-0000-00004A000000}"/>
    <cellStyle name="20% - Accent1 26 2" xfId="6250" xr:uid="{00000000-0005-0000-0000-00004B000000}"/>
    <cellStyle name="20% - Accent1 26 3" xfId="7994" xr:uid="{00000000-0005-0000-0000-00004C000000}"/>
    <cellStyle name="20% - Accent1 26_4.2 kt. samtrygg 2010" xfId="10101" xr:uid="{00000000-0005-0000-0000-00004D000000}"/>
    <cellStyle name="20% - Accent1 27" xfId="1072" xr:uid="{00000000-0005-0000-0000-00004E000000}"/>
    <cellStyle name="20% - Accent1 27 2" xfId="6251" xr:uid="{00000000-0005-0000-0000-00004F000000}"/>
    <cellStyle name="20% - Accent1 27 3" xfId="8027" xr:uid="{00000000-0005-0000-0000-000050000000}"/>
    <cellStyle name="20% - Accent1 27_4.2 kt. samtrygg 2010" xfId="8952" xr:uid="{00000000-0005-0000-0000-000051000000}"/>
    <cellStyle name="20% - Accent1 28" xfId="1113" xr:uid="{00000000-0005-0000-0000-000052000000}"/>
    <cellStyle name="20% - Accent1 28 2" xfId="6252" xr:uid="{00000000-0005-0000-0000-000053000000}"/>
    <cellStyle name="20% - Accent1 28 3" xfId="8060" xr:uid="{00000000-0005-0000-0000-000054000000}"/>
    <cellStyle name="20% - Accent1 28_4.2 kt. samtrygg 2010" xfId="10143" xr:uid="{00000000-0005-0000-0000-000055000000}"/>
    <cellStyle name="20% - Accent1 29" xfId="1149" xr:uid="{00000000-0005-0000-0000-000056000000}"/>
    <cellStyle name="20% - Accent1 29 2" xfId="6253" xr:uid="{00000000-0005-0000-0000-000057000000}"/>
    <cellStyle name="20% - Accent1 29 3" xfId="8090" xr:uid="{00000000-0005-0000-0000-000058000000}"/>
    <cellStyle name="20% - Accent1 29_4.2 kt. samtrygg 2010" xfId="8826" xr:uid="{00000000-0005-0000-0000-000059000000}"/>
    <cellStyle name="20% - Accent1 3" xfId="81" xr:uid="{00000000-0005-0000-0000-00005A000000}"/>
    <cellStyle name="20% - Accent1 3 2" xfId="1773" xr:uid="{00000000-0005-0000-0000-00005B000000}"/>
    <cellStyle name="20% - Accent1 3 3" xfId="2832" xr:uid="{00000000-0005-0000-0000-00005C000000}"/>
    <cellStyle name="20% - Accent1 3 3 2" xfId="6254" xr:uid="{00000000-0005-0000-0000-00005D000000}"/>
    <cellStyle name="20% - Accent1 3 3 3" xfId="8389" xr:uid="{00000000-0005-0000-0000-00005E000000}"/>
    <cellStyle name="20% - Accent1 3 3_4.2 kt. samtrygg 2010" xfId="10055" xr:uid="{00000000-0005-0000-0000-00005F000000}"/>
    <cellStyle name="20% - Accent1 3 4" xfId="3348" xr:uid="{00000000-0005-0000-0000-000060000000}"/>
    <cellStyle name="20% - Accent1 3 5" xfId="3569" xr:uid="{00000000-0005-0000-0000-000061000000}"/>
    <cellStyle name="20% - Accent1 3 6" xfId="3789" xr:uid="{00000000-0005-0000-0000-000062000000}"/>
    <cellStyle name="20% - Accent1 3 7" xfId="3961" xr:uid="{00000000-0005-0000-0000-000063000000}"/>
    <cellStyle name="20% - Accent1 3 8" xfId="4129" xr:uid="{00000000-0005-0000-0000-000064000000}"/>
    <cellStyle name="20% - Accent1 30" xfId="1195" xr:uid="{00000000-0005-0000-0000-000065000000}"/>
    <cellStyle name="20% - Accent1 30 2" xfId="6255" xr:uid="{00000000-0005-0000-0000-000066000000}"/>
    <cellStyle name="20% - Accent1 30 3" xfId="8126" xr:uid="{00000000-0005-0000-0000-000067000000}"/>
    <cellStyle name="20% - Accent1 30_4.2 kt. samtrygg 2010" xfId="8862" xr:uid="{00000000-0005-0000-0000-000068000000}"/>
    <cellStyle name="20% - Accent1 31" xfId="1235" xr:uid="{00000000-0005-0000-0000-000069000000}"/>
    <cellStyle name="20% - Accent1 31 2" xfId="6256" xr:uid="{00000000-0005-0000-0000-00006A000000}"/>
    <cellStyle name="20% - Accent1 31 3" xfId="8158" xr:uid="{00000000-0005-0000-0000-00006B000000}"/>
    <cellStyle name="20% - Accent1 31_4.2 kt. samtrygg 2010" xfId="10125" xr:uid="{00000000-0005-0000-0000-00006C000000}"/>
    <cellStyle name="20% - Accent1 32" xfId="1277" xr:uid="{00000000-0005-0000-0000-00006D000000}"/>
    <cellStyle name="20% - Accent1 32 2" xfId="6257" xr:uid="{00000000-0005-0000-0000-00006E000000}"/>
    <cellStyle name="20% - Accent1 32 3" xfId="8192" xr:uid="{00000000-0005-0000-0000-00006F000000}"/>
    <cellStyle name="20% - Accent1 32_4.2 kt. samtrygg 2010" xfId="9332" xr:uid="{00000000-0005-0000-0000-000070000000}"/>
    <cellStyle name="20% - Accent1 33" xfId="1319" xr:uid="{00000000-0005-0000-0000-000071000000}"/>
    <cellStyle name="20% - Accent1 33 2" xfId="6258" xr:uid="{00000000-0005-0000-0000-000072000000}"/>
    <cellStyle name="20% - Accent1 33 3" xfId="8225" xr:uid="{00000000-0005-0000-0000-000073000000}"/>
    <cellStyle name="20% - Accent1 33_4.2 kt. samtrygg 2010" xfId="9499" xr:uid="{00000000-0005-0000-0000-000074000000}"/>
    <cellStyle name="20% - Accent1 34" xfId="1356" xr:uid="{00000000-0005-0000-0000-000075000000}"/>
    <cellStyle name="20% - Accent1 34 2" xfId="6259" xr:uid="{00000000-0005-0000-0000-000076000000}"/>
    <cellStyle name="20% - Accent1 34 3" xfId="8256" xr:uid="{00000000-0005-0000-0000-000077000000}"/>
    <cellStyle name="20% - Accent1 34_4.2 kt. samtrygg 2010" xfId="9972" xr:uid="{00000000-0005-0000-0000-000078000000}"/>
    <cellStyle name="20% - Accent1 35" xfId="1401" xr:uid="{00000000-0005-0000-0000-000079000000}"/>
    <cellStyle name="20% - Accent1 35 2" xfId="6260" xr:uid="{00000000-0005-0000-0000-00007A000000}"/>
    <cellStyle name="20% - Accent1 35 3" xfId="8291" xr:uid="{00000000-0005-0000-0000-00007B000000}"/>
    <cellStyle name="20% - Accent1 35_4.2 kt. samtrygg 2010" xfId="10058" xr:uid="{00000000-0005-0000-0000-00007C000000}"/>
    <cellStyle name="20% - Accent1 36" xfId="1442" xr:uid="{00000000-0005-0000-0000-00007D000000}"/>
    <cellStyle name="20% - Accent1 37" xfId="1482" xr:uid="{00000000-0005-0000-0000-00007E000000}"/>
    <cellStyle name="20% - Accent1 38" xfId="1524" xr:uid="{00000000-0005-0000-0000-00007F000000}"/>
    <cellStyle name="20% - Accent1 39" xfId="1565" xr:uid="{00000000-0005-0000-0000-000080000000}"/>
    <cellStyle name="20% - Accent1 4" xfId="129" xr:uid="{00000000-0005-0000-0000-000081000000}"/>
    <cellStyle name="20% - Accent1 4 2" xfId="1775" xr:uid="{00000000-0005-0000-0000-000082000000}"/>
    <cellStyle name="20% - Accent1 4 3" xfId="2826" xr:uid="{00000000-0005-0000-0000-000083000000}"/>
    <cellStyle name="20% - Accent1 4 3 2" xfId="6261" xr:uid="{00000000-0005-0000-0000-000084000000}"/>
    <cellStyle name="20% - Accent1 4 3 3" xfId="8387" xr:uid="{00000000-0005-0000-0000-000085000000}"/>
    <cellStyle name="20% - Accent1 4 3_4.2 kt. samtrygg 2010" xfId="9189" xr:uid="{00000000-0005-0000-0000-000086000000}"/>
    <cellStyle name="20% - Accent1 4 4" xfId="3342" xr:uid="{00000000-0005-0000-0000-000087000000}"/>
    <cellStyle name="20% - Accent1 4 5" xfId="3563" xr:uid="{00000000-0005-0000-0000-000088000000}"/>
    <cellStyle name="20% - Accent1 4 6" xfId="3783" xr:uid="{00000000-0005-0000-0000-000089000000}"/>
    <cellStyle name="20% - Accent1 4 7" xfId="3956" xr:uid="{00000000-0005-0000-0000-00008A000000}"/>
    <cellStyle name="20% - Accent1 4 8" xfId="4124" xr:uid="{00000000-0005-0000-0000-00008B000000}"/>
    <cellStyle name="20% - Accent1 40" xfId="1606" xr:uid="{00000000-0005-0000-0000-00008C000000}"/>
    <cellStyle name="20% - Accent1 41" xfId="1647" xr:uid="{00000000-0005-0000-0000-00008D000000}"/>
    <cellStyle name="20% - Accent1 42" xfId="1688" xr:uid="{00000000-0005-0000-0000-00008E000000}"/>
    <cellStyle name="20% - Accent1 43" xfId="1728" xr:uid="{00000000-0005-0000-0000-00008F000000}"/>
    <cellStyle name="20% - Accent1 44" xfId="1770" xr:uid="{00000000-0005-0000-0000-000090000000}"/>
    <cellStyle name="20% - Accent1 45" xfId="2840" xr:uid="{00000000-0005-0000-0000-000091000000}"/>
    <cellStyle name="20% - Accent1 46" xfId="3356" xr:uid="{00000000-0005-0000-0000-000092000000}"/>
    <cellStyle name="20% - Accent1 47" xfId="3577" xr:uid="{00000000-0005-0000-0000-000093000000}"/>
    <cellStyle name="20% - Accent1 48" xfId="3796" xr:uid="{00000000-0005-0000-0000-000094000000}"/>
    <cellStyle name="20% - Accent1 49" xfId="3968" xr:uid="{00000000-0005-0000-0000-000095000000}"/>
    <cellStyle name="20% - Accent1 5" xfId="170" xr:uid="{00000000-0005-0000-0000-000096000000}"/>
    <cellStyle name="20% - Accent1 5 2" xfId="1777" xr:uid="{00000000-0005-0000-0000-000097000000}"/>
    <cellStyle name="20% - Accent1 5 2 2" xfId="6262" xr:uid="{00000000-0005-0000-0000-000098000000}"/>
    <cellStyle name="20% - Accent1 5 2 3" xfId="8323" xr:uid="{00000000-0005-0000-0000-000099000000}"/>
    <cellStyle name="20% - Accent1 5 2_4.2 kt. samtrygg 2010" xfId="9034" xr:uid="{00000000-0005-0000-0000-00009A000000}"/>
    <cellStyle name="20% - Accent1 5 3" xfId="2823" xr:uid="{00000000-0005-0000-0000-00009B000000}"/>
    <cellStyle name="20% - Accent1 5 4" xfId="3339" xr:uid="{00000000-0005-0000-0000-00009C000000}"/>
    <cellStyle name="20% - Accent1 5 5" xfId="3560" xr:uid="{00000000-0005-0000-0000-00009D000000}"/>
    <cellStyle name="20% - Accent1 5 6" xfId="3780" xr:uid="{00000000-0005-0000-0000-00009E000000}"/>
    <cellStyle name="20% - Accent1 5 7" xfId="3953" xr:uid="{00000000-0005-0000-0000-00009F000000}"/>
    <cellStyle name="20% - Accent1 5 8" xfId="4121" xr:uid="{00000000-0005-0000-0000-0000A0000000}"/>
    <cellStyle name="20% - Accent1 50" xfId="4136" xr:uid="{00000000-0005-0000-0000-0000A1000000}"/>
    <cellStyle name="20% - Accent1 6" xfId="211" xr:uid="{00000000-0005-0000-0000-0000A2000000}"/>
    <cellStyle name="20% - Accent1 6 2" xfId="6263" xr:uid="{00000000-0005-0000-0000-0000A3000000}"/>
    <cellStyle name="20% - Accent1 7" xfId="252" xr:uid="{00000000-0005-0000-0000-0000A4000000}"/>
    <cellStyle name="20% - Accent1 7 2" xfId="6264" xr:uid="{00000000-0005-0000-0000-0000A5000000}"/>
    <cellStyle name="20% - Accent1 8" xfId="293" xr:uid="{00000000-0005-0000-0000-0000A6000000}"/>
    <cellStyle name="20% - Accent1 8 2" xfId="6265" xr:uid="{00000000-0005-0000-0000-0000A7000000}"/>
    <cellStyle name="20% - Accent1 9" xfId="334" xr:uid="{00000000-0005-0000-0000-0000A8000000}"/>
    <cellStyle name="20% - Accent1 9 2" xfId="6266" xr:uid="{00000000-0005-0000-0000-0000A9000000}"/>
    <cellStyle name="20% - Accent2" xfId="24" builtinId="34" customBuiltin="1"/>
    <cellStyle name="20% - Accent2 10" xfId="374" xr:uid="{00000000-0005-0000-0000-0000AB000000}"/>
    <cellStyle name="20% - Accent2 10 2" xfId="6267" xr:uid="{00000000-0005-0000-0000-0000AC000000}"/>
    <cellStyle name="20% - Accent2 11" xfId="415" xr:uid="{00000000-0005-0000-0000-0000AD000000}"/>
    <cellStyle name="20% - Accent2 11 2" xfId="6268" xr:uid="{00000000-0005-0000-0000-0000AE000000}"/>
    <cellStyle name="20% - Accent2 12" xfId="456" xr:uid="{00000000-0005-0000-0000-0000AF000000}"/>
    <cellStyle name="20% - Accent2 12 2" xfId="6269" xr:uid="{00000000-0005-0000-0000-0000B0000000}"/>
    <cellStyle name="20% - Accent2 13" xfId="497" xr:uid="{00000000-0005-0000-0000-0000B1000000}"/>
    <cellStyle name="20% - Accent2 13 2" xfId="6270" xr:uid="{00000000-0005-0000-0000-0000B2000000}"/>
    <cellStyle name="20% - Accent2 14" xfId="538" xr:uid="{00000000-0005-0000-0000-0000B3000000}"/>
    <cellStyle name="20% - Accent2 14 2" xfId="6271" xr:uid="{00000000-0005-0000-0000-0000B4000000}"/>
    <cellStyle name="20% - Accent2 14 3" xfId="7601" xr:uid="{00000000-0005-0000-0000-0000B5000000}"/>
    <cellStyle name="20% - Accent2 14_4.2 kt. samtrygg 2010" xfId="10004" xr:uid="{00000000-0005-0000-0000-0000B6000000}"/>
    <cellStyle name="20% - Accent2 15" xfId="579" xr:uid="{00000000-0005-0000-0000-0000B7000000}"/>
    <cellStyle name="20% - Accent2 15 2" xfId="6272" xr:uid="{00000000-0005-0000-0000-0000B8000000}"/>
    <cellStyle name="20% - Accent2 15 3" xfId="7630" xr:uid="{00000000-0005-0000-0000-0000B9000000}"/>
    <cellStyle name="20% - Accent2 15_4.2 kt. samtrygg 2010" xfId="8698" xr:uid="{00000000-0005-0000-0000-0000BA000000}"/>
    <cellStyle name="20% - Accent2 16" xfId="620" xr:uid="{00000000-0005-0000-0000-0000BB000000}"/>
    <cellStyle name="20% - Accent2 16 2" xfId="6273" xr:uid="{00000000-0005-0000-0000-0000BC000000}"/>
    <cellStyle name="20% - Accent2 16 3" xfId="7663" xr:uid="{00000000-0005-0000-0000-0000BD000000}"/>
    <cellStyle name="20% - Accent2 16_4.2 kt. samtrygg 2010" xfId="8657" xr:uid="{00000000-0005-0000-0000-0000BE000000}"/>
    <cellStyle name="20% - Accent2 17" xfId="661" xr:uid="{00000000-0005-0000-0000-0000BF000000}"/>
    <cellStyle name="20% - Accent2 17 2" xfId="6274" xr:uid="{00000000-0005-0000-0000-0000C0000000}"/>
    <cellStyle name="20% - Accent2 17 3" xfId="7696" xr:uid="{00000000-0005-0000-0000-0000C1000000}"/>
    <cellStyle name="20% - Accent2 17_4.2 kt. samtrygg 2010" xfId="9754" xr:uid="{00000000-0005-0000-0000-0000C2000000}"/>
    <cellStyle name="20% - Accent2 18" xfId="702" xr:uid="{00000000-0005-0000-0000-0000C3000000}"/>
    <cellStyle name="20% - Accent2 18 2" xfId="6275" xr:uid="{00000000-0005-0000-0000-0000C4000000}"/>
    <cellStyle name="20% - Accent2 18 3" xfId="7729" xr:uid="{00000000-0005-0000-0000-0000C5000000}"/>
    <cellStyle name="20% - Accent2 18_4.2 kt. samtrygg 2010" xfId="10089" xr:uid="{00000000-0005-0000-0000-0000C6000000}"/>
    <cellStyle name="20% - Accent2 19" xfId="743" xr:uid="{00000000-0005-0000-0000-0000C7000000}"/>
    <cellStyle name="20% - Accent2 19 2" xfId="6276" xr:uid="{00000000-0005-0000-0000-0000C8000000}"/>
    <cellStyle name="20% - Accent2 19 3" xfId="7762" xr:uid="{00000000-0005-0000-0000-0000C9000000}"/>
    <cellStyle name="20% - Accent2 19_4.2 kt. samtrygg 2010" xfId="8685" xr:uid="{00000000-0005-0000-0000-0000CA000000}"/>
    <cellStyle name="20% - Accent2 2" xfId="46" xr:uid="{00000000-0005-0000-0000-0000CB000000}"/>
    <cellStyle name="20% - Accent2 2 10" xfId="6138" xr:uid="{00000000-0005-0000-0000-0000CC000000}"/>
    <cellStyle name="20% - Accent2 2 11" xfId="6277" xr:uid="{00000000-0005-0000-0000-0000CD000000}"/>
    <cellStyle name="20% - Accent2 2 2" xfId="1779" xr:uid="{00000000-0005-0000-0000-0000CE000000}"/>
    <cellStyle name="20% - Accent2 2 2 2" xfId="6139" xr:uid="{00000000-0005-0000-0000-0000CF000000}"/>
    <cellStyle name="20% - Accent2 2 2 3" xfId="6278" xr:uid="{00000000-0005-0000-0000-0000D0000000}"/>
    <cellStyle name="20% - Accent2 2 3" xfId="2817" xr:uid="{00000000-0005-0000-0000-0000D1000000}"/>
    <cellStyle name="20% - Accent2 2 3 2" xfId="6140" xr:uid="{00000000-0005-0000-0000-0000D2000000}"/>
    <cellStyle name="20% - Accent2 2 3 3" xfId="6279" xr:uid="{00000000-0005-0000-0000-0000D3000000}"/>
    <cellStyle name="20% - Accent2 2 4" xfId="3333" xr:uid="{00000000-0005-0000-0000-0000D4000000}"/>
    <cellStyle name="20% - Accent2 2 4 2" xfId="6280" xr:uid="{00000000-0005-0000-0000-0000D5000000}"/>
    <cellStyle name="20% - Accent2 2 5" xfId="3554" xr:uid="{00000000-0005-0000-0000-0000D6000000}"/>
    <cellStyle name="20% - Accent2 2 5 2" xfId="6281" xr:uid="{00000000-0005-0000-0000-0000D7000000}"/>
    <cellStyle name="20% - Accent2 2 6" xfId="3774" xr:uid="{00000000-0005-0000-0000-0000D8000000}"/>
    <cellStyle name="20% - Accent2 2 7" xfId="3947" xr:uid="{00000000-0005-0000-0000-0000D9000000}"/>
    <cellStyle name="20% - Accent2 2 8" xfId="4115" xr:uid="{00000000-0005-0000-0000-0000DA000000}"/>
    <cellStyle name="20% - Accent2 2 9" xfId="5610" xr:uid="{00000000-0005-0000-0000-0000DB000000}"/>
    <cellStyle name="20% - Accent2 20" xfId="784" xr:uid="{00000000-0005-0000-0000-0000DC000000}"/>
    <cellStyle name="20% - Accent2 20 2" xfId="6282" xr:uid="{00000000-0005-0000-0000-0000DD000000}"/>
    <cellStyle name="20% - Accent2 20 3" xfId="7795" xr:uid="{00000000-0005-0000-0000-0000DE000000}"/>
    <cellStyle name="20% - Accent2 20_4.2 kt. samtrygg 2010" xfId="8800" xr:uid="{00000000-0005-0000-0000-0000DF000000}"/>
    <cellStyle name="20% - Accent2 21" xfId="825" xr:uid="{00000000-0005-0000-0000-0000E0000000}"/>
    <cellStyle name="20% - Accent2 21 2" xfId="6283" xr:uid="{00000000-0005-0000-0000-0000E1000000}"/>
    <cellStyle name="20% - Accent2 21 3" xfId="7828" xr:uid="{00000000-0005-0000-0000-0000E2000000}"/>
    <cellStyle name="20% - Accent2 21_4.2 kt. samtrygg 2010" xfId="8767" xr:uid="{00000000-0005-0000-0000-0000E3000000}"/>
    <cellStyle name="20% - Accent2 22" xfId="866" xr:uid="{00000000-0005-0000-0000-0000E4000000}"/>
    <cellStyle name="20% - Accent2 22 2" xfId="6284" xr:uid="{00000000-0005-0000-0000-0000E5000000}"/>
    <cellStyle name="20% - Accent2 22 3" xfId="7861" xr:uid="{00000000-0005-0000-0000-0000E6000000}"/>
    <cellStyle name="20% - Accent2 22_4.2 kt. samtrygg 2010" xfId="9975" xr:uid="{00000000-0005-0000-0000-0000E7000000}"/>
    <cellStyle name="20% - Accent2 23" xfId="907" xr:uid="{00000000-0005-0000-0000-0000E8000000}"/>
    <cellStyle name="20% - Accent2 23 2" xfId="6285" xr:uid="{00000000-0005-0000-0000-0000E9000000}"/>
    <cellStyle name="20% - Accent2 23 3" xfId="7894" xr:uid="{00000000-0005-0000-0000-0000EA000000}"/>
    <cellStyle name="20% - Accent2 23_4.2 kt. samtrygg 2010" xfId="9284" xr:uid="{00000000-0005-0000-0000-0000EB000000}"/>
    <cellStyle name="20% - Accent2 24" xfId="948" xr:uid="{00000000-0005-0000-0000-0000EC000000}"/>
    <cellStyle name="20% - Accent2 24 2" xfId="6286" xr:uid="{00000000-0005-0000-0000-0000ED000000}"/>
    <cellStyle name="20% - Accent2 24 3" xfId="7927" xr:uid="{00000000-0005-0000-0000-0000EE000000}"/>
    <cellStyle name="20% - Accent2 24_4.2 kt. samtrygg 2010" xfId="9354" xr:uid="{00000000-0005-0000-0000-0000EF000000}"/>
    <cellStyle name="20% - Accent2 25" xfId="989" xr:uid="{00000000-0005-0000-0000-0000F0000000}"/>
    <cellStyle name="20% - Accent2 25 2" xfId="6287" xr:uid="{00000000-0005-0000-0000-0000F1000000}"/>
    <cellStyle name="20% - Accent2 25 3" xfId="7960" xr:uid="{00000000-0005-0000-0000-0000F2000000}"/>
    <cellStyle name="20% - Accent2 25_4.2 kt. samtrygg 2010" xfId="8893" xr:uid="{00000000-0005-0000-0000-0000F3000000}"/>
    <cellStyle name="20% - Accent2 26" xfId="1030" xr:uid="{00000000-0005-0000-0000-0000F4000000}"/>
    <cellStyle name="20% - Accent2 26 2" xfId="6288" xr:uid="{00000000-0005-0000-0000-0000F5000000}"/>
    <cellStyle name="20% - Accent2 26 3" xfId="7993" xr:uid="{00000000-0005-0000-0000-0000F6000000}"/>
    <cellStyle name="20% - Accent2 26_4.2 kt. samtrygg 2010" xfId="8709" xr:uid="{00000000-0005-0000-0000-0000F7000000}"/>
    <cellStyle name="20% - Accent2 27" xfId="1071" xr:uid="{00000000-0005-0000-0000-0000F8000000}"/>
    <cellStyle name="20% - Accent2 27 2" xfId="6289" xr:uid="{00000000-0005-0000-0000-0000F9000000}"/>
    <cellStyle name="20% - Accent2 27 3" xfId="8026" xr:uid="{00000000-0005-0000-0000-0000FA000000}"/>
    <cellStyle name="20% - Accent2 27_4.2 kt. samtrygg 2010" xfId="9932" xr:uid="{00000000-0005-0000-0000-0000FB000000}"/>
    <cellStyle name="20% - Accent2 28" xfId="1112" xr:uid="{00000000-0005-0000-0000-0000FC000000}"/>
    <cellStyle name="20% - Accent2 28 2" xfId="6290" xr:uid="{00000000-0005-0000-0000-0000FD000000}"/>
    <cellStyle name="20% - Accent2 28 3" xfId="8059" xr:uid="{00000000-0005-0000-0000-0000FE000000}"/>
    <cellStyle name="20% - Accent2 28_4.2 kt. samtrygg 2010" xfId="9196" xr:uid="{00000000-0005-0000-0000-0000FF000000}"/>
    <cellStyle name="20% - Accent2 29" xfId="1148" xr:uid="{00000000-0005-0000-0000-000000010000}"/>
    <cellStyle name="20% - Accent2 29 2" xfId="6291" xr:uid="{00000000-0005-0000-0000-000001010000}"/>
    <cellStyle name="20% - Accent2 29 3" xfId="8089" xr:uid="{00000000-0005-0000-0000-000002010000}"/>
    <cellStyle name="20% - Accent2 29_4.2 kt. samtrygg 2010" xfId="10256" xr:uid="{00000000-0005-0000-0000-000003010000}"/>
    <cellStyle name="20% - Accent2 3" xfId="87" xr:uid="{00000000-0005-0000-0000-000004010000}"/>
    <cellStyle name="20% - Accent2 3 2" xfId="1781" xr:uid="{00000000-0005-0000-0000-000005010000}"/>
    <cellStyle name="20% - Accent2 3 3" xfId="2811" xr:uid="{00000000-0005-0000-0000-000006010000}"/>
    <cellStyle name="20% - Accent2 3 3 2" xfId="6292" xr:uid="{00000000-0005-0000-0000-000007010000}"/>
    <cellStyle name="20% - Accent2 3 3 3" xfId="8385" xr:uid="{00000000-0005-0000-0000-000008010000}"/>
    <cellStyle name="20% - Accent2 3 3_4.2 kt. samtrygg 2010" xfId="8877" xr:uid="{00000000-0005-0000-0000-000009010000}"/>
    <cellStyle name="20% - Accent2 3 4" xfId="3327" xr:uid="{00000000-0005-0000-0000-00000A010000}"/>
    <cellStyle name="20% - Accent2 3 5" xfId="3548" xr:uid="{00000000-0005-0000-0000-00000B010000}"/>
    <cellStyle name="20% - Accent2 3 6" xfId="3768" xr:uid="{00000000-0005-0000-0000-00000C010000}"/>
    <cellStyle name="20% - Accent2 3 7" xfId="3942" xr:uid="{00000000-0005-0000-0000-00000D010000}"/>
    <cellStyle name="20% - Accent2 3 8" xfId="4110" xr:uid="{00000000-0005-0000-0000-00000E010000}"/>
    <cellStyle name="20% - Accent2 30" xfId="1194" xr:uid="{00000000-0005-0000-0000-00000F010000}"/>
    <cellStyle name="20% - Accent2 30 2" xfId="6293" xr:uid="{00000000-0005-0000-0000-000010010000}"/>
    <cellStyle name="20% - Accent2 30 3" xfId="8125" xr:uid="{00000000-0005-0000-0000-000011010000}"/>
    <cellStyle name="20% - Accent2 30_4.2 kt. samtrygg 2010" xfId="9715" xr:uid="{00000000-0005-0000-0000-000012010000}"/>
    <cellStyle name="20% - Accent2 31" xfId="1234" xr:uid="{00000000-0005-0000-0000-000013010000}"/>
    <cellStyle name="20% - Accent2 31 2" xfId="6294" xr:uid="{00000000-0005-0000-0000-000014010000}"/>
    <cellStyle name="20% - Accent2 31 3" xfId="8157" xr:uid="{00000000-0005-0000-0000-000015010000}"/>
    <cellStyle name="20% - Accent2 31_4.2 kt. samtrygg 2010" xfId="9706" xr:uid="{00000000-0005-0000-0000-000016010000}"/>
    <cellStyle name="20% - Accent2 32" xfId="1276" xr:uid="{00000000-0005-0000-0000-000017010000}"/>
    <cellStyle name="20% - Accent2 32 2" xfId="6295" xr:uid="{00000000-0005-0000-0000-000018010000}"/>
    <cellStyle name="20% - Accent2 32 3" xfId="8191" xr:uid="{00000000-0005-0000-0000-000019010000}"/>
    <cellStyle name="20% - Accent2 32_4.2 kt. samtrygg 2010" xfId="9000" xr:uid="{00000000-0005-0000-0000-00001A010000}"/>
    <cellStyle name="20% - Accent2 33" xfId="1318" xr:uid="{00000000-0005-0000-0000-00001B010000}"/>
    <cellStyle name="20% - Accent2 33 2" xfId="6296" xr:uid="{00000000-0005-0000-0000-00001C010000}"/>
    <cellStyle name="20% - Accent2 33 3" xfId="8224" xr:uid="{00000000-0005-0000-0000-00001D010000}"/>
    <cellStyle name="20% - Accent2 33_4.2 kt. samtrygg 2010" xfId="9575" xr:uid="{00000000-0005-0000-0000-00001E010000}"/>
    <cellStyle name="20% - Accent2 34" xfId="1355" xr:uid="{00000000-0005-0000-0000-00001F010000}"/>
    <cellStyle name="20% - Accent2 34 2" xfId="6297" xr:uid="{00000000-0005-0000-0000-000020010000}"/>
    <cellStyle name="20% - Accent2 34 3" xfId="8255" xr:uid="{00000000-0005-0000-0000-000021010000}"/>
    <cellStyle name="20% - Accent2 34_4.2 kt. samtrygg 2010" xfId="9546" xr:uid="{00000000-0005-0000-0000-000022010000}"/>
    <cellStyle name="20% - Accent2 35" xfId="1400" xr:uid="{00000000-0005-0000-0000-000023010000}"/>
    <cellStyle name="20% - Accent2 35 2" xfId="6298" xr:uid="{00000000-0005-0000-0000-000024010000}"/>
    <cellStyle name="20% - Accent2 35 3" xfId="8290" xr:uid="{00000000-0005-0000-0000-000025010000}"/>
    <cellStyle name="20% - Accent2 35_4.2 kt. samtrygg 2010" xfId="10252" xr:uid="{00000000-0005-0000-0000-000026010000}"/>
    <cellStyle name="20% - Accent2 36" xfId="1441" xr:uid="{00000000-0005-0000-0000-000027010000}"/>
    <cellStyle name="20% - Accent2 37" xfId="1481" xr:uid="{00000000-0005-0000-0000-000028010000}"/>
    <cellStyle name="20% - Accent2 38" xfId="1523" xr:uid="{00000000-0005-0000-0000-000029010000}"/>
    <cellStyle name="20% - Accent2 39" xfId="1564" xr:uid="{00000000-0005-0000-0000-00002A010000}"/>
    <cellStyle name="20% - Accent2 4" xfId="128" xr:uid="{00000000-0005-0000-0000-00002B010000}"/>
    <cellStyle name="20% - Accent2 4 2" xfId="1783" xr:uid="{00000000-0005-0000-0000-00002C010000}"/>
    <cellStyle name="20% - Accent2 4 3" xfId="2807" xr:uid="{00000000-0005-0000-0000-00002D010000}"/>
    <cellStyle name="20% - Accent2 4 3 2" xfId="6299" xr:uid="{00000000-0005-0000-0000-00002E010000}"/>
    <cellStyle name="20% - Accent2 4 3 3" xfId="8384" xr:uid="{00000000-0005-0000-0000-00002F010000}"/>
    <cellStyle name="20% - Accent2 4 3_4.2 kt. samtrygg 2010" xfId="10082" xr:uid="{00000000-0005-0000-0000-000030010000}"/>
    <cellStyle name="20% - Accent2 4 4" xfId="3323" xr:uid="{00000000-0005-0000-0000-000031010000}"/>
    <cellStyle name="20% - Accent2 4 5" xfId="3544" xr:uid="{00000000-0005-0000-0000-000032010000}"/>
    <cellStyle name="20% - Accent2 4 6" xfId="3764" xr:uid="{00000000-0005-0000-0000-000033010000}"/>
    <cellStyle name="20% - Accent2 4 7" xfId="3939" xr:uid="{00000000-0005-0000-0000-000034010000}"/>
    <cellStyle name="20% - Accent2 4 8" xfId="4107" xr:uid="{00000000-0005-0000-0000-000035010000}"/>
    <cellStyle name="20% - Accent2 40" xfId="1605" xr:uid="{00000000-0005-0000-0000-000036010000}"/>
    <cellStyle name="20% - Accent2 41" xfId="1646" xr:uid="{00000000-0005-0000-0000-000037010000}"/>
    <cellStyle name="20% - Accent2 42" xfId="1687" xr:uid="{00000000-0005-0000-0000-000038010000}"/>
    <cellStyle name="20% - Accent2 43" xfId="1729" xr:uid="{00000000-0005-0000-0000-000039010000}"/>
    <cellStyle name="20% - Accent2 44" xfId="1778" xr:uid="{00000000-0005-0000-0000-00003A010000}"/>
    <cellStyle name="20% - Accent2 45" xfId="2819" xr:uid="{00000000-0005-0000-0000-00003B010000}"/>
    <cellStyle name="20% - Accent2 46" xfId="3335" xr:uid="{00000000-0005-0000-0000-00003C010000}"/>
    <cellStyle name="20% - Accent2 47" xfId="3556" xr:uid="{00000000-0005-0000-0000-00003D010000}"/>
    <cellStyle name="20% - Accent2 48" xfId="3776" xr:uid="{00000000-0005-0000-0000-00003E010000}"/>
    <cellStyle name="20% - Accent2 49" xfId="3949" xr:uid="{00000000-0005-0000-0000-00003F010000}"/>
    <cellStyle name="20% - Accent2 5" xfId="169" xr:uid="{00000000-0005-0000-0000-000040010000}"/>
    <cellStyle name="20% - Accent2 5 2" xfId="1785" xr:uid="{00000000-0005-0000-0000-000041010000}"/>
    <cellStyle name="20% - Accent2 5 2 2" xfId="6300" xr:uid="{00000000-0005-0000-0000-000042010000}"/>
    <cellStyle name="20% - Accent2 5 2 3" xfId="8325" xr:uid="{00000000-0005-0000-0000-000043010000}"/>
    <cellStyle name="20% - Accent2 5 2_4.2 kt. samtrygg 2010" xfId="8717" xr:uid="{00000000-0005-0000-0000-000044010000}"/>
    <cellStyle name="20% - Accent2 5 3" xfId="2804" xr:uid="{00000000-0005-0000-0000-000045010000}"/>
    <cellStyle name="20% - Accent2 5 4" xfId="3320" xr:uid="{00000000-0005-0000-0000-000046010000}"/>
    <cellStyle name="20% - Accent2 5 5" xfId="3541" xr:uid="{00000000-0005-0000-0000-000047010000}"/>
    <cellStyle name="20% - Accent2 5 6" xfId="3761" xr:uid="{00000000-0005-0000-0000-000048010000}"/>
    <cellStyle name="20% - Accent2 5 7" xfId="3936" xr:uid="{00000000-0005-0000-0000-000049010000}"/>
    <cellStyle name="20% - Accent2 5 8" xfId="4104" xr:uid="{00000000-0005-0000-0000-00004A010000}"/>
    <cellStyle name="20% - Accent2 50" xfId="4117" xr:uid="{00000000-0005-0000-0000-00004B010000}"/>
    <cellStyle name="20% - Accent2 6" xfId="210" xr:uid="{00000000-0005-0000-0000-00004C010000}"/>
    <cellStyle name="20% - Accent2 6 2" xfId="6301" xr:uid="{00000000-0005-0000-0000-00004D010000}"/>
    <cellStyle name="20% - Accent2 7" xfId="251" xr:uid="{00000000-0005-0000-0000-00004E010000}"/>
    <cellStyle name="20% - Accent2 7 2" xfId="6302" xr:uid="{00000000-0005-0000-0000-00004F010000}"/>
    <cellStyle name="20% - Accent2 8" xfId="292" xr:uid="{00000000-0005-0000-0000-000050010000}"/>
    <cellStyle name="20% - Accent2 8 2" xfId="6303" xr:uid="{00000000-0005-0000-0000-000051010000}"/>
    <cellStyle name="20% - Accent2 9" xfId="333" xr:uid="{00000000-0005-0000-0000-000052010000}"/>
    <cellStyle name="20% - Accent2 9 2" xfId="6304" xr:uid="{00000000-0005-0000-0000-000053010000}"/>
    <cellStyle name="20% - Accent3" xfId="28" builtinId="38" customBuiltin="1"/>
    <cellStyle name="20% - Accent3 10" xfId="373" xr:uid="{00000000-0005-0000-0000-000055010000}"/>
    <cellStyle name="20% - Accent3 10 2" xfId="6305" xr:uid="{00000000-0005-0000-0000-000056010000}"/>
    <cellStyle name="20% - Accent3 11" xfId="414" xr:uid="{00000000-0005-0000-0000-000057010000}"/>
    <cellStyle name="20% - Accent3 11 2" xfId="6306" xr:uid="{00000000-0005-0000-0000-000058010000}"/>
    <cellStyle name="20% - Accent3 12" xfId="455" xr:uid="{00000000-0005-0000-0000-000059010000}"/>
    <cellStyle name="20% - Accent3 12 2" xfId="6307" xr:uid="{00000000-0005-0000-0000-00005A010000}"/>
    <cellStyle name="20% - Accent3 13" xfId="496" xr:uid="{00000000-0005-0000-0000-00005B010000}"/>
    <cellStyle name="20% - Accent3 13 2" xfId="6308" xr:uid="{00000000-0005-0000-0000-00005C010000}"/>
    <cellStyle name="20% - Accent3 14" xfId="537" xr:uid="{00000000-0005-0000-0000-00005D010000}"/>
    <cellStyle name="20% - Accent3 14 2" xfId="6309" xr:uid="{00000000-0005-0000-0000-00005E010000}"/>
    <cellStyle name="20% - Accent3 14 3" xfId="7600" xr:uid="{00000000-0005-0000-0000-00005F010000}"/>
    <cellStyle name="20% - Accent3 14_4.2 kt. samtrygg 2010" xfId="8573" xr:uid="{00000000-0005-0000-0000-000060010000}"/>
    <cellStyle name="20% - Accent3 15" xfId="578" xr:uid="{00000000-0005-0000-0000-000061010000}"/>
    <cellStyle name="20% - Accent3 15 2" xfId="6310" xr:uid="{00000000-0005-0000-0000-000062010000}"/>
    <cellStyle name="20% - Accent3 15 3" xfId="7629" xr:uid="{00000000-0005-0000-0000-000063010000}"/>
    <cellStyle name="20% - Accent3 15_4.2 kt. samtrygg 2010" xfId="10254" xr:uid="{00000000-0005-0000-0000-000064010000}"/>
    <cellStyle name="20% - Accent3 16" xfId="619" xr:uid="{00000000-0005-0000-0000-000065010000}"/>
    <cellStyle name="20% - Accent3 16 2" xfId="6311" xr:uid="{00000000-0005-0000-0000-000066010000}"/>
    <cellStyle name="20% - Accent3 16 3" xfId="7662" xr:uid="{00000000-0005-0000-0000-000067010000}"/>
    <cellStyle name="20% - Accent3 16_4.2 kt. samtrygg 2010" xfId="10243" xr:uid="{00000000-0005-0000-0000-000068010000}"/>
    <cellStyle name="20% - Accent3 17" xfId="660" xr:uid="{00000000-0005-0000-0000-000069010000}"/>
    <cellStyle name="20% - Accent3 17 2" xfId="6312" xr:uid="{00000000-0005-0000-0000-00006A010000}"/>
    <cellStyle name="20% - Accent3 17 3" xfId="7695" xr:uid="{00000000-0005-0000-0000-00006B010000}"/>
    <cellStyle name="20% - Accent3 17_4.2 kt. samtrygg 2010" xfId="9624" xr:uid="{00000000-0005-0000-0000-00006C010000}"/>
    <cellStyle name="20% - Accent3 18" xfId="701" xr:uid="{00000000-0005-0000-0000-00006D010000}"/>
    <cellStyle name="20% - Accent3 18 2" xfId="6313" xr:uid="{00000000-0005-0000-0000-00006E010000}"/>
    <cellStyle name="20% - Accent3 18 3" xfId="7728" xr:uid="{00000000-0005-0000-0000-00006F010000}"/>
    <cellStyle name="20% - Accent3 18_4.2 kt. samtrygg 2010" xfId="10266" xr:uid="{00000000-0005-0000-0000-000070010000}"/>
    <cellStyle name="20% - Accent3 19" xfId="742" xr:uid="{00000000-0005-0000-0000-000071010000}"/>
    <cellStyle name="20% - Accent3 19 2" xfId="6314" xr:uid="{00000000-0005-0000-0000-000072010000}"/>
    <cellStyle name="20% - Accent3 19 3" xfId="7761" xr:uid="{00000000-0005-0000-0000-000073010000}"/>
    <cellStyle name="20% - Accent3 19_4.2 kt. samtrygg 2010" xfId="8892" xr:uid="{00000000-0005-0000-0000-000074010000}"/>
    <cellStyle name="20% - Accent3 2" xfId="47" xr:uid="{00000000-0005-0000-0000-000075010000}"/>
    <cellStyle name="20% - Accent3 2 10" xfId="6141" xr:uid="{00000000-0005-0000-0000-000076010000}"/>
    <cellStyle name="20% - Accent3 2 11" xfId="6315" xr:uid="{00000000-0005-0000-0000-000077010000}"/>
    <cellStyle name="20% - Accent3 2 2" xfId="1787" xr:uid="{00000000-0005-0000-0000-000078010000}"/>
    <cellStyle name="20% - Accent3 2 2 2" xfId="6142" xr:uid="{00000000-0005-0000-0000-000079010000}"/>
    <cellStyle name="20% - Accent3 2 2 3" xfId="6316" xr:uid="{00000000-0005-0000-0000-00007A010000}"/>
    <cellStyle name="20% - Accent3 2 3" xfId="2802" xr:uid="{00000000-0005-0000-0000-00007B010000}"/>
    <cellStyle name="20% - Accent3 2 3 2" xfId="6143" xr:uid="{00000000-0005-0000-0000-00007C010000}"/>
    <cellStyle name="20% - Accent3 2 3 3" xfId="6317" xr:uid="{00000000-0005-0000-0000-00007D010000}"/>
    <cellStyle name="20% - Accent3 2 4" xfId="3318" xr:uid="{00000000-0005-0000-0000-00007E010000}"/>
    <cellStyle name="20% - Accent3 2 4 2" xfId="6318" xr:uid="{00000000-0005-0000-0000-00007F010000}"/>
    <cellStyle name="20% - Accent3 2 5" xfId="3539" xr:uid="{00000000-0005-0000-0000-000080010000}"/>
    <cellStyle name="20% - Accent3 2 5 2" xfId="6319" xr:uid="{00000000-0005-0000-0000-000081010000}"/>
    <cellStyle name="20% - Accent3 2 6" xfId="3759" xr:uid="{00000000-0005-0000-0000-000082010000}"/>
    <cellStyle name="20% - Accent3 2 7" xfId="3934" xr:uid="{00000000-0005-0000-0000-000083010000}"/>
    <cellStyle name="20% - Accent3 2 8" xfId="4102" xr:uid="{00000000-0005-0000-0000-000084010000}"/>
    <cellStyle name="20% - Accent3 2 9" xfId="5780" xr:uid="{00000000-0005-0000-0000-000085010000}"/>
    <cellStyle name="20% - Accent3 20" xfId="783" xr:uid="{00000000-0005-0000-0000-000086010000}"/>
    <cellStyle name="20% - Accent3 20 2" xfId="6320" xr:uid="{00000000-0005-0000-0000-000087010000}"/>
    <cellStyle name="20% - Accent3 20 3" xfId="7794" xr:uid="{00000000-0005-0000-0000-000088010000}"/>
    <cellStyle name="20% - Accent3 20_4.2 kt. samtrygg 2010" xfId="9041" xr:uid="{00000000-0005-0000-0000-000089010000}"/>
    <cellStyle name="20% - Accent3 21" xfId="824" xr:uid="{00000000-0005-0000-0000-00008A010000}"/>
    <cellStyle name="20% - Accent3 21 2" xfId="6321" xr:uid="{00000000-0005-0000-0000-00008B010000}"/>
    <cellStyle name="20% - Accent3 21 3" xfId="7827" xr:uid="{00000000-0005-0000-0000-00008C010000}"/>
    <cellStyle name="20% - Accent3 21_4.2 kt. samtrygg 2010" xfId="10176" xr:uid="{00000000-0005-0000-0000-00008D010000}"/>
    <cellStyle name="20% - Accent3 22" xfId="865" xr:uid="{00000000-0005-0000-0000-00008E010000}"/>
    <cellStyle name="20% - Accent3 22 2" xfId="6322" xr:uid="{00000000-0005-0000-0000-00008F010000}"/>
    <cellStyle name="20% - Accent3 22 3" xfId="7860" xr:uid="{00000000-0005-0000-0000-000090010000}"/>
    <cellStyle name="20% - Accent3 22_4.2 kt. samtrygg 2010" xfId="9669" xr:uid="{00000000-0005-0000-0000-000091010000}"/>
    <cellStyle name="20% - Accent3 23" xfId="906" xr:uid="{00000000-0005-0000-0000-000092010000}"/>
    <cellStyle name="20% - Accent3 23 2" xfId="6323" xr:uid="{00000000-0005-0000-0000-000093010000}"/>
    <cellStyle name="20% - Accent3 23 3" xfId="7893" xr:uid="{00000000-0005-0000-0000-000094010000}"/>
    <cellStyle name="20% - Accent3 23_4.2 kt. samtrygg 2010" xfId="9557" xr:uid="{00000000-0005-0000-0000-000095010000}"/>
    <cellStyle name="20% - Accent3 24" xfId="947" xr:uid="{00000000-0005-0000-0000-000096010000}"/>
    <cellStyle name="20% - Accent3 24 2" xfId="6324" xr:uid="{00000000-0005-0000-0000-000097010000}"/>
    <cellStyle name="20% - Accent3 24 3" xfId="7926" xr:uid="{00000000-0005-0000-0000-000098010000}"/>
    <cellStyle name="20% - Accent3 24_4.2 kt. samtrygg 2010" xfId="8815" xr:uid="{00000000-0005-0000-0000-000099010000}"/>
    <cellStyle name="20% - Accent3 25" xfId="988" xr:uid="{00000000-0005-0000-0000-00009A010000}"/>
    <cellStyle name="20% - Accent3 25 2" xfId="6325" xr:uid="{00000000-0005-0000-0000-00009B010000}"/>
    <cellStyle name="20% - Accent3 25 3" xfId="7959" xr:uid="{00000000-0005-0000-0000-00009C010000}"/>
    <cellStyle name="20% - Accent3 25_4.2 kt. samtrygg 2010" xfId="10263" xr:uid="{00000000-0005-0000-0000-00009D010000}"/>
    <cellStyle name="20% - Accent3 26" xfId="1029" xr:uid="{00000000-0005-0000-0000-00009E010000}"/>
    <cellStyle name="20% - Accent3 26 2" xfId="6326" xr:uid="{00000000-0005-0000-0000-00009F010000}"/>
    <cellStyle name="20% - Accent3 26 3" xfId="7992" xr:uid="{00000000-0005-0000-0000-0000A0010000}"/>
    <cellStyle name="20% - Accent3 26_4.2 kt. samtrygg 2010" xfId="8912" xr:uid="{00000000-0005-0000-0000-0000A1010000}"/>
    <cellStyle name="20% - Accent3 27" xfId="1070" xr:uid="{00000000-0005-0000-0000-0000A2010000}"/>
    <cellStyle name="20% - Accent3 27 2" xfId="6327" xr:uid="{00000000-0005-0000-0000-0000A3010000}"/>
    <cellStyle name="20% - Accent3 27 3" xfId="8025" xr:uid="{00000000-0005-0000-0000-0000A4010000}"/>
    <cellStyle name="20% - Accent3 27_4.2 kt. samtrygg 2010" xfId="8827" xr:uid="{00000000-0005-0000-0000-0000A5010000}"/>
    <cellStyle name="20% - Accent3 28" xfId="1111" xr:uid="{00000000-0005-0000-0000-0000A6010000}"/>
    <cellStyle name="20% - Accent3 28 2" xfId="6328" xr:uid="{00000000-0005-0000-0000-0000A7010000}"/>
    <cellStyle name="20% - Accent3 28 3" xfId="8058" xr:uid="{00000000-0005-0000-0000-0000A8010000}"/>
    <cellStyle name="20% - Accent3 28_4.2 kt. samtrygg 2010" xfId="9092" xr:uid="{00000000-0005-0000-0000-0000A9010000}"/>
    <cellStyle name="20% - Accent3 29" xfId="1147" xr:uid="{00000000-0005-0000-0000-0000AA010000}"/>
    <cellStyle name="20% - Accent3 29 2" xfId="6329" xr:uid="{00000000-0005-0000-0000-0000AB010000}"/>
    <cellStyle name="20% - Accent3 29 3" xfId="8088" xr:uid="{00000000-0005-0000-0000-0000AC010000}"/>
    <cellStyle name="20% - Accent3 29_4.2 kt. samtrygg 2010" xfId="10015" xr:uid="{00000000-0005-0000-0000-0000AD010000}"/>
    <cellStyle name="20% - Accent3 3" xfId="88" xr:uid="{00000000-0005-0000-0000-0000AE010000}"/>
    <cellStyle name="20% - Accent3 3 2" xfId="1789" xr:uid="{00000000-0005-0000-0000-0000AF010000}"/>
    <cellStyle name="20% - Accent3 3 3" xfId="2800" xr:uid="{00000000-0005-0000-0000-0000B0010000}"/>
    <cellStyle name="20% - Accent3 3 3 2" xfId="6330" xr:uid="{00000000-0005-0000-0000-0000B1010000}"/>
    <cellStyle name="20% - Accent3 3 3 3" xfId="8383" xr:uid="{00000000-0005-0000-0000-0000B2010000}"/>
    <cellStyle name="20% - Accent3 3 3_4.2 kt. samtrygg 2010" xfId="8797" xr:uid="{00000000-0005-0000-0000-0000B3010000}"/>
    <cellStyle name="20% - Accent3 3 4" xfId="3316" xr:uid="{00000000-0005-0000-0000-0000B4010000}"/>
    <cellStyle name="20% - Accent3 3 5" xfId="3537" xr:uid="{00000000-0005-0000-0000-0000B5010000}"/>
    <cellStyle name="20% - Accent3 3 6" xfId="3757" xr:uid="{00000000-0005-0000-0000-0000B6010000}"/>
    <cellStyle name="20% - Accent3 3 7" xfId="3933" xr:uid="{00000000-0005-0000-0000-0000B7010000}"/>
    <cellStyle name="20% - Accent3 3 8" xfId="4101" xr:uid="{00000000-0005-0000-0000-0000B8010000}"/>
    <cellStyle name="20% - Accent3 30" xfId="1193" xr:uid="{00000000-0005-0000-0000-0000B9010000}"/>
    <cellStyle name="20% - Accent3 30 2" xfId="6331" xr:uid="{00000000-0005-0000-0000-0000BA010000}"/>
    <cellStyle name="20% - Accent3 30 3" xfId="8124" xr:uid="{00000000-0005-0000-0000-0000BB010000}"/>
    <cellStyle name="20% - Accent3 30_4.2 kt. samtrygg 2010" xfId="9744" xr:uid="{00000000-0005-0000-0000-0000BC010000}"/>
    <cellStyle name="20% - Accent3 31" xfId="1233" xr:uid="{00000000-0005-0000-0000-0000BD010000}"/>
    <cellStyle name="20% - Accent3 31 2" xfId="6332" xr:uid="{00000000-0005-0000-0000-0000BE010000}"/>
    <cellStyle name="20% - Accent3 31 3" xfId="8156" xr:uid="{00000000-0005-0000-0000-0000BF010000}"/>
    <cellStyle name="20% - Accent3 31_4.2 kt. samtrygg 2010" xfId="9327" xr:uid="{00000000-0005-0000-0000-0000C0010000}"/>
    <cellStyle name="20% - Accent3 32" xfId="1275" xr:uid="{00000000-0005-0000-0000-0000C1010000}"/>
    <cellStyle name="20% - Accent3 32 2" xfId="6333" xr:uid="{00000000-0005-0000-0000-0000C2010000}"/>
    <cellStyle name="20% - Accent3 32 3" xfId="8190" xr:uid="{00000000-0005-0000-0000-0000C3010000}"/>
    <cellStyle name="20% - Accent3 32_4.2 kt. samtrygg 2010" xfId="9917" xr:uid="{00000000-0005-0000-0000-0000C4010000}"/>
    <cellStyle name="20% - Accent3 33" xfId="1317" xr:uid="{00000000-0005-0000-0000-0000C5010000}"/>
    <cellStyle name="20% - Accent3 33 2" xfId="6334" xr:uid="{00000000-0005-0000-0000-0000C6010000}"/>
    <cellStyle name="20% - Accent3 33 3" xfId="8223" xr:uid="{00000000-0005-0000-0000-0000C7010000}"/>
    <cellStyle name="20% - Accent3 33_4.2 kt. samtrygg 2010" xfId="8648" xr:uid="{00000000-0005-0000-0000-0000C8010000}"/>
    <cellStyle name="20% - Accent3 34" xfId="1354" xr:uid="{00000000-0005-0000-0000-0000C9010000}"/>
    <cellStyle name="20% - Accent3 34 2" xfId="6335" xr:uid="{00000000-0005-0000-0000-0000CA010000}"/>
    <cellStyle name="20% - Accent3 34 3" xfId="8254" xr:uid="{00000000-0005-0000-0000-0000CB010000}"/>
    <cellStyle name="20% - Accent3 34_4.2 kt. samtrygg 2010" xfId="8803" xr:uid="{00000000-0005-0000-0000-0000CC010000}"/>
    <cellStyle name="20% - Accent3 35" xfId="1399" xr:uid="{00000000-0005-0000-0000-0000CD010000}"/>
    <cellStyle name="20% - Accent3 35 2" xfId="6336" xr:uid="{00000000-0005-0000-0000-0000CE010000}"/>
    <cellStyle name="20% - Accent3 35 3" xfId="8289" xr:uid="{00000000-0005-0000-0000-0000CF010000}"/>
    <cellStyle name="20% - Accent3 35_4.2 kt. samtrygg 2010" xfId="9540" xr:uid="{00000000-0005-0000-0000-0000D0010000}"/>
    <cellStyle name="20% - Accent3 36" xfId="1440" xr:uid="{00000000-0005-0000-0000-0000D1010000}"/>
    <cellStyle name="20% - Accent3 37" xfId="1480" xr:uid="{00000000-0005-0000-0000-0000D2010000}"/>
    <cellStyle name="20% - Accent3 38" xfId="1522" xr:uid="{00000000-0005-0000-0000-0000D3010000}"/>
    <cellStyle name="20% - Accent3 39" xfId="1563" xr:uid="{00000000-0005-0000-0000-0000D4010000}"/>
    <cellStyle name="20% - Accent3 4" xfId="127" xr:uid="{00000000-0005-0000-0000-0000D5010000}"/>
    <cellStyle name="20% - Accent3 4 2" xfId="1791" xr:uid="{00000000-0005-0000-0000-0000D6010000}"/>
    <cellStyle name="20% - Accent3 4 3" xfId="2799" xr:uid="{00000000-0005-0000-0000-0000D7010000}"/>
    <cellStyle name="20% - Accent3 4 3 2" xfId="6337" xr:uid="{00000000-0005-0000-0000-0000D8010000}"/>
    <cellStyle name="20% - Accent3 4 3 3" xfId="8382" xr:uid="{00000000-0005-0000-0000-0000D9010000}"/>
    <cellStyle name="20% - Accent3 4 3_4.2 kt. samtrygg 2010" xfId="9250" xr:uid="{00000000-0005-0000-0000-0000DA010000}"/>
    <cellStyle name="20% - Accent3 4 4" xfId="3315" xr:uid="{00000000-0005-0000-0000-0000DB010000}"/>
    <cellStyle name="20% - Accent3 4 5" xfId="3536" xr:uid="{00000000-0005-0000-0000-0000DC010000}"/>
    <cellStyle name="20% - Accent3 4 6" xfId="3756" xr:uid="{00000000-0005-0000-0000-0000DD010000}"/>
    <cellStyle name="20% - Accent3 4 7" xfId="3932" xr:uid="{00000000-0005-0000-0000-0000DE010000}"/>
    <cellStyle name="20% - Accent3 4 8" xfId="4100" xr:uid="{00000000-0005-0000-0000-0000DF010000}"/>
    <cellStyle name="20% - Accent3 40" xfId="1604" xr:uid="{00000000-0005-0000-0000-0000E0010000}"/>
    <cellStyle name="20% - Accent3 41" xfId="1645" xr:uid="{00000000-0005-0000-0000-0000E1010000}"/>
    <cellStyle name="20% - Accent3 42" xfId="1686" xr:uid="{00000000-0005-0000-0000-0000E2010000}"/>
    <cellStyle name="20% - Accent3 43" xfId="1730" xr:uid="{00000000-0005-0000-0000-0000E3010000}"/>
    <cellStyle name="20% - Accent3 44" xfId="1786" xr:uid="{00000000-0005-0000-0000-0000E4010000}"/>
    <cellStyle name="20% - Accent3 45" xfId="2803" xr:uid="{00000000-0005-0000-0000-0000E5010000}"/>
    <cellStyle name="20% - Accent3 46" xfId="3319" xr:uid="{00000000-0005-0000-0000-0000E6010000}"/>
    <cellStyle name="20% - Accent3 47" xfId="3540" xr:uid="{00000000-0005-0000-0000-0000E7010000}"/>
    <cellStyle name="20% - Accent3 48" xfId="3760" xr:uid="{00000000-0005-0000-0000-0000E8010000}"/>
    <cellStyle name="20% - Accent3 49" xfId="3935" xr:uid="{00000000-0005-0000-0000-0000E9010000}"/>
    <cellStyle name="20% - Accent3 5" xfId="168" xr:uid="{00000000-0005-0000-0000-0000EA010000}"/>
    <cellStyle name="20% - Accent3 5 2" xfId="1792" xr:uid="{00000000-0005-0000-0000-0000EB010000}"/>
    <cellStyle name="20% - Accent3 5 2 2" xfId="6338" xr:uid="{00000000-0005-0000-0000-0000EC010000}"/>
    <cellStyle name="20% - Accent3 5 2 3" xfId="8327" xr:uid="{00000000-0005-0000-0000-0000ED010000}"/>
    <cellStyle name="20% - Accent3 5 2_4.2 kt. samtrygg 2010" xfId="9555" xr:uid="{00000000-0005-0000-0000-0000EE010000}"/>
    <cellStyle name="20% - Accent3 5 3" xfId="2774" xr:uid="{00000000-0005-0000-0000-0000EF010000}"/>
    <cellStyle name="20% - Accent3 5 4" xfId="3313" xr:uid="{00000000-0005-0000-0000-0000F0010000}"/>
    <cellStyle name="20% - Accent3 5 5" xfId="3534" xr:uid="{00000000-0005-0000-0000-0000F1010000}"/>
    <cellStyle name="20% - Accent3 5 6" xfId="3754" xr:uid="{00000000-0005-0000-0000-0000F2010000}"/>
    <cellStyle name="20% - Accent3 5 7" xfId="3931" xr:uid="{00000000-0005-0000-0000-0000F3010000}"/>
    <cellStyle name="20% - Accent3 5 8" xfId="4099" xr:uid="{00000000-0005-0000-0000-0000F4010000}"/>
    <cellStyle name="20% - Accent3 50" xfId="4103" xr:uid="{00000000-0005-0000-0000-0000F5010000}"/>
    <cellStyle name="20% - Accent3 6" xfId="209" xr:uid="{00000000-0005-0000-0000-0000F6010000}"/>
    <cellStyle name="20% - Accent3 6 2" xfId="6339" xr:uid="{00000000-0005-0000-0000-0000F7010000}"/>
    <cellStyle name="20% - Accent3 7" xfId="250" xr:uid="{00000000-0005-0000-0000-0000F8010000}"/>
    <cellStyle name="20% - Accent3 7 2" xfId="6340" xr:uid="{00000000-0005-0000-0000-0000F9010000}"/>
    <cellStyle name="20% - Accent3 8" xfId="291" xr:uid="{00000000-0005-0000-0000-0000FA010000}"/>
    <cellStyle name="20% - Accent3 8 2" xfId="6341" xr:uid="{00000000-0005-0000-0000-0000FB010000}"/>
    <cellStyle name="20% - Accent3 9" xfId="332" xr:uid="{00000000-0005-0000-0000-0000FC010000}"/>
    <cellStyle name="20% - Accent3 9 2" xfId="6342" xr:uid="{00000000-0005-0000-0000-0000FD010000}"/>
    <cellStyle name="20% - Accent4" xfId="32" builtinId="42" customBuiltin="1"/>
    <cellStyle name="20% - Accent4 10" xfId="372" xr:uid="{00000000-0005-0000-0000-0000FF010000}"/>
    <cellStyle name="20% - Accent4 10 2" xfId="6343" xr:uid="{00000000-0005-0000-0000-000000020000}"/>
    <cellStyle name="20% - Accent4 11" xfId="413" xr:uid="{00000000-0005-0000-0000-000001020000}"/>
    <cellStyle name="20% - Accent4 11 2" xfId="6344" xr:uid="{00000000-0005-0000-0000-000002020000}"/>
    <cellStyle name="20% - Accent4 12" xfId="454" xr:uid="{00000000-0005-0000-0000-000003020000}"/>
    <cellStyle name="20% - Accent4 12 2" xfId="6345" xr:uid="{00000000-0005-0000-0000-000004020000}"/>
    <cellStyle name="20% - Accent4 13" xfId="495" xr:uid="{00000000-0005-0000-0000-000005020000}"/>
    <cellStyle name="20% - Accent4 13 2" xfId="6346" xr:uid="{00000000-0005-0000-0000-000006020000}"/>
    <cellStyle name="20% - Accent4 14" xfId="536" xr:uid="{00000000-0005-0000-0000-000007020000}"/>
    <cellStyle name="20% - Accent4 14 2" xfId="6347" xr:uid="{00000000-0005-0000-0000-000008020000}"/>
    <cellStyle name="20% - Accent4 14 3" xfId="7599" xr:uid="{00000000-0005-0000-0000-000009020000}"/>
    <cellStyle name="20% - Accent4 14_4.2 kt. samtrygg 2010" xfId="8932" xr:uid="{00000000-0005-0000-0000-00000A020000}"/>
    <cellStyle name="20% - Accent4 15" xfId="577" xr:uid="{00000000-0005-0000-0000-00000B020000}"/>
    <cellStyle name="20% - Accent4 15 2" xfId="6348" xr:uid="{00000000-0005-0000-0000-00000C020000}"/>
    <cellStyle name="20% - Accent4 15 3" xfId="7628" xr:uid="{00000000-0005-0000-0000-00000D020000}"/>
    <cellStyle name="20% - Accent4 15_4.2 kt. samtrygg 2010" xfId="9774" xr:uid="{00000000-0005-0000-0000-00000E020000}"/>
    <cellStyle name="20% - Accent4 16" xfId="618" xr:uid="{00000000-0005-0000-0000-00000F020000}"/>
    <cellStyle name="20% - Accent4 16 2" xfId="6349" xr:uid="{00000000-0005-0000-0000-000010020000}"/>
    <cellStyle name="20% - Accent4 16 3" xfId="7661" xr:uid="{00000000-0005-0000-0000-000011020000}"/>
    <cellStyle name="20% - Accent4 16_4.2 kt. samtrygg 2010" xfId="9276" xr:uid="{00000000-0005-0000-0000-000012020000}"/>
    <cellStyle name="20% - Accent4 17" xfId="659" xr:uid="{00000000-0005-0000-0000-000013020000}"/>
    <cellStyle name="20% - Accent4 17 2" xfId="6350" xr:uid="{00000000-0005-0000-0000-000014020000}"/>
    <cellStyle name="20% - Accent4 17 3" xfId="7694" xr:uid="{00000000-0005-0000-0000-000015020000}"/>
    <cellStyle name="20% - Accent4 17_4.2 kt. samtrygg 2010" xfId="8674" xr:uid="{00000000-0005-0000-0000-000016020000}"/>
    <cellStyle name="20% - Accent4 18" xfId="700" xr:uid="{00000000-0005-0000-0000-000017020000}"/>
    <cellStyle name="20% - Accent4 18 2" xfId="6351" xr:uid="{00000000-0005-0000-0000-000018020000}"/>
    <cellStyle name="20% - Accent4 18 3" xfId="7727" xr:uid="{00000000-0005-0000-0000-000019020000}"/>
    <cellStyle name="20% - Accent4 18_4.2 kt. samtrygg 2010" xfId="9020" xr:uid="{00000000-0005-0000-0000-00001A020000}"/>
    <cellStyle name="20% - Accent4 19" xfId="741" xr:uid="{00000000-0005-0000-0000-00001B020000}"/>
    <cellStyle name="20% - Accent4 19 2" xfId="6352" xr:uid="{00000000-0005-0000-0000-00001C020000}"/>
    <cellStyle name="20% - Accent4 19 3" xfId="7760" xr:uid="{00000000-0005-0000-0000-00001D020000}"/>
    <cellStyle name="20% - Accent4 19_4.2 kt. samtrygg 2010" xfId="9933" xr:uid="{00000000-0005-0000-0000-00001E020000}"/>
    <cellStyle name="20% - Accent4 2" xfId="48" xr:uid="{00000000-0005-0000-0000-00001F020000}"/>
    <cellStyle name="20% - Accent4 2 10" xfId="6144" xr:uid="{00000000-0005-0000-0000-000020020000}"/>
    <cellStyle name="20% - Accent4 2 11" xfId="6353" xr:uid="{00000000-0005-0000-0000-000021020000}"/>
    <cellStyle name="20% - Accent4 2 2" xfId="1794" xr:uid="{00000000-0005-0000-0000-000022020000}"/>
    <cellStyle name="20% - Accent4 2 2 2" xfId="6145" xr:uid="{00000000-0005-0000-0000-000023020000}"/>
    <cellStyle name="20% - Accent4 2 2 3" xfId="6354" xr:uid="{00000000-0005-0000-0000-000024020000}"/>
    <cellStyle name="20% - Accent4 2 3" xfId="2735" xr:uid="{00000000-0005-0000-0000-000025020000}"/>
    <cellStyle name="20% - Accent4 2 3 2" xfId="6146" xr:uid="{00000000-0005-0000-0000-000026020000}"/>
    <cellStyle name="20% - Accent4 2 3 3" xfId="6355" xr:uid="{00000000-0005-0000-0000-000027020000}"/>
    <cellStyle name="20% - Accent4 2 4" xfId="3311" xr:uid="{00000000-0005-0000-0000-000028020000}"/>
    <cellStyle name="20% - Accent4 2 4 2" xfId="6356" xr:uid="{00000000-0005-0000-0000-000029020000}"/>
    <cellStyle name="20% - Accent4 2 5" xfId="3532" xr:uid="{00000000-0005-0000-0000-00002A020000}"/>
    <cellStyle name="20% - Accent4 2 5 2" xfId="6357" xr:uid="{00000000-0005-0000-0000-00002B020000}"/>
    <cellStyle name="20% - Accent4 2 6" xfId="3752" xr:uid="{00000000-0005-0000-0000-00002C020000}"/>
    <cellStyle name="20% - Accent4 2 7" xfId="3929" xr:uid="{00000000-0005-0000-0000-00002D020000}"/>
    <cellStyle name="20% - Accent4 2 8" xfId="4097" xr:uid="{00000000-0005-0000-0000-00002E020000}"/>
    <cellStyle name="20% - Accent4 2 9" xfId="5234" xr:uid="{00000000-0005-0000-0000-00002F020000}"/>
    <cellStyle name="20% - Accent4 20" xfId="782" xr:uid="{00000000-0005-0000-0000-000030020000}"/>
    <cellStyle name="20% - Accent4 20 2" xfId="6358" xr:uid="{00000000-0005-0000-0000-000031020000}"/>
    <cellStyle name="20% - Accent4 20 3" xfId="7793" xr:uid="{00000000-0005-0000-0000-000032020000}"/>
    <cellStyle name="20% - Accent4 20_4.2 kt. samtrygg 2010" xfId="9190" xr:uid="{00000000-0005-0000-0000-000033020000}"/>
    <cellStyle name="20% - Accent4 21" xfId="823" xr:uid="{00000000-0005-0000-0000-000034020000}"/>
    <cellStyle name="20% - Accent4 21 2" xfId="6359" xr:uid="{00000000-0005-0000-0000-000035020000}"/>
    <cellStyle name="20% - Accent4 21 3" xfId="7826" xr:uid="{00000000-0005-0000-0000-000036020000}"/>
    <cellStyle name="20% - Accent4 21_4.2 kt. samtrygg 2010" xfId="9467" xr:uid="{00000000-0005-0000-0000-000037020000}"/>
    <cellStyle name="20% - Accent4 22" xfId="864" xr:uid="{00000000-0005-0000-0000-000038020000}"/>
    <cellStyle name="20% - Accent4 22 2" xfId="6360" xr:uid="{00000000-0005-0000-0000-000039020000}"/>
    <cellStyle name="20% - Accent4 22 3" xfId="7859" xr:uid="{00000000-0005-0000-0000-00003A020000}"/>
    <cellStyle name="20% - Accent4 22_4.2 kt. samtrygg 2010" xfId="10079" xr:uid="{00000000-0005-0000-0000-00003B020000}"/>
    <cellStyle name="20% - Accent4 23" xfId="905" xr:uid="{00000000-0005-0000-0000-00003C020000}"/>
    <cellStyle name="20% - Accent4 23 2" xfId="6361" xr:uid="{00000000-0005-0000-0000-00003D020000}"/>
    <cellStyle name="20% - Accent4 23 3" xfId="7892" xr:uid="{00000000-0005-0000-0000-00003E020000}"/>
    <cellStyle name="20% - Accent4 23_4.2 kt. samtrygg 2010" xfId="8726" xr:uid="{00000000-0005-0000-0000-00003F020000}"/>
    <cellStyle name="20% - Accent4 24" xfId="946" xr:uid="{00000000-0005-0000-0000-000040020000}"/>
    <cellStyle name="20% - Accent4 24 2" xfId="6362" xr:uid="{00000000-0005-0000-0000-000041020000}"/>
    <cellStyle name="20% - Accent4 24 3" xfId="7925" xr:uid="{00000000-0005-0000-0000-000042020000}"/>
    <cellStyle name="20% - Accent4 24_4.2 kt. samtrygg 2010" xfId="8682" xr:uid="{00000000-0005-0000-0000-000043020000}"/>
    <cellStyle name="20% - Accent4 25" xfId="987" xr:uid="{00000000-0005-0000-0000-000044020000}"/>
    <cellStyle name="20% - Accent4 25 2" xfId="6363" xr:uid="{00000000-0005-0000-0000-000045020000}"/>
    <cellStyle name="20% - Accent4 25 3" xfId="7958" xr:uid="{00000000-0005-0000-0000-000046020000}"/>
    <cellStyle name="20% - Accent4 25_4.2 kt. samtrygg 2010" xfId="9697" xr:uid="{00000000-0005-0000-0000-000047020000}"/>
    <cellStyle name="20% - Accent4 26" xfId="1028" xr:uid="{00000000-0005-0000-0000-000048020000}"/>
    <cellStyle name="20% - Accent4 26 2" xfId="6364" xr:uid="{00000000-0005-0000-0000-000049020000}"/>
    <cellStyle name="20% - Accent4 26 3" xfId="7991" xr:uid="{00000000-0005-0000-0000-00004A020000}"/>
    <cellStyle name="20% - Accent4 26_4.2 kt. samtrygg 2010" xfId="9150" xr:uid="{00000000-0005-0000-0000-00004B020000}"/>
    <cellStyle name="20% - Accent4 27" xfId="1069" xr:uid="{00000000-0005-0000-0000-00004C020000}"/>
    <cellStyle name="20% - Accent4 27 2" xfId="6365" xr:uid="{00000000-0005-0000-0000-00004D020000}"/>
    <cellStyle name="20% - Accent4 27 3" xfId="8024" xr:uid="{00000000-0005-0000-0000-00004E020000}"/>
    <cellStyle name="20% - Accent4 27_4.2 kt. samtrygg 2010" xfId="10077" xr:uid="{00000000-0005-0000-0000-00004F020000}"/>
    <cellStyle name="20% - Accent4 28" xfId="1110" xr:uid="{00000000-0005-0000-0000-000050020000}"/>
    <cellStyle name="20% - Accent4 28 2" xfId="6366" xr:uid="{00000000-0005-0000-0000-000051020000}"/>
    <cellStyle name="20% - Accent4 28 3" xfId="8057" xr:uid="{00000000-0005-0000-0000-000052020000}"/>
    <cellStyle name="20% - Accent4 28_4.2 kt. samtrygg 2010" xfId="8923" xr:uid="{00000000-0005-0000-0000-000053020000}"/>
    <cellStyle name="20% - Accent4 29" xfId="1155" xr:uid="{00000000-0005-0000-0000-000054020000}"/>
    <cellStyle name="20% - Accent4 29 2" xfId="6367" xr:uid="{00000000-0005-0000-0000-000055020000}"/>
    <cellStyle name="20% - Accent4 29 3" xfId="8095" xr:uid="{00000000-0005-0000-0000-000056020000}"/>
    <cellStyle name="20% - Accent4 29_4.2 kt. samtrygg 2010" xfId="9724" xr:uid="{00000000-0005-0000-0000-000057020000}"/>
    <cellStyle name="20% - Accent4 3" xfId="89" xr:uid="{00000000-0005-0000-0000-000058020000}"/>
    <cellStyle name="20% - Accent4 3 2" xfId="1796" xr:uid="{00000000-0005-0000-0000-000059020000}"/>
    <cellStyle name="20% - Accent4 3 3" xfId="2647" xr:uid="{00000000-0005-0000-0000-00005A020000}"/>
    <cellStyle name="20% - Accent4 3 3 2" xfId="6368" xr:uid="{00000000-0005-0000-0000-00005B020000}"/>
    <cellStyle name="20% - Accent4 3 3 3" xfId="8381" xr:uid="{00000000-0005-0000-0000-00005C020000}"/>
    <cellStyle name="20% - Accent4 3 3_4.2 kt. samtrygg 2010" xfId="9516" xr:uid="{00000000-0005-0000-0000-00005D020000}"/>
    <cellStyle name="20% - Accent4 3 4" xfId="3310" xr:uid="{00000000-0005-0000-0000-00005E020000}"/>
    <cellStyle name="20% - Accent4 3 5" xfId="3531" xr:uid="{00000000-0005-0000-0000-00005F020000}"/>
    <cellStyle name="20% - Accent4 3 6" xfId="3751" xr:uid="{00000000-0005-0000-0000-000060020000}"/>
    <cellStyle name="20% - Accent4 3 7" xfId="3928" xr:uid="{00000000-0005-0000-0000-000061020000}"/>
    <cellStyle name="20% - Accent4 3 8" xfId="4096" xr:uid="{00000000-0005-0000-0000-000062020000}"/>
    <cellStyle name="20% - Accent4 30" xfId="1192" xr:uid="{00000000-0005-0000-0000-000063020000}"/>
    <cellStyle name="20% - Accent4 30 2" xfId="6369" xr:uid="{00000000-0005-0000-0000-000064020000}"/>
    <cellStyle name="20% - Accent4 30 3" xfId="8123" xr:uid="{00000000-0005-0000-0000-000065020000}"/>
    <cellStyle name="20% - Accent4 30_4.2 kt. samtrygg 2010" xfId="10231" xr:uid="{00000000-0005-0000-0000-000066020000}"/>
    <cellStyle name="20% - Accent4 31" xfId="1232" xr:uid="{00000000-0005-0000-0000-000067020000}"/>
    <cellStyle name="20% - Accent4 31 2" xfId="6370" xr:uid="{00000000-0005-0000-0000-000068020000}"/>
    <cellStyle name="20% - Accent4 31 3" xfId="8155" xr:uid="{00000000-0005-0000-0000-000069020000}"/>
    <cellStyle name="20% - Accent4 31_4.2 kt. samtrygg 2010" xfId="10197" xr:uid="{00000000-0005-0000-0000-00006A020000}"/>
    <cellStyle name="20% - Accent4 32" xfId="1274" xr:uid="{00000000-0005-0000-0000-00006B020000}"/>
    <cellStyle name="20% - Accent4 32 2" xfId="6371" xr:uid="{00000000-0005-0000-0000-00006C020000}"/>
    <cellStyle name="20% - Accent4 32 3" xfId="8189" xr:uid="{00000000-0005-0000-0000-00006D020000}"/>
    <cellStyle name="20% - Accent4 32_4.2 kt. samtrygg 2010" xfId="9806" xr:uid="{00000000-0005-0000-0000-00006E020000}"/>
    <cellStyle name="20% - Accent4 33" xfId="1316" xr:uid="{00000000-0005-0000-0000-00006F020000}"/>
    <cellStyle name="20% - Accent4 33 2" xfId="6372" xr:uid="{00000000-0005-0000-0000-000070020000}"/>
    <cellStyle name="20% - Accent4 33 3" xfId="8222" xr:uid="{00000000-0005-0000-0000-000071020000}"/>
    <cellStyle name="20% - Accent4 33_4.2 kt. samtrygg 2010" xfId="8679" xr:uid="{00000000-0005-0000-0000-000072020000}"/>
    <cellStyle name="20% - Accent4 34" xfId="1353" xr:uid="{00000000-0005-0000-0000-000073020000}"/>
    <cellStyle name="20% - Accent4 34 2" xfId="6373" xr:uid="{00000000-0005-0000-0000-000074020000}"/>
    <cellStyle name="20% - Accent4 34 3" xfId="8253" xr:uid="{00000000-0005-0000-0000-000075020000}"/>
    <cellStyle name="20% - Accent4 34_4.2 kt. samtrygg 2010" xfId="10218" xr:uid="{00000000-0005-0000-0000-000076020000}"/>
    <cellStyle name="20% - Accent4 35" xfId="1398" xr:uid="{00000000-0005-0000-0000-000077020000}"/>
    <cellStyle name="20% - Accent4 35 2" xfId="6374" xr:uid="{00000000-0005-0000-0000-000078020000}"/>
    <cellStyle name="20% - Accent4 35 3" xfId="8288" xr:uid="{00000000-0005-0000-0000-000079020000}"/>
    <cellStyle name="20% - Accent4 35_4.2 kt. samtrygg 2010" xfId="8804" xr:uid="{00000000-0005-0000-0000-00007A020000}"/>
    <cellStyle name="20% - Accent4 36" xfId="1439" xr:uid="{00000000-0005-0000-0000-00007B020000}"/>
    <cellStyle name="20% - Accent4 37" xfId="1479" xr:uid="{00000000-0005-0000-0000-00007C020000}"/>
    <cellStyle name="20% - Accent4 38" xfId="1521" xr:uid="{00000000-0005-0000-0000-00007D020000}"/>
    <cellStyle name="20% - Accent4 39" xfId="1562" xr:uid="{00000000-0005-0000-0000-00007E020000}"/>
    <cellStyle name="20% - Accent4 4" xfId="126" xr:uid="{00000000-0005-0000-0000-00007F020000}"/>
    <cellStyle name="20% - Accent4 4 2" xfId="1798" xr:uid="{00000000-0005-0000-0000-000080020000}"/>
    <cellStyle name="20% - Accent4 4 3" xfId="2613" xr:uid="{00000000-0005-0000-0000-000081020000}"/>
    <cellStyle name="20% - Accent4 4 3 2" xfId="6375" xr:uid="{00000000-0005-0000-0000-000082020000}"/>
    <cellStyle name="20% - Accent4 4 3 3" xfId="8380" xr:uid="{00000000-0005-0000-0000-000083020000}"/>
    <cellStyle name="20% - Accent4 4 3_4.2 kt. samtrygg 2010" xfId="10247" xr:uid="{00000000-0005-0000-0000-000084020000}"/>
    <cellStyle name="20% - Accent4 4 4" xfId="3308" xr:uid="{00000000-0005-0000-0000-000085020000}"/>
    <cellStyle name="20% - Accent4 4 5" xfId="3529" xr:uid="{00000000-0005-0000-0000-000086020000}"/>
    <cellStyle name="20% - Accent4 4 6" xfId="3749" xr:uid="{00000000-0005-0000-0000-000087020000}"/>
    <cellStyle name="20% - Accent4 4 7" xfId="3927" xr:uid="{00000000-0005-0000-0000-000088020000}"/>
    <cellStyle name="20% - Accent4 4 8" xfId="4095" xr:uid="{00000000-0005-0000-0000-000089020000}"/>
    <cellStyle name="20% - Accent4 40" xfId="1603" xr:uid="{00000000-0005-0000-0000-00008A020000}"/>
    <cellStyle name="20% - Accent4 41" xfId="1644" xr:uid="{00000000-0005-0000-0000-00008B020000}"/>
    <cellStyle name="20% - Accent4 42" xfId="1685" xr:uid="{00000000-0005-0000-0000-00008C020000}"/>
    <cellStyle name="20% - Accent4 43" xfId="1731" xr:uid="{00000000-0005-0000-0000-00008D020000}"/>
    <cellStyle name="20% - Accent4 44" xfId="1793" xr:uid="{00000000-0005-0000-0000-00008E020000}"/>
    <cellStyle name="20% - Accent4 45" xfId="2757" xr:uid="{00000000-0005-0000-0000-00008F020000}"/>
    <cellStyle name="20% - Accent4 46" xfId="3312" xr:uid="{00000000-0005-0000-0000-000090020000}"/>
    <cellStyle name="20% - Accent4 47" xfId="3533" xr:uid="{00000000-0005-0000-0000-000091020000}"/>
    <cellStyle name="20% - Accent4 48" xfId="3753" xr:uid="{00000000-0005-0000-0000-000092020000}"/>
    <cellStyle name="20% - Accent4 49" xfId="3930" xr:uid="{00000000-0005-0000-0000-000093020000}"/>
    <cellStyle name="20% - Accent4 5" xfId="167" xr:uid="{00000000-0005-0000-0000-000094020000}"/>
    <cellStyle name="20% - Accent4 5 2" xfId="1800" xr:uid="{00000000-0005-0000-0000-000095020000}"/>
    <cellStyle name="20% - Accent4 5 2 2" xfId="6376" xr:uid="{00000000-0005-0000-0000-000096020000}"/>
    <cellStyle name="20% - Accent4 5 2 3" xfId="8328" xr:uid="{00000000-0005-0000-0000-000097020000}"/>
    <cellStyle name="20% - Accent4 5 2_4.2 kt. samtrygg 2010" xfId="8605" xr:uid="{00000000-0005-0000-0000-000098020000}"/>
    <cellStyle name="20% - Accent4 5 3" xfId="2579" xr:uid="{00000000-0005-0000-0000-000099020000}"/>
    <cellStyle name="20% - Accent4 5 4" xfId="3306" xr:uid="{00000000-0005-0000-0000-00009A020000}"/>
    <cellStyle name="20% - Accent4 5 5" xfId="3527" xr:uid="{00000000-0005-0000-0000-00009B020000}"/>
    <cellStyle name="20% - Accent4 5 6" xfId="3747" xr:uid="{00000000-0005-0000-0000-00009C020000}"/>
    <cellStyle name="20% - Accent4 5 7" xfId="3926" xr:uid="{00000000-0005-0000-0000-00009D020000}"/>
    <cellStyle name="20% - Accent4 5 8" xfId="4094" xr:uid="{00000000-0005-0000-0000-00009E020000}"/>
    <cellStyle name="20% - Accent4 50" xfId="4098" xr:uid="{00000000-0005-0000-0000-00009F020000}"/>
    <cellStyle name="20% - Accent4 6" xfId="208" xr:uid="{00000000-0005-0000-0000-0000A0020000}"/>
    <cellStyle name="20% - Accent4 6 2" xfId="6377" xr:uid="{00000000-0005-0000-0000-0000A1020000}"/>
    <cellStyle name="20% - Accent4 7" xfId="249" xr:uid="{00000000-0005-0000-0000-0000A2020000}"/>
    <cellStyle name="20% - Accent4 7 2" xfId="6378" xr:uid="{00000000-0005-0000-0000-0000A3020000}"/>
    <cellStyle name="20% - Accent4 8" xfId="290" xr:uid="{00000000-0005-0000-0000-0000A4020000}"/>
    <cellStyle name="20% - Accent4 8 2" xfId="6379" xr:uid="{00000000-0005-0000-0000-0000A5020000}"/>
    <cellStyle name="20% - Accent4 9" xfId="331" xr:uid="{00000000-0005-0000-0000-0000A6020000}"/>
    <cellStyle name="20% - Accent4 9 2" xfId="6380" xr:uid="{00000000-0005-0000-0000-0000A7020000}"/>
    <cellStyle name="20% - Accent5" xfId="36" builtinId="46" customBuiltin="1"/>
    <cellStyle name="20% - Accent5 10" xfId="371" xr:uid="{00000000-0005-0000-0000-0000A9020000}"/>
    <cellStyle name="20% - Accent5 11" xfId="412" xr:uid="{00000000-0005-0000-0000-0000AA020000}"/>
    <cellStyle name="20% - Accent5 12" xfId="453" xr:uid="{00000000-0005-0000-0000-0000AB020000}"/>
    <cellStyle name="20% - Accent5 13" xfId="494" xr:uid="{00000000-0005-0000-0000-0000AC020000}"/>
    <cellStyle name="20% - Accent5 14" xfId="535" xr:uid="{00000000-0005-0000-0000-0000AD020000}"/>
    <cellStyle name="20% - Accent5 15" xfId="576" xr:uid="{00000000-0005-0000-0000-0000AE020000}"/>
    <cellStyle name="20% - Accent5 16" xfId="617" xr:uid="{00000000-0005-0000-0000-0000AF020000}"/>
    <cellStyle name="20% - Accent5 17" xfId="658" xr:uid="{00000000-0005-0000-0000-0000B0020000}"/>
    <cellStyle name="20% - Accent5 18" xfId="699" xr:uid="{00000000-0005-0000-0000-0000B1020000}"/>
    <cellStyle name="20% - Accent5 19" xfId="740" xr:uid="{00000000-0005-0000-0000-0000B2020000}"/>
    <cellStyle name="20% - Accent5 2" xfId="49" xr:uid="{00000000-0005-0000-0000-0000B3020000}"/>
    <cellStyle name="20% - Accent5 2 2" xfId="1802" xr:uid="{00000000-0005-0000-0000-0000B4020000}"/>
    <cellStyle name="20% - Accent5 2 3" xfId="2545" xr:uid="{00000000-0005-0000-0000-0000B5020000}"/>
    <cellStyle name="20% - Accent5 2 4" xfId="3304" xr:uid="{00000000-0005-0000-0000-0000B6020000}"/>
    <cellStyle name="20% - Accent5 2 5" xfId="3525" xr:uid="{00000000-0005-0000-0000-0000B7020000}"/>
    <cellStyle name="20% - Accent5 2 6" xfId="3745" xr:uid="{00000000-0005-0000-0000-0000B8020000}"/>
    <cellStyle name="20% - Accent5 2 7" xfId="3924" xr:uid="{00000000-0005-0000-0000-0000B9020000}"/>
    <cellStyle name="20% - Accent5 2 8" xfId="4092" xr:uid="{00000000-0005-0000-0000-0000BA020000}"/>
    <cellStyle name="20% - Accent5 2 9" xfId="5277" xr:uid="{00000000-0005-0000-0000-0000BB020000}"/>
    <cellStyle name="20% - Accent5 20" xfId="781" xr:uid="{00000000-0005-0000-0000-0000BC020000}"/>
    <cellStyle name="20% - Accent5 21" xfId="822" xr:uid="{00000000-0005-0000-0000-0000BD020000}"/>
    <cellStyle name="20% - Accent5 22" xfId="863" xr:uid="{00000000-0005-0000-0000-0000BE020000}"/>
    <cellStyle name="20% - Accent5 23" xfId="904" xr:uid="{00000000-0005-0000-0000-0000BF020000}"/>
    <cellStyle name="20% - Accent5 24" xfId="945" xr:uid="{00000000-0005-0000-0000-0000C0020000}"/>
    <cellStyle name="20% - Accent5 25" xfId="986" xr:uid="{00000000-0005-0000-0000-0000C1020000}"/>
    <cellStyle name="20% - Accent5 26" xfId="1027" xr:uid="{00000000-0005-0000-0000-0000C2020000}"/>
    <cellStyle name="20% - Accent5 27" xfId="1068" xr:uid="{00000000-0005-0000-0000-0000C3020000}"/>
    <cellStyle name="20% - Accent5 28" xfId="1109" xr:uid="{00000000-0005-0000-0000-0000C4020000}"/>
    <cellStyle name="20% - Accent5 29" xfId="1156" xr:uid="{00000000-0005-0000-0000-0000C5020000}"/>
    <cellStyle name="20% - Accent5 3" xfId="90" xr:uid="{00000000-0005-0000-0000-0000C6020000}"/>
    <cellStyle name="20% - Accent5 3 2" xfId="1804" xr:uid="{00000000-0005-0000-0000-0000C7020000}"/>
    <cellStyle name="20% - Accent5 3 3" xfId="2511" xr:uid="{00000000-0005-0000-0000-0000C8020000}"/>
    <cellStyle name="20% - Accent5 3 4" xfId="3302" xr:uid="{00000000-0005-0000-0000-0000C9020000}"/>
    <cellStyle name="20% - Accent5 3 5" xfId="3523" xr:uid="{00000000-0005-0000-0000-0000CA020000}"/>
    <cellStyle name="20% - Accent5 3 6" xfId="3743" xr:uid="{00000000-0005-0000-0000-0000CB020000}"/>
    <cellStyle name="20% - Accent5 3 7" xfId="3922" xr:uid="{00000000-0005-0000-0000-0000CC020000}"/>
    <cellStyle name="20% - Accent5 3 8" xfId="4091" xr:uid="{00000000-0005-0000-0000-0000CD020000}"/>
    <cellStyle name="20% - Accent5 30" xfId="1191" xr:uid="{00000000-0005-0000-0000-0000CE020000}"/>
    <cellStyle name="20% - Accent5 31" xfId="1231" xr:uid="{00000000-0005-0000-0000-0000CF020000}"/>
    <cellStyle name="20% - Accent5 32" xfId="1273" xr:uid="{00000000-0005-0000-0000-0000D0020000}"/>
    <cellStyle name="20% - Accent5 33" xfId="1315" xr:uid="{00000000-0005-0000-0000-0000D1020000}"/>
    <cellStyle name="20% - Accent5 34" xfId="1362" xr:uid="{00000000-0005-0000-0000-0000D2020000}"/>
    <cellStyle name="20% - Accent5 35" xfId="1397" xr:uid="{00000000-0005-0000-0000-0000D3020000}"/>
    <cellStyle name="20% - Accent5 36" xfId="1438" xr:uid="{00000000-0005-0000-0000-0000D4020000}"/>
    <cellStyle name="20% - Accent5 37" xfId="1478" xr:uid="{00000000-0005-0000-0000-0000D5020000}"/>
    <cellStyle name="20% - Accent5 38" xfId="1520" xr:uid="{00000000-0005-0000-0000-0000D6020000}"/>
    <cellStyle name="20% - Accent5 39" xfId="1561" xr:uid="{00000000-0005-0000-0000-0000D7020000}"/>
    <cellStyle name="20% - Accent5 4" xfId="125" xr:uid="{00000000-0005-0000-0000-0000D8020000}"/>
    <cellStyle name="20% - Accent5 4 2" xfId="1806" xr:uid="{00000000-0005-0000-0000-0000D9020000}"/>
    <cellStyle name="20% - Accent5 4 3" xfId="2477" xr:uid="{00000000-0005-0000-0000-0000DA020000}"/>
    <cellStyle name="20% - Accent5 4 4" xfId="3300" xr:uid="{00000000-0005-0000-0000-0000DB020000}"/>
    <cellStyle name="20% - Accent5 4 5" xfId="3521" xr:uid="{00000000-0005-0000-0000-0000DC020000}"/>
    <cellStyle name="20% - Accent5 4 6" xfId="3741" xr:uid="{00000000-0005-0000-0000-0000DD020000}"/>
    <cellStyle name="20% - Accent5 4 7" xfId="3921" xr:uid="{00000000-0005-0000-0000-0000DE020000}"/>
    <cellStyle name="20% - Accent5 4 8" xfId="4090" xr:uid="{00000000-0005-0000-0000-0000DF020000}"/>
    <cellStyle name="20% - Accent5 40" xfId="1602" xr:uid="{00000000-0005-0000-0000-0000E0020000}"/>
    <cellStyle name="20% - Accent5 41" xfId="1643" xr:uid="{00000000-0005-0000-0000-0000E1020000}"/>
    <cellStyle name="20% - Accent5 42" xfId="1684" xr:uid="{00000000-0005-0000-0000-0000E2020000}"/>
    <cellStyle name="20% - Accent5 43" xfId="1732" xr:uid="{00000000-0005-0000-0000-0000E3020000}"/>
    <cellStyle name="20% - Accent5 44" xfId="1801" xr:uid="{00000000-0005-0000-0000-0000E4020000}"/>
    <cellStyle name="20% - Accent5 45" xfId="2562" xr:uid="{00000000-0005-0000-0000-0000E5020000}"/>
    <cellStyle name="20% - Accent5 46" xfId="3305" xr:uid="{00000000-0005-0000-0000-0000E6020000}"/>
    <cellStyle name="20% - Accent5 47" xfId="3526" xr:uid="{00000000-0005-0000-0000-0000E7020000}"/>
    <cellStyle name="20% - Accent5 48" xfId="3746" xr:uid="{00000000-0005-0000-0000-0000E8020000}"/>
    <cellStyle name="20% - Accent5 49" xfId="3925" xr:uid="{00000000-0005-0000-0000-0000E9020000}"/>
    <cellStyle name="20% - Accent5 5" xfId="166" xr:uid="{00000000-0005-0000-0000-0000EA020000}"/>
    <cellStyle name="20% - Accent5 5 2" xfId="1807" xr:uid="{00000000-0005-0000-0000-0000EB020000}"/>
    <cellStyle name="20% - Accent5 5 3" xfId="2444" xr:uid="{00000000-0005-0000-0000-0000EC020000}"/>
    <cellStyle name="20% - Accent5 5 4" xfId="3298" xr:uid="{00000000-0005-0000-0000-0000ED020000}"/>
    <cellStyle name="20% - Accent5 5 5" xfId="3519" xr:uid="{00000000-0005-0000-0000-0000EE020000}"/>
    <cellStyle name="20% - Accent5 5 6" xfId="3739" xr:uid="{00000000-0005-0000-0000-0000EF020000}"/>
    <cellStyle name="20% - Accent5 5 7" xfId="3919" xr:uid="{00000000-0005-0000-0000-0000F0020000}"/>
    <cellStyle name="20% - Accent5 5 8" xfId="4088" xr:uid="{00000000-0005-0000-0000-0000F1020000}"/>
    <cellStyle name="20% - Accent5 50" xfId="4093" xr:uid="{00000000-0005-0000-0000-0000F2020000}"/>
    <cellStyle name="20% - Accent5 6" xfId="207" xr:uid="{00000000-0005-0000-0000-0000F3020000}"/>
    <cellStyle name="20% - Accent5 7" xfId="248" xr:uid="{00000000-0005-0000-0000-0000F4020000}"/>
    <cellStyle name="20% - Accent5 8" xfId="289" xr:uid="{00000000-0005-0000-0000-0000F5020000}"/>
    <cellStyle name="20% - Accent5 9" xfId="330" xr:uid="{00000000-0005-0000-0000-0000F6020000}"/>
    <cellStyle name="20% - Accent6" xfId="40" builtinId="50" customBuiltin="1"/>
    <cellStyle name="20% - Accent6 10" xfId="370" xr:uid="{00000000-0005-0000-0000-0000F8020000}"/>
    <cellStyle name="20% - Accent6 11" xfId="411" xr:uid="{00000000-0005-0000-0000-0000F9020000}"/>
    <cellStyle name="20% - Accent6 12" xfId="452" xr:uid="{00000000-0005-0000-0000-0000FA020000}"/>
    <cellStyle name="20% - Accent6 13" xfId="493" xr:uid="{00000000-0005-0000-0000-0000FB020000}"/>
    <cellStyle name="20% - Accent6 14" xfId="534" xr:uid="{00000000-0005-0000-0000-0000FC020000}"/>
    <cellStyle name="20% - Accent6 15" xfId="575" xr:uid="{00000000-0005-0000-0000-0000FD020000}"/>
    <cellStyle name="20% - Accent6 16" xfId="616" xr:uid="{00000000-0005-0000-0000-0000FE020000}"/>
    <cellStyle name="20% - Accent6 17" xfId="657" xr:uid="{00000000-0005-0000-0000-0000FF020000}"/>
    <cellStyle name="20% - Accent6 18" xfId="698" xr:uid="{00000000-0005-0000-0000-000000030000}"/>
    <cellStyle name="20% - Accent6 19" xfId="739" xr:uid="{00000000-0005-0000-0000-000001030000}"/>
    <cellStyle name="20% - Accent6 2" xfId="50" xr:uid="{00000000-0005-0000-0000-000002030000}"/>
    <cellStyle name="20% - Accent6 2 2" xfId="1809" xr:uid="{00000000-0005-0000-0000-000003030000}"/>
    <cellStyle name="20% - Accent6 2 3" xfId="2410" xr:uid="{00000000-0005-0000-0000-000004030000}"/>
    <cellStyle name="20% - Accent6 2 4" xfId="3296" xr:uid="{00000000-0005-0000-0000-000005030000}"/>
    <cellStyle name="20% - Accent6 2 5" xfId="3517" xr:uid="{00000000-0005-0000-0000-000006030000}"/>
    <cellStyle name="20% - Accent6 2 6" xfId="3737" xr:uid="{00000000-0005-0000-0000-000007030000}"/>
    <cellStyle name="20% - Accent6 2 7" xfId="3917" xr:uid="{00000000-0005-0000-0000-000008030000}"/>
    <cellStyle name="20% - Accent6 2 8" xfId="4086" xr:uid="{00000000-0005-0000-0000-000009030000}"/>
    <cellStyle name="20% - Accent6 2 9" xfId="5544" xr:uid="{00000000-0005-0000-0000-00000A030000}"/>
    <cellStyle name="20% - Accent6 20" xfId="780" xr:uid="{00000000-0005-0000-0000-00000B030000}"/>
    <cellStyle name="20% - Accent6 21" xfId="821" xr:uid="{00000000-0005-0000-0000-00000C030000}"/>
    <cellStyle name="20% - Accent6 22" xfId="862" xr:uid="{00000000-0005-0000-0000-00000D030000}"/>
    <cellStyle name="20% - Accent6 23" xfId="903" xr:uid="{00000000-0005-0000-0000-00000E030000}"/>
    <cellStyle name="20% - Accent6 24" xfId="944" xr:uid="{00000000-0005-0000-0000-00000F030000}"/>
    <cellStyle name="20% - Accent6 25" xfId="985" xr:uid="{00000000-0005-0000-0000-000010030000}"/>
    <cellStyle name="20% - Accent6 26" xfId="1026" xr:uid="{00000000-0005-0000-0000-000011030000}"/>
    <cellStyle name="20% - Accent6 27" xfId="1067" xr:uid="{00000000-0005-0000-0000-000012030000}"/>
    <cellStyle name="20% - Accent6 28" xfId="1108" xr:uid="{00000000-0005-0000-0000-000013030000}"/>
    <cellStyle name="20% - Accent6 29" xfId="1157" xr:uid="{00000000-0005-0000-0000-000014030000}"/>
    <cellStyle name="20% - Accent6 3" xfId="91" xr:uid="{00000000-0005-0000-0000-000015030000}"/>
    <cellStyle name="20% - Accent6 3 2" xfId="1811" xr:uid="{00000000-0005-0000-0000-000016030000}"/>
    <cellStyle name="20% - Accent6 3 3" xfId="2376" xr:uid="{00000000-0005-0000-0000-000017030000}"/>
    <cellStyle name="20% - Accent6 3 4" xfId="3294" xr:uid="{00000000-0005-0000-0000-000018030000}"/>
    <cellStyle name="20% - Accent6 3 5" xfId="3515" xr:uid="{00000000-0005-0000-0000-000019030000}"/>
    <cellStyle name="20% - Accent6 3 6" xfId="3735" xr:uid="{00000000-0005-0000-0000-00001A030000}"/>
    <cellStyle name="20% - Accent6 3 7" xfId="3916" xr:uid="{00000000-0005-0000-0000-00001B030000}"/>
    <cellStyle name="20% - Accent6 3 8" xfId="4085" xr:uid="{00000000-0005-0000-0000-00001C030000}"/>
    <cellStyle name="20% - Accent6 30" xfId="1190" xr:uid="{00000000-0005-0000-0000-00001D030000}"/>
    <cellStyle name="20% - Accent6 31" xfId="1230" xr:uid="{00000000-0005-0000-0000-00001E030000}"/>
    <cellStyle name="20% - Accent6 32" xfId="1272" xr:uid="{00000000-0005-0000-0000-00001F030000}"/>
    <cellStyle name="20% - Accent6 33" xfId="1314" xr:uid="{00000000-0005-0000-0000-000020030000}"/>
    <cellStyle name="20% - Accent6 34" xfId="1363" xr:uid="{00000000-0005-0000-0000-000021030000}"/>
    <cellStyle name="20% - Accent6 35" xfId="1396" xr:uid="{00000000-0005-0000-0000-000022030000}"/>
    <cellStyle name="20% - Accent6 36" xfId="1437" xr:uid="{00000000-0005-0000-0000-000023030000}"/>
    <cellStyle name="20% - Accent6 37" xfId="1477" xr:uid="{00000000-0005-0000-0000-000024030000}"/>
    <cellStyle name="20% - Accent6 38" xfId="1519" xr:uid="{00000000-0005-0000-0000-000025030000}"/>
    <cellStyle name="20% - Accent6 39" xfId="1560" xr:uid="{00000000-0005-0000-0000-000026030000}"/>
    <cellStyle name="20% - Accent6 4" xfId="124" xr:uid="{00000000-0005-0000-0000-000027030000}"/>
    <cellStyle name="20% - Accent6 4 2" xfId="1813" xr:uid="{00000000-0005-0000-0000-000028030000}"/>
    <cellStyle name="20% - Accent6 4 3" xfId="2343" xr:uid="{00000000-0005-0000-0000-000029030000}"/>
    <cellStyle name="20% - Accent6 4 4" xfId="3293" xr:uid="{00000000-0005-0000-0000-00002A030000}"/>
    <cellStyle name="20% - Accent6 4 5" xfId="3514" xr:uid="{00000000-0005-0000-0000-00002B030000}"/>
    <cellStyle name="20% - Accent6 4 6" xfId="3734" xr:uid="{00000000-0005-0000-0000-00002C030000}"/>
    <cellStyle name="20% - Accent6 4 7" xfId="3915" xr:uid="{00000000-0005-0000-0000-00002D030000}"/>
    <cellStyle name="20% - Accent6 4 8" xfId="4084" xr:uid="{00000000-0005-0000-0000-00002E030000}"/>
    <cellStyle name="20% - Accent6 40" xfId="1601" xr:uid="{00000000-0005-0000-0000-00002F030000}"/>
    <cellStyle name="20% - Accent6 41" xfId="1642" xr:uid="{00000000-0005-0000-0000-000030030000}"/>
    <cellStyle name="20% - Accent6 42" xfId="1683" xr:uid="{00000000-0005-0000-0000-000031030000}"/>
    <cellStyle name="20% - Accent6 43" xfId="1733" xr:uid="{00000000-0005-0000-0000-000032030000}"/>
    <cellStyle name="20% - Accent6 44" xfId="1808" xr:uid="{00000000-0005-0000-0000-000033030000}"/>
    <cellStyle name="20% - Accent6 45" xfId="2427" xr:uid="{00000000-0005-0000-0000-000034030000}"/>
    <cellStyle name="20% - Accent6 46" xfId="3297" xr:uid="{00000000-0005-0000-0000-000035030000}"/>
    <cellStyle name="20% - Accent6 47" xfId="3518" xr:uid="{00000000-0005-0000-0000-000036030000}"/>
    <cellStyle name="20% - Accent6 48" xfId="3738" xr:uid="{00000000-0005-0000-0000-000037030000}"/>
    <cellStyle name="20% - Accent6 49" xfId="3918" xr:uid="{00000000-0005-0000-0000-000038030000}"/>
    <cellStyle name="20% - Accent6 5" xfId="165" xr:uid="{00000000-0005-0000-0000-000039030000}"/>
    <cellStyle name="20% - Accent6 5 2" xfId="1815" xr:uid="{00000000-0005-0000-0000-00003A030000}"/>
    <cellStyle name="20% - Accent6 5 3" xfId="2309" xr:uid="{00000000-0005-0000-0000-00003B030000}"/>
    <cellStyle name="20% - Accent6 5 4" xfId="3291" xr:uid="{00000000-0005-0000-0000-00003C030000}"/>
    <cellStyle name="20% - Accent6 5 5" xfId="3512" xr:uid="{00000000-0005-0000-0000-00003D030000}"/>
    <cellStyle name="20% - Accent6 5 6" xfId="3732" xr:uid="{00000000-0005-0000-0000-00003E030000}"/>
    <cellStyle name="20% - Accent6 5 7" xfId="3914" xr:uid="{00000000-0005-0000-0000-00003F030000}"/>
    <cellStyle name="20% - Accent6 5 8" xfId="4083" xr:uid="{00000000-0005-0000-0000-000040030000}"/>
    <cellStyle name="20% - Accent6 50" xfId="4087" xr:uid="{00000000-0005-0000-0000-000041030000}"/>
    <cellStyle name="20% - Accent6 6" xfId="206" xr:uid="{00000000-0005-0000-0000-000042030000}"/>
    <cellStyle name="20% - Accent6 7" xfId="247" xr:uid="{00000000-0005-0000-0000-000043030000}"/>
    <cellStyle name="20% - Accent6 8" xfId="288" xr:uid="{00000000-0005-0000-0000-000044030000}"/>
    <cellStyle name="20% - Accent6 9" xfId="329" xr:uid="{00000000-0005-0000-0000-000045030000}"/>
    <cellStyle name="40% - Accent1" xfId="21" builtinId="31" customBuiltin="1"/>
    <cellStyle name="40% - Accent1 10" xfId="369" xr:uid="{00000000-0005-0000-0000-000047030000}"/>
    <cellStyle name="40% - Accent1 10 2" xfId="6381" xr:uid="{00000000-0005-0000-0000-000048030000}"/>
    <cellStyle name="40% - Accent1 11" xfId="410" xr:uid="{00000000-0005-0000-0000-000049030000}"/>
    <cellStyle name="40% - Accent1 11 2" xfId="6382" xr:uid="{00000000-0005-0000-0000-00004A030000}"/>
    <cellStyle name="40% - Accent1 12" xfId="451" xr:uid="{00000000-0005-0000-0000-00004B030000}"/>
    <cellStyle name="40% - Accent1 12 2" xfId="6383" xr:uid="{00000000-0005-0000-0000-00004C030000}"/>
    <cellStyle name="40% - Accent1 13" xfId="492" xr:uid="{00000000-0005-0000-0000-00004D030000}"/>
    <cellStyle name="40% - Accent1 13 2" xfId="6384" xr:uid="{00000000-0005-0000-0000-00004E030000}"/>
    <cellStyle name="40% - Accent1 14" xfId="533" xr:uid="{00000000-0005-0000-0000-00004F030000}"/>
    <cellStyle name="40% - Accent1 14 2" xfId="6385" xr:uid="{00000000-0005-0000-0000-000050030000}"/>
    <cellStyle name="40% - Accent1 14 3" xfId="7598" xr:uid="{00000000-0005-0000-0000-000051030000}"/>
    <cellStyle name="40% - Accent1 14_4.2 kt. samtrygg 2010" xfId="8620" xr:uid="{00000000-0005-0000-0000-000052030000}"/>
    <cellStyle name="40% - Accent1 15" xfId="574" xr:uid="{00000000-0005-0000-0000-000053030000}"/>
    <cellStyle name="40% - Accent1 15 2" xfId="6386" xr:uid="{00000000-0005-0000-0000-000054030000}"/>
    <cellStyle name="40% - Accent1 15 3" xfId="7627" xr:uid="{00000000-0005-0000-0000-000055030000}"/>
    <cellStyle name="40% - Accent1 15_4.2 kt. samtrygg 2010" xfId="9794" xr:uid="{00000000-0005-0000-0000-000056030000}"/>
    <cellStyle name="40% - Accent1 16" xfId="615" xr:uid="{00000000-0005-0000-0000-000057030000}"/>
    <cellStyle name="40% - Accent1 16 2" xfId="6387" xr:uid="{00000000-0005-0000-0000-000058030000}"/>
    <cellStyle name="40% - Accent1 16 3" xfId="7660" xr:uid="{00000000-0005-0000-0000-000059030000}"/>
    <cellStyle name="40% - Accent1 16_4.2 kt. samtrygg 2010" xfId="9484" xr:uid="{00000000-0005-0000-0000-00005A030000}"/>
    <cellStyle name="40% - Accent1 17" xfId="656" xr:uid="{00000000-0005-0000-0000-00005B030000}"/>
    <cellStyle name="40% - Accent1 17 2" xfId="6388" xr:uid="{00000000-0005-0000-0000-00005C030000}"/>
    <cellStyle name="40% - Accent1 17 3" xfId="7693" xr:uid="{00000000-0005-0000-0000-00005D030000}"/>
    <cellStyle name="40% - Accent1 17_4.2 kt. samtrygg 2010" xfId="9637" xr:uid="{00000000-0005-0000-0000-00005E030000}"/>
    <cellStyle name="40% - Accent1 18" xfId="697" xr:uid="{00000000-0005-0000-0000-00005F030000}"/>
    <cellStyle name="40% - Accent1 18 2" xfId="6389" xr:uid="{00000000-0005-0000-0000-000060030000}"/>
    <cellStyle name="40% - Accent1 18 3" xfId="7726" xr:uid="{00000000-0005-0000-0000-000061030000}"/>
    <cellStyle name="40% - Accent1 18_4.2 kt. samtrygg 2010" xfId="10042" xr:uid="{00000000-0005-0000-0000-000062030000}"/>
    <cellStyle name="40% - Accent1 19" xfId="738" xr:uid="{00000000-0005-0000-0000-000063030000}"/>
    <cellStyle name="40% - Accent1 19 2" xfId="6390" xr:uid="{00000000-0005-0000-0000-000064030000}"/>
    <cellStyle name="40% - Accent1 19 3" xfId="7759" xr:uid="{00000000-0005-0000-0000-000065030000}"/>
    <cellStyle name="40% - Accent1 19_4.2 kt. samtrygg 2010" xfId="9095" xr:uid="{00000000-0005-0000-0000-000066030000}"/>
    <cellStyle name="40% - Accent1 2" xfId="51" xr:uid="{00000000-0005-0000-0000-000067030000}"/>
    <cellStyle name="40% - Accent1 2 10" xfId="6147" xr:uid="{00000000-0005-0000-0000-000068030000}"/>
    <cellStyle name="40% - Accent1 2 2" xfId="1817" xr:uid="{00000000-0005-0000-0000-000069030000}"/>
    <cellStyle name="40% - Accent1 2 2 2" xfId="6148" xr:uid="{00000000-0005-0000-0000-00006A030000}"/>
    <cellStyle name="40% - Accent1 2 3" xfId="2275" xr:uid="{00000000-0005-0000-0000-00006B030000}"/>
    <cellStyle name="40% - Accent1 2 3 2" xfId="6149" xr:uid="{00000000-0005-0000-0000-00006C030000}"/>
    <cellStyle name="40% - Accent1 2 4" xfId="3289" xr:uid="{00000000-0005-0000-0000-00006D030000}"/>
    <cellStyle name="40% - Accent1 2 4 2" xfId="6391" xr:uid="{00000000-0005-0000-0000-00006E030000}"/>
    <cellStyle name="40% - Accent1 2 5" xfId="3510" xr:uid="{00000000-0005-0000-0000-00006F030000}"/>
    <cellStyle name="40% - Accent1 2 5 2" xfId="6392" xr:uid="{00000000-0005-0000-0000-000070030000}"/>
    <cellStyle name="40% - Accent1 2 6" xfId="3730" xr:uid="{00000000-0005-0000-0000-000071030000}"/>
    <cellStyle name="40% - Accent1 2 7" xfId="3912" xr:uid="{00000000-0005-0000-0000-000072030000}"/>
    <cellStyle name="40% - Accent1 2 8" xfId="4081" xr:uid="{00000000-0005-0000-0000-000073030000}"/>
    <cellStyle name="40% - Accent1 2 9" xfId="5353" xr:uid="{00000000-0005-0000-0000-000074030000}"/>
    <cellStyle name="40% - Accent1 20" xfId="779" xr:uid="{00000000-0005-0000-0000-000075030000}"/>
    <cellStyle name="40% - Accent1 20 2" xfId="6393" xr:uid="{00000000-0005-0000-0000-000076030000}"/>
    <cellStyle name="40% - Accent1 20 3" xfId="7792" xr:uid="{00000000-0005-0000-0000-000077030000}"/>
    <cellStyle name="40% - Accent1 20_4.2 kt. samtrygg 2010" xfId="8957" xr:uid="{00000000-0005-0000-0000-000078030000}"/>
    <cellStyle name="40% - Accent1 21" xfId="820" xr:uid="{00000000-0005-0000-0000-000079030000}"/>
    <cellStyle name="40% - Accent1 21 2" xfId="6394" xr:uid="{00000000-0005-0000-0000-00007A030000}"/>
    <cellStyle name="40% - Accent1 21 3" xfId="7825" xr:uid="{00000000-0005-0000-0000-00007B030000}"/>
    <cellStyle name="40% - Accent1 21_4.2 kt. samtrygg 2010" xfId="9027" xr:uid="{00000000-0005-0000-0000-00007C030000}"/>
    <cellStyle name="40% - Accent1 22" xfId="861" xr:uid="{00000000-0005-0000-0000-00007D030000}"/>
    <cellStyle name="40% - Accent1 22 2" xfId="6395" xr:uid="{00000000-0005-0000-0000-00007E030000}"/>
    <cellStyle name="40% - Accent1 22 3" xfId="7858" xr:uid="{00000000-0005-0000-0000-00007F030000}"/>
    <cellStyle name="40% - Accent1 22_4.2 kt. samtrygg 2010" xfId="9252" xr:uid="{00000000-0005-0000-0000-000080030000}"/>
    <cellStyle name="40% - Accent1 23" xfId="902" xr:uid="{00000000-0005-0000-0000-000081030000}"/>
    <cellStyle name="40% - Accent1 23 2" xfId="6396" xr:uid="{00000000-0005-0000-0000-000082030000}"/>
    <cellStyle name="40% - Accent1 23 3" xfId="7891" xr:uid="{00000000-0005-0000-0000-000083030000}"/>
    <cellStyle name="40% - Accent1 23_4.2 kt. samtrygg 2010" xfId="10115" xr:uid="{00000000-0005-0000-0000-000084030000}"/>
    <cellStyle name="40% - Accent1 24" xfId="943" xr:uid="{00000000-0005-0000-0000-000085030000}"/>
    <cellStyle name="40% - Accent1 24 2" xfId="6397" xr:uid="{00000000-0005-0000-0000-000086030000}"/>
    <cellStyle name="40% - Accent1 24 3" xfId="7924" xr:uid="{00000000-0005-0000-0000-000087030000}"/>
    <cellStyle name="40% - Accent1 24_4.2 kt. samtrygg 2010" xfId="8706" xr:uid="{00000000-0005-0000-0000-000088030000}"/>
    <cellStyle name="40% - Accent1 25" xfId="984" xr:uid="{00000000-0005-0000-0000-000089030000}"/>
    <cellStyle name="40% - Accent1 25 2" xfId="6398" xr:uid="{00000000-0005-0000-0000-00008A030000}"/>
    <cellStyle name="40% - Accent1 25 3" xfId="7957" xr:uid="{00000000-0005-0000-0000-00008B030000}"/>
    <cellStyle name="40% - Accent1 25_4.2 kt. samtrygg 2010" xfId="8623" xr:uid="{00000000-0005-0000-0000-00008C030000}"/>
    <cellStyle name="40% - Accent1 26" xfId="1025" xr:uid="{00000000-0005-0000-0000-00008D030000}"/>
    <cellStyle name="40% - Accent1 26 2" xfId="6399" xr:uid="{00000000-0005-0000-0000-00008E030000}"/>
    <cellStyle name="40% - Accent1 26 3" xfId="7990" xr:uid="{00000000-0005-0000-0000-00008F030000}"/>
    <cellStyle name="40% - Accent1 26_4.2 kt. samtrygg 2010" xfId="9977" xr:uid="{00000000-0005-0000-0000-000090030000}"/>
    <cellStyle name="40% - Accent1 27" xfId="1066" xr:uid="{00000000-0005-0000-0000-000091030000}"/>
    <cellStyle name="40% - Accent1 27 2" xfId="6400" xr:uid="{00000000-0005-0000-0000-000092030000}"/>
    <cellStyle name="40% - Accent1 27 3" xfId="8023" xr:uid="{00000000-0005-0000-0000-000093030000}"/>
    <cellStyle name="40% - Accent1 27_4.2 kt. samtrygg 2010" xfId="10236" xr:uid="{00000000-0005-0000-0000-000094030000}"/>
    <cellStyle name="40% - Accent1 28" xfId="1107" xr:uid="{00000000-0005-0000-0000-000095030000}"/>
    <cellStyle name="40% - Accent1 28 2" xfId="6401" xr:uid="{00000000-0005-0000-0000-000096030000}"/>
    <cellStyle name="40% - Accent1 28 3" xfId="8056" xr:uid="{00000000-0005-0000-0000-000097030000}"/>
    <cellStyle name="40% - Accent1 28_4.2 kt. samtrygg 2010" xfId="8802" xr:uid="{00000000-0005-0000-0000-000098030000}"/>
    <cellStyle name="40% - Accent1 29" xfId="1158" xr:uid="{00000000-0005-0000-0000-000099030000}"/>
    <cellStyle name="40% - Accent1 29 2" xfId="6402" xr:uid="{00000000-0005-0000-0000-00009A030000}"/>
    <cellStyle name="40% - Accent1 29 3" xfId="8096" xr:uid="{00000000-0005-0000-0000-00009B030000}"/>
    <cellStyle name="40% - Accent1 29_4.2 kt. samtrygg 2010" xfId="9291" xr:uid="{00000000-0005-0000-0000-00009C030000}"/>
    <cellStyle name="40% - Accent1 3" xfId="92" xr:uid="{00000000-0005-0000-0000-00009D030000}"/>
    <cellStyle name="40% - Accent1 3 2" xfId="1819" xr:uid="{00000000-0005-0000-0000-00009E030000}"/>
    <cellStyle name="40% - Accent1 3 3" xfId="2242" xr:uid="{00000000-0005-0000-0000-00009F030000}"/>
    <cellStyle name="40% - Accent1 3 3 2" xfId="6403" xr:uid="{00000000-0005-0000-0000-0000A0030000}"/>
    <cellStyle name="40% - Accent1 3 3 3" xfId="8379" xr:uid="{00000000-0005-0000-0000-0000A1030000}"/>
    <cellStyle name="40% - Accent1 3 3_4.2 kt. samtrygg 2010" xfId="9857" xr:uid="{00000000-0005-0000-0000-0000A2030000}"/>
    <cellStyle name="40% - Accent1 3 4" xfId="3288" xr:uid="{00000000-0005-0000-0000-0000A3030000}"/>
    <cellStyle name="40% - Accent1 3 5" xfId="3509" xr:uid="{00000000-0005-0000-0000-0000A4030000}"/>
    <cellStyle name="40% - Accent1 3 6" xfId="3729" xr:uid="{00000000-0005-0000-0000-0000A5030000}"/>
    <cellStyle name="40% - Accent1 3 7" xfId="3911" xr:uid="{00000000-0005-0000-0000-0000A6030000}"/>
    <cellStyle name="40% - Accent1 3 8" xfId="4080" xr:uid="{00000000-0005-0000-0000-0000A7030000}"/>
    <cellStyle name="40% - Accent1 30" xfId="1189" xr:uid="{00000000-0005-0000-0000-0000A8030000}"/>
    <cellStyle name="40% - Accent1 30 2" xfId="6404" xr:uid="{00000000-0005-0000-0000-0000A9030000}"/>
    <cellStyle name="40% - Accent1 30 3" xfId="8122" xr:uid="{00000000-0005-0000-0000-0000AA030000}"/>
    <cellStyle name="40% - Accent1 30_4.2 kt. samtrygg 2010" xfId="8851" xr:uid="{00000000-0005-0000-0000-0000AB030000}"/>
    <cellStyle name="40% - Accent1 31" xfId="1229" xr:uid="{00000000-0005-0000-0000-0000AC030000}"/>
    <cellStyle name="40% - Accent1 31 2" xfId="6405" xr:uid="{00000000-0005-0000-0000-0000AD030000}"/>
    <cellStyle name="40% - Accent1 31 3" xfId="8154" xr:uid="{00000000-0005-0000-0000-0000AE030000}"/>
    <cellStyle name="40% - Accent1 31_4.2 kt. samtrygg 2010" xfId="9619" xr:uid="{00000000-0005-0000-0000-0000AF030000}"/>
    <cellStyle name="40% - Accent1 32" xfId="1271" xr:uid="{00000000-0005-0000-0000-0000B0030000}"/>
    <cellStyle name="40% - Accent1 32 2" xfId="6406" xr:uid="{00000000-0005-0000-0000-0000B1030000}"/>
    <cellStyle name="40% - Accent1 32 3" xfId="8188" xr:uid="{00000000-0005-0000-0000-0000B2030000}"/>
    <cellStyle name="40% - Accent1 32_4.2 kt. samtrygg 2010" xfId="9008" xr:uid="{00000000-0005-0000-0000-0000B3030000}"/>
    <cellStyle name="40% - Accent1 33" xfId="1313" xr:uid="{00000000-0005-0000-0000-0000B4030000}"/>
    <cellStyle name="40% - Accent1 33 2" xfId="6407" xr:uid="{00000000-0005-0000-0000-0000B5030000}"/>
    <cellStyle name="40% - Accent1 33 3" xfId="8221" xr:uid="{00000000-0005-0000-0000-0000B6030000}"/>
    <cellStyle name="40% - Accent1 33_4.2 kt. samtrygg 2010" xfId="9090" xr:uid="{00000000-0005-0000-0000-0000B7030000}"/>
    <cellStyle name="40% - Accent1 34" xfId="1364" xr:uid="{00000000-0005-0000-0000-0000B8030000}"/>
    <cellStyle name="40% - Accent1 34 2" xfId="6408" xr:uid="{00000000-0005-0000-0000-0000B9030000}"/>
    <cellStyle name="40% - Accent1 34 3" xfId="8261" xr:uid="{00000000-0005-0000-0000-0000BA030000}"/>
    <cellStyle name="40% - Accent1 34_4.2 kt. samtrygg 2010" xfId="8578" xr:uid="{00000000-0005-0000-0000-0000BB030000}"/>
    <cellStyle name="40% - Accent1 35" xfId="1395" xr:uid="{00000000-0005-0000-0000-0000BC030000}"/>
    <cellStyle name="40% - Accent1 35 2" xfId="6409" xr:uid="{00000000-0005-0000-0000-0000BD030000}"/>
    <cellStyle name="40% - Accent1 35 3" xfId="8287" xr:uid="{00000000-0005-0000-0000-0000BE030000}"/>
    <cellStyle name="40% - Accent1 35_4.2 kt. samtrygg 2010" xfId="10019" xr:uid="{00000000-0005-0000-0000-0000BF030000}"/>
    <cellStyle name="40% - Accent1 36" xfId="1436" xr:uid="{00000000-0005-0000-0000-0000C0030000}"/>
    <cellStyle name="40% - Accent1 37" xfId="1476" xr:uid="{00000000-0005-0000-0000-0000C1030000}"/>
    <cellStyle name="40% - Accent1 38" xfId="1518" xr:uid="{00000000-0005-0000-0000-0000C2030000}"/>
    <cellStyle name="40% - Accent1 39" xfId="1559" xr:uid="{00000000-0005-0000-0000-0000C3030000}"/>
    <cellStyle name="40% - Accent1 4" xfId="123" xr:uid="{00000000-0005-0000-0000-0000C4030000}"/>
    <cellStyle name="40% - Accent1 4 2" xfId="1821" xr:uid="{00000000-0005-0000-0000-0000C5030000}"/>
    <cellStyle name="40% - Accent1 4 3" xfId="2208" xr:uid="{00000000-0005-0000-0000-0000C6030000}"/>
    <cellStyle name="40% - Accent1 4 3 2" xfId="6410" xr:uid="{00000000-0005-0000-0000-0000C7030000}"/>
    <cellStyle name="40% - Accent1 4 3 3" xfId="8378" xr:uid="{00000000-0005-0000-0000-0000C8030000}"/>
    <cellStyle name="40% - Accent1 4 3_4.2 kt. samtrygg 2010" xfId="9072" xr:uid="{00000000-0005-0000-0000-0000C9030000}"/>
    <cellStyle name="40% - Accent1 4 4" xfId="3286" xr:uid="{00000000-0005-0000-0000-0000CA030000}"/>
    <cellStyle name="40% - Accent1 4 5" xfId="3507" xr:uid="{00000000-0005-0000-0000-0000CB030000}"/>
    <cellStyle name="40% - Accent1 4 6" xfId="3727" xr:uid="{00000000-0005-0000-0000-0000CC030000}"/>
    <cellStyle name="40% - Accent1 4 7" xfId="3910" xr:uid="{00000000-0005-0000-0000-0000CD030000}"/>
    <cellStyle name="40% - Accent1 4 8" xfId="4079" xr:uid="{00000000-0005-0000-0000-0000CE030000}"/>
    <cellStyle name="40% - Accent1 40" xfId="1600" xr:uid="{00000000-0005-0000-0000-0000CF030000}"/>
    <cellStyle name="40% - Accent1 41" xfId="1641" xr:uid="{00000000-0005-0000-0000-0000D0030000}"/>
    <cellStyle name="40% - Accent1 42" xfId="1682" xr:uid="{00000000-0005-0000-0000-0000D1030000}"/>
    <cellStyle name="40% - Accent1 43" xfId="1734" xr:uid="{00000000-0005-0000-0000-0000D2030000}"/>
    <cellStyle name="40% - Accent1 44" xfId="1816" xr:uid="{00000000-0005-0000-0000-0000D3030000}"/>
    <cellStyle name="40% - Accent1 45" xfId="2292" xr:uid="{00000000-0005-0000-0000-0000D4030000}"/>
    <cellStyle name="40% - Accent1 46" xfId="3290" xr:uid="{00000000-0005-0000-0000-0000D5030000}"/>
    <cellStyle name="40% - Accent1 47" xfId="3511" xr:uid="{00000000-0005-0000-0000-0000D6030000}"/>
    <cellStyle name="40% - Accent1 48" xfId="3731" xr:uid="{00000000-0005-0000-0000-0000D7030000}"/>
    <cellStyle name="40% - Accent1 49" xfId="3913" xr:uid="{00000000-0005-0000-0000-0000D8030000}"/>
    <cellStyle name="40% - Accent1 5" xfId="164" xr:uid="{00000000-0005-0000-0000-0000D9030000}"/>
    <cellStyle name="40% - Accent1 5 2" xfId="1822" xr:uid="{00000000-0005-0000-0000-0000DA030000}"/>
    <cellStyle name="40% - Accent1 5 2 2" xfId="6411" xr:uid="{00000000-0005-0000-0000-0000DB030000}"/>
    <cellStyle name="40% - Accent1 5 2 3" xfId="8331" xr:uid="{00000000-0005-0000-0000-0000DC030000}"/>
    <cellStyle name="40% - Accent1 5 2_4.2 kt. samtrygg 2010" xfId="9135" xr:uid="{00000000-0005-0000-0000-0000DD030000}"/>
    <cellStyle name="40% - Accent1 5 3" xfId="2174" xr:uid="{00000000-0005-0000-0000-0000DE030000}"/>
    <cellStyle name="40% - Accent1 5 4" xfId="3283" xr:uid="{00000000-0005-0000-0000-0000DF030000}"/>
    <cellStyle name="40% - Accent1 5 5" xfId="3504" xr:uid="{00000000-0005-0000-0000-0000E0030000}"/>
    <cellStyle name="40% - Accent1 5 6" xfId="3724" xr:uid="{00000000-0005-0000-0000-0000E1030000}"/>
    <cellStyle name="40% - Accent1 5 7" xfId="3908" xr:uid="{00000000-0005-0000-0000-0000E2030000}"/>
    <cellStyle name="40% - Accent1 5 8" xfId="4077" xr:uid="{00000000-0005-0000-0000-0000E3030000}"/>
    <cellStyle name="40% - Accent1 50" xfId="4082" xr:uid="{00000000-0005-0000-0000-0000E4030000}"/>
    <cellStyle name="40% - Accent1 6" xfId="205" xr:uid="{00000000-0005-0000-0000-0000E5030000}"/>
    <cellStyle name="40% - Accent1 6 2" xfId="6412" xr:uid="{00000000-0005-0000-0000-0000E6030000}"/>
    <cellStyle name="40% - Accent1 7" xfId="246" xr:uid="{00000000-0005-0000-0000-0000E7030000}"/>
    <cellStyle name="40% - Accent1 7 2" xfId="6413" xr:uid="{00000000-0005-0000-0000-0000E8030000}"/>
    <cellStyle name="40% - Accent1 8" xfId="287" xr:uid="{00000000-0005-0000-0000-0000E9030000}"/>
    <cellStyle name="40% - Accent1 8 2" xfId="6414" xr:uid="{00000000-0005-0000-0000-0000EA030000}"/>
    <cellStyle name="40% - Accent1 9" xfId="328" xr:uid="{00000000-0005-0000-0000-0000EB030000}"/>
    <cellStyle name="40% - Accent1 9 2" xfId="6415" xr:uid="{00000000-0005-0000-0000-0000EC030000}"/>
    <cellStyle name="40% - Accent2" xfId="25" builtinId="35" customBuiltin="1"/>
    <cellStyle name="40% - Accent2 10" xfId="368" xr:uid="{00000000-0005-0000-0000-0000EE030000}"/>
    <cellStyle name="40% - Accent2 10 2" xfId="6416" xr:uid="{00000000-0005-0000-0000-0000EF030000}"/>
    <cellStyle name="40% - Accent2 11" xfId="409" xr:uid="{00000000-0005-0000-0000-0000F0030000}"/>
    <cellStyle name="40% - Accent2 11 2" xfId="6417" xr:uid="{00000000-0005-0000-0000-0000F1030000}"/>
    <cellStyle name="40% - Accent2 12" xfId="450" xr:uid="{00000000-0005-0000-0000-0000F2030000}"/>
    <cellStyle name="40% - Accent2 12 2" xfId="6418" xr:uid="{00000000-0005-0000-0000-0000F3030000}"/>
    <cellStyle name="40% - Accent2 13" xfId="491" xr:uid="{00000000-0005-0000-0000-0000F4030000}"/>
    <cellStyle name="40% - Accent2 13 2" xfId="6419" xr:uid="{00000000-0005-0000-0000-0000F5030000}"/>
    <cellStyle name="40% - Accent2 14" xfId="532" xr:uid="{00000000-0005-0000-0000-0000F6030000}"/>
    <cellStyle name="40% - Accent2 14 2" xfId="6420" xr:uid="{00000000-0005-0000-0000-0000F7030000}"/>
    <cellStyle name="40% - Accent2 14 3" xfId="7597" xr:uid="{00000000-0005-0000-0000-0000F8030000}"/>
    <cellStyle name="40% - Accent2 14_4.2 kt. samtrygg 2010" xfId="8895" xr:uid="{00000000-0005-0000-0000-0000F9030000}"/>
    <cellStyle name="40% - Accent2 15" xfId="573" xr:uid="{00000000-0005-0000-0000-0000FA030000}"/>
    <cellStyle name="40% - Accent2 15 2" xfId="6421" xr:uid="{00000000-0005-0000-0000-0000FB030000}"/>
    <cellStyle name="40% - Accent2 15 3" xfId="7626" xr:uid="{00000000-0005-0000-0000-0000FC030000}"/>
    <cellStyle name="40% - Accent2 15_4.2 kt. samtrygg 2010" xfId="9938" xr:uid="{00000000-0005-0000-0000-0000FD030000}"/>
    <cellStyle name="40% - Accent2 16" xfId="614" xr:uid="{00000000-0005-0000-0000-0000FE030000}"/>
    <cellStyle name="40% - Accent2 16 2" xfId="6422" xr:uid="{00000000-0005-0000-0000-0000FF030000}"/>
    <cellStyle name="40% - Accent2 16 3" xfId="7659" xr:uid="{00000000-0005-0000-0000-000000040000}"/>
    <cellStyle name="40% - Accent2 16_4.2 kt. samtrygg 2010" xfId="8618" xr:uid="{00000000-0005-0000-0000-000001040000}"/>
    <cellStyle name="40% - Accent2 17" xfId="655" xr:uid="{00000000-0005-0000-0000-000002040000}"/>
    <cellStyle name="40% - Accent2 17 2" xfId="6423" xr:uid="{00000000-0005-0000-0000-000003040000}"/>
    <cellStyle name="40% - Accent2 17 3" xfId="7692" xr:uid="{00000000-0005-0000-0000-000004040000}"/>
    <cellStyle name="40% - Accent2 17_4.2 kt. samtrygg 2010" xfId="9126" xr:uid="{00000000-0005-0000-0000-000005040000}"/>
    <cellStyle name="40% - Accent2 18" xfId="696" xr:uid="{00000000-0005-0000-0000-000006040000}"/>
    <cellStyle name="40% - Accent2 18 2" xfId="6424" xr:uid="{00000000-0005-0000-0000-000007040000}"/>
    <cellStyle name="40% - Accent2 18 3" xfId="7725" xr:uid="{00000000-0005-0000-0000-000008040000}"/>
    <cellStyle name="40% - Accent2 18_4.2 kt. samtrygg 2010" xfId="9450" xr:uid="{00000000-0005-0000-0000-000009040000}"/>
    <cellStyle name="40% - Accent2 19" xfId="737" xr:uid="{00000000-0005-0000-0000-00000A040000}"/>
    <cellStyle name="40% - Accent2 19 2" xfId="6425" xr:uid="{00000000-0005-0000-0000-00000B040000}"/>
    <cellStyle name="40% - Accent2 19 3" xfId="7758" xr:uid="{00000000-0005-0000-0000-00000C040000}"/>
    <cellStyle name="40% - Accent2 19_4.2 kt. samtrygg 2010" xfId="9492" xr:uid="{00000000-0005-0000-0000-00000D040000}"/>
    <cellStyle name="40% - Accent2 2" xfId="52" xr:uid="{00000000-0005-0000-0000-00000E040000}"/>
    <cellStyle name="40% - Accent2 2 10" xfId="6150" xr:uid="{00000000-0005-0000-0000-00000F040000}"/>
    <cellStyle name="40% - Accent2 2 11" xfId="6426" xr:uid="{00000000-0005-0000-0000-000010040000}"/>
    <cellStyle name="40% - Accent2 2 2" xfId="1824" xr:uid="{00000000-0005-0000-0000-000011040000}"/>
    <cellStyle name="40% - Accent2 2 2 2" xfId="6151" xr:uid="{00000000-0005-0000-0000-000012040000}"/>
    <cellStyle name="40% - Accent2 2 2 3" xfId="6427" xr:uid="{00000000-0005-0000-0000-000013040000}"/>
    <cellStyle name="40% - Accent2 2 3" xfId="2140" xr:uid="{00000000-0005-0000-0000-000014040000}"/>
    <cellStyle name="40% - Accent2 2 3 2" xfId="6152" xr:uid="{00000000-0005-0000-0000-000015040000}"/>
    <cellStyle name="40% - Accent2 2 3 3" xfId="6428" xr:uid="{00000000-0005-0000-0000-000016040000}"/>
    <cellStyle name="40% - Accent2 2 4" xfId="3281" xr:uid="{00000000-0005-0000-0000-000017040000}"/>
    <cellStyle name="40% - Accent2 2 4 2" xfId="6429" xr:uid="{00000000-0005-0000-0000-000018040000}"/>
    <cellStyle name="40% - Accent2 2 5" xfId="3502" xr:uid="{00000000-0005-0000-0000-000019040000}"/>
    <cellStyle name="40% - Accent2 2 5 2" xfId="6430" xr:uid="{00000000-0005-0000-0000-00001A040000}"/>
    <cellStyle name="40% - Accent2 2 6" xfId="3722" xr:uid="{00000000-0005-0000-0000-00001B040000}"/>
    <cellStyle name="40% - Accent2 2 7" xfId="3906" xr:uid="{00000000-0005-0000-0000-00001C040000}"/>
    <cellStyle name="40% - Accent2 2 8" xfId="4075" xr:uid="{00000000-0005-0000-0000-00001D040000}"/>
    <cellStyle name="40% - Accent2 2 9" xfId="5645" xr:uid="{00000000-0005-0000-0000-00001E040000}"/>
    <cellStyle name="40% - Accent2 20" xfId="778" xr:uid="{00000000-0005-0000-0000-00001F040000}"/>
    <cellStyle name="40% - Accent2 20 2" xfId="6431" xr:uid="{00000000-0005-0000-0000-000020040000}"/>
    <cellStyle name="40% - Accent2 20 3" xfId="7791" xr:uid="{00000000-0005-0000-0000-000021040000}"/>
    <cellStyle name="40% - Accent2 20_4.2 kt. samtrygg 2010" xfId="9289" xr:uid="{00000000-0005-0000-0000-000022040000}"/>
    <cellStyle name="40% - Accent2 21" xfId="819" xr:uid="{00000000-0005-0000-0000-000023040000}"/>
    <cellStyle name="40% - Accent2 21 2" xfId="6432" xr:uid="{00000000-0005-0000-0000-000024040000}"/>
    <cellStyle name="40% - Accent2 21 3" xfId="7824" xr:uid="{00000000-0005-0000-0000-000025040000}"/>
    <cellStyle name="40% - Accent2 21_4.2 kt. samtrygg 2010" xfId="10174" xr:uid="{00000000-0005-0000-0000-000026040000}"/>
    <cellStyle name="40% - Accent2 22" xfId="860" xr:uid="{00000000-0005-0000-0000-000027040000}"/>
    <cellStyle name="40% - Accent2 22 2" xfId="6433" xr:uid="{00000000-0005-0000-0000-000028040000}"/>
    <cellStyle name="40% - Accent2 22 3" xfId="7857" xr:uid="{00000000-0005-0000-0000-000029040000}"/>
    <cellStyle name="40% - Accent2 22_4.2 kt. samtrygg 2010" xfId="8597" xr:uid="{00000000-0005-0000-0000-00002A040000}"/>
    <cellStyle name="40% - Accent2 23" xfId="901" xr:uid="{00000000-0005-0000-0000-00002B040000}"/>
    <cellStyle name="40% - Accent2 23 2" xfId="6434" xr:uid="{00000000-0005-0000-0000-00002C040000}"/>
    <cellStyle name="40% - Accent2 23 3" xfId="7890" xr:uid="{00000000-0005-0000-0000-00002D040000}"/>
    <cellStyle name="40% - Accent2 23_4.2 kt. samtrygg 2010" xfId="9411" xr:uid="{00000000-0005-0000-0000-00002E040000}"/>
    <cellStyle name="40% - Accent2 24" xfId="942" xr:uid="{00000000-0005-0000-0000-00002F040000}"/>
    <cellStyle name="40% - Accent2 24 2" xfId="6435" xr:uid="{00000000-0005-0000-0000-000030040000}"/>
    <cellStyle name="40% - Accent2 24 3" xfId="7923" xr:uid="{00000000-0005-0000-0000-000031040000}"/>
    <cellStyle name="40% - Accent2 24_4.2 kt. samtrygg 2010" xfId="9459" xr:uid="{00000000-0005-0000-0000-000032040000}"/>
    <cellStyle name="40% - Accent2 25" xfId="983" xr:uid="{00000000-0005-0000-0000-000033040000}"/>
    <cellStyle name="40% - Accent2 25 2" xfId="6436" xr:uid="{00000000-0005-0000-0000-000034040000}"/>
    <cellStyle name="40% - Accent2 25 3" xfId="7956" xr:uid="{00000000-0005-0000-0000-000035040000}"/>
    <cellStyle name="40% - Accent2 25_4.2 kt. samtrygg 2010" xfId="10092" xr:uid="{00000000-0005-0000-0000-000036040000}"/>
    <cellStyle name="40% - Accent2 26" xfId="1024" xr:uid="{00000000-0005-0000-0000-000037040000}"/>
    <cellStyle name="40% - Accent2 26 2" xfId="6437" xr:uid="{00000000-0005-0000-0000-000038040000}"/>
    <cellStyle name="40% - Accent2 26 3" xfId="7989" xr:uid="{00000000-0005-0000-0000-000039040000}"/>
    <cellStyle name="40% - Accent2 26_4.2 kt. samtrygg 2010" xfId="8613" xr:uid="{00000000-0005-0000-0000-00003A040000}"/>
    <cellStyle name="40% - Accent2 27" xfId="1065" xr:uid="{00000000-0005-0000-0000-00003B040000}"/>
    <cellStyle name="40% - Accent2 27 2" xfId="6438" xr:uid="{00000000-0005-0000-0000-00003C040000}"/>
    <cellStyle name="40% - Accent2 27 3" xfId="8022" xr:uid="{00000000-0005-0000-0000-00003D040000}"/>
    <cellStyle name="40% - Accent2 27_4.2 kt. samtrygg 2010" xfId="9961" xr:uid="{00000000-0005-0000-0000-00003E040000}"/>
    <cellStyle name="40% - Accent2 28" xfId="1106" xr:uid="{00000000-0005-0000-0000-00003F040000}"/>
    <cellStyle name="40% - Accent2 28 2" xfId="6439" xr:uid="{00000000-0005-0000-0000-000040040000}"/>
    <cellStyle name="40% - Accent2 28 3" xfId="8055" xr:uid="{00000000-0005-0000-0000-000041040000}"/>
    <cellStyle name="40% - Accent2 28_4.2 kt. samtrygg 2010" xfId="8686" xr:uid="{00000000-0005-0000-0000-000042040000}"/>
    <cellStyle name="40% - Accent2 29" xfId="1159" xr:uid="{00000000-0005-0000-0000-000043040000}"/>
    <cellStyle name="40% - Accent2 29 2" xfId="6440" xr:uid="{00000000-0005-0000-0000-000044040000}"/>
    <cellStyle name="40% - Accent2 29 3" xfId="8097" xr:uid="{00000000-0005-0000-0000-000045040000}"/>
    <cellStyle name="40% - Accent2 29_4.2 kt. samtrygg 2010" xfId="9481" xr:uid="{00000000-0005-0000-0000-000046040000}"/>
    <cellStyle name="40% - Accent2 3" xfId="93" xr:uid="{00000000-0005-0000-0000-000047040000}"/>
    <cellStyle name="40% - Accent2 3 2" xfId="1826" xr:uid="{00000000-0005-0000-0000-000048040000}"/>
    <cellStyle name="40% - Accent2 3 3" xfId="2106" xr:uid="{00000000-0005-0000-0000-000049040000}"/>
    <cellStyle name="40% - Accent2 3 3 2" xfId="6441" xr:uid="{00000000-0005-0000-0000-00004A040000}"/>
    <cellStyle name="40% - Accent2 3 3 3" xfId="8377" xr:uid="{00000000-0005-0000-0000-00004B040000}"/>
    <cellStyle name="40% - Accent2 3 3_4.2 kt. samtrygg 2010" xfId="9242" xr:uid="{00000000-0005-0000-0000-00004C040000}"/>
    <cellStyle name="40% - Accent2 3 4" xfId="3279" xr:uid="{00000000-0005-0000-0000-00004D040000}"/>
    <cellStyle name="40% - Accent2 3 5" xfId="3500" xr:uid="{00000000-0005-0000-0000-00004E040000}"/>
    <cellStyle name="40% - Accent2 3 6" xfId="3720" xr:uid="{00000000-0005-0000-0000-00004F040000}"/>
    <cellStyle name="40% - Accent2 3 7" xfId="3905" xr:uid="{00000000-0005-0000-0000-000050040000}"/>
    <cellStyle name="40% - Accent2 3 8" xfId="4074" xr:uid="{00000000-0005-0000-0000-000051040000}"/>
    <cellStyle name="40% - Accent2 30" xfId="1188" xr:uid="{00000000-0005-0000-0000-000052040000}"/>
    <cellStyle name="40% - Accent2 30 2" xfId="6442" xr:uid="{00000000-0005-0000-0000-000053040000}"/>
    <cellStyle name="40% - Accent2 30 3" xfId="8121" xr:uid="{00000000-0005-0000-0000-000054040000}"/>
    <cellStyle name="40% - Accent2 30_4.2 kt. samtrygg 2010" xfId="8591" xr:uid="{00000000-0005-0000-0000-000055040000}"/>
    <cellStyle name="40% - Accent2 31" xfId="1241" xr:uid="{00000000-0005-0000-0000-000056040000}"/>
    <cellStyle name="40% - Accent2 31 2" xfId="6443" xr:uid="{00000000-0005-0000-0000-000057040000}"/>
    <cellStyle name="40% - Accent2 31 3" xfId="8163" xr:uid="{00000000-0005-0000-0000-000058040000}"/>
    <cellStyle name="40% - Accent2 31_4.2 kt. samtrygg 2010" xfId="9618" xr:uid="{00000000-0005-0000-0000-000059040000}"/>
    <cellStyle name="40% - Accent2 32" xfId="1270" xr:uid="{00000000-0005-0000-0000-00005A040000}"/>
    <cellStyle name="40% - Accent2 32 2" xfId="6444" xr:uid="{00000000-0005-0000-0000-00005B040000}"/>
    <cellStyle name="40% - Accent2 32 3" xfId="8187" xr:uid="{00000000-0005-0000-0000-00005C040000}"/>
    <cellStyle name="40% - Accent2 32_4.2 kt. samtrygg 2010" xfId="10076" xr:uid="{00000000-0005-0000-0000-00005D040000}"/>
    <cellStyle name="40% - Accent2 33" xfId="1312" xr:uid="{00000000-0005-0000-0000-00005E040000}"/>
    <cellStyle name="40% - Accent2 33 2" xfId="6445" xr:uid="{00000000-0005-0000-0000-00005F040000}"/>
    <cellStyle name="40% - Accent2 33 3" xfId="8220" xr:uid="{00000000-0005-0000-0000-000060040000}"/>
    <cellStyle name="40% - Accent2 33_4.2 kt. samtrygg 2010" xfId="9374" xr:uid="{00000000-0005-0000-0000-000061040000}"/>
    <cellStyle name="40% - Accent2 34" xfId="1365" xr:uid="{00000000-0005-0000-0000-000062040000}"/>
    <cellStyle name="40% - Accent2 34 2" xfId="6446" xr:uid="{00000000-0005-0000-0000-000063040000}"/>
    <cellStyle name="40% - Accent2 34 3" xfId="8262" xr:uid="{00000000-0005-0000-0000-000064040000}"/>
    <cellStyle name="40% - Accent2 34_4.2 kt. samtrygg 2010" xfId="9199" xr:uid="{00000000-0005-0000-0000-000065040000}"/>
    <cellStyle name="40% - Accent2 35" xfId="1394" xr:uid="{00000000-0005-0000-0000-000066040000}"/>
    <cellStyle name="40% - Accent2 35 2" xfId="6447" xr:uid="{00000000-0005-0000-0000-000067040000}"/>
    <cellStyle name="40% - Accent2 35 3" xfId="8286" xr:uid="{00000000-0005-0000-0000-000068040000}"/>
    <cellStyle name="40% - Accent2 35_4.2 kt. samtrygg 2010" xfId="9192" xr:uid="{00000000-0005-0000-0000-000069040000}"/>
    <cellStyle name="40% - Accent2 36" xfId="1435" xr:uid="{00000000-0005-0000-0000-00006A040000}"/>
    <cellStyle name="40% - Accent2 37" xfId="1488" xr:uid="{00000000-0005-0000-0000-00006B040000}"/>
    <cellStyle name="40% - Accent2 38" xfId="1517" xr:uid="{00000000-0005-0000-0000-00006C040000}"/>
    <cellStyle name="40% - Accent2 39" xfId="1558" xr:uid="{00000000-0005-0000-0000-00006D040000}"/>
    <cellStyle name="40% - Accent2 4" xfId="122" xr:uid="{00000000-0005-0000-0000-00006E040000}"/>
    <cellStyle name="40% - Accent2 4 2" xfId="1828" xr:uid="{00000000-0005-0000-0000-00006F040000}"/>
    <cellStyle name="40% - Accent2 4 3" xfId="2072" xr:uid="{00000000-0005-0000-0000-000070040000}"/>
    <cellStyle name="40% - Accent2 4 3 2" xfId="6448" xr:uid="{00000000-0005-0000-0000-000071040000}"/>
    <cellStyle name="40% - Accent2 4 3 3" xfId="8376" xr:uid="{00000000-0005-0000-0000-000072040000}"/>
    <cellStyle name="40% - Accent2 4 3_4.2 kt. samtrygg 2010" xfId="9417" xr:uid="{00000000-0005-0000-0000-000073040000}"/>
    <cellStyle name="40% - Accent2 4 4" xfId="3278" xr:uid="{00000000-0005-0000-0000-000074040000}"/>
    <cellStyle name="40% - Accent2 4 5" xfId="3499" xr:uid="{00000000-0005-0000-0000-000075040000}"/>
    <cellStyle name="40% - Accent2 4 6" xfId="3719" xr:uid="{00000000-0005-0000-0000-000076040000}"/>
    <cellStyle name="40% - Accent2 4 7" xfId="3904" xr:uid="{00000000-0005-0000-0000-000077040000}"/>
    <cellStyle name="40% - Accent2 4 8" xfId="4073" xr:uid="{00000000-0005-0000-0000-000078040000}"/>
    <cellStyle name="40% - Accent2 40" xfId="1599" xr:uid="{00000000-0005-0000-0000-000079040000}"/>
    <cellStyle name="40% - Accent2 41" xfId="1640" xr:uid="{00000000-0005-0000-0000-00007A040000}"/>
    <cellStyle name="40% - Accent2 42" xfId="1681" xr:uid="{00000000-0005-0000-0000-00007B040000}"/>
    <cellStyle name="40% - Accent2 43" xfId="1735" xr:uid="{00000000-0005-0000-0000-00007C040000}"/>
    <cellStyle name="40% - Accent2 44" xfId="1823" xr:uid="{00000000-0005-0000-0000-00007D040000}"/>
    <cellStyle name="40% - Accent2 45" xfId="2157" xr:uid="{00000000-0005-0000-0000-00007E040000}"/>
    <cellStyle name="40% - Accent2 46" xfId="3282" xr:uid="{00000000-0005-0000-0000-00007F040000}"/>
    <cellStyle name="40% - Accent2 47" xfId="3503" xr:uid="{00000000-0005-0000-0000-000080040000}"/>
    <cellStyle name="40% - Accent2 48" xfId="3723" xr:uid="{00000000-0005-0000-0000-000081040000}"/>
    <cellStyle name="40% - Accent2 49" xfId="3907" xr:uid="{00000000-0005-0000-0000-000082040000}"/>
    <cellStyle name="40% - Accent2 5" xfId="163" xr:uid="{00000000-0005-0000-0000-000083040000}"/>
    <cellStyle name="40% - Accent2 5 2" xfId="1830" xr:uid="{00000000-0005-0000-0000-000084040000}"/>
    <cellStyle name="40% - Accent2 5 2 2" xfId="6449" xr:uid="{00000000-0005-0000-0000-000085040000}"/>
    <cellStyle name="40% - Accent2 5 2 3" xfId="8334" xr:uid="{00000000-0005-0000-0000-000086040000}"/>
    <cellStyle name="40% - Accent2 5 2_4.2 kt. samtrygg 2010" xfId="10160" xr:uid="{00000000-0005-0000-0000-000087040000}"/>
    <cellStyle name="40% - Accent2 5 3" xfId="2044" xr:uid="{00000000-0005-0000-0000-000088040000}"/>
    <cellStyle name="40% - Accent2 5 4" xfId="3276" xr:uid="{00000000-0005-0000-0000-000089040000}"/>
    <cellStyle name="40% - Accent2 5 5" xfId="3497" xr:uid="{00000000-0005-0000-0000-00008A040000}"/>
    <cellStyle name="40% - Accent2 5 6" xfId="3717" xr:uid="{00000000-0005-0000-0000-00008B040000}"/>
    <cellStyle name="40% - Accent2 5 7" xfId="3903" xr:uid="{00000000-0005-0000-0000-00008C040000}"/>
    <cellStyle name="40% - Accent2 5 8" xfId="4072" xr:uid="{00000000-0005-0000-0000-00008D040000}"/>
    <cellStyle name="40% - Accent2 50" xfId="4076" xr:uid="{00000000-0005-0000-0000-00008E040000}"/>
    <cellStyle name="40% - Accent2 6" xfId="204" xr:uid="{00000000-0005-0000-0000-00008F040000}"/>
    <cellStyle name="40% - Accent2 6 2" xfId="6450" xr:uid="{00000000-0005-0000-0000-000090040000}"/>
    <cellStyle name="40% - Accent2 7" xfId="245" xr:uid="{00000000-0005-0000-0000-000091040000}"/>
    <cellStyle name="40% - Accent2 7 2" xfId="6451" xr:uid="{00000000-0005-0000-0000-000092040000}"/>
    <cellStyle name="40% - Accent2 8" xfId="286" xr:uid="{00000000-0005-0000-0000-000093040000}"/>
    <cellStyle name="40% - Accent2 8 2" xfId="6452" xr:uid="{00000000-0005-0000-0000-000094040000}"/>
    <cellStyle name="40% - Accent2 9" xfId="327" xr:uid="{00000000-0005-0000-0000-000095040000}"/>
    <cellStyle name="40% - Accent2 9 2" xfId="6453" xr:uid="{00000000-0005-0000-0000-000096040000}"/>
    <cellStyle name="40% - Accent3" xfId="29" builtinId="39" customBuiltin="1"/>
    <cellStyle name="40% - Accent3 10" xfId="381" xr:uid="{00000000-0005-0000-0000-000098040000}"/>
    <cellStyle name="40% - Accent3 10 2" xfId="6454" xr:uid="{00000000-0005-0000-0000-000099040000}"/>
    <cellStyle name="40% - Accent3 11" xfId="422" xr:uid="{00000000-0005-0000-0000-00009A040000}"/>
    <cellStyle name="40% - Accent3 11 2" xfId="6455" xr:uid="{00000000-0005-0000-0000-00009B040000}"/>
    <cellStyle name="40% - Accent3 12" xfId="463" xr:uid="{00000000-0005-0000-0000-00009C040000}"/>
    <cellStyle name="40% - Accent3 12 2" xfId="6456" xr:uid="{00000000-0005-0000-0000-00009D040000}"/>
    <cellStyle name="40% - Accent3 13" xfId="504" xr:uid="{00000000-0005-0000-0000-00009E040000}"/>
    <cellStyle name="40% - Accent3 13 2" xfId="6457" xr:uid="{00000000-0005-0000-0000-00009F040000}"/>
    <cellStyle name="40% - Accent3 14" xfId="545" xr:uid="{00000000-0005-0000-0000-0000A0040000}"/>
    <cellStyle name="40% - Accent3 14 2" xfId="6458" xr:uid="{00000000-0005-0000-0000-0000A1040000}"/>
    <cellStyle name="40% - Accent3 14 3" xfId="7603" xr:uid="{00000000-0005-0000-0000-0000A2040000}"/>
    <cellStyle name="40% - Accent3 14_4.2 kt. samtrygg 2010" xfId="10148" xr:uid="{00000000-0005-0000-0000-0000A3040000}"/>
    <cellStyle name="40% - Accent3 15" xfId="586" xr:uid="{00000000-0005-0000-0000-0000A4040000}"/>
    <cellStyle name="40% - Accent3 15 2" xfId="6459" xr:uid="{00000000-0005-0000-0000-0000A5040000}"/>
    <cellStyle name="40% - Accent3 15 3" xfId="7636" xr:uid="{00000000-0005-0000-0000-0000A6040000}"/>
    <cellStyle name="40% - Accent3 15_4.2 kt. samtrygg 2010" xfId="8890" xr:uid="{00000000-0005-0000-0000-0000A7040000}"/>
    <cellStyle name="40% - Accent3 16" xfId="627" xr:uid="{00000000-0005-0000-0000-0000A8040000}"/>
    <cellStyle name="40% - Accent3 16 2" xfId="6460" xr:uid="{00000000-0005-0000-0000-0000A9040000}"/>
    <cellStyle name="40% - Accent3 16 3" xfId="7669" xr:uid="{00000000-0005-0000-0000-0000AA040000}"/>
    <cellStyle name="40% - Accent3 16_4.2 kt. samtrygg 2010" xfId="10198" xr:uid="{00000000-0005-0000-0000-0000AB040000}"/>
    <cellStyle name="40% - Accent3 17" xfId="668" xr:uid="{00000000-0005-0000-0000-0000AC040000}"/>
    <cellStyle name="40% - Accent3 17 2" xfId="6461" xr:uid="{00000000-0005-0000-0000-0000AD040000}"/>
    <cellStyle name="40% - Accent3 17 3" xfId="7702" xr:uid="{00000000-0005-0000-0000-0000AE040000}"/>
    <cellStyle name="40% - Accent3 17_4.2 kt. samtrygg 2010" xfId="10227" xr:uid="{00000000-0005-0000-0000-0000AF040000}"/>
    <cellStyle name="40% - Accent3 18" xfId="709" xr:uid="{00000000-0005-0000-0000-0000B0040000}"/>
    <cellStyle name="40% - Accent3 18 2" xfId="6462" xr:uid="{00000000-0005-0000-0000-0000B1040000}"/>
    <cellStyle name="40% - Accent3 18 3" xfId="7735" xr:uid="{00000000-0005-0000-0000-0000B2040000}"/>
    <cellStyle name="40% - Accent3 18_4.2 kt. samtrygg 2010" xfId="9147" xr:uid="{00000000-0005-0000-0000-0000B3040000}"/>
    <cellStyle name="40% - Accent3 19" xfId="750" xr:uid="{00000000-0005-0000-0000-0000B4040000}"/>
    <cellStyle name="40% - Accent3 19 2" xfId="6463" xr:uid="{00000000-0005-0000-0000-0000B5040000}"/>
    <cellStyle name="40% - Accent3 19 3" xfId="7768" xr:uid="{00000000-0005-0000-0000-0000B6040000}"/>
    <cellStyle name="40% - Accent3 19_4.2 kt. samtrygg 2010" xfId="9954" xr:uid="{00000000-0005-0000-0000-0000B7040000}"/>
    <cellStyle name="40% - Accent3 2" xfId="53" xr:uid="{00000000-0005-0000-0000-0000B8040000}"/>
    <cellStyle name="40% - Accent3 2 10" xfId="6153" xr:uid="{00000000-0005-0000-0000-0000B9040000}"/>
    <cellStyle name="40% - Accent3 2 11" xfId="6464" xr:uid="{00000000-0005-0000-0000-0000BA040000}"/>
    <cellStyle name="40% - Accent3 2 2" xfId="1832" xr:uid="{00000000-0005-0000-0000-0000BB040000}"/>
    <cellStyle name="40% - Accent3 2 2 2" xfId="6154" xr:uid="{00000000-0005-0000-0000-0000BC040000}"/>
    <cellStyle name="40% - Accent3 2 2 3" xfId="6465" xr:uid="{00000000-0005-0000-0000-0000BD040000}"/>
    <cellStyle name="40% - Accent3 2 3" xfId="2040" xr:uid="{00000000-0005-0000-0000-0000BE040000}"/>
    <cellStyle name="40% - Accent3 2 3 2" xfId="6155" xr:uid="{00000000-0005-0000-0000-0000BF040000}"/>
    <cellStyle name="40% - Accent3 2 3 3" xfId="6466" xr:uid="{00000000-0005-0000-0000-0000C0040000}"/>
    <cellStyle name="40% - Accent3 2 4" xfId="3274" xr:uid="{00000000-0005-0000-0000-0000C1040000}"/>
    <cellStyle name="40% - Accent3 2 4 2" xfId="6467" xr:uid="{00000000-0005-0000-0000-0000C2040000}"/>
    <cellStyle name="40% - Accent3 2 5" xfId="3495" xr:uid="{00000000-0005-0000-0000-0000C3040000}"/>
    <cellStyle name="40% - Accent3 2 5 2" xfId="6468" xr:uid="{00000000-0005-0000-0000-0000C4040000}"/>
    <cellStyle name="40% - Accent3 2 6" xfId="3715" xr:uid="{00000000-0005-0000-0000-0000C5040000}"/>
    <cellStyle name="40% - Accent3 2 7" xfId="3901" xr:uid="{00000000-0005-0000-0000-0000C6040000}"/>
    <cellStyle name="40% - Accent3 2 8" xfId="4070" xr:uid="{00000000-0005-0000-0000-0000C7040000}"/>
    <cellStyle name="40% - Accent3 2 9" xfId="5913" xr:uid="{00000000-0005-0000-0000-0000C8040000}"/>
    <cellStyle name="40% - Accent3 20" xfId="791" xr:uid="{00000000-0005-0000-0000-0000C9040000}"/>
    <cellStyle name="40% - Accent3 20 2" xfId="6469" xr:uid="{00000000-0005-0000-0000-0000CA040000}"/>
    <cellStyle name="40% - Accent3 20 3" xfId="7801" xr:uid="{00000000-0005-0000-0000-0000CB040000}"/>
    <cellStyle name="40% - Accent3 20_4.2 kt. samtrygg 2010" xfId="9883" xr:uid="{00000000-0005-0000-0000-0000CC040000}"/>
    <cellStyle name="40% - Accent3 21" xfId="832" xr:uid="{00000000-0005-0000-0000-0000CD040000}"/>
    <cellStyle name="40% - Accent3 21 2" xfId="6470" xr:uid="{00000000-0005-0000-0000-0000CE040000}"/>
    <cellStyle name="40% - Accent3 21 3" xfId="7834" xr:uid="{00000000-0005-0000-0000-0000CF040000}"/>
    <cellStyle name="40% - Accent3 21_4.2 kt. samtrygg 2010" xfId="8816" xr:uid="{00000000-0005-0000-0000-0000D0040000}"/>
    <cellStyle name="40% - Accent3 22" xfId="873" xr:uid="{00000000-0005-0000-0000-0000D1040000}"/>
    <cellStyle name="40% - Accent3 22 2" xfId="6471" xr:uid="{00000000-0005-0000-0000-0000D2040000}"/>
    <cellStyle name="40% - Accent3 22 3" xfId="7867" xr:uid="{00000000-0005-0000-0000-0000D3040000}"/>
    <cellStyle name="40% - Accent3 22_4.2 kt. samtrygg 2010" xfId="9773" xr:uid="{00000000-0005-0000-0000-0000D4040000}"/>
    <cellStyle name="40% - Accent3 23" xfId="914" xr:uid="{00000000-0005-0000-0000-0000D5040000}"/>
    <cellStyle name="40% - Accent3 23 2" xfId="6472" xr:uid="{00000000-0005-0000-0000-0000D6040000}"/>
    <cellStyle name="40% - Accent3 23 3" xfId="7900" xr:uid="{00000000-0005-0000-0000-0000D7040000}"/>
    <cellStyle name="40% - Accent3 23_4.2 kt. samtrygg 2010" xfId="8853" xr:uid="{00000000-0005-0000-0000-0000D8040000}"/>
    <cellStyle name="40% - Accent3 24" xfId="955" xr:uid="{00000000-0005-0000-0000-0000D9040000}"/>
    <cellStyle name="40% - Accent3 24 2" xfId="6473" xr:uid="{00000000-0005-0000-0000-0000DA040000}"/>
    <cellStyle name="40% - Accent3 24 3" xfId="7933" xr:uid="{00000000-0005-0000-0000-0000DB040000}"/>
    <cellStyle name="40% - Accent3 24_4.2 kt. samtrygg 2010" xfId="8615" xr:uid="{00000000-0005-0000-0000-0000DC040000}"/>
    <cellStyle name="40% - Accent3 25" xfId="996" xr:uid="{00000000-0005-0000-0000-0000DD040000}"/>
    <cellStyle name="40% - Accent3 25 2" xfId="6474" xr:uid="{00000000-0005-0000-0000-0000DE040000}"/>
    <cellStyle name="40% - Accent3 25 3" xfId="7966" xr:uid="{00000000-0005-0000-0000-0000DF040000}"/>
    <cellStyle name="40% - Accent3 25_4.2 kt. samtrygg 2010" xfId="8988" xr:uid="{00000000-0005-0000-0000-0000E0040000}"/>
    <cellStyle name="40% - Accent3 26" xfId="1037" xr:uid="{00000000-0005-0000-0000-0000E1040000}"/>
    <cellStyle name="40% - Accent3 26 2" xfId="6475" xr:uid="{00000000-0005-0000-0000-0000E2040000}"/>
    <cellStyle name="40% - Accent3 26 3" xfId="7999" xr:uid="{00000000-0005-0000-0000-0000E3040000}"/>
    <cellStyle name="40% - Accent3 26_4.2 kt. samtrygg 2010" xfId="9486" xr:uid="{00000000-0005-0000-0000-0000E4040000}"/>
    <cellStyle name="40% - Accent3 27" xfId="1078" xr:uid="{00000000-0005-0000-0000-0000E5040000}"/>
    <cellStyle name="40% - Accent3 27 2" xfId="6476" xr:uid="{00000000-0005-0000-0000-0000E6040000}"/>
    <cellStyle name="40% - Accent3 27 3" xfId="8032" xr:uid="{00000000-0005-0000-0000-0000E7040000}"/>
    <cellStyle name="40% - Accent3 27_4.2 kt. samtrygg 2010" xfId="10165" xr:uid="{00000000-0005-0000-0000-0000E8040000}"/>
    <cellStyle name="40% - Accent3 28" xfId="1119" xr:uid="{00000000-0005-0000-0000-0000E9040000}"/>
    <cellStyle name="40% - Accent3 28 2" xfId="6477" xr:uid="{00000000-0005-0000-0000-0000EA040000}"/>
    <cellStyle name="40% - Accent3 28 3" xfId="8065" xr:uid="{00000000-0005-0000-0000-0000EB040000}"/>
    <cellStyle name="40% - Accent3 28_4.2 kt. samtrygg 2010" xfId="9342" xr:uid="{00000000-0005-0000-0000-0000EC040000}"/>
    <cellStyle name="40% - Accent3 29" xfId="1160" xr:uid="{00000000-0005-0000-0000-0000ED040000}"/>
    <cellStyle name="40% - Accent3 29 2" xfId="6478" xr:uid="{00000000-0005-0000-0000-0000EE040000}"/>
    <cellStyle name="40% - Accent3 29 3" xfId="8098" xr:uid="{00000000-0005-0000-0000-0000EF040000}"/>
    <cellStyle name="40% - Accent3 29_4.2 kt. samtrygg 2010" xfId="9681" xr:uid="{00000000-0005-0000-0000-0000F0040000}"/>
    <cellStyle name="40% - Accent3 3" xfId="94" xr:uid="{00000000-0005-0000-0000-0000F1040000}"/>
    <cellStyle name="40% - Accent3 3 2" xfId="1834" xr:uid="{00000000-0005-0000-0000-0000F2040000}"/>
    <cellStyle name="40% - Accent3 3 3" xfId="2035" xr:uid="{00000000-0005-0000-0000-0000F3040000}"/>
    <cellStyle name="40% - Accent3 3 3 2" xfId="6479" xr:uid="{00000000-0005-0000-0000-0000F4040000}"/>
    <cellStyle name="40% - Accent3 3 3 3" xfId="8375" xr:uid="{00000000-0005-0000-0000-0000F5040000}"/>
    <cellStyle name="40% - Accent3 3 3_4.2 kt. samtrygg 2010" xfId="9182" xr:uid="{00000000-0005-0000-0000-0000F6040000}"/>
    <cellStyle name="40% - Accent3 3 4" xfId="3273" xr:uid="{00000000-0005-0000-0000-0000F7040000}"/>
    <cellStyle name="40% - Accent3 3 5" xfId="3494" xr:uid="{00000000-0005-0000-0000-0000F8040000}"/>
    <cellStyle name="40% - Accent3 3 6" xfId="3714" xr:uid="{00000000-0005-0000-0000-0000F9040000}"/>
    <cellStyle name="40% - Accent3 3 7" xfId="3900" xr:uid="{00000000-0005-0000-0000-0000FA040000}"/>
    <cellStyle name="40% - Accent3 3 8" xfId="4069" xr:uid="{00000000-0005-0000-0000-0000FB040000}"/>
    <cellStyle name="40% - Accent3 30" xfId="1201" xr:uid="{00000000-0005-0000-0000-0000FC040000}"/>
    <cellStyle name="40% - Accent3 30 2" xfId="6480" xr:uid="{00000000-0005-0000-0000-0000FD040000}"/>
    <cellStyle name="40% - Accent3 30 3" xfId="8131" xr:uid="{00000000-0005-0000-0000-0000FE040000}"/>
    <cellStyle name="40% - Accent3 30_4.2 kt. samtrygg 2010" xfId="9396" xr:uid="{00000000-0005-0000-0000-0000FF040000}"/>
    <cellStyle name="40% - Accent3 31" xfId="1242" xr:uid="{00000000-0005-0000-0000-000000050000}"/>
    <cellStyle name="40% - Accent3 31 2" xfId="6481" xr:uid="{00000000-0005-0000-0000-000001050000}"/>
    <cellStyle name="40% - Accent3 31 3" xfId="8164" xr:uid="{00000000-0005-0000-0000-000002050000}"/>
    <cellStyle name="40% - Accent3 31_4.2 kt. samtrygg 2010" xfId="10137" xr:uid="{00000000-0005-0000-0000-000003050000}"/>
    <cellStyle name="40% - Accent3 32" xfId="1284" xr:uid="{00000000-0005-0000-0000-000004050000}"/>
    <cellStyle name="40% - Accent3 32 2" xfId="6482" xr:uid="{00000000-0005-0000-0000-000005050000}"/>
    <cellStyle name="40% - Accent3 32 3" xfId="8197" xr:uid="{00000000-0005-0000-0000-000006050000}"/>
    <cellStyle name="40% - Accent3 32_4.2 kt. samtrygg 2010" xfId="9631" xr:uid="{00000000-0005-0000-0000-000007050000}"/>
    <cellStyle name="40% - Accent3 33" xfId="1325" xr:uid="{00000000-0005-0000-0000-000008050000}"/>
    <cellStyle name="40% - Accent3 33 2" xfId="6483" xr:uid="{00000000-0005-0000-0000-000009050000}"/>
    <cellStyle name="40% - Accent3 33 3" xfId="8230" xr:uid="{00000000-0005-0000-0000-00000A050000}"/>
    <cellStyle name="40% - Accent3 33_4.2 kt. samtrygg 2010" xfId="9740" xr:uid="{00000000-0005-0000-0000-00000B050000}"/>
    <cellStyle name="40% - Accent3 34" xfId="1366" xr:uid="{00000000-0005-0000-0000-00000C050000}"/>
    <cellStyle name="40% - Accent3 34 2" xfId="6484" xr:uid="{00000000-0005-0000-0000-00000D050000}"/>
    <cellStyle name="40% - Accent3 34 3" xfId="8263" xr:uid="{00000000-0005-0000-0000-00000E050000}"/>
    <cellStyle name="40% - Accent3 34_4.2 kt. samtrygg 2010" xfId="9266" xr:uid="{00000000-0005-0000-0000-00000F050000}"/>
    <cellStyle name="40% - Accent3 35" xfId="1407" xr:uid="{00000000-0005-0000-0000-000010050000}"/>
    <cellStyle name="40% - Accent3 35 2" xfId="6485" xr:uid="{00000000-0005-0000-0000-000011050000}"/>
    <cellStyle name="40% - Accent3 35 3" xfId="8296" xr:uid="{00000000-0005-0000-0000-000012050000}"/>
    <cellStyle name="40% - Accent3 35_4.2 kt. samtrygg 2010" xfId="9146" xr:uid="{00000000-0005-0000-0000-000013050000}"/>
    <cellStyle name="40% - Accent3 36" xfId="1448" xr:uid="{00000000-0005-0000-0000-000014050000}"/>
    <cellStyle name="40% - Accent3 37" xfId="1489" xr:uid="{00000000-0005-0000-0000-000015050000}"/>
    <cellStyle name="40% - Accent3 38" xfId="1530" xr:uid="{00000000-0005-0000-0000-000016050000}"/>
    <cellStyle name="40% - Accent3 39" xfId="1571" xr:uid="{00000000-0005-0000-0000-000017050000}"/>
    <cellStyle name="40% - Accent3 4" xfId="135" xr:uid="{00000000-0005-0000-0000-000018050000}"/>
    <cellStyle name="40% - Accent3 4 2" xfId="1836" xr:uid="{00000000-0005-0000-0000-000019050000}"/>
    <cellStyle name="40% - Accent3 4 3" xfId="2029" xr:uid="{00000000-0005-0000-0000-00001A050000}"/>
    <cellStyle name="40% - Accent3 4 3 2" xfId="6486" xr:uid="{00000000-0005-0000-0000-00001B050000}"/>
    <cellStyle name="40% - Accent3 4 3 3" xfId="8374" xr:uid="{00000000-0005-0000-0000-00001C050000}"/>
    <cellStyle name="40% - Accent3 4 3_4.2 kt. samtrygg 2010" xfId="9079" xr:uid="{00000000-0005-0000-0000-00001D050000}"/>
    <cellStyle name="40% - Accent3 4 4" xfId="3271" xr:uid="{00000000-0005-0000-0000-00001E050000}"/>
    <cellStyle name="40% - Accent3 4 5" xfId="3492" xr:uid="{00000000-0005-0000-0000-00001F050000}"/>
    <cellStyle name="40% - Accent3 4 6" xfId="3712" xr:uid="{00000000-0005-0000-0000-000020050000}"/>
    <cellStyle name="40% - Accent3 4 7" xfId="3899" xr:uid="{00000000-0005-0000-0000-000021050000}"/>
    <cellStyle name="40% - Accent3 4 8" xfId="4068" xr:uid="{00000000-0005-0000-0000-000022050000}"/>
    <cellStyle name="40% - Accent3 40" xfId="1612" xr:uid="{00000000-0005-0000-0000-000023050000}"/>
    <cellStyle name="40% - Accent3 41" xfId="1653" xr:uid="{00000000-0005-0000-0000-000024050000}"/>
    <cellStyle name="40% - Accent3 42" xfId="1694" xr:uid="{00000000-0005-0000-0000-000025050000}"/>
    <cellStyle name="40% - Accent3 43" xfId="1736" xr:uid="{00000000-0005-0000-0000-000026050000}"/>
    <cellStyle name="40% - Accent3 44" xfId="1831" xr:uid="{00000000-0005-0000-0000-000027050000}"/>
    <cellStyle name="40% - Accent3 45" xfId="2042" xr:uid="{00000000-0005-0000-0000-000028050000}"/>
    <cellStyle name="40% - Accent3 46" xfId="3275" xr:uid="{00000000-0005-0000-0000-000029050000}"/>
    <cellStyle name="40% - Accent3 47" xfId="3496" xr:uid="{00000000-0005-0000-0000-00002A050000}"/>
    <cellStyle name="40% - Accent3 48" xfId="3716" xr:uid="{00000000-0005-0000-0000-00002B050000}"/>
    <cellStyle name="40% - Accent3 49" xfId="3902" xr:uid="{00000000-0005-0000-0000-00002C050000}"/>
    <cellStyle name="40% - Accent3 5" xfId="176" xr:uid="{00000000-0005-0000-0000-00002D050000}"/>
    <cellStyle name="40% - Accent3 5 2" xfId="1838" xr:uid="{00000000-0005-0000-0000-00002E050000}"/>
    <cellStyle name="40% - Accent3 5 2 2" xfId="6487" xr:uid="{00000000-0005-0000-0000-00002F050000}"/>
    <cellStyle name="40% - Accent3 5 2 3" xfId="8335" xr:uid="{00000000-0005-0000-0000-000030050000}"/>
    <cellStyle name="40% - Accent3 5 2_4.2 kt. samtrygg 2010" xfId="8625" xr:uid="{00000000-0005-0000-0000-000031050000}"/>
    <cellStyle name="40% - Accent3 5 3" xfId="2026" xr:uid="{00000000-0005-0000-0000-000032050000}"/>
    <cellStyle name="40% - Accent3 5 4" xfId="3269" xr:uid="{00000000-0005-0000-0000-000033050000}"/>
    <cellStyle name="40% - Accent3 5 5" xfId="3490" xr:uid="{00000000-0005-0000-0000-000034050000}"/>
    <cellStyle name="40% - Accent3 5 6" xfId="3710" xr:uid="{00000000-0005-0000-0000-000035050000}"/>
    <cellStyle name="40% - Accent3 5 7" xfId="3897" xr:uid="{00000000-0005-0000-0000-000036050000}"/>
    <cellStyle name="40% - Accent3 5 8" xfId="4066" xr:uid="{00000000-0005-0000-0000-000037050000}"/>
    <cellStyle name="40% - Accent3 50" xfId="4071" xr:uid="{00000000-0005-0000-0000-000038050000}"/>
    <cellStyle name="40% - Accent3 6" xfId="217" xr:uid="{00000000-0005-0000-0000-000039050000}"/>
    <cellStyle name="40% - Accent3 6 2" xfId="6488" xr:uid="{00000000-0005-0000-0000-00003A050000}"/>
    <cellStyle name="40% - Accent3 7" xfId="258" xr:uid="{00000000-0005-0000-0000-00003B050000}"/>
    <cellStyle name="40% - Accent3 7 2" xfId="6489" xr:uid="{00000000-0005-0000-0000-00003C050000}"/>
    <cellStyle name="40% - Accent3 8" xfId="299" xr:uid="{00000000-0005-0000-0000-00003D050000}"/>
    <cellStyle name="40% - Accent3 8 2" xfId="6490" xr:uid="{00000000-0005-0000-0000-00003E050000}"/>
    <cellStyle name="40% - Accent3 9" xfId="340" xr:uid="{00000000-0005-0000-0000-00003F050000}"/>
    <cellStyle name="40% - Accent3 9 2" xfId="6491" xr:uid="{00000000-0005-0000-0000-000040050000}"/>
    <cellStyle name="40% - Accent4" xfId="33" builtinId="43" customBuiltin="1"/>
    <cellStyle name="40% - Accent4 10" xfId="382" xr:uid="{00000000-0005-0000-0000-000042050000}"/>
    <cellStyle name="40% - Accent4 10 2" xfId="6492" xr:uid="{00000000-0005-0000-0000-000043050000}"/>
    <cellStyle name="40% - Accent4 11" xfId="423" xr:uid="{00000000-0005-0000-0000-000044050000}"/>
    <cellStyle name="40% - Accent4 11 2" xfId="6493" xr:uid="{00000000-0005-0000-0000-000045050000}"/>
    <cellStyle name="40% - Accent4 12" xfId="464" xr:uid="{00000000-0005-0000-0000-000046050000}"/>
    <cellStyle name="40% - Accent4 12 2" xfId="6494" xr:uid="{00000000-0005-0000-0000-000047050000}"/>
    <cellStyle name="40% - Accent4 13" xfId="505" xr:uid="{00000000-0005-0000-0000-000048050000}"/>
    <cellStyle name="40% - Accent4 13 2" xfId="6495" xr:uid="{00000000-0005-0000-0000-000049050000}"/>
    <cellStyle name="40% - Accent4 14" xfId="546" xr:uid="{00000000-0005-0000-0000-00004A050000}"/>
    <cellStyle name="40% - Accent4 14 2" xfId="6496" xr:uid="{00000000-0005-0000-0000-00004B050000}"/>
    <cellStyle name="40% - Accent4 14 3" xfId="7604" xr:uid="{00000000-0005-0000-0000-00004C050000}"/>
    <cellStyle name="40% - Accent4 14_4.2 kt. samtrygg 2010" xfId="9060" xr:uid="{00000000-0005-0000-0000-00004D050000}"/>
    <cellStyle name="40% - Accent4 15" xfId="587" xr:uid="{00000000-0005-0000-0000-00004E050000}"/>
    <cellStyle name="40% - Accent4 15 2" xfId="6497" xr:uid="{00000000-0005-0000-0000-00004F050000}"/>
    <cellStyle name="40% - Accent4 15 3" xfId="7637" xr:uid="{00000000-0005-0000-0000-000050050000}"/>
    <cellStyle name="40% - Accent4 15_4.2 kt. samtrygg 2010" xfId="9839" xr:uid="{00000000-0005-0000-0000-000051050000}"/>
    <cellStyle name="40% - Accent4 16" xfId="628" xr:uid="{00000000-0005-0000-0000-000052050000}"/>
    <cellStyle name="40% - Accent4 16 2" xfId="6498" xr:uid="{00000000-0005-0000-0000-000053050000}"/>
    <cellStyle name="40% - Accent4 16 3" xfId="7670" xr:uid="{00000000-0005-0000-0000-000054050000}"/>
    <cellStyle name="40% - Accent4 16_4.2 kt. samtrygg 2010" xfId="10083" xr:uid="{00000000-0005-0000-0000-000055050000}"/>
    <cellStyle name="40% - Accent4 17" xfId="669" xr:uid="{00000000-0005-0000-0000-000056050000}"/>
    <cellStyle name="40% - Accent4 17 2" xfId="6499" xr:uid="{00000000-0005-0000-0000-000057050000}"/>
    <cellStyle name="40% - Accent4 17 3" xfId="7703" xr:uid="{00000000-0005-0000-0000-000058050000}"/>
    <cellStyle name="40% - Accent4 17_4.2 kt. samtrygg 2010" xfId="9629" xr:uid="{00000000-0005-0000-0000-000059050000}"/>
    <cellStyle name="40% - Accent4 18" xfId="710" xr:uid="{00000000-0005-0000-0000-00005A050000}"/>
    <cellStyle name="40% - Accent4 18 2" xfId="6500" xr:uid="{00000000-0005-0000-0000-00005B050000}"/>
    <cellStyle name="40% - Accent4 18 3" xfId="7736" xr:uid="{00000000-0005-0000-0000-00005C050000}"/>
    <cellStyle name="40% - Accent4 18_4.2 kt. samtrygg 2010" xfId="10023" xr:uid="{00000000-0005-0000-0000-00005D050000}"/>
    <cellStyle name="40% - Accent4 19" xfId="751" xr:uid="{00000000-0005-0000-0000-00005E050000}"/>
    <cellStyle name="40% - Accent4 19 2" xfId="6501" xr:uid="{00000000-0005-0000-0000-00005F050000}"/>
    <cellStyle name="40% - Accent4 19 3" xfId="7769" xr:uid="{00000000-0005-0000-0000-000060050000}"/>
    <cellStyle name="40% - Accent4 19_4.2 kt. samtrygg 2010" xfId="9610" xr:uid="{00000000-0005-0000-0000-000061050000}"/>
    <cellStyle name="40% - Accent4 2" xfId="54" xr:uid="{00000000-0005-0000-0000-000062050000}"/>
    <cellStyle name="40% - Accent4 2 10" xfId="6156" xr:uid="{00000000-0005-0000-0000-000063050000}"/>
    <cellStyle name="40% - Accent4 2 2" xfId="1840" xr:uid="{00000000-0005-0000-0000-000064050000}"/>
    <cellStyle name="40% - Accent4 2 2 2" xfId="6157" xr:uid="{00000000-0005-0000-0000-000065050000}"/>
    <cellStyle name="40% - Accent4 2 3" xfId="2020" xr:uid="{00000000-0005-0000-0000-000066050000}"/>
    <cellStyle name="40% - Accent4 2 3 2" xfId="6158" xr:uid="{00000000-0005-0000-0000-000067050000}"/>
    <cellStyle name="40% - Accent4 2 4" xfId="3267" xr:uid="{00000000-0005-0000-0000-000068050000}"/>
    <cellStyle name="40% - Accent4 2 4 2" xfId="6502" xr:uid="{00000000-0005-0000-0000-000069050000}"/>
    <cellStyle name="40% - Accent4 2 5" xfId="3488" xr:uid="{00000000-0005-0000-0000-00006A050000}"/>
    <cellStyle name="40% - Accent4 2 5 2" xfId="6503" xr:uid="{00000000-0005-0000-0000-00006B050000}"/>
    <cellStyle name="40% - Accent4 2 6" xfId="3708" xr:uid="{00000000-0005-0000-0000-00006C050000}"/>
    <cellStyle name="40% - Accent4 2 7" xfId="3895" xr:uid="{00000000-0005-0000-0000-00006D050000}"/>
    <cellStyle name="40% - Accent4 2 8" xfId="4064" xr:uid="{00000000-0005-0000-0000-00006E050000}"/>
    <cellStyle name="40% - Accent4 2 9" xfId="5509" xr:uid="{00000000-0005-0000-0000-00006F050000}"/>
    <cellStyle name="40% - Accent4 20" xfId="792" xr:uid="{00000000-0005-0000-0000-000070050000}"/>
    <cellStyle name="40% - Accent4 20 2" xfId="6504" xr:uid="{00000000-0005-0000-0000-000071050000}"/>
    <cellStyle name="40% - Accent4 20 3" xfId="7802" xr:uid="{00000000-0005-0000-0000-000072050000}"/>
    <cellStyle name="40% - Accent4 20_4.2 kt. samtrygg 2010" xfId="9843" xr:uid="{00000000-0005-0000-0000-000073050000}"/>
    <cellStyle name="40% - Accent4 21" xfId="833" xr:uid="{00000000-0005-0000-0000-000074050000}"/>
    <cellStyle name="40% - Accent4 21 2" xfId="6505" xr:uid="{00000000-0005-0000-0000-000075050000}"/>
    <cellStyle name="40% - Accent4 21 3" xfId="7835" xr:uid="{00000000-0005-0000-0000-000076050000}"/>
    <cellStyle name="40% - Accent4 21_4.2 kt. samtrygg 2010" xfId="9608" xr:uid="{00000000-0005-0000-0000-000077050000}"/>
    <cellStyle name="40% - Accent4 22" xfId="874" xr:uid="{00000000-0005-0000-0000-000078050000}"/>
    <cellStyle name="40% - Accent4 22 2" xfId="6506" xr:uid="{00000000-0005-0000-0000-000079050000}"/>
    <cellStyle name="40% - Accent4 22 3" xfId="7868" xr:uid="{00000000-0005-0000-0000-00007A050000}"/>
    <cellStyle name="40% - Accent4 22_4.2 kt. samtrygg 2010" xfId="9517" xr:uid="{00000000-0005-0000-0000-00007B050000}"/>
    <cellStyle name="40% - Accent4 23" xfId="915" xr:uid="{00000000-0005-0000-0000-00007C050000}"/>
    <cellStyle name="40% - Accent4 23 2" xfId="6507" xr:uid="{00000000-0005-0000-0000-00007D050000}"/>
    <cellStyle name="40% - Accent4 23 3" xfId="7901" xr:uid="{00000000-0005-0000-0000-00007E050000}"/>
    <cellStyle name="40% - Accent4 23_4.2 kt. samtrygg 2010" xfId="9960" xr:uid="{00000000-0005-0000-0000-00007F050000}"/>
    <cellStyle name="40% - Accent4 24" xfId="956" xr:uid="{00000000-0005-0000-0000-000080050000}"/>
    <cellStyle name="40% - Accent4 24 2" xfId="6508" xr:uid="{00000000-0005-0000-0000-000081050000}"/>
    <cellStyle name="40% - Accent4 24 3" xfId="7934" xr:uid="{00000000-0005-0000-0000-000082050000}"/>
    <cellStyle name="40% - Accent4 24_4.2 kt. samtrygg 2010" xfId="9012" xr:uid="{00000000-0005-0000-0000-000083050000}"/>
    <cellStyle name="40% - Accent4 25" xfId="997" xr:uid="{00000000-0005-0000-0000-000084050000}"/>
    <cellStyle name="40% - Accent4 25 2" xfId="6509" xr:uid="{00000000-0005-0000-0000-000085050000}"/>
    <cellStyle name="40% - Accent4 25 3" xfId="7967" xr:uid="{00000000-0005-0000-0000-000086050000}"/>
    <cellStyle name="40% - Accent4 25_4.2 kt. samtrygg 2010" xfId="8949" xr:uid="{00000000-0005-0000-0000-000087050000}"/>
    <cellStyle name="40% - Accent4 26" xfId="1038" xr:uid="{00000000-0005-0000-0000-000088050000}"/>
    <cellStyle name="40% - Accent4 26 2" xfId="6510" xr:uid="{00000000-0005-0000-0000-000089050000}"/>
    <cellStyle name="40% - Accent4 26 3" xfId="8000" xr:uid="{00000000-0005-0000-0000-00008A050000}"/>
    <cellStyle name="40% - Accent4 26_4.2 kt. samtrygg 2010" xfId="9260" xr:uid="{00000000-0005-0000-0000-00008B050000}"/>
    <cellStyle name="40% - Accent4 27" xfId="1079" xr:uid="{00000000-0005-0000-0000-00008C050000}"/>
    <cellStyle name="40% - Accent4 27 2" xfId="6511" xr:uid="{00000000-0005-0000-0000-00008D050000}"/>
    <cellStyle name="40% - Accent4 27 3" xfId="8033" xr:uid="{00000000-0005-0000-0000-00008E050000}"/>
    <cellStyle name="40% - Accent4 27_4.2 kt. samtrygg 2010" xfId="9409" xr:uid="{00000000-0005-0000-0000-00008F050000}"/>
    <cellStyle name="40% - Accent4 28" xfId="1120" xr:uid="{00000000-0005-0000-0000-000090050000}"/>
    <cellStyle name="40% - Accent4 28 2" xfId="6512" xr:uid="{00000000-0005-0000-0000-000091050000}"/>
    <cellStyle name="40% - Accent4 28 3" xfId="8066" xr:uid="{00000000-0005-0000-0000-000092050000}"/>
    <cellStyle name="40% - Accent4 28_4.2 kt. samtrygg 2010" xfId="8964" xr:uid="{00000000-0005-0000-0000-000093050000}"/>
    <cellStyle name="40% - Accent4 29" xfId="1161" xr:uid="{00000000-0005-0000-0000-000094050000}"/>
    <cellStyle name="40% - Accent4 29 2" xfId="6513" xr:uid="{00000000-0005-0000-0000-000095050000}"/>
    <cellStyle name="40% - Accent4 29 3" xfId="8099" xr:uid="{00000000-0005-0000-0000-000096050000}"/>
    <cellStyle name="40% - Accent4 29_4.2 kt. samtrygg 2010" xfId="9211" xr:uid="{00000000-0005-0000-0000-000097050000}"/>
    <cellStyle name="40% - Accent4 3" xfId="95" xr:uid="{00000000-0005-0000-0000-000098050000}"/>
    <cellStyle name="40% - Accent4 3 2" xfId="1842" xr:uid="{00000000-0005-0000-0000-000099050000}"/>
    <cellStyle name="40% - Accent4 3 3" xfId="2014" xr:uid="{00000000-0005-0000-0000-00009A050000}"/>
    <cellStyle name="40% - Accent4 3 3 2" xfId="6514" xr:uid="{00000000-0005-0000-0000-00009B050000}"/>
    <cellStyle name="40% - Accent4 3 3 3" xfId="8371" xr:uid="{00000000-0005-0000-0000-00009C050000}"/>
    <cellStyle name="40% - Accent4 3 3_4.2 kt. samtrygg 2010" xfId="9324" xr:uid="{00000000-0005-0000-0000-00009D050000}"/>
    <cellStyle name="40% - Accent4 3 4" xfId="3265" xr:uid="{00000000-0005-0000-0000-00009E050000}"/>
    <cellStyle name="40% - Accent4 3 5" xfId="3486" xr:uid="{00000000-0005-0000-0000-00009F050000}"/>
    <cellStyle name="40% - Accent4 3 6" xfId="3706" xr:uid="{00000000-0005-0000-0000-0000A0050000}"/>
    <cellStyle name="40% - Accent4 3 7" xfId="3894" xr:uid="{00000000-0005-0000-0000-0000A1050000}"/>
    <cellStyle name="40% - Accent4 3 8" xfId="4063" xr:uid="{00000000-0005-0000-0000-0000A2050000}"/>
    <cellStyle name="40% - Accent4 30" xfId="1202" xr:uid="{00000000-0005-0000-0000-0000A3050000}"/>
    <cellStyle name="40% - Accent4 30 2" xfId="6515" xr:uid="{00000000-0005-0000-0000-0000A4050000}"/>
    <cellStyle name="40% - Accent4 30 3" xfId="8132" xr:uid="{00000000-0005-0000-0000-0000A5050000}"/>
    <cellStyle name="40% - Accent4 30_4.2 kt. samtrygg 2010" xfId="9449" xr:uid="{00000000-0005-0000-0000-0000A6050000}"/>
    <cellStyle name="40% - Accent4 31" xfId="1243" xr:uid="{00000000-0005-0000-0000-0000A7050000}"/>
    <cellStyle name="40% - Accent4 31 2" xfId="6516" xr:uid="{00000000-0005-0000-0000-0000A8050000}"/>
    <cellStyle name="40% - Accent4 31 3" xfId="8165" xr:uid="{00000000-0005-0000-0000-0000A9050000}"/>
    <cellStyle name="40% - Accent4 31_4.2 kt. samtrygg 2010" xfId="10151" xr:uid="{00000000-0005-0000-0000-0000AA050000}"/>
    <cellStyle name="40% - Accent4 32" xfId="1285" xr:uid="{00000000-0005-0000-0000-0000AB050000}"/>
    <cellStyle name="40% - Accent4 32 2" xfId="6517" xr:uid="{00000000-0005-0000-0000-0000AC050000}"/>
    <cellStyle name="40% - Accent4 32 3" xfId="8198" xr:uid="{00000000-0005-0000-0000-0000AD050000}"/>
    <cellStyle name="40% - Accent4 32_4.2 kt. samtrygg 2010" xfId="9643" xr:uid="{00000000-0005-0000-0000-0000AE050000}"/>
    <cellStyle name="40% - Accent4 33" xfId="1326" xr:uid="{00000000-0005-0000-0000-0000AF050000}"/>
    <cellStyle name="40% - Accent4 33 2" xfId="6518" xr:uid="{00000000-0005-0000-0000-0000B0050000}"/>
    <cellStyle name="40% - Accent4 33 3" xfId="8231" xr:uid="{00000000-0005-0000-0000-0000B1050000}"/>
    <cellStyle name="40% - Accent4 33_4.2 kt. samtrygg 2010" xfId="9223" xr:uid="{00000000-0005-0000-0000-0000B2050000}"/>
    <cellStyle name="40% - Accent4 34" xfId="1367" xr:uid="{00000000-0005-0000-0000-0000B3050000}"/>
    <cellStyle name="40% - Accent4 34 2" xfId="6519" xr:uid="{00000000-0005-0000-0000-0000B4050000}"/>
    <cellStyle name="40% - Accent4 34 3" xfId="8264" xr:uid="{00000000-0005-0000-0000-0000B5050000}"/>
    <cellStyle name="40% - Accent4 34_4.2 kt. samtrygg 2010" xfId="9010" xr:uid="{00000000-0005-0000-0000-0000B6050000}"/>
    <cellStyle name="40% - Accent4 35" xfId="1408" xr:uid="{00000000-0005-0000-0000-0000B7050000}"/>
    <cellStyle name="40% - Accent4 35 2" xfId="6520" xr:uid="{00000000-0005-0000-0000-0000B8050000}"/>
    <cellStyle name="40% - Accent4 35 3" xfId="8297" xr:uid="{00000000-0005-0000-0000-0000B9050000}"/>
    <cellStyle name="40% - Accent4 35_4.2 kt. samtrygg 2010" xfId="9208" xr:uid="{00000000-0005-0000-0000-0000BA050000}"/>
    <cellStyle name="40% - Accent4 36" xfId="1449" xr:uid="{00000000-0005-0000-0000-0000BB050000}"/>
    <cellStyle name="40% - Accent4 37" xfId="1490" xr:uid="{00000000-0005-0000-0000-0000BC050000}"/>
    <cellStyle name="40% - Accent4 38" xfId="1531" xr:uid="{00000000-0005-0000-0000-0000BD050000}"/>
    <cellStyle name="40% - Accent4 39" xfId="1572" xr:uid="{00000000-0005-0000-0000-0000BE050000}"/>
    <cellStyle name="40% - Accent4 4" xfId="136" xr:uid="{00000000-0005-0000-0000-0000BF050000}"/>
    <cellStyle name="40% - Accent4 4 2" xfId="1844" xr:uid="{00000000-0005-0000-0000-0000C0050000}"/>
    <cellStyle name="40% - Accent4 4 3" xfId="2010" xr:uid="{00000000-0005-0000-0000-0000C1050000}"/>
    <cellStyle name="40% - Accent4 4 3 2" xfId="6521" xr:uid="{00000000-0005-0000-0000-0000C2050000}"/>
    <cellStyle name="40% - Accent4 4 3 3" xfId="8370" xr:uid="{00000000-0005-0000-0000-0000C3050000}"/>
    <cellStyle name="40% - Accent4 4 3_4.2 kt. samtrygg 2010" xfId="9421" xr:uid="{00000000-0005-0000-0000-0000C4050000}"/>
    <cellStyle name="40% - Accent4 4 4" xfId="3263" xr:uid="{00000000-0005-0000-0000-0000C5050000}"/>
    <cellStyle name="40% - Accent4 4 5" xfId="3484" xr:uid="{00000000-0005-0000-0000-0000C6050000}"/>
    <cellStyle name="40% - Accent4 4 6" xfId="3704" xr:uid="{00000000-0005-0000-0000-0000C7050000}"/>
    <cellStyle name="40% - Accent4 4 7" xfId="3893" xr:uid="{00000000-0005-0000-0000-0000C8050000}"/>
    <cellStyle name="40% - Accent4 4 8" xfId="4062" xr:uid="{00000000-0005-0000-0000-0000C9050000}"/>
    <cellStyle name="40% - Accent4 40" xfId="1613" xr:uid="{00000000-0005-0000-0000-0000CA050000}"/>
    <cellStyle name="40% - Accent4 41" xfId="1654" xr:uid="{00000000-0005-0000-0000-0000CB050000}"/>
    <cellStyle name="40% - Accent4 42" xfId="1695" xr:uid="{00000000-0005-0000-0000-0000CC050000}"/>
    <cellStyle name="40% - Accent4 43" xfId="1737" xr:uid="{00000000-0005-0000-0000-0000CD050000}"/>
    <cellStyle name="40% - Accent4 44" xfId="1839" xr:uid="{00000000-0005-0000-0000-0000CE050000}"/>
    <cellStyle name="40% - Accent4 45" xfId="2022" xr:uid="{00000000-0005-0000-0000-0000CF050000}"/>
    <cellStyle name="40% - Accent4 46" xfId="3268" xr:uid="{00000000-0005-0000-0000-0000D0050000}"/>
    <cellStyle name="40% - Accent4 47" xfId="3489" xr:uid="{00000000-0005-0000-0000-0000D1050000}"/>
    <cellStyle name="40% - Accent4 48" xfId="3709" xr:uid="{00000000-0005-0000-0000-0000D2050000}"/>
    <cellStyle name="40% - Accent4 49" xfId="3896" xr:uid="{00000000-0005-0000-0000-0000D3050000}"/>
    <cellStyle name="40% - Accent4 5" xfId="177" xr:uid="{00000000-0005-0000-0000-0000D4050000}"/>
    <cellStyle name="40% - Accent4 5 2" xfId="1846" xr:uid="{00000000-0005-0000-0000-0000D5050000}"/>
    <cellStyle name="40% - Accent4 5 2 2" xfId="6522" xr:uid="{00000000-0005-0000-0000-0000D6050000}"/>
    <cellStyle name="40% - Accent4 5 2 3" xfId="8337" xr:uid="{00000000-0005-0000-0000-0000D7050000}"/>
    <cellStyle name="40% - Accent4 5 2_4.2 kt. samtrygg 2010" xfId="9210" xr:uid="{00000000-0005-0000-0000-0000D8050000}"/>
    <cellStyle name="40% - Accent4 5 3" xfId="2004" xr:uid="{00000000-0005-0000-0000-0000D9050000}"/>
    <cellStyle name="40% - Accent4 5 4" xfId="3261" xr:uid="{00000000-0005-0000-0000-0000DA050000}"/>
    <cellStyle name="40% - Accent4 5 5" xfId="3482" xr:uid="{00000000-0005-0000-0000-0000DB050000}"/>
    <cellStyle name="40% - Accent4 5 6" xfId="3702" xr:uid="{00000000-0005-0000-0000-0000DC050000}"/>
    <cellStyle name="40% - Accent4 5 7" xfId="3891" xr:uid="{00000000-0005-0000-0000-0000DD050000}"/>
    <cellStyle name="40% - Accent4 5 8" xfId="4061" xr:uid="{00000000-0005-0000-0000-0000DE050000}"/>
    <cellStyle name="40% - Accent4 50" xfId="4065" xr:uid="{00000000-0005-0000-0000-0000DF050000}"/>
    <cellStyle name="40% - Accent4 6" xfId="218" xr:uid="{00000000-0005-0000-0000-0000E0050000}"/>
    <cellStyle name="40% - Accent4 6 2" xfId="6523" xr:uid="{00000000-0005-0000-0000-0000E1050000}"/>
    <cellStyle name="40% - Accent4 7" xfId="259" xr:uid="{00000000-0005-0000-0000-0000E2050000}"/>
    <cellStyle name="40% - Accent4 7 2" xfId="6524" xr:uid="{00000000-0005-0000-0000-0000E3050000}"/>
    <cellStyle name="40% - Accent4 8" xfId="300" xr:uid="{00000000-0005-0000-0000-0000E4050000}"/>
    <cellStyle name="40% - Accent4 8 2" xfId="6525" xr:uid="{00000000-0005-0000-0000-0000E5050000}"/>
    <cellStyle name="40% - Accent4 9" xfId="341" xr:uid="{00000000-0005-0000-0000-0000E6050000}"/>
    <cellStyle name="40% - Accent4 9 2" xfId="6526" xr:uid="{00000000-0005-0000-0000-0000E7050000}"/>
    <cellStyle name="40% - Accent5" xfId="37" builtinId="47" customBuiltin="1"/>
    <cellStyle name="40% - Accent5 10" xfId="383" xr:uid="{00000000-0005-0000-0000-0000E9050000}"/>
    <cellStyle name="40% - Accent5 11" xfId="424" xr:uid="{00000000-0005-0000-0000-0000EA050000}"/>
    <cellStyle name="40% - Accent5 12" xfId="465" xr:uid="{00000000-0005-0000-0000-0000EB050000}"/>
    <cellStyle name="40% - Accent5 13" xfId="506" xr:uid="{00000000-0005-0000-0000-0000EC050000}"/>
    <cellStyle name="40% - Accent5 14" xfId="547" xr:uid="{00000000-0005-0000-0000-0000ED050000}"/>
    <cellStyle name="40% - Accent5 15" xfId="588" xr:uid="{00000000-0005-0000-0000-0000EE050000}"/>
    <cellStyle name="40% - Accent5 16" xfId="629" xr:uid="{00000000-0005-0000-0000-0000EF050000}"/>
    <cellStyle name="40% - Accent5 17" xfId="670" xr:uid="{00000000-0005-0000-0000-0000F0050000}"/>
    <cellStyle name="40% - Accent5 18" xfId="711" xr:uid="{00000000-0005-0000-0000-0000F1050000}"/>
    <cellStyle name="40% - Accent5 19" xfId="752" xr:uid="{00000000-0005-0000-0000-0000F2050000}"/>
    <cellStyle name="40% - Accent5 2" xfId="55" xr:uid="{00000000-0005-0000-0000-0000F3050000}"/>
    <cellStyle name="40% - Accent5 2 2" xfId="1848" xr:uid="{00000000-0005-0000-0000-0000F4050000}"/>
    <cellStyle name="40% - Accent5 2 3" xfId="1998" xr:uid="{00000000-0005-0000-0000-0000F5050000}"/>
    <cellStyle name="40% - Accent5 2 4" xfId="3259" xr:uid="{00000000-0005-0000-0000-0000F6050000}"/>
    <cellStyle name="40% - Accent5 2 5" xfId="3480" xr:uid="{00000000-0005-0000-0000-0000F7050000}"/>
    <cellStyle name="40% - Accent5 2 6" xfId="3700" xr:uid="{00000000-0005-0000-0000-0000F8050000}"/>
    <cellStyle name="40% - Accent5 2 7" xfId="3889" xr:uid="{00000000-0005-0000-0000-0000F9050000}"/>
    <cellStyle name="40% - Accent5 2 8" xfId="4059" xr:uid="{00000000-0005-0000-0000-0000FA050000}"/>
    <cellStyle name="40% - Accent5 2 9" xfId="5382" xr:uid="{00000000-0005-0000-0000-0000FB050000}"/>
    <cellStyle name="40% - Accent5 20" xfId="793" xr:uid="{00000000-0005-0000-0000-0000FC050000}"/>
    <cellStyle name="40% - Accent5 21" xfId="834" xr:uid="{00000000-0005-0000-0000-0000FD050000}"/>
    <cellStyle name="40% - Accent5 22" xfId="875" xr:uid="{00000000-0005-0000-0000-0000FE050000}"/>
    <cellStyle name="40% - Accent5 23" xfId="916" xr:uid="{00000000-0005-0000-0000-0000FF050000}"/>
    <cellStyle name="40% - Accent5 24" xfId="957" xr:uid="{00000000-0005-0000-0000-000000060000}"/>
    <cellStyle name="40% - Accent5 25" xfId="998" xr:uid="{00000000-0005-0000-0000-000001060000}"/>
    <cellStyle name="40% - Accent5 26" xfId="1039" xr:uid="{00000000-0005-0000-0000-000002060000}"/>
    <cellStyle name="40% - Accent5 27" xfId="1080" xr:uid="{00000000-0005-0000-0000-000003060000}"/>
    <cellStyle name="40% - Accent5 28" xfId="1121" xr:uid="{00000000-0005-0000-0000-000004060000}"/>
    <cellStyle name="40% - Accent5 29" xfId="1162" xr:uid="{00000000-0005-0000-0000-000005060000}"/>
    <cellStyle name="40% - Accent5 3" xfId="96" xr:uid="{00000000-0005-0000-0000-000006060000}"/>
    <cellStyle name="40% - Accent5 3 2" xfId="1850" xr:uid="{00000000-0005-0000-0000-000007060000}"/>
    <cellStyle name="40% - Accent5 3 3" xfId="1994" xr:uid="{00000000-0005-0000-0000-000008060000}"/>
    <cellStyle name="40% - Accent5 3 4" xfId="3257" xr:uid="{00000000-0005-0000-0000-000009060000}"/>
    <cellStyle name="40% - Accent5 3 5" xfId="3478" xr:uid="{00000000-0005-0000-0000-00000A060000}"/>
    <cellStyle name="40% - Accent5 3 6" xfId="3698" xr:uid="{00000000-0005-0000-0000-00000B060000}"/>
    <cellStyle name="40% - Accent5 3 7" xfId="3888" xr:uid="{00000000-0005-0000-0000-00000C060000}"/>
    <cellStyle name="40% - Accent5 3 8" xfId="4058" xr:uid="{00000000-0005-0000-0000-00000D060000}"/>
    <cellStyle name="40% - Accent5 30" xfId="1203" xr:uid="{00000000-0005-0000-0000-00000E060000}"/>
    <cellStyle name="40% - Accent5 31" xfId="1244" xr:uid="{00000000-0005-0000-0000-00000F060000}"/>
    <cellStyle name="40% - Accent5 32" xfId="1286" xr:uid="{00000000-0005-0000-0000-000010060000}"/>
    <cellStyle name="40% - Accent5 33" xfId="1327" xr:uid="{00000000-0005-0000-0000-000011060000}"/>
    <cellStyle name="40% - Accent5 34" xfId="1368" xr:uid="{00000000-0005-0000-0000-000012060000}"/>
    <cellStyle name="40% - Accent5 35" xfId="1409" xr:uid="{00000000-0005-0000-0000-000013060000}"/>
    <cellStyle name="40% - Accent5 36" xfId="1450" xr:uid="{00000000-0005-0000-0000-000014060000}"/>
    <cellStyle name="40% - Accent5 37" xfId="1491" xr:uid="{00000000-0005-0000-0000-000015060000}"/>
    <cellStyle name="40% - Accent5 38" xfId="1532" xr:uid="{00000000-0005-0000-0000-000016060000}"/>
    <cellStyle name="40% - Accent5 39" xfId="1573" xr:uid="{00000000-0005-0000-0000-000017060000}"/>
    <cellStyle name="40% - Accent5 4" xfId="137" xr:uid="{00000000-0005-0000-0000-000018060000}"/>
    <cellStyle name="40% - Accent5 4 2" xfId="1852" xr:uid="{00000000-0005-0000-0000-000019060000}"/>
    <cellStyle name="40% - Accent5 4 3" xfId="1989" xr:uid="{00000000-0005-0000-0000-00001A060000}"/>
    <cellStyle name="40% - Accent5 4 4" xfId="3256" xr:uid="{00000000-0005-0000-0000-00001B060000}"/>
    <cellStyle name="40% - Accent5 4 5" xfId="3477" xr:uid="{00000000-0005-0000-0000-00001C060000}"/>
    <cellStyle name="40% - Accent5 4 6" xfId="3697" xr:uid="{00000000-0005-0000-0000-00001D060000}"/>
    <cellStyle name="40% - Accent5 4 7" xfId="3887" xr:uid="{00000000-0005-0000-0000-00001E060000}"/>
    <cellStyle name="40% - Accent5 4 8" xfId="4057" xr:uid="{00000000-0005-0000-0000-00001F060000}"/>
    <cellStyle name="40% - Accent5 40" xfId="1614" xr:uid="{00000000-0005-0000-0000-000020060000}"/>
    <cellStyle name="40% - Accent5 41" xfId="1655" xr:uid="{00000000-0005-0000-0000-000021060000}"/>
    <cellStyle name="40% - Accent5 42" xfId="1696" xr:uid="{00000000-0005-0000-0000-000022060000}"/>
    <cellStyle name="40% - Accent5 43" xfId="1738" xr:uid="{00000000-0005-0000-0000-000023060000}"/>
    <cellStyle name="40% - Accent5 44" xfId="1847" xr:uid="{00000000-0005-0000-0000-000024060000}"/>
    <cellStyle name="40% - Accent5 45" xfId="2002" xr:uid="{00000000-0005-0000-0000-000025060000}"/>
    <cellStyle name="40% - Accent5 46" xfId="3260" xr:uid="{00000000-0005-0000-0000-000026060000}"/>
    <cellStyle name="40% - Accent5 47" xfId="3481" xr:uid="{00000000-0005-0000-0000-000027060000}"/>
    <cellStyle name="40% - Accent5 48" xfId="3701" xr:uid="{00000000-0005-0000-0000-000028060000}"/>
    <cellStyle name="40% - Accent5 49" xfId="3890" xr:uid="{00000000-0005-0000-0000-000029060000}"/>
    <cellStyle name="40% - Accent5 5" xfId="178" xr:uid="{00000000-0005-0000-0000-00002A060000}"/>
    <cellStyle name="40% - Accent5 5 2" xfId="1854" xr:uid="{00000000-0005-0000-0000-00002B060000}"/>
    <cellStyle name="40% - Accent5 5 3" xfId="1983" xr:uid="{00000000-0005-0000-0000-00002C060000}"/>
    <cellStyle name="40% - Accent5 5 4" xfId="3254" xr:uid="{00000000-0005-0000-0000-00002D060000}"/>
    <cellStyle name="40% - Accent5 5 5" xfId="3475" xr:uid="{00000000-0005-0000-0000-00002E060000}"/>
    <cellStyle name="40% - Accent5 5 6" xfId="3695" xr:uid="{00000000-0005-0000-0000-00002F060000}"/>
    <cellStyle name="40% - Accent5 5 7" xfId="3886" xr:uid="{00000000-0005-0000-0000-000030060000}"/>
    <cellStyle name="40% - Accent5 5 8" xfId="4056" xr:uid="{00000000-0005-0000-0000-000031060000}"/>
    <cellStyle name="40% - Accent5 50" xfId="4060" xr:uid="{00000000-0005-0000-0000-000032060000}"/>
    <cellStyle name="40% - Accent5 6" xfId="219" xr:uid="{00000000-0005-0000-0000-000033060000}"/>
    <cellStyle name="40% - Accent5 7" xfId="260" xr:uid="{00000000-0005-0000-0000-000034060000}"/>
    <cellStyle name="40% - Accent5 8" xfId="301" xr:uid="{00000000-0005-0000-0000-000035060000}"/>
    <cellStyle name="40% - Accent5 9" xfId="342" xr:uid="{00000000-0005-0000-0000-000036060000}"/>
    <cellStyle name="40% - Accent6" xfId="41" builtinId="51" customBuiltin="1"/>
    <cellStyle name="40% - Accent6 10" xfId="384" xr:uid="{00000000-0005-0000-0000-000038060000}"/>
    <cellStyle name="40% - Accent6 10 2" xfId="6527" xr:uid="{00000000-0005-0000-0000-000039060000}"/>
    <cellStyle name="40% - Accent6 11" xfId="425" xr:uid="{00000000-0005-0000-0000-00003A060000}"/>
    <cellStyle name="40% - Accent6 11 2" xfId="6528" xr:uid="{00000000-0005-0000-0000-00003B060000}"/>
    <cellStyle name="40% - Accent6 12" xfId="466" xr:uid="{00000000-0005-0000-0000-00003C060000}"/>
    <cellStyle name="40% - Accent6 12 2" xfId="6529" xr:uid="{00000000-0005-0000-0000-00003D060000}"/>
    <cellStyle name="40% - Accent6 13" xfId="507" xr:uid="{00000000-0005-0000-0000-00003E060000}"/>
    <cellStyle name="40% - Accent6 13 2" xfId="6530" xr:uid="{00000000-0005-0000-0000-00003F060000}"/>
    <cellStyle name="40% - Accent6 14" xfId="548" xr:uid="{00000000-0005-0000-0000-000040060000}"/>
    <cellStyle name="40% - Accent6 14 2" xfId="6531" xr:uid="{00000000-0005-0000-0000-000041060000}"/>
    <cellStyle name="40% - Accent6 14 3" xfId="7605" xr:uid="{00000000-0005-0000-0000-000042060000}"/>
    <cellStyle name="40% - Accent6 14_4.2 kt. samtrygg 2010" xfId="9923" xr:uid="{00000000-0005-0000-0000-000043060000}"/>
    <cellStyle name="40% - Accent6 15" xfId="589" xr:uid="{00000000-0005-0000-0000-000044060000}"/>
    <cellStyle name="40% - Accent6 15 2" xfId="6532" xr:uid="{00000000-0005-0000-0000-000045060000}"/>
    <cellStyle name="40% - Accent6 15 3" xfId="7638" xr:uid="{00000000-0005-0000-0000-000046060000}"/>
    <cellStyle name="40% - Accent6 15_4.2 kt. samtrygg 2010" xfId="9578" xr:uid="{00000000-0005-0000-0000-000047060000}"/>
    <cellStyle name="40% - Accent6 16" xfId="630" xr:uid="{00000000-0005-0000-0000-000048060000}"/>
    <cellStyle name="40% - Accent6 16 2" xfId="6533" xr:uid="{00000000-0005-0000-0000-000049060000}"/>
    <cellStyle name="40% - Accent6 16 3" xfId="7671" xr:uid="{00000000-0005-0000-0000-00004A060000}"/>
    <cellStyle name="40% - Accent6 16_4.2 kt. samtrygg 2010" xfId="9141" xr:uid="{00000000-0005-0000-0000-00004B060000}"/>
    <cellStyle name="40% - Accent6 17" xfId="671" xr:uid="{00000000-0005-0000-0000-00004C060000}"/>
    <cellStyle name="40% - Accent6 17 2" xfId="6534" xr:uid="{00000000-0005-0000-0000-00004D060000}"/>
    <cellStyle name="40% - Accent6 17 3" xfId="7704" xr:uid="{00000000-0005-0000-0000-00004E060000}"/>
    <cellStyle name="40% - Accent6 17_4.2 kt. samtrygg 2010" xfId="10167" xr:uid="{00000000-0005-0000-0000-00004F060000}"/>
    <cellStyle name="40% - Accent6 18" xfId="712" xr:uid="{00000000-0005-0000-0000-000050060000}"/>
    <cellStyle name="40% - Accent6 18 2" xfId="6535" xr:uid="{00000000-0005-0000-0000-000051060000}"/>
    <cellStyle name="40% - Accent6 18 3" xfId="7737" xr:uid="{00000000-0005-0000-0000-000052060000}"/>
    <cellStyle name="40% - Accent6 18_4.2 kt. samtrygg 2010" xfId="9045" xr:uid="{00000000-0005-0000-0000-000053060000}"/>
    <cellStyle name="40% - Accent6 19" xfId="753" xr:uid="{00000000-0005-0000-0000-000054060000}"/>
    <cellStyle name="40% - Accent6 19 2" xfId="6536" xr:uid="{00000000-0005-0000-0000-000055060000}"/>
    <cellStyle name="40% - Accent6 19 3" xfId="7770" xr:uid="{00000000-0005-0000-0000-000056060000}"/>
    <cellStyle name="40% - Accent6 19_4.2 kt. samtrygg 2010" xfId="8700" xr:uid="{00000000-0005-0000-0000-000057060000}"/>
    <cellStyle name="40% - Accent6 2" xfId="56" xr:uid="{00000000-0005-0000-0000-000058060000}"/>
    <cellStyle name="40% - Accent6 2 10" xfId="6159" xr:uid="{00000000-0005-0000-0000-000059060000}"/>
    <cellStyle name="40% - Accent6 2 2" xfId="1856" xr:uid="{00000000-0005-0000-0000-00005A060000}"/>
    <cellStyle name="40% - Accent6 2 2 2" xfId="6160" xr:uid="{00000000-0005-0000-0000-00005B060000}"/>
    <cellStyle name="40% - Accent6 2 3" xfId="1979" xr:uid="{00000000-0005-0000-0000-00005C060000}"/>
    <cellStyle name="40% - Accent6 2 3 2" xfId="6161" xr:uid="{00000000-0005-0000-0000-00005D060000}"/>
    <cellStyle name="40% - Accent6 2 4" xfId="3252" xr:uid="{00000000-0005-0000-0000-00005E060000}"/>
    <cellStyle name="40% - Accent6 2 4 2" xfId="6537" xr:uid="{00000000-0005-0000-0000-00005F060000}"/>
    <cellStyle name="40% - Accent6 2 5" xfId="3473" xr:uid="{00000000-0005-0000-0000-000060060000}"/>
    <cellStyle name="40% - Accent6 2 5 2" xfId="6538" xr:uid="{00000000-0005-0000-0000-000061060000}"/>
    <cellStyle name="40% - Accent6 2 6" xfId="3693" xr:uid="{00000000-0005-0000-0000-000062060000}"/>
    <cellStyle name="40% - Accent6 2 7" xfId="3884" xr:uid="{00000000-0005-0000-0000-000063060000}"/>
    <cellStyle name="40% - Accent6 2 8" xfId="4054" xr:uid="{00000000-0005-0000-0000-000064060000}"/>
    <cellStyle name="40% - Accent6 2 9" xfId="5626" xr:uid="{00000000-0005-0000-0000-000065060000}"/>
    <cellStyle name="40% - Accent6 20" xfId="794" xr:uid="{00000000-0005-0000-0000-000066060000}"/>
    <cellStyle name="40% - Accent6 20 2" xfId="6539" xr:uid="{00000000-0005-0000-0000-000067060000}"/>
    <cellStyle name="40% - Accent6 20 3" xfId="7803" xr:uid="{00000000-0005-0000-0000-000068060000}"/>
    <cellStyle name="40% - Accent6 20_4.2 kt. samtrygg 2010" xfId="9500" xr:uid="{00000000-0005-0000-0000-000069060000}"/>
    <cellStyle name="40% - Accent6 21" xfId="835" xr:uid="{00000000-0005-0000-0000-00006A060000}"/>
    <cellStyle name="40% - Accent6 21 2" xfId="6540" xr:uid="{00000000-0005-0000-0000-00006B060000}"/>
    <cellStyle name="40% - Accent6 21 3" xfId="7836" xr:uid="{00000000-0005-0000-0000-00006C060000}"/>
    <cellStyle name="40% - Accent6 21_4.2 kt. samtrygg 2010" xfId="9156" xr:uid="{00000000-0005-0000-0000-00006D060000}"/>
    <cellStyle name="40% - Accent6 22" xfId="876" xr:uid="{00000000-0005-0000-0000-00006E060000}"/>
    <cellStyle name="40% - Accent6 22 2" xfId="6541" xr:uid="{00000000-0005-0000-0000-00006F060000}"/>
    <cellStyle name="40% - Accent6 22 3" xfId="7869" xr:uid="{00000000-0005-0000-0000-000070060000}"/>
    <cellStyle name="40% - Accent6 22_4.2 kt. samtrygg 2010" xfId="9693" xr:uid="{00000000-0005-0000-0000-000071060000}"/>
    <cellStyle name="40% - Accent6 23" xfId="917" xr:uid="{00000000-0005-0000-0000-000072060000}"/>
    <cellStyle name="40% - Accent6 23 2" xfId="6542" xr:uid="{00000000-0005-0000-0000-000073060000}"/>
    <cellStyle name="40% - Accent6 23 3" xfId="7902" xr:uid="{00000000-0005-0000-0000-000074060000}"/>
    <cellStyle name="40% - Accent6 23_4.2 kt. samtrygg 2010" xfId="10031" xr:uid="{00000000-0005-0000-0000-000075060000}"/>
    <cellStyle name="40% - Accent6 24" xfId="958" xr:uid="{00000000-0005-0000-0000-000076060000}"/>
    <cellStyle name="40% - Accent6 24 2" xfId="6543" xr:uid="{00000000-0005-0000-0000-000077060000}"/>
    <cellStyle name="40% - Accent6 24 3" xfId="7935" xr:uid="{00000000-0005-0000-0000-000078060000}"/>
    <cellStyle name="40% - Accent6 24_4.2 kt. samtrygg 2010" xfId="8978" xr:uid="{00000000-0005-0000-0000-000079060000}"/>
    <cellStyle name="40% - Accent6 25" xfId="999" xr:uid="{00000000-0005-0000-0000-00007A060000}"/>
    <cellStyle name="40% - Accent6 25 2" xfId="6544" xr:uid="{00000000-0005-0000-0000-00007B060000}"/>
    <cellStyle name="40% - Accent6 25 3" xfId="7968" xr:uid="{00000000-0005-0000-0000-00007C060000}"/>
    <cellStyle name="40% - Accent6 25_4.2 kt. samtrygg 2010" xfId="8925" xr:uid="{00000000-0005-0000-0000-00007D060000}"/>
    <cellStyle name="40% - Accent6 26" xfId="1040" xr:uid="{00000000-0005-0000-0000-00007E060000}"/>
    <cellStyle name="40% - Accent6 26 2" xfId="6545" xr:uid="{00000000-0005-0000-0000-00007F060000}"/>
    <cellStyle name="40% - Accent6 26 3" xfId="8001" xr:uid="{00000000-0005-0000-0000-000080060000}"/>
    <cellStyle name="40% - Accent6 26_4.2 kt. samtrygg 2010" xfId="10091" xr:uid="{00000000-0005-0000-0000-000081060000}"/>
    <cellStyle name="40% - Accent6 27" xfId="1081" xr:uid="{00000000-0005-0000-0000-000082060000}"/>
    <cellStyle name="40% - Accent6 27 2" xfId="6546" xr:uid="{00000000-0005-0000-0000-000083060000}"/>
    <cellStyle name="40% - Accent6 27 3" xfId="8034" xr:uid="{00000000-0005-0000-0000-000084060000}"/>
    <cellStyle name="40% - Accent6 27_4.2 kt. samtrygg 2010" xfId="8983" xr:uid="{00000000-0005-0000-0000-000085060000}"/>
    <cellStyle name="40% - Accent6 28" xfId="1122" xr:uid="{00000000-0005-0000-0000-000086060000}"/>
    <cellStyle name="40% - Accent6 28 2" xfId="6547" xr:uid="{00000000-0005-0000-0000-000087060000}"/>
    <cellStyle name="40% - Accent6 28 3" xfId="8067" xr:uid="{00000000-0005-0000-0000-000088060000}"/>
    <cellStyle name="40% - Accent6 28_4.2 kt. samtrygg 2010" xfId="8689" xr:uid="{00000000-0005-0000-0000-000089060000}"/>
    <cellStyle name="40% - Accent6 29" xfId="1163" xr:uid="{00000000-0005-0000-0000-00008A060000}"/>
    <cellStyle name="40% - Accent6 29 2" xfId="6548" xr:uid="{00000000-0005-0000-0000-00008B060000}"/>
    <cellStyle name="40% - Accent6 29 3" xfId="8100" xr:uid="{00000000-0005-0000-0000-00008C060000}"/>
    <cellStyle name="40% - Accent6 29_4.2 kt. samtrygg 2010" xfId="8762" xr:uid="{00000000-0005-0000-0000-00008D060000}"/>
    <cellStyle name="40% - Accent6 3" xfId="97" xr:uid="{00000000-0005-0000-0000-00008E060000}"/>
    <cellStyle name="40% - Accent6 3 2" xfId="1858" xr:uid="{00000000-0005-0000-0000-00008F060000}"/>
    <cellStyle name="40% - Accent6 3 3" xfId="1974" xr:uid="{00000000-0005-0000-0000-000090060000}"/>
    <cellStyle name="40% - Accent6 3 3 2" xfId="6549" xr:uid="{00000000-0005-0000-0000-000091060000}"/>
    <cellStyle name="40% - Accent6 3 3 3" xfId="8365" xr:uid="{00000000-0005-0000-0000-000092060000}"/>
    <cellStyle name="40% - Accent6 3 3_4.2 kt. samtrygg 2010" xfId="8795" xr:uid="{00000000-0005-0000-0000-000093060000}"/>
    <cellStyle name="40% - Accent6 3 4" xfId="3250" xr:uid="{00000000-0005-0000-0000-000094060000}"/>
    <cellStyle name="40% - Accent6 3 5" xfId="3471" xr:uid="{00000000-0005-0000-0000-000095060000}"/>
    <cellStyle name="40% - Accent6 3 6" xfId="3691" xr:uid="{00000000-0005-0000-0000-000096060000}"/>
    <cellStyle name="40% - Accent6 3 7" xfId="3882" xr:uid="{00000000-0005-0000-0000-000097060000}"/>
    <cellStyle name="40% - Accent6 3 8" xfId="4052" xr:uid="{00000000-0005-0000-0000-000098060000}"/>
    <cellStyle name="40% - Accent6 30" xfId="1204" xr:uid="{00000000-0005-0000-0000-000099060000}"/>
    <cellStyle name="40% - Accent6 30 2" xfId="6550" xr:uid="{00000000-0005-0000-0000-00009A060000}"/>
    <cellStyle name="40% - Accent6 30 3" xfId="8133" xr:uid="{00000000-0005-0000-0000-00009B060000}"/>
    <cellStyle name="40% - Accent6 30_4.2 kt. samtrygg 2010" xfId="9531" xr:uid="{00000000-0005-0000-0000-00009C060000}"/>
    <cellStyle name="40% - Accent6 31" xfId="1245" xr:uid="{00000000-0005-0000-0000-00009D060000}"/>
    <cellStyle name="40% - Accent6 31 2" xfId="6551" xr:uid="{00000000-0005-0000-0000-00009E060000}"/>
    <cellStyle name="40% - Accent6 31 3" xfId="8166" xr:uid="{00000000-0005-0000-0000-00009F060000}"/>
    <cellStyle name="40% - Accent6 31_4.2 kt. samtrygg 2010" xfId="9479" xr:uid="{00000000-0005-0000-0000-0000A0060000}"/>
    <cellStyle name="40% - Accent6 32" xfId="1287" xr:uid="{00000000-0005-0000-0000-0000A1060000}"/>
    <cellStyle name="40% - Accent6 32 2" xfId="6552" xr:uid="{00000000-0005-0000-0000-0000A2060000}"/>
    <cellStyle name="40% - Accent6 32 3" xfId="8199" xr:uid="{00000000-0005-0000-0000-0000A3060000}"/>
    <cellStyle name="40% - Accent6 32_4.2 kt. samtrygg 2010" xfId="8801" xr:uid="{00000000-0005-0000-0000-0000A4060000}"/>
    <cellStyle name="40% - Accent6 33" xfId="1328" xr:uid="{00000000-0005-0000-0000-0000A5060000}"/>
    <cellStyle name="40% - Accent6 33 2" xfId="6553" xr:uid="{00000000-0005-0000-0000-0000A6060000}"/>
    <cellStyle name="40% - Accent6 33 3" xfId="8232" xr:uid="{00000000-0005-0000-0000-0000A7060000}"/>
    <cellStyle name="40% - Accent6 33_4.2 kt. samtrygg 2010" xfId="8953" xr:uid="{00000000-0005-0000-0000-0000A8060000}"/>
    <cellStyle name="40% - Accent6 34" xfId="1369" xr:uid="{00000000-0005-0000-0000-0000A9060000}"/>
    <cellStyle name="40% - Accent6 34 2" xfId="6554" xr:uid="{00000000-0005-0000-0000-0000AA060000}"/>
    <cellStyle name="40% - Accent6 34 3" xfId="8265" xr:uid="{00000000-0005-0000-0000-0000AB060000}"/>
    <cellStyle name="40% - Accent6 34_4.2 kt. samtrygg 2010" xfId="9466" xr:uid="{00000000-0005-0000-0000-0000AC060000}"/>
    <cellStyle name="40% - Accent6 35" xfId="1410" xr:uid="{00000000-0005-0000-0000-0000AD060000}"/>
    <cellStyle name="40% - Accent6 35 2" xfId="6555" xr:uid="{00000000-0005-0000-0000-0000AE060000}"/>
    <cellStyle name="40% - Accent6 35 3" xfId="8298" xr:uid="{00000000-0005-0000-0000-0000AF060000}"/>
    <cellStyle name="40% - Accent6 35_4.2 kt. samtrygg 2010" xfId="10153" xr:uid="{00000000-0005-0000-0000-0000B0060000}"/>
    <cellStyle name="40% - Accent6 36" xfId="1451" xr:uid="{00000000-0005-0000-0000-0000B1060000}"/>
    <cellStyle name="40% - Accent6 37" xfId="1492" xr:uid="{00000000-0005-0000-0000-0000B2060000}"/>
    <cellStyle name="40% - Accent6 38" xfId="1533" xr:uid="{00000000-0005-0000-0000-0000B3060000}"/>
    <cellStyle name="40% - Accent6 39" xfId="1574" xr:uid="{00000000-0005-0000-0000-0000B4060000}"/>
    <cellStyle name="40% - Accent6 4" xfId="138" xr:uid="{00000000-0005-0000-0000-0000B5060000}"/>
    <cellStyle name="40% - Accent6 4 2" xfId="1860" xr:uid="{00000000-0005-0000-0000-0000B6060000}"/>
    <cellStyle name="40% - Accent6 4 3" xfId="1968" xr:uid="{00000000-0005-0000-0000-0000B7060000}"/>
    <cellStyle name="40% - Accent6 4 3 2" xfId="6556" xr:uid="{00000000-0005-0000-0000-0000B8060000}"/>
    <cellStyle name="40% - Accent6 4 3 3" xfId="8363" xr:uid="{00000000-0005-0000-0000-0000B9060000}"/>
    <cellStyle name="40% - Accent6 4 3_4.2 kt. samtrygg 2010" xfId="8874" xr:uid="{00000000-0005-0000-0000-0000BA060000}"/>
    <cellStyle name="40% - Accent6 4 4" xfId="3248" xr:uid="{00000000-0005-0000-0000-0000BB060000}"/>
    <cellStyle name="40% - Accent6 4 5" xfId="3469" xr:uid="{00000000-0005-0000-0000-0000BC060000}"/>
    <cellStyle name="40% - Accent6 4 6" xfId="3689" xr:uid="{00000000-0005-0000-0000-0000BD060000}"/>
    <cellStyle name="40% - Accent6 4 7" xfId="3881" xr:uid="{00000000-0005-0000-0000-0000BE060000}"/>
    <cellStyle name="40% - Accent6 4 8" xfId="4051" xr:uid="{00000000-0005-0000-0000-0000BF060000}"/>
    <cellStyle name="40% - Accent6 40" xfId="1615" xr:uid="{00000000-0005-0000-0000-0000C0060000}"/>
    <cellStyle name="40% - Accent6 41" xfId="1656" xr:uid="{00000000-0005-0000-0000-0000C1060000}"/>
    <cellStyle name="40% - Accent6 42" xfId="1697" xr:uid="{00000000-0005-0000-0000-0000C2060000}"/>
    <cellStyle name="40% - Accent6 43" xfId="1739" xr:uid="{00000000-0005-0000-0000-0000C3060000}"/>
    <cellStyle name="40% - Accent6 44" xfId="1855" xr:uid="{00000000-0005-0000-0000-0000C4060000}"/>
    <cellStyle name="40% - Accent6 45" xfId="1981" xr:uid="{00000000-0005-0000-0000-0000C5060000}"/>
    <cellStyle name="40% - Accent6 46" xfId="3253" xr:uid="{00000000-0005-0000-0000-0000C6060000}"/>
    <cellStyle name="40% - Accent6 47" xfId="3474" xr:uid="{00000000-0005-0000-0000-0000C7060000}"/>
    <cellStyle name="40% - Accent6 48" xfId="3694" xr:uid="{00000000-0005-0000-0000-0000C8060000}"/>
    <cellStyle name="40% - Accent6 49" xfId="3885" xr:uid="{00000000-0005-0000-0000-0000C9060000}"/>
    <cellStyle name="40% - Accent6 5" xfId="179" xr:uid="{00000000-0005-0000-0000-0000CA060000}"/>
    <cellStyle name="40% - Accent6 5 2" xfId="1862" xr:uid="{00000000-0005-0000-0000-0000CB060000}"/>
    <cellStyle name="40% - Accent6 5 2 2" xfId="6557" xr:uid="{00000000-0005-0000-0000-0000CC060000}"/>
    <cellStyle name="40% - Accent6 5 2 3" xfId="8339" xr:uid="{00000000-0005-0000-0000-0000CD060000}"/>
    <cellStyle name="40% - Accent6 5 2_4.2 kt. samtrygg 2010" xfId="9267" xr:uid="{00000000-0005-0000-0000-0000CE060000}"/>
    <cellStyle name="40% - Accent6 5 3" xfId="1965" xr:uid="{00000000-0005-0000-0000-0000CF060000}"/>
    <cellStyle name="40% - Accent6 5 4" xfId="3247" xr:uid="{00000000-0005-0000-0000-0000D0060000}"/>
    <cellStyle name="40% - Accent6 5 5" xfId="3468" xr:uid="{00000000-0005-0000-0000-0000D1060000}"/>
    <cellStyle name="40% - Accent6 5 6" xfId="3688" xr:uid="{00000000-0005-0000-0000-0000D2060000}"/>
    <cellStyle name="40% - Accent6 5 7" xfId="3880" xr:uid="{00000000-0005-0000-0000-0000D3060000}"/>
    <cellStyle name="40% - Accent6 5 8" xfId="4050" xr:uid="{00000000-0005-0000-0000-0000D4060000}"/>
    <cellStyle name="40% - Accent6 50" xfId="4055" xr:uid="{00000000-0005-0000-0000-0000D5060000}"/>
    <cellStyle name="40% - Accent6 6" xfId="220" xr:uid="{00000000-0005-0000-0000-0000D6060000}"/>
    <cellStyle name="40% - Accent6 6 2" xfId="6558" xr:uid="{00000000-0005-0000-0000-0000D7060000}"/>
    <cellStyle name="40% - Accent6 7" xfId="261" xr:uid="{00000000-0005-0000-0000-0000D8060000}"/>
    <cellStyle name="40% - Accent6 7 2" xfId="6559" xr:uid="{00000000-0005-0000-0000-0000D9060000}"/>
    <cellStyle name="40% - Accent6 8" xfId="302" xr:uid="{00000000-0005-0000-0000-0000DA060000}"/>
    <cellStyle name="40% - Accent6 8 2" xfId="6560" xr:uid="{00000000-0005-0000-0000-0000DB060000}"/>
    <cellStyle name="40% - Accent6 9" xfId="343" xr:uid="{00000000-0005-0000-0000-0000DC060000}"/>
    <cellStyle name="40% - Accent6 9 2" xfId="6561" xr:uid="{00000000-0005-0000-0000-0000DD060000}"/>
    <cellStyle name="60% - Accent1" xfId="22" builtinId="32" customBuiltin="1"/>
    <cellStyle name="60% - Accent1 10" xfId="385" xr:uid="{00000000-0005-0000-0000-0000DF060000}"/>
    <cellStyle name="60% - Accent1 10 2" xfId="6562" xr:uid="{00000000-0005-0000-0000-0000E0060000}"/>
    <cellStyle name="60% - Accent1 11" xfId="426" xr:uid="{00000000-0005-0000-0000-0000E1060000}"/>
    <cellStyle name="60% - Accent1 11 2" xfId="6563" xr:uid="{00000000-0005-0000-0000-0000E2060000}"/>
    <cellStyle name="60% - Accent1 12" xfId="467" xr:uid="{00000000-0005-0000-0000-0000E3060000}"/>
    <cellStyle name="60% - Accent1 12 2" xfId="6564" xr:uid="{00000000-0005-0000-0000-0000E4060000}"/>
    <cellStyle name="60% - Accent1 13" xfId="508" xr:uid="{00000000-0005-0000-0000-0000E5060000}"/>
    <cellStyle name="60% - Accent1 13 2" xfId="6565" xr:uid="{00000000-0005-0000-0000-0000E6060000}"/>
    <cellStyle name="60% - Accent1 14" xfId="549" xr:uid="{00000000-0005-0000-0000-0000E7060000}"/>
    <cellStyle name="60% - Accent1 14 2" xfId="6566" xr:uid="{00000000-0005-0000-0000-0000E8060000}"/>
    <cellStyle name="60% - Accent1 14 3" xfId="7606" xr:uid="{00000000-0005-0000-0000-0000E9060000}"/>
    <cellStyle name="60% - Accent1 14_4.2 kt. samtrygg 2010" xfId="9094" xr:uid="{00000000-0005-0000-0000-0000EA060000}"/>
    <cellStyle name="60% - Accent1 15" xfId="590" xr:uid="{00000000-0005-0000-0000-0000EB060000}"/>
    <cellStyle name="60% - Accent1 15 2" xfId="6567" xr:uid="{00000000-0005-0000-0000-0000EC060000}"/>
    <cellStyle name="60% - Accent1 15 3" xfId="7639" xr:uid="{00000000-0005-0000-0000-0000ED060000}"/>
    <cellStyle name="60% - Accent1 15_4.2 kt. samtrygg 2010" xfId="10223" xr:uid="{00000000-0005-0000-0000-0000EE060000}"/>
    <cellStyle name="60% - Accent1 16" xfId="631" xr:uid="{00000000-0005-0000-0000-0000EF060000}"/>
    <cellStyle name="60% - Accent1 16 2" xfId="6568" xr:uid="{00000000-0005-0000-0000-0000F0060000}"/>
    <cellStyle name="60% - Accent1 16 3" xfId="7672" xr:uid="{00000000-0005-0000-0000-0000F1060000}"/>
    <cellStyle name="60% - Accent1 16_4.2 kt. samtrygg 2010" xfId="9940" xr:uid="{00000000-0005-0000-0000-0000F2060000}"/>
    <cellStyle name="60% - Accent1 17" xfId="672" xr:uid="{00000000-0005-0000-0000-0000F3060000}"/>
    <cellStyle name="60% - Accent1 17 2" xfId="6569" xr:uid="{00000000-0005-0000-0000-0000F4060000}"/>
    <cellStyle name="60% - Accent1 17 3" xfId="7705" xr:uid="{00000000-0005-0000-0000-0000F5060000}"/>
    <cellStyle name="60% - Accent1 17_4.2 kt. samtrygg 2010" xfId="9677" xr:uid="{00000000-0005-0000-0000-0000F6060000}"/>
    <cellStyle name="60% - Accent1 18" xfId="713" xr:uid="{00000000-0005-0000-0000-0000F7060000}"/>
    <cellStyle name="60% - Accent1 18 2" xfId="6570" xr:uid="{00000000-0005-0000-0000-0000F8060000}"/>
    <cellStyle name="60% - Accent1 18 3" xfId="7738" xr:uid="{00000000-0005-0000-0000-0000F9060000}"/>
    <cellStyle name="60% - Accent1 18_4.2 kt. samtrygg 2010" xfId="10183" xr:uid="{00000000-0005-0000-0000-0000FA060000}"/>
    <cellStyle name="60% - Accent1 19" xfId="754" xr:uid="{00000000-0005-0000-0000-0000FB060000}"/>
    <cellStyle name="60% - Accent1 19 2" xfId="6571" xr:uid="{00000000-0005-0000-0000-0000FC060000}"/>
    <cellStyle name="60% - Accent1 19 3" xfId="7771" xr:uid="{00000000-0005-0000-0000-0000FD060000}"/>
    <cellStyle name="60% - Accent1 19_4.2 kt. samtrygg 2010" xfId="8668" xr:uid="{00000000-0005-0000-0000-0000FE060000}"/>
    <cellStyle name="60% - Accent1 2" xfId="57" xr:uid="{00000000-0005-0000-0000-0000FF060000}"/>
    <cellStyle name="60% - Accent1 2 10" xfId="6162" xr:uid="{00000000-0005-0000-0000-000000070000}"/>
    <cellStyle name="60% - Accent1 2 11" xfId="6572" xr:uid="{00000000-0005-0000-0000-000001070000}"/>
    <cellStyle name="60% - Accent1 2 2" xfId="1864" xr:uid="{00000000-0005-0000-0000-000002070000}"/>
    <cellStyle name="60% - Accent1 2 2 2" xfId="6163" xr:uid="{00000000-0005-0000-0000-000003070000}"/>
    <cellStyle name="60% - Accent1 2 2 3" xfId="6573" xr:uid="{00000000-0005-0000-0000-000004070000}"/>
    <cellStyle name="60% - Accent1 2 3" xfId="1959" xr:uid="{00000000-0005-0000-0000-000005070000}"/>
    <cellStyle name="60% - Accent1 2 3 2" xfId="6164" xr:uid="{00000000-0005-0000-0000-000006070000}"/>
    <cellStyle name="60% - Accent1 2 3 3" xfId="6574" xr:uid="{00000000-0005-0000-0000-000007070000}"/>
    <cellStyle name="60% - Accent1 2 4" xfId="3245" xr:uid="{00000000-0005-0000-0000-000008070000}"/>
    <cellStyle name="60% - Accent1 2 4 2" xfId="6575" xr:uid="{00000000-0005-0000-0000-000009070000}"/>
    <cellStyle name="60% - Accent1 2 5" xfId="3466" xr:uid="{00000000-0005-0000-0000-00000A070000}"/>
    <cellStyle name="60% - Accent1 2 5 2" xfId="6576" xr:uid="{00000000-0005-0000-0000-00000B070000}"/>
    <cellStyle name="60% - Accent1 2 6" xfId="3686" xr:uid="{00000000-0005-0000-0000-00000C070000}"/>
    <cellStyle name="60% - Accent1 2 7" xfId="3878" xr:uid="{00000000-0005-0000-0000-00000D070000}"/>
    <cellStyle name="60% - Accent1 2 8" xfId="4048" xr:uid="{00000000-0005-0000-0000-00000E070000}"/>
    <cellStyle name="60% - Accent1 2 9" xfId="5665" xr:uid="{00000000-0005-0000-0000-00000F070000}"/>
    <cellStyle name="60% - Accent1 20" xfId="795" xr:uid="{00000000-0005-0000-0000-000010070000}"/>
    <cellStyle name="60% - Accent1 20 2" xfId="6577" xr:uid="{00000000-0005-0000-0000-000011070000}"/>
    <cellStyle name="60% - Accent1 20 3" xfId="7804" xr:uid="{00000000-0005-0000-0000-000012070000}"/>
    <cellStyle name="60% - Accent1 20_4.2 kt. samtrygg 2010" xfId="8772" xr:uid="{00000000-0005-0000-0000-000013070000}"/>
    <cellStyle name="60% - Accent1 21" xfId="836" xr:uid="{00000000-0005-0000-0000-000014070000}"/>
    <cellStyle name="60% - Accent1 21 2" xfId="6578" xr:uid="{00000000-0005-0000-0000-000015070000}"/>
    <cellStyle name="60% - Accent1 21 3" xfId="7837" xr:uid="{00000000-0005-0000-0000-000016070000}"/>
    <cellStyle name="60% - Accent1 21_4.2 kt. samtrygg 2010" xfId="9203" xr:uid="{00000000-0005-0000-0000-000017070000}"/>
    <cellStyle name="60% - Accent1 22" xfId="877" xr:uid="{00000000-0005-0000-0000-000018070000}"/>
    <cellStyle name="60% - Accent1 22 2" xfId="6579" xr:uid="{00000000-0005-0000-0000-000019070000}"/>
    <cellStyle name="60% - Accent1 22 3" xfId="7870" xr:uid="{00000000-0005-0000-0000-00001A070000}"/>
    <cellStyle name="60% - Accent1 22_4.2 kt. samtrygg 2010" xfId="9163" xr:uid="{00000000-0005-0000-0000-00001B070000}"/>
    <cellStyle name="60% - Accent1 23" xfId="918" xr:uid="{00000000-0005-0000-0000-00001C070000}"/>
    <cellStyle name="60% - Accent1 23 2" xfId="6580" xr:uid="{00000000-0005-0000-0000-00001D070000}"/>
    <cellStyle name="60% - Accent1 23 3" xfId="7903" xr:uid="{00000000-0005-0000-0000-00001E070000}"/>
    <cellStyle name="60% - Accent1 23_4.2 kt. samtrygg 2010" xfId="9942" xr:uid="{00000000-0005-0000-0000-00001F070000}"/>
    <cellStyle name="60% - Accent1 24" xfId="959" xr:uid="{00000000-0005-0000-0000-000020070000}"/>
    <cellStyle name="60% - Accent1 24 2" xfId="6581" xr:uid="{00000000-0005-0000-0000-000021070000}"/>
    <cellStyle name="60% - Accent1 24 3" xfId="7936" xr:uid="{00000000-0005-0000-0000-000022070000}"/>
    <cellStyle name="60% - Accent1 24_4.2 kt. samtrygg 2010" xfId="8942" xr:uid="{00000000-0005-0000-0000-000023070000}"/>
    <cellStyle name="60% - Accent1 25" xfId="1000" xr:uid="{00000000-0005-0000-0000-000024070000}"/>
    <cellStyle name="60% - Accent1 25 2" xfId="6582" xr:uid="{00000000-0005-0000-0000-000025070000}"/>
    <cellStyle name="60% - Accent1 25 3" xfId="7969" xr:uid="{00000000-0005-0000-0000-000026070000}"/>
    <cellStyle name="60% - Accent1 25_4.2 kt. samtrygg 2010" xfId="9037" xr:uid="{00000000-0005-0000-0000-000027070000}"/>
    <cellStyle name="60% - Accent1 26" xfId="1041" xr:uid="{00000000-0005-0000-0000-000028070000}"/>
    <cellStyle name="60% - Accent1 26 2" xfId="6583" xr:uid="{00000000-0005-0000-0000-000029070000}"/>
    <cellStyle name="60% - Accent1 26 3" xfId="8002" xr:uid="{00000000-0005-0000-0000-00002A070000}"/>
    <cellStyle name="60% - Accent1 26_4.2 kt. samtrygg 2010" xfId="9871" xr:uid="{00000000-0005-0000-0000-00002B070000}"/>
    <cellStyle name="60% - Accent1 27" xfId="1082" xr:uid="{00000000-0005-0000-0000-00002C070000}"/>
    <cellStyle name="60% - Accent1 27 2" xfId="6584" xr:uid="{00000000-0005-0000-0000-00002D070000}"/>
    <cellStyle name="60% - Accent1 27 3" xfId="8035" xr:uid="{00000000-0005-0000-0000-00002E070000}"/>
    <cellStyle name="60% - Accent1 27_4.2 kt. samtrygg 2010" xfId="9414" xr:uid="{00000000-0005-0000-0000-00002F070000}"/>
    <cellStyle name="60% - Accent1 28" xfId="1123" xr:uid="{00000000-0005-0000-0000-000030070000}"/>
    <cellStyle name="60% - Accent1 28 2" xfId="6585" xr:uid="{00000000-0005-0000-0000-000031070000}"/>
    <cellStyle name="60% - Accent1 28 3" xfId="8068" xr:uid="{00000000-0005-0000-0000-000032070000}"/>
    <cellStyle name="60% - Accent1 28_4.2 kt. samtrygg 2010" xfId="8782" xr:uid="{00000000-0005-0000-0000-000033070000}"/>
    <cellStyle name="60% - Accent1 29" xfId="1164" xr:uid="{00000000-0005-0000-0000-000034070000}"/>
    <cellStyle name="60% - Accent1 29 2" xfId="6586" xr:uid="{00000000-0005-0000-0000-000035070000}"/>
    <cellStyle name="60% - Accent1 29 3" xfId="8101" xr:uid="{00000000-0005-0000-0000-000036070000}"/>
    <cellStyle name="60% - Accent1 29_4.2 kt. samtrygg 2010" xfId="8950" xr:uid="{00000000-0005-0000-0000-000037070000}"/>
    <cellStyle name="60% - Accent1 3" xfId="98" xr:uid="{00000000-0005-0000-0000-000038070000}"/>
    <cellStyle name="60% - Accent1 3 2" xfId="1866" xr:uid="{00000000-0005-0000-0000-000039070000}"/>
    <cellStyle name="60% - Accent1 3 3" xfId="1953" xr:uid="{00000000-0005-0000-0000-00003A070000}"/>
    <cellStyle name="60% - Accent1 3 3 2" xfId="6587" xr:uid="{00000000-0005-0000-0000-00003B070000}"/>
    <cellStyle name="60% - Accent1 3 3 3" xfId="8360" xr:uid="{00000000-0005-0000-0000-00003C070000}"/>
    <cellStyle name="60% - Accent1 3 3_4.2 kt. samtrygg 2010" xfId="8708" xr:uid="{00000000-0005-0000-0000-00003D070000}"/>
    <cellStyle name="60% - Accent1 3 4" xfId="3243" xr:uid="{00000000-0005-0000-0000-00003E070000}"/>
    <cellStyle name="60% - Accent1 3 5" xfId="3464" xr:uid="{00000000-0005-0000-0000-00003F070000}"/>
    <cellStyle name="60% - Accent1 3 6" xfId="3684" xr:uid="{00000000-0005-0000-0000-000040070000}"/>
    <cellStyle name="60% - Accent1 3 7" xfId="3877" xr:uid="{00000000-0005-0000-0000-000041070000}"/>
    <cellStyle name="60% - Accent1 3 8" xfId="4047" xr:uid="{00000000-0005-0000-0000-000042070000}"/>
    <cellStyle name="60% - Accent1 30" xfId="1205" xr:uid="{00000000-0005-0000-0000-000043070000}"/>
    <cellStyle name="60% - Accent1 30 2" xfId="6588" xr:uid="{00000000-0005-0000-0000-000044070000}"/>
    <cellStyle name="60% - Accent1 30 3" xfId="8134" xr:uid="{00000000-0005-0000-0000-000045070000}"/>
    <cellStyle name="60% - Accent1 30_4.2 kt. samtrygg 2010" xfId="8981" xr:uid="{00000000-0005-0000-0000-000046070000}"/>
    <cellStyle name="60% - Accent1 31" xfId="1246" xr:uid="{00000000-0005-0000-0000-000047070000}"/>
    <cellStyle name="60% - Accent1 31 2" xfId="6589" xr:uid="{00000000-0005-0000-0000-000048070000}"/>
    <cellStyle name="60% - Accent1 31 3" xfId="8167" xr:uid="{00000000-0005-0000-0000-000049070000}"/>
    <cellStyle name="60% - Accent1 31_4.2 kt. samtrygg 2010" xfId="9160" xr:uid="{00000000-0005-0000-0000-00004A070000}"/>
    <cellStyle name="60% - Accent1 32" xfId="1288" xr:uid="{00000000-0005-0000-0000-00004B070000}"/>
    <cellStyle name="60% - Accent1 32 2" xfId="6590" xr:uid="{00000000-0005-0000-0000-00004C070000}"/>
    <cellStyle name="60% - Accent1 32 3" xfId="8200" xr:uid="{00000000-0005-0000-0000-00004D070000}"/>
    <cellStyle name="60% - Accent1 32_4.2 kt. samtrygg 2010" xfId="8922" xr:uid="{00000000-0005-0000-0000-00004E070000}"/>
    <cellStyle name="60% - Accent1 33" xfId="1329" xr:uid="{00000000-0005-0000-0000-00004F070000}"/>
    <cellStyle name="60% - Accent1 33 2" xfId="6591" xr:uid="{00000000-0005-0000-0000-000050070000}"/>
    <cellStyle name="60% - Accent1 33 3" xfId="8233" xr:uid="{00000000-0005-0000-0000-000051070000}"/>
    <cellStyle name="60% - Accent1 33_4.2 kt. samtrygg 2010" xfId="9435" xr:uid="{00000000-0005-0000-0000-000052070000}"/>
    <cellStyle name="60% - Accent1 34" xfId="1370" xr:uid="{00000000-0005-0000-0000-000053070000}"/>
    <cellStyle name="60% - Accent1 34 2" xfId="6592" xr:uid="{00000000-0005-0000-0000-000054070000}"/>
    <cellStyle name="60% - Accent1 34 3" xfId="8266" xr:uid="{00000000-0005-0000-0000-000055070000}"/>
    <cellStyle name="60% - Accent1 34_4.2 kt. samtrygg 2010" xfId="9796" xr:uid="{00000000-0005-0000-0000-000056070000}"/>
    <cellStyle name="60% - Accent1 35" xfId="1411" xr:uid="{00000000-0005-0000-0000-000057070000}"/>
    <cellStyle name="60% - Accent1 35 2" xfId="6593" xr:uid="{00000000-0005-0000-0000-000058070000}"/>
    <cellStyle name="60% - Accent1 35 3" xfId="8299" xr:uid="{00000000-0005-0000-0000-000059070000}"/>
    <cellStyle name="60% - Accent1 35_4.2 kt. samtrygg 2010" xfId="9473" xr:uid="{00000000-0005-0000-0000-00005A070000}"/>
    <cellStyle name="60% - Accent1 36" xfId="1452" xr:uid="{00000000-0005-0000-0000-00005B070000}"/>
    <cellStyle name="60% - Accent1 37" xfId="1493" xr:uid="{00000000-0005-0000-0000-00005C070000}"/>
    <cellStyle name="60% - Accent1 38" xfId="1534" xr:uid="{00000000-0005-0000-0000-00005D070000}"/>
    <cellStyle name="60% - Accent1 39" xfId="1575" xr:uid="{00000000-0005-0000-0000-00005E070000}"/>
    <cellStyle name="60% - Accent1 4" xfId="139" xr:uid="{00000000-0005-0000-0000-00005F070000}"/>
    <cellStyle name="60% - Accent1 4 2" xfId="1868" xr:uid="{00000000-0005-0000-0000-000060070000}"/>
    <cellStyle name="60% - Accent1 4 3" xfId="1949" xr:uid="{00000000-0005-0000-0000-000061070000}"/>
    <cellStyle name="60% - Accent1 4 3 2" xfId="6594" xr:uid="{00000000-0005-0000-0000-000062070000}"/>
    <cellStyle name="60% - Accent1 4 3 3" xfId="8359" xr:uid="{00000000-0005-0000-0000-000063070000}"/>
    <cellStyle name="60% - Accent1 4 3_4.2 kt. samtrygg 2010" xfId="9307" xr:uid="{00000000-0005-0000-0000-000064070000}"/>
    <cellStyle name="60% - Accent1 4 4" xfId="3241" xr:uid="{00000000-0005-0000-0000-000065070000}"/>
    <cellStyle name="60% - Accent1 4 5" xfId="3462" xr:uid="{00000000-0005-0000-0000-000066070000}"/>
    <cellStyle name="60% - Accent1 4 6" xfId="3682" xr:uid="{00000000-0005-0000-0000-000067070000}"/>
    <cellStyle name="60% - Accent1 4 7" xfId="3876" xr:uid="{00000000-0005-0000-0000-000068070000}"/>
    <cellStyle name="60% - Accent1 4 8" xfId="4046" xr:uid="{00000000-0005-0000-0000-000069070000}"/>
    <cellStyle name="60% - Accent1 40" xfId="1616" xr:uid="{00000000-0005-0000-0000-00006A070000}"/>
    <cellStyle name="60% - Accent1 41" xfId="1657" xr:uid="{00000000-0005-0000-0000-00006B070000}"/>
    <cellStyle name="60% - Accent1 42" xfId="1698" xr:uid="{00000000-0005-0000-0000-00006C070000}"/>
    <cellStyle name="60% - Accent1 43" xfId="1740" xr:uid="{00000000-0005-0000-0000-00006D070000}"/>
    <cellStyle name="60% - Accent1 44" xfId="1863" xr:uid="{00000000-0005-0000-0000-00006E070000}"/>
    <cellStyle name="60% - Accent1 45" xfId="1961" xr:uid="{00000000-0005-0000-0000-00006F070000}"/>
    <cellStyle name="60% - Accent1 46" xfId="3246" xr:uid="{00000000-0005-0000-0000-000070070000}"/>
    <cellStyle name="60% - Accent1 47" xfId="3467" xr:uid="{00000000-0005-0000-0000-000071070000}"/>
    <cellStyle name="60% - Accent1 48" xfId="3687" xr:uid="{00000000-0005-0000-0000-000072070000}"/>
    <cellStyle name="60% - Accent1 49" xfId="3879" xr:uid="{00000000-0005-0000-0000-000073070000}"/>
    <cellStyle name="60% - Accent1 5" xfId="180" xr:uid="{00000000-0005-0000-0000-000074070000}"/>
    <cellStyle name="60% - Accent1 5 2" xfId="1870" xr:uid="{00000000-0005-0000-0000-000075070000}"/>
    <cellStyle name="60% - Accent1 5 2 2" xfId="6595" xr:uid="{00000000-0005-0000-0000-000076070000}"/>
    <cellStyle name="60% - Accent1 5 2 3" xfId="8341" xr:uid="{00000000-0005-0000-0000-000077070000}"/>
    <cellStyle name="60% - Accent1 5 2_4.2 kt. samtrygg 2010" xfId="9356" xr:uid="{00000000-0005-0000-0000-000078070000}"/>
    <cellStyle name="60% - Accent1 5 3" xfId="1943" xr:uid="{00000000-0005-0000-0000-000079070000}"/>
    <cellStyle name="60% - Accent1 5 4" xfId="3239" xr:uid="{00000000-0005-0000-0000-00007A070000}"/>
    <cellStyle name="60% - Accent1 5 5" xfId="3460" xr:uid="{00000000-0005-0000-0000-00007B070000}"/>
    <cellStyle name="60% - Accent1 5 6" xfId="3680" xr:uid="{00000000-0005-0000-0000-00007C070000}"/>
    <cellStyle name="60% - Accent1 5 7" xfId="3875" xr:uid="{00000000-0005-0000-0000-00007D070000}"/>
    <cellStyle name="60% - Accent1 5 8" xfId="4045" xr:uid="{00000000-0005-0000-0000-00007E070000}"/>
    <cellStyle name="60% - Accent1 50" xfId="4049" xr:uid="{00000000-0005-0000-0000-00007F070000}"/>
    <cellStyle name="60% - Accent1 6" xfId="221" xr:uid="{00000000-0005-0000-0000-000080070000}"/>
    <cellStyle name="60% - Accent1 6 2" xfId="6596" xr:uid="{00000000-0005-0000-0000-000081070000}"/>
    <cellStyle name="60% - Accent1 7" xfId="262" xr:uid="{00000000-0005-0000-0000-000082070000}"/>
    <cellStyle name="60% - Accent1 7 2" xfId="6597" xr:uid="{00000000-0005-0000-0000-000083070000}"/>
    <cellStyle name="60% - Accent1 8" xfId="303" xr:uid="{00000000-0005-0000-0000-000084070000}"/>
    <cellStyle name="60% - Accent1 8 2" xfId="6598" xr:uid="{00000000-0005-0000-0000-000085070000}"/>
    <cellStyle name="60% - Accent1 9" xfId="344" xr:uid="{00000000-0005-0000-0000-000086070000}"/>
    <cellStyle name="60% - Accent1 9 2" xfId="6599" xr:uid="{00000000-0005-0000-0000-000087070000}"/>
    <cellStyle name="60% - Accent2" xfId="26" builtinId="36" customBuiltin="1"/>
    <cellStyle name="60% - Accent2 10" xfId="386" xr:uid="{00000000-0005-0000-0000-000089070000}"/>
    <cellStyle name="60% - Accent2 10 2" xfId="6600" xr:uid="{00000000-0005-0000-0000-00008A070000}"/>
    <cellStyle name="60% - Accent2 11" xfId="427" xr:uid="{00000000-0005-0000-0000-00008B070000}"/>
    <cellStyle name="60% - Accent2 11 2" xfId="6601" xr:uid="{00000000-0005-0000-0000-00008C070000}"/>
    <cellStyle name="60% - Accent2 12" xfId="468" xr:uid="{00000000-0005-0000-0000-00008D070000}"/>
    <cellStyle name="60% - Accent2 12 2" xfId="6602" xr:uid="{00000000-0005-0000-0000-00008E070000}"/>
    <cellStyle name="60% - Accent2 13" xfId="509" xr:uid="{00000000-0005-0000-0000-00008F070000}"/>
    <cellStyle name="60% - Accent2 13 2" xfId="6603" xr:uid="{00000000-0005-0000-0000-000090070000}"/>
    <cellStyle name="60% - Accent2 14" xfId="550" xr:uid="{00000000-0005-0000-0000-000091070000}"/>
    <cellStyle name="60% - Accent2 14 2" xfId="6604" xr:uid="{00000000-0005-0000-0000-000092070000}"/>
    <cellStyle name="60% - Accent2 14 3" xfId="7607" xr:uid="{00000000-0005-0000-0000-000093070000}"/>
    <cellStyle name="60% - Accent2 14_4.2 kt. samtrygg 2010" xfId="9539" xr:uid="{00000000-0005-0000-0000-000094070000}"/>
    <cellStyle name="60% - Accent2 15" xfId="591" xr:uid="{00000000-0005-0000-0000-000095070000}"/>
    <cellStyle name="60% - Accent2 15 2" xfId="6605" xr:uid="{00000000-0005-0000-0000-000096070000}"/>
    <cellStyle name="60% - Accent2 15 3" xfId="7640" xr:uid="{00000000-0005-0000-0000-000097070000}"/>
    <cellStyle name="60% - Accent2 15_4.2 kt. samtrygg 2010" xfId="8664" xr:uid="{00000000-0005-0000-0000-000098070000}"/>
    <cellStyle name="60% - Accent2 16" xfId="632" xr:uid="{00000000-0005-0000-0000-000099070000}"/>
    <cellStyle name="60% - Accent2 16 2" xfId="6606" xr:uid="{00000000-0005-0000-0000-00009A070000}"/>
    <cellStyle name="60% - Accent2 16 3" xfId="7673" xr:uid="{00000000-0005-0000-0000-00009B070000}"/>
    <cellStyle name="60% - Accent2 16_4.2 kt. samtrygg 2010" xfId="8639" xr:uid="{00000000-0005-0000-0000-00009C070000}"/>
    <cellStyle name="60% - Accent2 17" xfId="673" xr:uid="{00000000-0005-0000-0000-00009D070000}"/>
    <cellStyle name="60% - Accent2 17 2" xfId="6607" xr:uid="{00000000-0005-0000-0000-00009E070000}"/>
    <cellStyle name="60% - Accent2 17 3" xfId="7706" xr:uid="{00000000-0005-0000-0000-00009F070000}"/>
    <cellStyle name="60% - Accent2 17_4.2 kt. samtrygg 2010" xfId="8654" xr:uid="{00000000-0005-0000-0000-0000A0070000}"/>
    <cellStyle name="60% - Accent2 18" xfId="714" xr:uid="{00000000-0005-0000-0000-0000A1070000}"/>
    <cellStyle name="60% - Accent2 18 2" xfId="6608" xr:uid="{00000000-0005-0000-0000-0000A2070000}"/>
    <cellStyle name="60% - Accent2 18 3" xfId="7739" xr:uid="{00000000-0005-0000-0000-0000A3070000}"/>
    <cellStyle name="60% - Accent2 18_4.2 kt. samtrygg 2010" xfId="8790" xr:uid="{00000000-0005-0000-0000-0000A4070000}"/>
    <cellStyle name="60% - Accent2 19" xfId="755" xr:uid="{00000000-0005-0000-0000-0000A5070000}"/>
    <cellStyle name="60% - Accent2 19 2" xfId="6609" xr:uid="{00000000-0005-0000-0000-0000A6070000}"/>
    <cellStyle name="60% - Accent2 19 3" xfId="7772" xr:uid="{00000000-0005-0000-0000-0000A7070000}"/>
    <cellStyle name="60% - Accent2 19_4.2 kt. samtrygg 2010" xfId="10134" xr:uid="{00000000-0005-0000-0000-0000A8070000}"/>
    <cellStyle name="60% - Accent2 2" xfId="58" xr:uid="{00000000-0005-0000-0000-0000A9070000}"/>
    <cellStyle name="60% - Accent2 2 10" xfId="6165" xr:uid="{00000000-0005-0000-0000-0000AA070000}"/>
    <cellStyle name="60% - Accent2 2 11" xfId="6610" xr:uid="{00000000-0005-0000-0000-0000AB070000}"/>
    <cellStyle name="60% - Accent2 2 2" xfId="1872" xr:uid="{00000000-0005-0000-0000-0000AC070000}"/>
    <cellStyle name="60% - Accent2 2 2 2" xfId="6166" xr:uid="{00000000-0005-0000-0000-0000AD070000}"/>
    <cellStyle name="60% - Accent2 2 2 3" xfId="6611" xr:uid="{00000000-0005-0000-0000-0000AE070000}"/>
    <cellStyle name="60% - Accent2 2 3" xfId="1937" xr:uid="{00000000-0005-0000-0000-0000AF070000}"/>
    <cellStyle name="60% - Accent2 2 3 2" xfId="6167" xr:uid="{00000000-0005-0000-0000-0000B0070000}"/>
    <cellStyle name="60% - Accent2 2 3 3" xfId="6612" xr:uid="{00000000-0005-0000-0000-0000B1070000}"/>
    <cellStyle name="60% - Accent2 2 4" xfId="3237" xr:uid="{00000000-0005-0000-0000-0000B2070000}"/>
    <cellStyle name="60% - Accent2 2 4 2" xfId="6613" xr:uid="{00000000-0005-0000-0000-0000B3070000}"/>
    <cellStyle name="60% - Accent2 2 5" xfId="3458" xr:uid="{00000000-0005-0000-0000-0000B4070000}"/>
    <cellStyle name="60% - Accent2 2 5 2" xfId="6614" xr:uid="{00000000-0005-0000-0000-0000B5070000}"/>
    <cellStyle name="60% - Accent2 2 6" xfId="3678" xr:uid="{00000000-0005-0000-0000-0000B6070000}"/>
    <cellStyle name="60% - Accent2 2 7" xfId="3873" xr:uid="{00000000-0005-0000-0000-0000B7070000}"/>
    <cellStyle name="60% - Accent2 2 8" xfId="4043" xr:uid="{00000000-0005-0000-0000-0000B8070000}"/>
    <cellStyle name="60% - Accent2 2 9" xfId="5309" xr:uid="{00000000-0005-0000-0000-0000B9070000}"/>
    <cellStyle name="60% - Accent2 20" xfId="796" xr:uid="{00000000-0005-0000-0000-0000BA070000}"/>
    <cellStyle name="60% - Accent2 20 2" xfId="6615" xr:uid="{00000000-0005-0000-0000-0000BB070000}"/>
    <cellStyle name="60% - Accent2 20 3" xfId="7805" xr:uid="{00000000-0005-0000-0000-0000BC070000}"/>
    <cellStyle name="60% - Accent2 20_4.2 kt. samtrygg 2010" xfId="9976" xr:uid="{00000000-0005-0000-0000-0000BD070000}"/>
    <cellStyle name="60% - Accent2 21" xfId="837" xr:uid="{00000000-0005-0000-0000-0000BE070000}"/>
    <cellStyle name="60% - Accent2 21 2" xfId="6616" xr:uid="{00000000-0005-0000-0000-0000BF070000}"/>
    <cellStyle name="60% - Accent2 21 3" xfId="7838" xr:uid="{00000000-0005-0000-0000-0000C0070000}"/>
    <cellStyle name="60% - Accent2 21_4.2 kt. samtrygg 2010" xfId="10048" xr:uid="{00000000-0005-0000-0000-0000C1070000}"/>
    <cellStyle name="60% - Accent2 22" xfId="878" xr:uid="{00000000-0005-0000-0000-0000C2070000}"/>
    <cellStyle name="60% - Accent2 22 2" xfId="6617" xr:uid="{00000000-0005-0000-0000-0000C3070000}"/>
    <cellStyle name="60% - Accent2 22 3" xfId="7871" xr:uid="{00000000-0005-0000-0000-0000C4070000}"/>
    <cellStyle name="60% - Accent2 22_4.2 kt. samtrygg 2010" xfId="8943" xr:uid="{00000000-0005-0000-0000-0000C5070000}"/>
    <cellStyle name="60% - Accent2 23" xfId="919" xr:uid="{00000000-0005-0000-0000-0000C6070000}"/>
    <cellStyle name="60% - Accent2 23 2" xfId="6618" xr:uid="{00000000-0005-0000-0000-0000C7070000}"/>
    <cellStyle name="60% - Accent2 23 3" xfId="7904" xr:uid="{00000000-0005-0000-0000-0000C8070000}"/>
    <cellStyle name="60% - Accent2 23_4.2 kt. samtrygg 2010" xfId="10207" xr:uid="{00000000-0005-0000-0000-0000C9070000}"/>
    <cellStyle name="60% - Accent2 24" xfId="960" xr:uid="{00000000-0005-0000-0000-0000CA070000}"/>
    <cellStyle name="60% - Accent2 24 2" xfId="6619" xr:uid="{00000000-0005-0000-0000-0000CB070000}"/>
    <cellStyle name="60% - Accent2 24 3" xfId="7937" xr:uid="{00000000-0005-0000-0000-0000CC070000}"/>
    <cellStyle name="60% - Accent2 24_4.2 kt. samtrygg 2010" xfId="9460" xr:uid="{00000000-0005-0000-0000-0000CD070000}"/>
    <cellStyle name="60% - Accent2 25" xfId="1001" xr:uid="{00000000-0005-0000-0000-0000CE070000}"/>
    <cellStyle name="60% - Accent2 25 2" xfId="6620" xr:uid="{00000000-0005-0000-0000-0000CF070000}"/>
    <cellStyle name="60% - Accent2 25 3" xfId="7970" xr:uid="{00000000-0005-0000-0000-0000D0070000}"/>
    <cellStyle name="60% - Accent2 25_4.2 kt. samtrygg 2010" xfId="10107" xr:uid="{00000000-0005-0000-0000-0000D1070000}"/>
    <cellStyle name="60% - Accent2 26" xfId="1042" xr:uid="{00000000-0005-0000-0000-0000D2070000}"/>
    <cellStyle name="60% - Accent2 26 2" xfId="6621" xr:uid="{00000000-0005-0000-0000-0000D3070000}"/>
    <cellStyle name="60% - Accent2 26 3" xfId="8003" xr:uid="{00000000-0005-0000-0000-0000D4070000}"/>
    <cellStyle name="60% - Accent2 26_4.2 kt. samtrygg 2010" xfId="10114" xr:uid="{00000000-0005-0000-0000-0000D5070000}"/>
    <cellStyle name="60% - Accent2 27" xfId="1083" xr:uid="{00000000-0005-0000-0000-0000D6070000}"/>
    <cellStyle name="60% - Accent2 27 2" xfId="6622" xr:uid="{00000000-0005-0000-0000-0000D7070000}"/>
    <cellStyle name="60% - Accent2 27 3" xfId="8036" xr:uid="{00000000-0005-0000-0000-0000D8070000}"/>
    <cellStyle name="60% - Accent2 27_4.2 kt. samtrygg 2010" xfId="10099" xr:uid="{00000000-0005-0000-0000-0000D9070000}"/>
    <cellStyle name="60% - Accent2 28" xfId="1124" xr:uid="{00000000-0005-0000-0000-0000DA070000}"/>
    <cellStyle name="60% - Accent2 28 2" xfId="6623" xr:uid="{00000000-0005-0000-0000-0000DB070000}"/>
    <cellStyle name="60% - Accent2 28 3" xfId="8069" xr:uid="{00000000-0005-0000-0000-0000DC070000}"/>
    <cellStyle name="60% - Accent2 28_4.2 kt. samtrygg 2010" xfId="8626" xr:uid="{00000000-0005-0000-0000-0000DD070000}"/>
    <cellStyle name="60% - Accent2 29" xfId="1165" xr:uid="{00000000-0005-0000-0000-0000DE070000}"/>
    <cellStyle name="60% - Accent2 29 2" xfId="6624" xr:uid="{00000000-0005-0000-0000-0000DF070000}"/>
    <cellStyle name="60% - Accent2 29 3" xfId="8102" xr:uid="{00000000-0005-0000-0000-0000E0070000}"/>
    <cellStyle name="60% - Accent2 29_4.2 kt. samtrygg 2010" xfId="9766" xr:uid="{00000000-0005-0000-0000-0000E1070000}"/>
    <cellStyle name="60% - Accent2 3" xfId="99" xr:uid="{00000000-0005-0000-0000-0000E2070000}"/>
    <cellStyle name="60% - Accent2 3 2" xfId="1874" xr:uid="{00000000-0005-0000-0000-0000E3070000}"/>
    <cellStyle name="60% - Accent2 3 3" xfId="1934" xr:uid="{00000000-0005-0000-0000-0000E4070000}"/>
    <cellStyle name="60% - Accent2 3 3 2" xfId="6625" xr:uid="{00000000-0005-0000-0000-0000E5070000}"/>
    <cellStyle name="60% - Accent2 3 3 3" xfId="8356" xr:uid="{00000000-0005-0000-0000-0000E6070000}"/>
    <cellStyle name="60% - Accent2 3 3_4.2 kt. samtrygg 2010" xfId="10126" xr:uid="{00000000-0005-0000-0000-0000E7070000}"/>
    <cellStyle name="60% - Accent2 3 4" xfId="3236" xr:uid="{00000000-0005-0000-0000-0000E8070000}"/>
    <cellStyle name="60% - Accent2 3 5" xfId="3457" xr:uid="{00000000-0005-0000-0000-0000E9070000}"/>
    <cellStyle name="60% - Accent2 3 6" xfId="3677" xr:uid="{00000000-0005-0000-0000-0000EA070000}"/>
    <cellStyle name="60% - Accent2 3 7" xfId="3872" xr:uid="{00000000-0005-0000-0000-0000EB070000}"/>
    <cellStyle name="60% - Accent2 3 8" xfId="4042" xr:uid="{00000000-0005-0000-0000-0000EC070000}"/>
    <cellStyle name="60% - Accent2 30" xfId="1206" xr:uid="{00000000-0005-0000-0000-0000ED070000}"/>
    <cellStyle name="60% - Accent2 30 2" xfId="6626" xr:uid="{00000000-0005-0000-0000-0000EE070000}"/>
    <cellStyle name="60% - Accent2 30 3" xfId="8135" xr:uid="{00000000-0005-0000-0000-0000EF070000}"/>
    <cellStyle name="60% - Accent2 30_4.2 kt. samtrygg 2010" xfId="9906" xr:uid="{00000000-0005-0000-0000-0000F0070000}"/>
    <cellStyle name="60% - Accent2 31" xfId="1247" xr:uid="{00000000-0005-0000-0000-0000F1070000}"/>
    <cellStyle name="60% - Accent2 31 2" xfId="6627" xr:uid="{00000000-0005-0000-0000-0000F2070000}"/>
    <cellStyle name="60% - Accent2 31 3" xfId="8168" xr:uid="{00000000-0005-0000-0000-0000F3070000}"/>
    <cellStyle name="60% - Accent2 31_4.2 kt. samtrygg 2010" xfId="10222" xr:uid="{00000000-0005-0000-0000-0000F4070000}"/>
    <cellStyle name="60% - Accent2 32" xfId="1289" xr:uid="{00000000-0005-0000-0000-0000F5070000}"/>
    <cellStyle name="60% - Accent2 32 2" xfId="6628" xr:uid="{00000000-0005-0000-0000-0000F6070000}"/>
    <cellStyle name="60% - Accent2 32 3" xfId="8201" xr:uid="{00000000-0005-0000-0000-0000F7070000}"/>
    <cellStyle name="60% - Accent2 32_4.2 kt. samtrygg 2010" xfId="9586" xr:uid="{00000000-0005-0000-0000-0000F8070000}"/>
    <cellStyle name="60% - Accent2 33" xfId="1330" xr:uid="{00000000-0005-0000-0000-0000F9070000}"/>
    <cellStyle name="60% - Accent2 33 2" xfId="6629" xr:uid="{00000000-0005-0000-0000-0000FA070000}"/>
    <cellStyle name="60% - Accent2 33 3" xfId="8234" xr:uid="{00000000-0005-0000-0000-0000FB070000}"/>
    <cellStyle name="60% - Accent2 33_4.2 kt. samtrygg 2010" xfId="9654" xr:uid="{00000000-0005-0000-0000-0000FC070000}"/>
    <cellStyle name="60% - Accent2 34" xfId="1371" xr:uid="{00000000-0005-0000-0000-0000FD070000}"/>
    <cellStyle name="60% - Accent2 34 2" xfId="6630" xr:uid="{00000000-0005-0000-0000-0000FE070000}"/>
    <cellStyle name="60% - Accent2 34 3" xfId="8267" xr:uid="{00000000-0005-0000-0000-0000FF070000}"/>
    <cellStyle name="60% - Accent2 34_4.2 kt. samtrygg 2010" xfId="9934" xr:uid="{00000000-0005-0000-0000-000000080000}"/>
    <cellStyle name="60% - Accent2 35" xfId="1412" xr:uid="{00000000-0005-0000-0000-000001080000}"/>
    <cellStyle name="60% - Accent2 35 2" xfId="6631" xr:uid="{00000000-0005-0000-0000-000002080000}"/>
    <cellStyle name="60% - Accent2 35 3" xfId="8300" xr:uid="{00000000-0005-0000-0000-000003080000}"/>
    <cellStyle name="60% - Accent2 35_4.2 kt. samtrygg 2010" xfId="9418" xr:uid="{00000000-0005-0000-0000-000004080000}"/>
    <cellStyle name="60% - Accent2 36" xfId="1453" xr:uid="{00000000-0005-0000-0000-000005080000}"/>
    <cellStyle name="60% - Accent2 37" xfId="1494" xr:uid="{00000000-0005-0000-0000-000006080000}"/>
    <cellStyle name="60% - Accent2 38" xfId="1535" xr:uid="{00000000-0005-0000-0000-000007080000}"/>
    <cellStyle name="60% - Accent2 39" xfId="1576" xr:uid="{00000000-0005-0000-0000-000008080000}"/>
    <cellStyle name="60% - Accent2 4" xfId="140" xr:uid="{00000000-0005-0000-0000-000009080000}"/>
    <cellStyle name="60% - Accent2 4 2" xfId="1875" xr:uid="{00000000-0005-0000-0000-00000A080000}"/>
    <cellStyle name="60% - Accent2 4 3" xfId="1928" xr:uid="{00000000-0005-0000-0000-00000B080000}"/>
    <cellStyle name="60% - Accent2 4 3 2" xfId="6632" xr:uid="{00000000-0005-0000-0000-00000C080000}"/>
    <cellStyle name="60% - Accent2 4 3 3" xfId="8354" xr:uid="{00000000-0005-0000-0000-00000D080000}"/>
    <cellStyle name="60% - Accent2 4 3_4.2 kt. samtrygg 2010" xfId="9639" xr:uid="{00000000-0005-0000-0000-00000E080000}"/>
    <cellStyle name="60% - Accent2 4 4" xfId="3234" xr:uid="{00000000-0005-0000-0000-00000F080000}"/>
    <cellStyle name="60% - Accent2 4 5" xfId="3455" xr:uid="{00000000-0005-0000-0000-000010080000}"/>
    <cellStyle name="60% - Accent2 4 6" xfId="3675" xr:uid="{00000000-0005-0000-0000-000011080000}"/>
    <cellStyle name="60% - Accent2 4 7" xfId="3871" xr:uid="{00000000-0005-0000-0000-000012080000}"/>
    <cellStyle name="60% - Accent2 4 8" xfId="4041" xr:uid="{00000000-0005-0000-0000-000013080000}"/>
    <cellStyle name="60% - Accent2 40" xfId="1617" xr:uid="{00000000-0005-0000-0000-000014080000}"/>
    <cellStyle name="60% - Accent2 41" xfId="1658" xr:uid="{00000000-0005-0000-0000-000015080000}"/>
    <cellStyle name="60% - Accent2 42" xfId="1699" xr:uid="{00000000-0005-0000-0000-000016080000}"/>
    <cellStyle name="60% - Accent2 43" xfId="1741" xr:uid="{00000000-0005-0000-0000-000017080000}"/>
    <cellStyle name="60% - Accent2 44" xfId="1871" xr:uid="{00000000-0005-0000-0000-000018080000}"/>
    <cellStyle name="60% - Accent2 45" xfId="1941" xr:uid="{00000000-0005-0000-0000-000019080000}"/>
    <cellStyle name="60% - Accent2 46" xfId="3238" xr:uid="{00000000-0005-0000-0000-00001A080000}"/>
    <cellStyle name="60% - Accent2 47" xfId="3459" xr:uid="{00000000-0005-0000-0000-00001B080000}"/>
    <cellStyle name="60% - Accent2 48" xfId="3679" xr:uid="{00000000-0005-0000-0000-00001C080000}"/>
    <cellStyle name="60% - Accent2 49" xfId="3874" xr:uid="{00000000-0005-0000-0000-00001D080000}"/>
    <cellStyle name="60% - Accent2 5" xfId="181" xr:uid="{00000000-0005-0000-0000-00001E080000}"/>
    <cellStyle name="60% - Accent2 5 2" xfId="1877" xr:uid="{00000000-0005-0000-0000-00001F080000}"/>
    <cellStyle name="60% - Accent2 5 2 2" xfId="6633" xr:uid="{00000000-0005-0000-0000-000020080000}"/>
    <cellStyle name="60% - Accent2 5 2 3" xfId="8343" xr:uid="{00000000-0005-0000-0000-000021080000}"/>
    <cellStyle name="60% - Accent2 5 2_4.2 kt. samtrygg 2010" xfId="9991" xr:uid="{00000000-0005-0000-0000-000022080000}"/>
    <cellStyle name="60% - Accent2 5 3" xfId="1923" xr:uid="{00000000-0005-0000-0000-000023080000}"/>
    <cellStyle name="60% - Accent2 5 4" xfId="3233" xr:uid="{00000000-0005-0000-0000-000024080000}"/>
    <cellStyle name="60% - Accent2 5 5" xfId="3454" xr:uid="{00000000-0005-0000-0000-000025080000}"/>
    <cellStyle name="60% - Accent2 5 6" xfId="3674" xr:uid="{00000000-0005-0000-0000-000026080000}"/>
    <cellStyle name="60% - Accent2 5 7" xfId="3870" xr:uid="{00000000-0005-0000-0000-000027080000}"/>
    <cellStyle name="60% - Accent2 5 8" xfId="4040" xr:uid="{00000000-0005-0000-0000-000028080000}"/>
    <cellStyle name="60% - Accent2 50" xfId="4044" xr:uid="{00000000-0005-0000-0000-000029080000}"/>
    <cellStyle name="60% - Accent2 6" xfId="222" xr:uid="{00000000-0005-0000-0000-00002A080000}"/>
    <cellStyle name="60% - Accent2 6 2" xfId="6634" xr:uid="{00000000-0005-0000-0000-00002B080000}"/>
    <cellStyle name="60% - Accent2 7" xfId="263" xr:uid="{00000000-0005-0000-0000-00002C080000}"/>
    <cellStyle name="60% - Accent2 7 2" xfId="6635" xr:uid="{00000000-0005-0000-0000-00002D080000}"/>
    <cellStyle name="60% - Accent2 8" xfId="304" xr:uid="{00000000-0005-0000-0000-00002E080000}"/>
    <cellStyle name="60% - Accent2 8 2" xfId="6636" xr:uid="{00000000-0005-0000-0000-00002F080000}"/>
    <cellStyle name="60% - Accent2 9" xfId="345" xr:uid="{00000000-0005-0000-0000-000030080000}"/>
    <cellStyle name="60% - Accent2 9 2" xfId="6637" xr:uid="{00000000-0005-0000-0000-000031080000}"/>
    <cellStyle name="60% - Accent3" xfId="30" builtinId="40" customBuiltin="1"/>
    <cellStyle name="60% - Accent3 10" xfId="387" xr:uid="{00000000-0005-0000-0000-000033080000}"/>
    <cellStyle name="60% - Accent3 10 2" xfId="6638" xr:uid="{00000000-0005-0000-0000-000034080000}"/>
    <cellStyle name="60% - Accent3 11" xfId="428" xr:uid="{00000000-0005-0000-0000-000035080000}"/>
    <cellStyle name="60% - Accent3 11 2" xfId="6639" xr:uid="{00000000-0005-0000-0000-000036080000}"/>
    <cellStyle name="60% - Accent3 12" xfId="469" xr:uid="{00000000-0005-0000-0000-000037080000}"/>
    <cellStyle name="60% - Accent3 12 2" xfId="6640" xr:uid="{00000000-0005-0000-0000-000038080000}"/>
    <cellStyle name="60% - Accent3 13" xfId="510" xr:uid="{00000000-0005-0000-0000-000039080000}"/>
    <cellStyle name="60% - Accent3 13 2" xfId="6641" xr:uid="{00000000-0005-0000-0000-00003A080000}"/>
    <cellStyle name="60% - Accent3 14" xfId="551" xr:uid="{00000000-0005-0000-0000-00003B080000}"/>
    <cellStyle name="60% - Accent3 14 2" xfId="6642" xr:uid="{00000000-0005-0000-0000-00003C080000}"/>
    <cellStyle name="60% - Accent3 14 3" xfId="7608" xr:uid="{00000000-0005-0000-0000-00003D080000}"/>
    <cellStyle name="60% - Accent3 14_4.2 kt. samtrygg 2010" xfId="10269" xr:uid="{00000000-0005-0000-0000-00003E080000}"/>
    <cellStyle name="60% - Accent3 15" xfId="592" xr:uid="{00000000-0005-0000-0000-00003F080000}"/>
    <cellStyle name="60% - Accent3 15 2" xfId="6643" xr:uid="{00000000-0005-0000-0000-000040080000}"/>
    <cellStyle name="60% - Accent3 15 3" xfId="7641" xr:uid="{00000000-0005-0000-0000-000041080000}"/>
    <cellStyle name="60% - Accent3 15_4.2 kt. samtrygg 2010" xfId="9873" xr:uid="{00000000-0005-0000-0000-000042080000}"/>
    <cellStyle name="60% - Accent3 16" xfId="633" xr:uid="{00000000-0005-0000-0000-000043080000}"/>
    <cellStyle name="60% - Accent3 16 2" xfId="6644" xr:uid="{00000000-0005-0000-0000-000044080000}"/>
    <cellStyle name="60% - Accent3 16 3" xfId="7674" xr:uid="{00000000-0005-0000-0000-000045080000}"/>
    <cellStyle name="60% - Accent3 16_4.2 kt. samtrygg 2010" xfId="9402" xr:uid="{00000000-0005-0000-0000-000046080000}"/>
    <cellStyle name="60% - Accent3 17" xfId="674" xr:uid="{00000000-0005-0000-0000-000047080000}"/>
    <cellStyle name="60% - Accent3 17 2" xfId="6645" xr:uid="{00000000-0005-0000-0000-000048080000}"/>
    <cellStyle name="60% - Accent3 17 3" xfId="7707" xr:uid="{00000000-0005-0000-0000-000049080000}"/>
    <cellStyle name="60% - Accent3 17_4.2 kt. samtrygg 2010" xfId="8729" xr:uid="{00000000-0005-0000-0000-00004A080000}"/>
    <cellStyle name="60% - Accent3 18" xfId="715" xr:uid="{00000000-0005-0000-0000-00004B080000}"/>
    <cellStyle name="60% - Accent3 18 2" xfId="6646" xr:uid="{00000000-0005-0000-0000-00004C080000}"/>
    <cellStyle name="60% - Accent3 18 3" xfId="7740" xr:uid="{00000000-0005-0000-0000-00004D080000}"/>
    <cellStyle name="60% - Accent3 18_4.2 kt. samtrygg 2010" xfId="9004" xr:uid="{00000000-0005-0000-0000-00004E080000}"/>
    <cellStyle name="60% - Accent3 19" xfId="756" xr:uid="{00000000-0005-0000-0000-00004F080000}"/>
    <cellStyle name="60% - Accent3 19 2" xfId="6647" xr:uid="{00000000-0005-0000-0000-000050080000}"/>
    <cellStyle name="60% - Accent3 19 3" xfId="7773" xr:uid="{00000000-0005-0000-0000-000051080000}"/>
    <cellStyle name="60% - Accent3 19_4.2 kt. samtrygg 2010" xfId="9590" xr:uid="{00000000-0005-0000-0000-000052080000}"/>
    <cellStyle name="60% - Accent3 2" xfId="59" xr:uid="{00000000-0005-0000-0000-000053080000}"/>
    <cellStyle name="60% - Accent3 2 10" xfId="6168" xr:uid="{00000000-0005-0000-0000-000054080000}"/>
    <cellStyle name="60% - Accent3 2 11" xfId="6648" xr:uid="{00000000-0005-0000-0000-000055080000}"/>
    <cellStyle name="60% - Accent3 2 2" xfId="1879" xr:uid="{00000000-0005-0000-0000-000056080000}"/>
    <cellStyle name="60% - Accent3 2 2 2" xfId="6169" xr:uid="{00000000-0005-0000-0000-000057080000}"/>
    <cellStyle name="60% - Accent3 2 2 3" xfId="6649" xr:uid="{00000000-0005-0000-0000-000058080000}"/>
    <cellStyle name="60% - Accent3 2 3" xfId="1919" xr:uid="{00000000-0005-0000-0000-000059080000}"/>
    <cellStyle name="60% - Accent3 2 3 2" xfId="6170" xr:uid="{00000000-0005-0000-0000-00005A080000}"/>
    <cellStyle name="60% - Accent3 2 3 3" xfId="6650" xr:uid="{00000000-0005-0000-0000-00005B080000}"/>
    <cellStyle name="60% - Accent3 2 4" xfId="3231" xr:uid="{00000000-0005-0000-0000-00005C080000}"/>
    <cellStyle name="60% - Accent3 2 4 2" xfId="6651" xr:uid="{00000000-0005-0000-0000-00005D080000}"/>
    <cellStyle name="60% - Accent3 2 5" xfId="3452" xr:uid="{00000000-0005-0000-0000-00005E080000}"/>
    <cellStyle name="60% - Accent3 2 5 2" xfId="6652" xr:uid="{00000000-0005-0000-0000-00005F080000}"/>
    <cellStyle name="60% - Accent3 2 6" xfId="3672" xr:uid="{00000000-0005-0000-0000-000060080000}"/>
    <cellStyle name="60% - Accent3 2 7" xfId="3868" xr:uid="{00000000-0005-0000-0000-000061080000}"/>
    <cellStyle name="60% - Accent3 2 8" xfId="4038" xr:uid="{00000000-0005-0000-0000-000062080000}"/>
    <cellStyle name="60% - Accent3 2 9" xfId="5612" xr:uid="{00000000-0005-0000-0000-000063080000}"/>
    <cellStyle name="60% - Accent3 20" xfId="797" xr:uid="{00000000-0005-0000-0000-000064080000}"/>
    <cellStyle name="60% - Accent3 20 2" xfId="6653" xr:uid="{00000000-0005-0000-0000-000065080000}"/>
    <cellStyle name="60% - Accent3 20 3" xfId="7806" xr:uid="{00000000-0005-0000-0000-000066080000}"/>
    <cellStyle name="60% - Accent3 20_4.2 kt. samtrygg 2010" xfId="10109" xr:uid="{00000000-0005-0000-0000-000067080000}"/>
    <cellStyle name="60% - Accent3 21" xfId="838" xr:uid="{00000000-0005-0000-0000-000068080000}"/>
    <cellStyle name="60% - Accent3 21 2" xfId="6654" xr:uid="{00000000-0005-0000-0000-000069080000}"/>
    <cellStyle name="60% - Accent3 21 3" xfId="7839" xr:uid="{00000000-0005-0000-0000-00006A080000}"/>
    <cellStyle name="60% - Accent3 21_4.2 kt. samtrygg 2010" xfId="10086" xr:uid="{00000000-0005-0000-0000-00006B080000}"/>
    <cellStyle name="60% - Accent3 22" xfId="879" xr:uid="{00000000-0005-0000-0000-00006C080000}"/>
    <cellStyle name="60% - Accent3 22 2" xfId="6655" xr:uid="{00000000-0005-0000-0000-00006D080000}"/>
    <cellStyle name="60% - Accent3 22 3" xfId="7872" xr:uid="{00000000-0005-0000-0000-00006E080000}"/>
    <cellStyle name="60% - Accent3 22_4.2 kt. samtrygg 2010" xfId="9587" xr:uid="{00000000-0005-0000-0000-00006F080000}"/>
    <cellStyle name="60% - Accent3 23" xfId="920" xr:uid="{00000000-0005-0000-0000-000070080000}"/>
    <cellStyle name="60% - Accent3 23 2" xfId="6656" xr:uid="{00000000-0005-0000-0000-000071080000}"/>
    <cellStyle name="60% - Accent3 23 3" xfId="7905" xr:uid="{00000000-0005-0000-0000-000072080000}"/>
    <cellStyle name="60% - Accent3 23_4.2 kt. samtrygg 2010" xfId="9630" xr:uid="{00000000-0005-0000-0000-000073080000}"/>
    <cellStyle name="60% - Accent3 24" xfId="961" xr:uid="{00000000-0005-0000-0000-000074080000}"/>
    <cellStyle name="60% - Accent3 24 2" xfId="6657" xr:uid="{00000000-0005-0000-0000-000075080000}"/>
    <cellStyle name="60% - Accent3 24 3" xfId="7938" xr:uid="{00000000-0005-0000-0000-000076080000}"/>
    <cellStyle name="60% - Accent3 24_4.2 kt. samtrygg 2010" xfId="9275" xr:uid="{00000000-0005-0000-0000-000077080000}"/>
    <cellStyle name="60% - Accent3 25" xfId="1002" xr:uid="{00000000-0005-0000-0000-000078080000}"/>
    <cellStyle name="60% - Accent3 25 2" xfId="6658" xr:uid="{00000000-0005-0000-0000-000079080000}"/>
    <cellStyle name="60% - Accent3 25 3" xfId="7971" xr:uid="{00000000-0005-0000-0000-00007A080000}"/>
    <cellStyle name="60% - Accent3 25_4.2 kt. samtrygg 2010" xfId="9895" xr:uid="{00000000-0005-0000-0000-00007B080000}"/>
    <cellStyle name="60% - Accent3 26" xfId="1043" xr:uid="{00000000-0005-0000-0000-00007C080000}"/>
    <cellStyle name="60% - Accent3 26 2" xfId="6659" xr:uid="{00000000-0005-0000-0000-00007D080000}"/>
    <cellStyle name="60% - Accent3 26 3" xfId="8004" xr:uid="{00000000-0005-0000-0000-00007E080000}"/>
    <cellStyle name="60% - Accent3 26_4.2 kt. samtrygg 2010" xfId="10139" xr:uid="{00000000-0005-0000-0000-00007F080000}"/>
    <cellStyle name="60% - Accent3 27" xfId="1084" xr:uid="{00000000-0005-0000-0000-000080080000}"/>
    <cellStyle name="60% - Accent3 27 2" xfId="6660" xr:uid="{00000000-0005-0000-0000-000081080000}"/>
    <cellStyle name="60% - Accent3 27 3" xfId="8037" xr:uid="{00000000-0005-0000-0000-000082080000}"/>
    <cellStyle name="60% - Accent3 27_4.2 kt. samtrygg 2010" xfId="9263" xr:uid="{00000000-0005-0000-0000-000083080000}"/>
    <cellStyle name="60% - Accent3 28" xfId="1125" xr:uid="{00000000-0005-0000-0000-000084080000}"/>
    <cellStyle name="60% - Accent3 28 2" xfId="6661" xr:uid="{00000000-0005-0000-0000-000085080000}"/>
    <cellStyle name="60% - Accent3 28 3" xfId="8070" xr:uid="{00000000-0005-0000-0000-000086080000}"/>
    <cellStyle name="60% - Accent3 28_4.2 kt. samtrygg 2010" xfId="9073" xr:uid="{00000000-0005-0000-0000-000087080000}"/>
    <cellStyle name="60% - Accent3 29" xfId="1166" xr:uid="{00000000-0005-0000-0000-000088080000}"/>
    <cellStyle name="60% - Accent3 29 2" xfId="6662" xr:uid="{00000000-0005-0000-0000-000089080000}"/>
    <cellStyle name="60% - Accent3 29 3" xfId="8103" xr:uid="{00000000-0005-0000-0000-00008A080000}"/>
    <cellStyle name="60% - Accent3 29_4.2 kt. samtrygg 2010" xfId="9322" xr:uid="{00000000-0005-0000-0000-00008B080000}"/>
    <cellStyle name="60% - Accent3 3" xfId="100" xr:uid="{00000000-0005-0000-0000-00008C080000}"/>
    <cellStyle name="60% - Accent3 3 2" xfId="1881" xr:uid="{00000000-0005-0000-0000-00008D080000}"/>
    <cellStyle name="60% - Accent3 3 3" xfId="1913" xr:uid="{00000000-0005-0000-0000-00008E080000}"/>
    <cellStyle name="60% - Accent3 3 3 2" xfId="6663" xr:uid="{00000000-0005-0000-0000-00008F080000}"/>
    <cellStyle name="60% - Accent3 3 3 3" xfId="8351" xr:uid="{00000000-0005-0000-0000-000090080000}"/>
    <cellStyle name="60% - Accent3 3 3_4.2 kt. samtrygg 2010" xfId="8809" xr:uid="{00000000-0005-0000-0000-000091080000}"/>
    <cellStyle name="60% - Accent3 3 4" xfId="3229" xr:uid="{00000000-0005-0000-0000-000092080000}"/>
    <cellStyle name="60% - Accent3 3 5" xfId="3450" xr:uid="{00000000-0005-0000-0000-000093080000}"/>
    <cellStyle name="60% - Accent3 3 6" xfId="3670" xr:uid="{00000000-0005-0000-0000-000094080000}"/>
    <cellStyle name="60% - Accent3 3 7" xfId="3867" xr:uid="{00000000-0005-0000-0000-000095080000}"/>
    <cellStyle name="60% - Accent3 3 8" xfId="4037" xr:uid="{00000000-0005-0000-0000-000096080000}"/>
    <cellStyle name="60% - Accent3 30" xfId="1207" xr:uid="{00000000-0005-0000-0000-000097080000}"/>
    <cellStyle name="60% - Accent3 30 2" xfId="6664" xr:uid="{00000000-0005-0000-0000-000098080000}"/>
    <cellStyle name="60% - Accent3 30 3" xfId="8136" xr:uid="{00000000-0005-0000-0000-000099080000}"/>
    <cellStyle name="60% - Accent3 30_4.2 kt. samtrygg 2010" xfId="9336" xr:uid="{00000000-0005-0000-0000-00009A080000}"/>
    <cellStyle name="60% - Accent3 31" xfId="1248" xr:uid="{00000000-0005-0000-0000-00009B080000}"/>
    <cellStyle name="60% - Accent3 31 2" xfId="6665" xr:uid="{00000000-0005-0000-0000-00009C080000}"/>
    <cellStyle name="60% - Accent3 31 3" xfId="8169" xr:uid="{00000000-0005-0000-0000-00009D080000}"/>
    <cellStyle name="60% - Accent3 31_4.2 kt. samtrygg 2010" xfId="9075" xr:uid="{00000000-0005-0000-0000-00009E080000}"/>
    <cellStyle name="60% - Accent3 32" xfId="1290" xr:uid="{00000000-0005-0000-0000-00009F080000}"/>
    <cellStyle name="60% - Accent3 32 2" xfId="6666" xr:uid="{00000000-0005-0000-0000-0000A0080000}"/>
    <cellStyle name="60% - Accent3 32 3" xfId="8202" xr:uid="{00000000-0005-0000-0000-0000A1080000}"/>
    <cellStyle name="60% - Accent3 32_4.2 kt. samtrygg 2010" xfId="9667" xr:uid="{00000000-0005-0000-0000-0000A2080000}"/>
    <cellStyle name="60% - Accent3 33" xfId="1331" xr:uid="{00000000-0005-0000-0000-0000A3080000}"/>
    <cellStyle name="60% - Accent3 33 2" xfId="6667" xr:uid="{00000000-0005-0000-0000-0000A4080000}"/>
    <cellStyle name="60% - Accent3 33 3" xfId="8235" xr:uid="{00000000-0005-0000-0000-0000A5080000}"/>
    <cellStyle name="60% - Accent3 33_4.2 kt. samtrygg 2010" xfId="10094" xr:uid="{00000000-0005-0000-0000-0000A6080000}"/>
    <cellStyle name="60% - Accent3 34" xfId="1372" xr:uid="{00000000-0005-0000-0000-0000A7080000}"/>
    <cellStyle name="60% - Accent3 34 2" xfId="6668" xr:uid="{00000000-0005-0000-0000-0000A8080000}"/>
    <cellStyle name="60% - Accent3 34 3" xfId="8268" xr:uid="{00000000-0005-0000-0000-0000A9080000}"/>
    <cellStyle name="60% - Accent3 34_4.2 kt. samtrygg 2010" xfId="9974" xr:uid="{00000000-0005-0000-0000-0000AA080000}"/>
    <cellStyle name="60% - Accent3 35" xfId="1413" xr:uid="{00000000-0005-0000-0000-0000AB080000}"/>
    <cellStyle name="60% - Accent3 35 2" xfId="6669" xr:uid="{00000000-0005-0000-0000-0000AC080000}"/>
    <cellStyle name="60% - Accent3 35 3" xfId="8301" xr:uid="{00000000-0005-0000-0000-0000AD080000}"/>
    <cellStyle name="60% - Accent3 35_4.2 kt. samtrygg 2010" xfId="9468" xr:uid="{00000000-0005-0000-0000-0000AE080000}"/>
    <cellStyle name="60% - Accent3 36" xfId="1454" xr:uid="{00000000-0005-0000-0000-0000AF080000}"/>
    <cellStyle name="60% - Accent3 37" xfId="1495" xr:uid="{00000000-0005-0000-0000-0000B0080000}"/>
    <cellStyle name="60% - Accent3 38" xfId="1536" xr:uid="{00000000-0005-0000-0000-0000B1080000}"/>
    <cellStyle name="60% - Accent3 39" xfId="1577" xr:uid="{00000000-0005-0000-0000-0000B2080000}"/>
    <cellStyle name="60% - Accent3 4" xfId="141" xr:uid="{00000000-0005-0000-0000-0000B3080000}"/>
    <cellStyle name="60% - Accent3 4 2" xfId="1883" xr:uid="{00000000-0005-0000-0000-0000B4080000}"/>
    <cellStyle name="60% - Accent3 4 3" xfId="1908" xr:uid="{00000000-0005-0000-0000-0000B5080000}"/>
    <cellStyle name="60% - Accent3 4 3 2" xfId="6670" xr:uid="{00000000-0005-0000-0000-0000B6080000}"/>
    <cellStyle name="60% - Accent3 4 3 3" xfId="8349" xr:uid="{00000000-0005-0000-0000-0000B7080000}"/>
    <cellStyle name="60% - Accent3 4 3_4.2 kt. samtrygg 2010" xfId="9148" xr:uid="{00000000-0005-0000-0000-0000B8080000}"/>
    <cellStyle name="60% - Accent3 4 4" xfId="3228" xr:uid="{00000000-0005-0000-0000-0000B9080000}"/>
    <cellStyle name="60% - Accent3 4 5" xfId="3449" xr:uid="{00000000-0005-0000-0000-0000BA080000}"/>
    <cellStyle name="60% - Accent3 4 6" xfId="3669" xr:uid="{00000000-0005-0000-0000-0000BB080000}"/>
    <cellStyle name="60% - Accent3 4 7" xfId="3866" xr:uid="{00000000-0005-0000-0000-0000BC080000}"/>
    <cellStyle name="60% - Accent3 4 8" xfId="4036" xr:uid="{00000000-0005-0000-0000-0000BD080000}"/>
    <cellStyle name="60% - Accent3 40" xfId="1618" xr:uid="{00000000-0005-0000-0000-0000BE080000}"/>
    <cellStyle name="60% - Accent3 41" xfId="1659" xr:uid="{00000000-0005-0000-0000-0000BF080000}"/>
    <cellStyle name="60% - Accent3 42" xfId="1700" xr:uid="{00000000-0005-0000-0000-0000C0080000}"/>
    <cellStyle name="60% - Accent3 43" xfId="1742" xr:uid="{00000000-0005-0000-0000-0000C1080000}"/>
    <cellStyle name="60% - Accent3 44" xfId="1878" xr:uid="{00000000-0005-0000-0000-0000C2080000}"/>
    <cellStyle name="60% - Accent3 45" xfId="1921" xr:uid="{00000000-0005-0000-0000-0000C3080000}"/>
    <cellStyle name="60% - Accent3 46" xfId="3232" xr:uid="{00000000-0005-0000-0000-0000C4080000}"/>
    <cellStyle name="60% - Accent3 47" xfId="3453" xr:uid="{00000000-0005-0000-0000-0000C5080000}"/>
    <cellStyle name="60% - Accent3 48" xfId="3673" xr:uid="{00000000-0005-0000-0000-0000C6080000}"/>
    <cellStyle name="60% - Accent3 49" xfId="3869" xr:uid="{00000000-0005-0000-0000-0000C7080000}"/>
    <cellStyle name="60% - Accent3 5" xfId="182" xr:uid="{00000000-0005-0000-0000-0000C8080000}"/>
    <cellStyle name="60% - Accent3 5 2" xfId="1885" xr:uid="{00000000-0005-0000-0000-0000C9080000}"/>
    <cellStyle name="60% - Accent3 5 2 2" xfId="6671" xr:uid="{00000000-0005-0000-0000-0000CA080000}"/>
    <cellStyle name="60% - Accent3 5 2 3" xfId="8344" xr:uid="{00000000-0005-0000-0000-0000CB080000}"/>
    <cellStyle name="60% - Accent3 5 2_4.2 kt. samtrygg 2010" xfId="9149" xr:uid="{00000000-0005-0000-0000-0000CC080000}"/>
    <cellStyle name="60% - Accent3 5 3" xfId="1904" xr:uid="{00000000-0005-0000-0000-0000CD080000}"/>
    <cellStyle name="60% - Accent3 5 4" xfId="3226" xr:uid="{00000000-0005-0000-0000-0000CE080000}"/>
    <cellStyle name="60% - Accent3 5 5" xfId="3447" xr:uid="{00000000-0005-0000-0000-0000CF080000}"/>
    <cellStyle name="60% - Accent3 5 6" xfId="3667" xr:uid="{00000000-0005-0000-0000-0000D0080000}"/>
    <cellStyle name="60% - Accent3 5 7" xfId="3865" xr:uid="{00000000-0005-0000-0000-0000D1080000}"/>
    <cellStyle name="60% - Accent3 5 8" xfId="4035" xr:uid="{00000000-0005-0000-0000-0000D2080000}"/>
    <cellStyle name="60% - Accent3 50" xfId="4039" xr:uid="{00000000-0005-0000-0000-0000D3080000}"/>
    <cellStyle name="60% - Accent3 6" xfId="223" xr:uid="{00000000-0005-0000-0000-0000D4080000}"/>
    <cellStyle name="60% - Accent3 6 2" xfId="6672" xr:uid="{00000000-0005-0000-0000-0000D5080000}"/>
    <cellStyle name="60% - Accent3 7" xfId="264" xr:uid="{00000000-0005-0000-0000-0000D6080000}"/>
    <cellStyle name="60% - Accent3 7 2" xfId="6673" xr:uid="{00000000-0005-0000-0000-0000D7080000}"/>
    <cellStyle name="60% - Accent3 8" xfId="305" xr:uid="{00000000-0005-0000-0000-0000D8080000}"/>
    <cellStyle name="60% - Accent3 8 2" xfId="6674" xr:uid="{00000000-0005-0000-0000-0000D9080000}"/>
    <cellStyle name="60% - Accent3 9" xfId="346" xr:uid="{00000000-0005-0000-0000-0000DA080000}"/>
    <cellStyle name="60% - Accent3 9 2" xfId="6675" xr:uid="{00000000-0005-0000-0000-0000DB080000}"/>
    <cellStyle name="60% - Accent4" xfId="34" builtinId="44" customBuiltin="1"/>
    <cellStyle name="60% - Accent4 10" xfId="388" xr:uid="{00000000-0005-0000-0000-0000DD080000}"/>
    <cellStyle name="60% - Accent4 10 2" xfId="6676" xr:uid="{00000000-0005-0000-0000-0000DE080000}"/>
    <cellStyle name="60% - Accent4 11" xfId="429" xr:uid="{00000000-0005-0000-0000-0000DF080000}"/>
    <cellStyle name="60% - Accent4 11 2" xfId="6677" xr:uid="{00000000-0005-0000-0000-0000E0080000}"/>
    <cellStyle name="60% - Accent4 12" xfId="470" xr:uid="{00000000-0005-0000-0000-0000E1080000}"/>
    <cellStyle name="60% - Accent4 12 2" xfId="6678" xr:uid="{00000000-0005-0000-0000-0000E2080000}"/>
    <cellStyle name="60% - Accent4 13" xfId="511" xr:uid="{00000000-0005-0000-0000-0000E3080000}"/>
    <cellStyle name="60% - Accent4 13 2" xfId="6679" xr:uid="{00000000-0005-0000-0000-0000E4080000}"/>
    <cellStyle name="60% - Accent4 14" xfId="552" xr:uid="{00000000-0005-0000-0000-0000E5080000}"/>
    <cellStyle name="60% - Accent4 14 2" xfId="6680" xr:uid="{00000000-0005-0000-0000-0000E6080000}"/>
    <cellStyle name="60% - Accent4 14 3" xfId="7609" xr:uid="{00000000-0005-0000-0000-0000E7080000}"/>
    <cellStyle name="60% - Accent4 14_4.2 kt. samtrygg 2010" xfId="10006" xr:uid="{00000000-0005-0000-0000-0000E8080000}"/>
    <cellStyle name="60% - Accent4 15" xfId="593" xr:uid="{00000000-0005-0000-0000-0000E9080000}"/>
    <cellStyle name="60% - Accent4 15 2" xfId="6681" xr:uid="{00000000-0005-0000-0000-0000EA080000}"/>
    <cellStyle name="60% - Accent4 15 3" xfId="7642" xr:uid="{00000000-0005-0000-0000-0000EB080000}"/>
    <cellStyle name="60% - Accent4 15_4.2 kt. samtrygg 2010" xfId="9001" xr:uid="{00000000-0005-0000-0000-0000EC080000}"/>
    <cellStyle name="60% - Accent4 16" xfId="634" xr:uid="{00000000-0005-0000-0000-0000ED080000}"/>
    <cellStyle name="60% - Accent4 16 2" xfId="6682" xr:uid="{00000000-0005-0000-0000-0000EE080000}"/>
    <cellStyle name="60% - Accent4 16 3" xfId="7675" xr:uid="{00000000-0005-0000-0000-0000EF080000}"/>
    <cellStyle name="60% - Accent4 16_4.2 kt. samtrygg 2010" xfId="9428" xr:uid="{00000000-0005-0000-0000-0000F0080000}"/>
    <cellStyle name="60% - Accent4 17" xfId="675" xr:uid="{00000000-0005-0000-0000-0000F1080000}"/>
    <cellStyle name="60% - Accent4 17 2" xfId="6683" xr:uid="{00000000-0005-0000-0000-0000F2080000}"/>
    <cellStyle name="60% - Accent4 17 3" xfId="7708" xr:uid="{00000000-0005-0000-0000-0000F3080000}"/>
    <cellStyle name="60% - Accent4 17_4.2 kt. samtrygg 2010" xfId="8593" xr:uid="{00000000-0005-0000-0000-0000F4080000}"/>
    <cellStyle name="60% - Accent4 18" xfId="716" xr:uid="{00000000-0005-0000-0000-0000F5080000}"/>
    <cellStyle name="60% - Accent4 18 2" xfId="6684" xr:uid="{00000000-0005-0000-0000-0000F6080000}"/>
    <cellStyle name="60% - Accent4 18 3" xfId="7741" xr:uid="{00000000-0005-0000-0000-0000F7080000}"/>
    <cellStyle name="60% - Accent4 18_4.2 kt. samtrygg 2010" xfId="9226" xr:uid="{00000000-0005-0000-0000-0000F8080000}"/>
    <cellStyle name="60% - Accent4 19" xfId="757" xr:uid="{00000000-0005-0000-0000-0000F9080000}"/>
    <cellStyle name="60% - Accent4 19 2" xfId="6685" xr:uid="{00000000-0005-0000-0000-0000FA080000}"/>
    <cellStyle name="60% - Accent4 19 3" xfId="7774" xr:uid="{00000000-0005-0000-0000-0000FB080000}"/>
    <cellStyle name="60% - Accent4 19_4.2 kt. samtrygg 2010" xfId="9309" xr:uid="{00000000-0005-0000-0000-0000FC080000}"/>
    <cellStyle name="60% - Accent4 2" xfId="60" xr:uid="{00000000-0005-0000-0000-0000FD080000}"/>
    <cellStyle name="60% - Accent4 2 10" xfId="6171" xr:uid="{00000000-0005-0000-0000-0000FE080000}"/>
    <cellStyle name="60% - Accent4 2 11" xfId="6686" xr:uid="{00000000-0005-0000-0000-0000FF080000}"/>
    <cellStyle name="60% - Accent4 2 2" xfId="1887" xr:uid="{00000000-0005-0000-0000-000000090000}"/>
    <cellStyle name="60% - Accent4 2 2 2" xfId="6172" xr:uid="{00000000-0005-0000-0000-000001090000}"/>
    <cellStyle name="60% - Accent4 2 2 3" xfId="6687" xr:uid="{00000000-0005-0000-0000-000002090000}"/>
    <cellStyle name="60% - Accent4 2 3" xfId="1898" xr:uid="{00000000-0005-0000-0000-000003090000}"/>
    <cellStyle name="60% - Accent4 2 3 2" xfId="6173" xr:uid="{00000000-0005-0000-0000-000004090000}"/>
    <cellStyle name="60% - Accent4 2 3 3" xfId="6688" xr:uid="{00000000-0005-0000-0000-000005090000}"/>
    <cellStyle name="60% - Accent4 2 4" xfId="3224" xr:uid="{00000000-0005-0000-0000-000006090000}"/>
    <cellStyle name="60% - Accent4 2 4 2" xfId="6689" xr:uid="{00000000-0005-0000-0000-000007090000}"/>
    <cellStyle name="60% - Accent4 2 5" xfId="3445" xr:uid="{00000000-0005-0000-0000-000008090000}"/>
    <cellStyle name="60% - Accent4 2 5 2" xfId="6690" xr:uid="{00000000-0005-0000-0000-000009090000}"/>
    <cellStyle name="60% - Accent4 2 6" xfId="3665" xr:uid="{00000000-0005-0000-0000-00000A090000}"/>
    <cellStyle name="60% - Accent4 2 7" xfId="3863" xr:uid="{00000000-0005-0000-0000-00000B090000}"/>
    <cellStyle name="60% - Accent4 2 8" xfId="4033" xr:uid="{00000000-0005-0000-0000-00000C090000}"/>
    <cellStyle name="60% - Accent4 2 9" xfId="5883" xr:uid="{00000000-0005-0000-0000-00000D090000}"/>
    <cellStyle name="60% - Accent4 20" xfId="798" xr:uid="{00000000-0005-0000-0000-00000E090000}"/>
    <cellStyle name="60% - Accent4 20 2" xfId="6691" xr:uid="{00000000-0005-0000-0000-00000F090000}"/>
    <cellStyle name="60% - Accent4 20 3" xfId="7807" xr:uid="{00000000-0005-0000-0000-000010090000}"/>
    <cellStyle name="60% - Accent4 20_4.2 kt. samtrygg 2010" xfId="9781" xr:uid="{00000000-0005-0000-0000-000011090000}"/>
    <cellStyle name="60% - Accent4 21" xfId="839" xr:uid="{00000000-0005-0000-0000-000012090000}"/>
    <cellStyle name="60% - Accent4 21 2" xfId="6692" xr:uid="{00000000-0005-0000-0000-000013090000}"/>
    <cellStyle name="60% - Accent4 21 3" xfId="7840" xr:uid="{00000000-0005-0000-0000-000014090000}"/>
    <cellStyle name="60% - Accent4 21_4.2 kt. samtrygg 2010" xfId="8857" xr:uid="{00000000-0005-0000-0000-000015090000}"/>
    <cellStyle name="60% - Accent4 22" xfId="880" xr:uid="{00000000-0005-0000-0000-000016090000}"/>
    <cellStyle name="60% - Accent4 22 2" xfId="6693" xr:uid="{00000000-0005-0000-0000-000017090000}"/>
    <cellStyle name="60% - Accent4 22 3" xfId="7873" xr:uid="{00000000-0005-0000-0000-000018090000}"/>
    <cellStyle name="60% - Accent4 22_4.2 kt. samtrygg 2010" xfId="9169" xr:uid="{00000000-0005-0000-0000-000019090000}"/>
    <cellStyle name="60% - Accent4 23" xfId="921" xr:uid="{00000000-0005-0000-0000-00001A090000}"/>
    <cellStyle name="60% - Accent4 23 2" xfId="6694" xr:uid="{00000000-0005-0000-0000-00001B090000}"/>
    <cellStyle name="60% - Accent4 23 3" xfId="7906" xr:uid="{00000000-0005-0000-0000-00001C090000}"/>
    <cellStyle name="60% - Accent4 23_4.2 kt. samtrygg 2010" xfId="9905" xr:uid="{00000000-0005-0000-0000-00001D090000}"/>
    <cellStyle name="60% - Accent4 24" xfId="962" xr:uid="{00000000-0005-0000-0000-00001E090000}"/>
    <cellStyle name="60% - Accent4 24 2" xfId="6695" xr:uid="{00000000-0005-0000-0000-00001F090000}"/>
    <cellStyle name="60% - Accent4 24 3" xfId="7939" xr:uid="{00000000-0005-0000-0000-000020090000}"/>
    <cellStyle name="60% - Accent4 24_4.2 kt. samtrygg 2010" xfId="9691" xr:uid="{00000000-0005-0000-0000-000021090000}"/>
    <cellStyle name="60% - Accent4 25" xfId="1003" xr:uid="{00000000-0005-0000-0000-000022090000}"/>
    <cellStyle name="60% - Accent4 25 2" xfId="6696" xr:uid="{00000000-0005-0000-0000-000023090000}"/>
    <cellStyle name="60% - Accent4 25 3" xfId="7972" xr:uid="{00000000-0005-0000-0000-000024090000}"/>
    <cellStyle name="60% - Accent4 25_4.2 kt. samtrygg 2010" xfId="10032" xr:uid="{00000000-0005-0000-0000-000025090000}"/>
    <cellStyle name="60% - Accent4 26" xfId="1044" xr:uid="{00000000-0005-0000-0000-000026090000}"/>
    <cellStyle name="60% - Accent4 26 2" xfId="6697" xr:uid="{00000000-0005-0000-0000-000027090000}"/>
    <cellStyle name="60% - Accent4 26 3" xfId="8005" xr:uid="{00000000-0005-0000-0000-000028090000}"/>
    <cellStyle name="60% - Accent4 26_4.2 kt. samtrygg 2010" xfId="10084" xr:uid="{00000000-0005-0000-0000-000029090000}"/>
    <cellStyle name="60% - Accent4 27" xfId="1085" xr:uid="{00000000-0005-0000-0000-00002A090000}"/>
    <cellStyle name="60% - Accent4 27 2" xfId="6698" xr:uid="{00000000-0005-0000-0000-00002B090000}"/>
    <cellStyle name="60% - Accent4 27 3" xfId="8038" xr:uid="{00000000-0005-0000-0000-00002C090000}"/>
    <cellStyle name="60% - Accent4 27_4.2 kt. samtrygg 2010" xfId="9437" xr:uid="{00000000-0005-0000-0000-00002D090000}"/>
    <cellStyle name="60% - Accent4 28" xfId="1126" xr:uid="{00000000-0005-0000-0000-00002E090000}"/>
    <cellStyle name="60% - Accent4 28 2" xfId="6699" xr:uid="{00000000-0005-0000-0000-00002F090000}"/>
    <cellStyle name="60% - Accent4 28 3" xfId="8071" xr:uid="{00000000-0005-0000-0000-000030090000}"/>
    <cellStyle name="60% - Accent4 28_4.2 kt. samtrygg 2010" xfId="8603" xr:uid="{00000000-0005-0000-0000-000031090000}"/>
    <cellStyle name="60% - Accent4 29" xfId="1167" xr:uid="{00000000-0005-0000-0000-000032090000}"/>
    <cellStyle name="60% - Accent4 29 2" xfId="6700" xr:uid="{00000000-0005-0000-0000-000033090000}"/>
    <cellStyle name="60% - Accent4 29 3" xfId="8104" xr:uid="{00000000-0005-0000-0000-000034090000}"/>
    <cellStyle name="60% - Accent4 29_4.2 kt. samtrygg 2010" xfId="9512" xr:uid="{00000000-0005-0000-0000-000035090000}"/>
    <cellStyle name="60% - Accent4 3" xfId="101" xr:uid="{00000000-0005-0000-0000-000036090000}"/>
    <cellStyle name="60% - Accent4 3 2" xfId="1889" xr:uid="{00000000-0005-0000-0000-000037090000}"/>
    <cellStyle name="60% - Accent4 3 3" xfId="1892" xr:uid="{00000000-0005-0000-0000-000038090000}"/>
    <cellStyle name="60% - Accent4 3 3 2" xfId="6701" xr:uid="{00000000-0005-0000-0000-000039090000}"/>
    <cellStyle name="60% - Accent4 3 3 3" xfId="8346" xr:uid="{00000000-0005-0000-0000-00003A090000}"/>
    <cellStyle name="60% - Accent4 3 3_4.2 kt. samtrygg 2010" xfId="10156" xr:uid="{00000000-0005-0000-0000-00003B090000}"/>
    <cellStyle name="60% - Accent4 3 4" xfId="3222" xr:uid="{00000000-0005-0000-0000-00003C090000}"/>
    <cellStyle name="60% - Accent4 3 5" xfId="3443" xr:uid="{00000000-0005-0000-0000-00003D090000}"/>
    <cellStyle name="60% - Accent4 3 6" xfId="3663" xr:uid="{00000000-0005-0000-0000-00003E090000}"/>
    <cellStyle name="60% - Accent4 3 7" xfId="3862" xr:uid="{00000000-0005-0000-0000-00003F090000}"/>
    <cellStyle name="60% - Accent4 3 8" xfId="4032" xr:uid="{00000000-0005-0000-0000-000040090000}"/>
    <cellStyle name="60% - Accent4 30" xfId="1208" xr:uid="{00000000-0005-0000-0000-000041090000}"/>
    <cellStyle name="60% - Accent4 30 2" xfId="6702" xr:uid="{00000000-0005-0000-0000-000042090000}"/>
    <cellStyle name="60% - Accent4 30 3" xfId="8137" xr:uid="{00000000-0005-0000-0000-000043090000}"/>
    <cellStyle name="60% - Accent4 30_4.2 kt. samtrygg 2010" xfId="9863" xr:uid="{00000000-0005-0000-0000-000044090000}"/>
    <cellStyle name="60% - Accent4 31" xfId="1249" xr:uid="{00000000-0005-0000-0000-000045090000}"/>
    <cellStyle name="60% - Accent4 31 2" xfId="6703" xr:uid="{00000000-0005-0000-0000-000046090000}"/>
    <cellStyle name="60% - Accent4 31 3" xfId="8170" xr:uid="{00000000-0005-0000-0000-000047090000}"/>
    <cellStyle name="60% - Accent4 31_4.2 kt. samtrygg 2010" xfId="8920" xr:uid="{00000000-0005-0000-0000-000048090000}"/>
    <cellStyle name="60% - Accent4 32" xfId="1291" xr:uid="{00000000-0005-0000-0000-000049090000}"/>
    <cellStyle name="60% - Accent4 32 2" xfId="6704" xr:uid="{00000000-0005-0000-0000-00004A090000}"/>
    <cellStyle name="60% - Accent4 32 3" xfId="8203" xr:uid="{00000000-0005-0000-0000-00004B090000}"/>
    <cellStyle name="60% - Accent4 32_4.2 kt. samtrygg 2010" xfId="10051" xr:uid="{00000000-0005-0000-0000-00004C090000}"/>
    <cellStyle name="60% - Accent4 33" xfId="1332" xr:uid="{00000000-0005-0000-0000-00004D090000}"/>
    <cellStyle name="60% - Accent4 33 2" xfId="6705" xr:uid="{00000000-0005-0000-0000-00004E090000}"/>
    <cellStyle name="60% - Accent4 33 3" xfId="8236" xr:uid="{00000000-0005-0000-0000-00004F090000}"/>
    <cellStyle name="60% - Accent4 33_4.2 kt. samtrygg 2010" xfId="8627" xr:uid="{00000000-0005-0000-0000-000050090000}"/>
    <cellStyle name="60% - Accent4 34" xfId="1373" xr:uid="{00000000-0005-0000-0000-000051090000}"/>
    <cellStyle name="60% - Accent4 34 2" xfId="6706" xr:uid="{00000000-0005-0000-0000-000052090000}"/>
    <cellStyle name="60% - Accent4 34 3" xfId="8269" xr:uid="{00000000-0005-0000-0000-000053090000}"/>
    <cellStyle name="60% - Accent4 34_4.2 kt. samtrygg 2010" xfId="10186" xr:uid="{00000000-0005-0000-0000-000054090000}"/>
    <cellStyle name="60% - Accent4 35" xfId="1414" xr:uid="{00000000-0005-0000-0000-000055090000}"/>
    <cellStyle name="60% - Accent4 35 2" xfId="6707" xr:uid="{00000000-0005-0000-0000-000056090000}"/>
    <cellStyle name="60% - Accent4 35 3" xfId="8302" xr:uid="{00000000-0005-0000-0000-000057090000}"/>
    <cellStyle name="60% - Accent4 35_4.2 kt. samtrygg 2010" xfId="10261" xr:uid="{00000000-0005-0000-0000-000058090000}"/>
    <cellStyle name="60% - Accent4 36" xfId="1455" xr:uid="{00000000-0005-0000-0000-000059090000}"/>
    <cellStyle name="60% - Accent4 37" xfId="1496" xr:uid="{00000000-0005-0000-0000-00005A090000}"/>
    <cellStyle name="60% - Accent4 38" xfId="1537" xr:uid="{00000000-0005-0000-0000-00005B090000}"/>
    <cellStyle name="60% - Accent4 39" xfId="1578" xr:uid="{00000000-0005-0000-0000-00005C090000}"/>
    <cellStyle name="60% - Accent4 4" xfId="142" xr:uid="{00000000-0005-0000-0000-00005D090000}"/>
    <cellStyle name="60% - Accent4 4 2" xfId="1891" xr:uid="{00000000-0005-0000-0000-00005E090000}"/>
    <cellStyle name="60% - Accent4 4 3" xfId="1888" xr:uid="{00000000-0005-0000-0000-00005F090000}"/>
    <cellStyle name="60% - Accent4 4 3 2" xfId="6708" xr:uid="{00000000-0005-0000-0000-000060090000}"/>
    <cellStyle name="60% - Accent4 4 3 3" xfId="8345" xr:uid="{00000000-0005-0000-0000-000061090000}"/>
    <cellStyle name="60% - Accent4 4 3_4.2 kt. samtrygg 2010" xfId="10016" xr:uid="{00000000-0005-0000-0000-000062090000}"/>
    <cellStyle name="60% - Accent4 4 4" xfId="3220" xr:uid="{00000000-0005-0000-0000-000063090000}"/>
    <cellStyle name="60% - Accent4 4 5" xfId="3441" xr:uid="{00000000-0005-0000-0000-000064090000}"/>
    <cellStyle name="60% - Accent4 4 6" xfId="3661" xr:uid="{00000000-0005-0000-0000-000065090000}"/>
    <cellStyle name="60% - Accent4 4 7" xfId="3860" xr:uid="{00000000-0005-0000-0000-000066090000}"/>
    <cellStyle name="60% - Accent4 4 8" xfId="4031" xr:uid="{00000000-0005-0000-0000-000067090000}"/>
    <cellStyle name="60% - Accent4 40" xfId="1619" xr:uid="{00000000-0005-0000-0000-000068090000}"/>
    <cellStyle name="60% - Accent4 41" xfId="1660" xr:uid="{00000000-0005-0000-0000-000069090000}"/>
    <cellStyle name="60% - Accent4 42" xfId="1701" xr:uid="{00000000-0005-0000-0000-00006A090000}"/>
    <cellStyle name="60% - Accent4 43" xfId="1743" xr:uid="{00000000-0005-0000-0000-00006B090000}"/>
    <cellStyle name="60% - Accent4 44" xfId="1886" xr:uid="{00000000-0005-0000-0000-00006C090000}"/>
    <cellStyle name="60% - Accent4 45" xfId="1900" xr:uid="{00000000-0005-0000-0000-00006D090000}"/>
    <cellStyle name="60% - Accent4 46" xfId="3225" xr:uid="{00000000-0005-0000-0000-00006E090000}"/>
    <cellStyle name="60% - Accent4 47" xfId="3446" xr:uid="{00000000-0005-0000-0000-00006F090000}"/>
    <cellStyle name="60% - Accent4 48" xfId="3666" xr:uid="{00000000-0005-0000-0000-000070090000}"/>
    <cellStyle name="60% - Accent4 49" xfId="3864" xr:uid="{00000000-0005-0000-0000-000071090000}"/>
    <cellStyle name="60% - Accent4 5" xfId="183" xr:uid="{00000000-0005-0000-0000-000072090000}"/>
    <cellStyle name="60% - Accent4 5 2" xfId="1893" xr:uid="{00000000-0005-0000-0000-000073090000}"/>
    <cellStyle name="60% - Accent4 5 2 2" xfId="6709" xr:uid="{00000000-0005-0000-0000-000074090000}"/>
    <cellStyle name="60% - Accent4 5 2 3" xfId="8347" xr:uid="{00000000-0005-0000-0000-000075090000}"/>
    <cellStyle name="60% - Accent4 5 2_4.2 kt. samtrygg 2010" xfId="10175" xr:uid="{00000000-0005-0000-0000-000076090000}"/>
    <cellStyle name="60% - Accent4 5 3" xfId="1882" xr:uid="{00000000-0005-0000-0000-000077090000}"/>
    <cellStyle name="60% - Accent4 5 4" xfId="3218" xr:uid="{00000000-0005-0000-0000-000078090000}"/>
    <cellStyle name="60% - Accent4 5 5" xfId="3439" xr:uid="{00000000-0005-0000-0000-000079090000}"/>
    <cellStyle name="60% - Accent4 5 6" xfId="3659" xr:uid="{00000000-0005-0000-0000-00007A090000}"/>
    <cellStyle name="60% - Accent4 5 7" xfId="3859" xr:uid="{00000000-0005-0000-0000-00007B090000}"/>
    <cellStyle name="60% - Accent4 5 8" xfId="4030" xr:uid="{00000000-0005-0000-0000-00007C090000}"/>
    <cellStyle name="60% - Accent4 50" xfId="4034" xr:uid="{00000000-0005-0000-0000-00007D090000}"/>
    <cellStyle name="60% - Accent4 6" xfId="224" xr:uid="{00000000-0005-0000-0000-00007E090000}"/>
    <cellStyle name="60% - Accent4 6 2" xfId="6710" xr:uid="{00000000-0005-0000-0000-00007F090000}"/>
    <cellStyle name="60% - Accent4 7" xfId="265" xr:uid="{00000000-0005-0000-0000-000080090000}"/>
    <cellStyle name="60% - Accent4 7 2" xfId="6711" xr:uid="{00000000-0005-0000-0000-000081090000}"/>
    <cellStyle name="60% - Accent4 8" xfId="306" xr:uid="{00000000-0005-0000-0000-000082090000}"/>
    <cellStyle name="60% - Accent4 8 2" xfId="6712" xr:uid="{00000000-0005-0000-0000-000083090000}"/>
    <cellStyle name="60% - Accent4 9" xfId="347" xr:uid="{00000000-0005-0000-0000-000084090000}"/>
    <cellStyle name="60% - Accent4 9 2" xfId="6713" xr:uid="{00000000-0005-0000-0000-000085090000}"/>
    <cellStyle name="60% - Accent5" xfId="38" builtinId="48" customBuiltin="1"/>
    <cellStyle name="60% - Accent5 10" xfId="389" xr:uid="{00000000-0005-0000-0000-000087090000}"/>
    <cellStyle name="60% - Accent5 10 2" xfId="6714" xr:uid="{00000000-0005-0000-0000-000088090000}"/>
    <cellStyle name="60% - Accent5 11" xfId="430" xr:uid="{00000000-0005-0000-0000-000089090000}"/>
    <cellStyle name="60% - Accent5 11 2" xfId="6715" xr:uid="{00000000-0005-0000-0000-00008A090000}"/>
    <cellStyle name="60% - Accent5 12" xfId="471" xr:uid="{00000000-0005-0000-0000-00008B090000}"/>
    <cellStyle name="60% - Accent5 12 2" xfId="6716" xr:uid="{00000000-0005-0000-0000-00008C090000}"/>
    <cellStyle name="60% - Accent5 13" xfId="512" xr:uid="{00000000-0005-0000-0000-00008D090000}"/>
    <cellStyle name="60% - Accent5 13 2" xfId="6717" xr:uid="{00000000-0005-0000-0000-00008E090000}"/>
    <cellStyle name="60% - Accent5 14" xfId="553" xr:uid="{00000000-0005-0000-0000-00008F090000}"/>
    <cellStyle name="60% - Accent5 14 2" xfId="6718" xr:uid="{00000000-0005-0000-0000-000090090000}"/>
    <cellStyle name="60% - Accent5 14 3" xfId="7610" xr:uid="{00000000-0005-0000-0000-000091090000}"/>
    <cellStyle name="60% - Accent5 14_4.2 kt. samtrygg 2010" xfId="8688" xr:uid="{00000000-0005-0000-0000-000092090000}"/>
    <cellStyle name="60% - Accent5 15" xfId="594" xr:uid="{00000000-0005-0000-0000-000093090000}"/>
    <cellStyle name="60% - Accent5 15 2" xfId="6719" xr:uid="{00000000-0005-0000-0000-000094090000}"/>
    <cellStyle name="60% - Accent5 15 3" xfId="7643" xr:uid="{00000000-0005-0000-0000-000095090000}"/>
    <cellStyle name="60% - Accent5 15_4.2 kt. samtrygg 2010" xfId="9699" xr:uid="{00000000-0005-0000-0000-000096090000}"/>
    <cellStyle name="60% - Accent5 16" xfId="635" xr:uid="{00000000-0005-0000-0000-000097090000}"/>
    <cellStyle name="60% - Accent5 16 2" xfId="6720" xr:uid="{00000000-0005-0000-0000-000098090000}"/>
    <cellStyle name="60% - Accent5 16 3" xfId="7676" xr:uid="{00000000-0005-0000-0000-000099090000}"/>
    <cellStyle name="60% - Accent5 16_4.2 kt. samtrygg 2010" xfId="9224" xr:uid="{00000000-0005-0000-0000-00009A090000}"/>
    <cellStyle name="60% - Accent5 17" xfId="676" xr:uid="{00000000-0005-0000-0000-00009B090000}"/>
    <cellStyle name="60% - Accent5 17 2" xfId="6721" xr:uid="{00000000-0005-0000-0000-00009C090000}"/>
    <cellStyle name="60% - Accent5 17 3" xfId="7709" xr:uid="{00000000-0005-0000-0000-00009D090000}"/>
    <cellStyle name="60% - Accent5 17_4.2 kt. samtrygg 2010" xfId="8902" xr:uid="{00000000-0005-0000-0000-00009E090000}"/>
    <cellStyle name="60% - Accent5 18" xfId="717" xr:uid="{00000000-0005-0000-0000-00009F090000}"/>
    <cellStyle name="60% - Accent5 18 2" xfId="6722" xr:uid="{00000000-0005-0000-0000-0000A0090000}"/>
    <cellStyle name="60% - Accent5 18 3" xfId="7742" xr:uid="{00000000-0005-0000-0000-0000A1090000}"/>
    <cellStyle name="60% - Accent5 18_4.2 kt. samtrygg 2010" xfId="10116" xr:uid="{00000000-0005-0000-0000-0000A2090000}"/>
    <cellStyle name="60% - Accent5 19" xfId="758" xr:uid="{00000000-0005-0000-0000-0000A3090000}"/>
    <cellStyle name="60% - Accent5 19 2" xfId="6723" xr:uid="{00000000-0005-0000-0000-0000A4090000}"/>
    <cellStyle name="60% - Accent5 19 3" xfId="7775" xr:uid="{00000000-0005-0000-0000-0000A5090000}"/>
    <cellStyle name="60% - Accent5 19_4.2 kt. samtrygg 2010" xfId="9545" xr:uid="{00000000-0005-0000-0000-0000A6090000}"/>
    <cellStyle name="60% - Accent5 2" xfId="61" xr:uid="{00000000-0005-0000-0000-0000A7090000}"/>
    <cellStyle name="60% - Accent5 2 10" xfId="6724" xr:uid="{00000000-0005-0000-0000-0000A8090000}"/>
    <cellStyle name="60% - Accent5 2 2" xfId="1895" xr:uid="{00000000-0005-0000-0000-0000A9090000}"/>
    <cellStyle name="60% - Accent5 2 2 2" xfId="6725" xr:uid="{00000000-0005-0000-0000-0000AA090000}"/>
    <cellStyle name="60% - Accent5 2 3" xfId="1876" xr:uid="{00000000-0005-0000-0000-0000AB090000}"/>
    <cellStyle name="60% - Accent5 2 3 2" xfId="6726" xr:uid="{00000000-0005-0000-0000-0000AC090000}"/>
    <cellStyle name="60% - Accent5 2 4" xfId="3216" xr:uid="{00000000-0005-0000-0000-0000AD090000}"/>
    <cellStyle name="60% - Accent5 2 4 2" xfId="6727" xr:uid="{00000000-0005-0000-0000-0000AE090000}"/>
    <cellStyle name="60% - Accent5 2 5" xfId="3437" xr:uid="{00000000-0005-0000-0000-0000AF090000}"/>
    <cellStyle name="60% - Accent5 2 5 2" xfId="6728" xr:uid="{00000000-0005-0000-0000-0000B0090000}"/>
    <cellStyle name="60% - Accent5 2 6" xfId="3657" xr:uid="{00000000-0005-0000-0000-0000B1090000}"/>
    <cellStyle name="60% - Accent5 2 7" xfId="3857" xr:uid="{00000000-0005-0000-0000-0000B2090000}"/>
    <cellStyle name="60% - Accent5 2 8" xfId="4028" xr:uid="{00000000-0005-0000-0000-0000B3090000}"/>
    <cellStyle name="60% - Accent5 2 9" xfId="5944" xr:uid="{00000000-0005-0000-0000-0000B4090000}"/>
    <cellStyle name="60% - Accent5 20" xfId="799" xr:uid="{00000000-0005-0000-0000-0000B5090000}"/>
    <cellStyle name="60% - Accent5 20 2" xfId="6729" xr:uid="{00000000-0005-0000-0000-0000B6090000}"/>
    <cellStyle name="60% - Accent5 20 3" xfId="7808" xr:uid="{00000000-0005-0000-0000-0000B7090000}"/>
    <cellStyle name="60% - Accent5 20_4.2 kt. samtrygg 2010" xfId="9528" xr:uid="{00000000-0005-0000-0000-0000B8090000}"/>
    <cellStyle name="60% - Accent5 21" xfId="840" xr:uid="{00000000-0005-0000-0000-0000B9090000}"/>
    <cellStyle name="60% - Accent5 21 2" xfId="6730" xr:uid="{00000000-0005-0000-0000-0000BA090000}"/>
    <cellStyle name="60% - Accent5 21 3" xfId="7841" xr:uid="{00000000-0005-0000-0000-0000BB090000}"/>
    <cellStyle name="60% - Accent5 21_4.2 kt. samtrygg 2010" xfId="8812" xr:uid="{00000000-0005-0000-0000-0000BC090000}"/>
    <cellStyle name="60% - Accent5 22" xfId="881" xr:uid="{00000000-0005-0000-0000-0000BD090000}"/>
    <cellStyle name="60% - Accent5 22 2" xfId="6731" xr:uid="{00000000-0005-0000-0000-0000BE090000}"/>
    <cellStyle name="60% - Accent5 22 3" xfId="7874" xr:uid="{00000000-0005-0000-0000-0000BF090000}"/>
    <cellStyle name="60% - Accent5 22_4.2 kt. samtrygg 2010" xfId="9876" xr:uid="{00000000-0005-0000-0000-0000C0090000}"/>
    <cellStyle name="60% - Accent5 23" xfId="922" xr:uid="{00000000-0005-0000-0000-0000C1090000}"/>
    <cellStyle name="60% - Accent5 23 2" xfId="6732" xr:uid="{00000000-0005-0000-0000-0000C2090000}"/>
    <cellStyle name="60% - Accent5 23 3" xfId="7907" xr:uid="{00000000-0005-0000-0000-0000C3090000}"/>
    <cellStyle name="60% - Accent5 23_4.2 kt. samtrygg 2010" xfId="8581" xr:uid="{00000000-0005-0000-0000-0000C4090000}"/>
    <cellStyle name="60% - Accent5 24" xfId="963" xr:uid="{00000000-0005-0000-0000-0000C5090000}"/>
    <cellStyle name="60% - Accent5 24 2" xfId="6733" xr:uid="{00000000-0005-0000-0000-0000C6090000}"/>
    <cellStyle name="60% - Accent5 24 3" xfId="7940" xr:uid="{00000000-0005-0000-0000-0000C7090000}"/>
    <cellStyle name="60% - Accent5 24_4.2 kt. samtrygg 2010" xfId="8732" xr:uid="{00000000-0005-0000-0000-0000C8090000}"/>
    <cellStyle name="60% - Accent5 25" xfId="1004" xr:uid="{00000000-0005-0000-0000-0000C9090000}"/>
    <cellStyle name="60% - Accent5 25 2" xfId="6734" xr:uid="{00000000-0005-0000-0000-0000CA090000}"/>
    <cellStyle name="60% - Accent5 25 3" xfId="7973" xr:uid="{00000000-0005-0000-0000-0000CB090000}"/>
    <cellStyle name="60% - Accent5 25_4.2 kt. samtrygg 2010" xfId="9117" xr:uid="{00000000-0005-0000-0000-0000CC090000}"/>
    <cellStyle name="60% - Accent5 26" xfId="1045" xr:uid="{00000000-0005-0000-0000-0000CD090000}"/>
    <cellStyle name="60% - Accent5 26 2" xfId="6735" xr:uid="{00000000-0005-0000-0000-0000CE090000}"/>
    <cellStyle name="60% - Accent5 26 3" xfId="8006" xr:uid="{00000000-0005-0000-0000-0000CF090000}"/>
    <cellStyle name="60% - Accent5 26_4.2 kt. samtrygg 2010" xfId="9339" xr:uid="{00000000-0005-0000-0000-0000D0090000}"/>
    <cellStyle name="60% - Accent5 27" xfId="1086" xr:uid="{00000000-0005-0000-0000-0000D1090000}"/>
    <cellStyle name="60% - Accent5 27 2" xfId="6736" xr:uid="{00000000-0005-0000-0000-0000D2090000}"/>
    <cellStyle name="60% - Accent5 27 3" xfId="8039" xr:uid="{00000000-0005-0000-0000-0000D3090000}"/>
    <cellStyle name="60% - Accent5 27_4.2 kt. samtrygg 2010" xfId="9836" xr:uid="{00000000-0005-0000-0000-0000D4090000}"/>
    <cellStyle name="60% - Accent5 28" xfId="1127" xr:uid="{00000000-0005-0000-0000-0000D5090000}"/>
    <cellStyle name="60% - Accent5 28 2" xfId="6737" xr:uid="{00000000-0005-0000-0000-0000D6090000}"/>
    <cellStyle name="60% - Accent5 28 3" xfId="8072" xr:uid="{00000000-0005-0000-0000-0000D7090000}"/>
    <cellStyle name="60% - Accent5 28_4.2 kt. samtrygg 2010" xfId="10120" xr:uid="{00000000-0005-0000-0000-0000D8090000}"/>
    <cellStyle name="60% - Accent5 29" xfId="1168" xr:uid="{00000000-0005-0000-0000-0000D9090000}"/>
    <cellStyle name="60% - Accent5 29 2" xfId="6738" xr:uid="{00000000-0005-0000-0000-0000DA090000}"/>
    <cellStyle name="60% - Accent5 29 3" xfId="8105" xr:uid="{00000000-0005-0000-0000-0000DB090000}"/>
    <cellStyle name="60% - Accent5 29_4.2 kt. samtrygg 2010" xfId="10044" xr:uid="{00000000-0005-0000-0000-0000DC090000}"/>
    <cellStyle name="60% - Accent5 3" xfId="102" xr:uid="{00000000-0005-0000-0000-0000DD090000}"/>
    <cellStyle name="60% - Accent5 3 2" xfId="1897" xr:uid="{00000000-0005-0000-0000-0000DE090000}"/>
    <cellStyle name="60% - Accent5 3 3" xfId="1873" xr:uid="{00000000-0005-0000-0000-0000DF090000}"/>
    <cellStyle name="60% - Accent5 3 3 2" xfId="6739" xr:uid="{00000000-0005-0000-0000-0000E0090000}"/>
    <cellStyle name="60% - Accent5 3 3 3" xfId="8342" xr:uid="{00000000-0005-0000-0000-0000E1090000}"/>
    <cellStyle name="60% - Accent5 3 3_4.2 kt. samtrygg 2010" xfId="8987" xr:uid="{00000000-0005-0000-0000-0000E2090000}"/>
    <cellStyle name="60% - Accent5 3 4" xfId="3215" xr:uid="{00000000-0005-0000-0000-0000E3090000}"/>
    <cellStyle name="60% - Accent5 3 5" xfId="3436" xr:uid="{00000000-0005-0000-0000-0000E4090000}"/>
    <cellStyle name="60% - Accent5 3 6" xfId="3656" xr:uid="{00000000-0005-0000-0000-0000E5090000}"/>
    <cellStyle name="60% - Accent5 3 7" xfId="3856" xr:uid="{00000000-0005-0000-0000-0000E6090000}"/>
    <cellStyle name="60% - Accent5 3 8" xfId="4027" xr:uid="{00000000-0005-0000-0000-0000E7090000}"/>
    <cellStyle name="60% - Accent5 30" xfId="1209" xr:uid="{00000000-0005-0000-0000-0000E8090000}"/>
    <cellStyle name="60% - Accent5 30 2" xfId="6740" xr:uid="{00000000-0005-0000-0000-0000E9090000}"/>
    <cellStyle name="60% - Accent5 30 3" xfId="8138" xr:uid="{00000000-0005-0000-0000-0000EA090000}"/>
    <cellStyle name="60% - Accent5 30_4.2 kt. samtrygg 2010" xfId="10250" xr:uid="{00000000-0005-0000-0000-0000EB090000}"/>
    <cellStyle name="60% - Accent5 31" xfId="1250" xr:uid="{00000000-0005-0000-0000-0000EC090000}"/>
    <cellStyle name="60% - Accent5 31 2" xfId="6741" xr:uid="{00000000-0005-0000-0000-0000ED090000}"/>
    <cellStyle name="60% - Accent5 31 3" xfId="8171" xr:uid="{00000000-0005-0000-0000-0000EE090000}"/>
    <cellStyle name="60% - Accent5 31_4.2 kt. samtrygg 2010" xfId="9217" xr:uid="{00000000-0005-0000-0000-0000EF090000}"/>
    <cellStyle name="60% - Accent5 32" xfId="1292" xr:uid="{00000000-0005-0000-0000-0000F0090000}"/>
    <cellStyle name="60% - Accent5 32 2" xfId="6742" xr:uid="{00000000-0005-0000-0000-0000F1090000}"/>
    <cellStyle name="60% - Accent5 32 3" xfId="8204" xr:uid="{00000000-0005-0000-0000-0000F2090000}"/>
    <cellStyle name="60% - Accent5 32_4.2 kt. samtrygg 2010" xfId="9310" xr:uid="{00000000-0005-0000-0000-0000F3090000}"/>
    <cellStyle name="60% - Accent5 33" xfId="1333" xr:uid="{00000000-0005-0000-0000-0000F4090000}"/>
    <cellStyle name="60% - Accent5 33 2" xfId="6743" xr:uid="{00000000-0005-0000-0000-0000F5090000}"/>
    <cellStyle name="60% - Accent5 33 3" xfId="8237" xr:uid="{00000000-0005-0000-0000-0000F6090000}"/>
    <cellStyle name="60% - Accent5 33_4.2 kt. samtrygg 2010" xfId="9245" xr:uid="{00000000-0005-0000-0000-0000F7090000}"/>
    <cellStyle name="60% - Accent5 34" xfId="1374" xr:uid="{00000000-0005-0000-0000-0000F8090000}"/>
    <cellStyle name="60% - Accent5 34 2" xfId="6744" xr:uid="{00000000-0005-0000-0000-0000F9090000}"/>
    <cellStyle name="60% - Accent5 34 3" xfId="8270" xr:uid="{00000000-0005-0000-0000-0000FA090000}"/>
    <cellStyle name="60% - Accent5 34_4.2 kt. samtrygg 2010" xfId="9171" xr:uid="{00000000-0005-0000-0000-0000FB090000}"/>
    <cellStyle name="60% - Accent5 35" xfId="1415" xr:uid="{00000000-0005-0000-0000-0000FC090000}"/>
    <cellStyle name="60% - Accent5 35 2" xfId="6745" xr:uid="{00000000-0005-0000-0000-0000FD090000}"/>
    <cellStyle name="60% - Accent5 35 3" xfId="8303" xr:uid="{00000000-0005-0000-0000-0000FE090000}"/>
    <cellStyle name="60% - Accent5 35_4.2 kt. samtrygg 2010" xfId="9748" xr:uid="{00000000-0005-0000-0000-0000FF090000}"/>
    <cellStyle name="60% - Accent5 36" xfId="1456" xr:uid="{00000000-0005-0000-0000-0000000A0000}"/>
    <cellStyle name="60% - Accent5 37" xfId="1497" xr:uid="{00000000-0005-0000-0000-0000010A0000}"/>
    <cellStyle name="60% - Accent5 38" xfId="1538" xr:uid="{00000000-0005-0000-0000-0000020A0000}"/>
    <cellStyle name="60% - Accent5 39" xfId="1579" xr:uid="{00000000-0005-0000-0000-0000030A0000}"/>
    <cellStyle name="60% - Accent5 4" xfId="143" xr:uid="{00000000-0005-0000-0000-0000040A0000}"/>
    <cellStyle name="60% - Accent5 4 2" xfId="1899" xr:uid="{00000000-0005-0000-0000-0000050A0000}"/>
    <cellStyle name="60% - Accent5 4 3" xfId="1867" xr:uid="{00000000-0005-0000-0000-0000060A0000}"/>
    <cellStyle name="60% - Accent5 4 3 2" xfId="6746" xr:uid="{00000000-0005-0000-0000-0000070A0000}"/>
    <cellStyle name="60% - Accent5 4 3 3" xfId="8340" xr:uid="{00000000-0005-0000-0000-0000080A0000}"/>
    <cellStyle name="60% - Accent5 4 3_4.2 kt. samtrygg 2010" xfId="9259" xr:uid="{00000000-0005-0000-0000-0000090A0000}"/>
    <cellStyle name="60% - Accent5 4 4" xfId="3213" xr:uid="{00000000-0005-0000-0000-00000A0A0000}"/>
    <cellStyle name="60% - Accent5 4 5" xfId="3434" xr:uid="{00000000-0005-0000-0000-00000B0A0000}"/>
    <cellStyle name="60% - Accent5 4 6" xfId="3654" xr:uid="{00000000-0005-0000-0000-00000C0A0000}"/>
    <cellStyle name="60% - Accent5 4 7" xfId="3855" xr:uid="{00000000-0005-0000-0000-00000D0A0000}"/>
    <cellStyle name="60% - Accent5 4 8" xfId="4026" xr:uid="{00000000-0005-0000-0000-00000E0A0000}"/>
    <cellStyle name="60% - Accent5 40" xfId="1620" xr:uid="{00000000-0005-0000-0000-00000F0A0000}"/>
    <cellStyle name="60% - Accent5 41" xfId="1661" xr:uid="{00000000-0005-0000-0000-0000100A0000}"/>
    <cellStyle name="60% - Accent5 42" xfId="1702" xr:uid="{00000000-0005-0000-0000-0000110A0000}"/>
    <cellStyle name="60% - Accent5 43" xfId="1744" xr:uid="{00000000-0005-0000-0000-0000120A0000}"/>
    <cellStyle name="60% - Accent5 44" xfId="1894" xr:uid="{00000000-0005-0000-0000-0000130A0000}"/>
    <cellStyle name="60% - Accent5 45" xfId="1880" xr:uid="{00000000-0005-0000-0000-0000140A0000}"/>
    <cellStyle name="60% - Accent5 46" xfId="3217" xr:uid="{00000000-0005-0000-0000-0000150A0000}"/>
    <cellStyle name="60% - Accent5 47" xfId="3438" xr:uid="{00000000-0005-0000-0000-0000160A0000}"/>
    <cellStyle name="60% - Accent5 48" xfId="3658" xr:uid="{00000000-0005-0000-0000-0000170A0000}"/>
    <cellStyle name="60% - Accent5 49" xfId="3858" xr:uid="{00000000-0005-0000-0000-0000180A0000}"/>
    <cellStyle name="60% - Accent5 5" xfId="184" xr:uid="{00000000-0005-0000-0000-0000190A0000}"/>
    <cellStyle name="60% - Accent5 5 2" xfId="1901" xr:uid="{00000000-0005-0000-0000-00001A0A0000}"/>
    <cellStyle name="60% - Accent5 5 2 2" xfId="6747" xr:uid="{00000000-0005-0000-0000-00001B0A0000}"/>
    <cellStyle name="60% - Accent5 5 2 3" xfId="8348" xr:uid="{00000000-0005-0000-0000-00001C0A0000}"/>
    <cellStyle name="60% - Accent5 5 2_4.2 kt. samtrygg 2010" xfId="10130" xr:uid="{00000000-0005-0000-0000-00001D0A0000}"/>
    <cellStyle name="60% - Accent5 5 3" xfId="1861" xr:uid="{00000000-0005-0000-0000-00001E0A0000}"/>
    <cellStyle name="60% - Accent5 5 4" xfId="3211" xr:uid="{00000000-0005-0000-0000-00001F0A0000}"/>
    <cellStyle name="60% - Accent5 5 5" xfId="3432" xr:uid="{00000000-0005-0000-0000-0000200A0000}"/>
    <cellStyle name="60% - Accent5 5 6" xfId="3653" xr:uid="{00000000-0005-0000-0000-0000210A0000}"/>
    <cellStyle name="60% - Accent5 5 7" xfId="3854" xr:uid="{00000000-0005-0000-0000-0000220A0000}"/>
    <cellStyle name="60% - Accent5 5 8" xfId="4025" xr:uid="{00000000-0005-0000-0000-0000230A0000}"/>
    <cellStyle name="60% - Accent5 50" xfId="4029" xr:uid="{00000000-0005-0000-0000-0000240A0000}"/>
    <cellStyle name="60% - Accent5 6" xfId="225" xr:uid="{00000000-0005-0000-0000-0000250A0000}"/>
    <cellStyle name="60% - Accent5 6 2" xfId="6748" xr:uid="{00000000-0005-0000-0000-0000260A0000}"/>
    <cellStyle name="60% - Accent5 7" xfId="266" xr:uid="{00000000-0005-0000-0000-0000270A0000}"/>
    <cellStyle name="60% - Accent5 7 2" xfId="6749" xr:uid="{00000000-0005-0000-0000-0000280A0000}"/>
    <cellStyle name="60% - Accent5 8" xfId="307" xr:uid="{00000000-0005-0000-0000-0000290A0000}"/>
    <cellStyle name="60% - Accent5 8 2" xfId="6750" xr:uid="{00000000-0005-0000-0000-00002A0A0000}"/>
    <cellStyle name="60% - Accent5 9" xfId="348" xr:uid="{00000000-0005-0000-0000-00002B0A0000}"/>
    <cellStyle name="60% - Accent5 9 2" xfId="6751" xr:uid="{00000000-0005-0000-0000-00002C0A0000}"/>
    <cellStyle name="60% - Accent6" xfId="42" builtinId="52" customBuiltin="1"/>
    <cellStyle name="60% - Accent6 10" xfId="390" xr:uid="{00000000-0005-0000-0000-00002E0A0000}"/>
    <cellStyle name="60% - Accent6 10 2" xfId="6752" xr:uid="{00000000-0005-0000-0000-00002F0A0000}"/>
    <cellStyle name="60% - Accent6 11" xfId="431" xr:uid="{00000000-0005-0000-0000-0000300A0000}"/>
    <cellStyle name="60% - Accent6 11 2" xfId="6753" xr:uid="{00000000-0005-0000-0000-0000310A0000}"/>
    <cellStyle name="60% - Accent6 12" xfId="472" xr:uid="{00000000-0005-0000-0000-0000320A0000}"/>
    <cellStyle name="60% - Accent6 12 2" xfId="6754" xr:uid="{00000000-0005-0000-0000-0000330A0000}"/>
    <cellStyle name="60% - Accent6 13" xfId="513" xr:uid="{00000000-0005-0000-0000-0000340A0000}"/>
    <cellStyle name="60% - Accent6 13 2" xfId="6755" xr:uid="{00000000-0005-0000-0000-0000350A0000}"/>
    <cellStyle name="60% - Accent6 14" xfId="554" xr:uid="{00000000-0005-0000-0000-0000360A0000}"/>
    <cellStyle name="60% - Accent6 14 2" xfId="6756" xr:uid="{00000000-0005-0000-0000-0000370A0000}"/>
    <cellStyle name="60% - Accent6 14 3" xfId="7611" xr:uid="{00000000-0005-0000-0000-0000380A0000}"/>
    <cellStyle name="60% - Accent6 14_4.2 kt. samtrygg 2010" xfId="8621" xr:uid="{00000000-0005-0000-0000-0000390A0000}"/>
    <cellStyle name="60% - Accent6 15" xfId="595" xr:uid="{00000000-0005-0000-0000-00003A0A0000}"/>
    <cellStyle name="60% - Accent6 15 2" xfId="6757" xr:uid="{00000000-0005-0000-0000-00003B0A0000}"/>
    <cellStyle name="60% - Accent6 15 3" xfId="7644" xr:uid="{00000000-0005-0000-0000-00003C0A0000}"/>
    <cellStyle name="60% - Accent6 15_4.2 kt. samtrygg 2010" xfId="10040" xr:uid="{00000000-0005-0000-0000-00003D0A0000}"/>
    <cellStyle name="60% - Accent6 16" xfId="636" xr:uid="{00000000-0005-0000-0000-00003E0A0000}"/>
    <cellStyle name="60% - Accent6 16 2" xfId="6758" xr:uid="{00000000-0005-0000-0000-00003F0A0000}"/>
    <cellStyle name="60% - Accent6 16 3" xfId="7677" xr:uid="{00000000-0005-0000-0000-0000400A0000}"/>
    <cellStyle name="60% - Accent6 16_4.2 kt. samtrygg 2010" xfId="9663" xr:uid="{00000000-0005-0000-0000-0000410A0000}"/>
    <cellStyle name="60% - Accent6 17" xfId="677" xr:uid="{00000000-0005-0000-0000-0000420A0000}"/>
    <cellStyle name="60% - Accent6 17 2" xfId="6759" xr:uid="{00000000-0005-0000-0000-0000430A0000}"/>
    <cellStyle name="60% - Accent6 17 3" xfId="7710" xr:uid="{00000000-0005-0000-0000-0000440A0000}"/>
    <cellStyle name="60% - Accent6 17_4.2 kt. samtrygg 2010" xfId="9720" xr:uid="{00000000-0005-0000-0000-0000450A0000}"/>
    <cellStyle name="60% - Accent6 18" xfId="718" xr:uid="{00000000-0005-0000-0000-0000460A0000}"/>
    <cellStyle name="60% - Accent6 18 2" xfId="6760" xr:uid="{00000000-0005-0000-0000-0000470A0000}"/>
    <cellStyle name="60% - Accent6 18 3" xfId="7743" xr:uid="{00000000-0005-0000-0000-0000480A0000}"/>
    <cellStyle name="60% - Accent6 18_4.2 kt. samtrygg 2010" xfId="10037" xr:uid="{00000000-0005-0000-0000-0000490A0000}"/>
    <cellStyle name="60% - Accent6 19" xfId="759" xr:uid="{00000000-0005-0000-0000-00004A0A0000}"/>
    <cellStyle name="60% - Accent6 19 2" xfId="6761" xr:uid="{00000000-0005-0000-0000-00004B0A0000}"/>
    <cellStyle name="60% - Accent6 19 3" xfId="7776" xr:uid="{00000000-0005-0000-0000-00004C0A0000}"/>
    <cellStyle name="60% - Accent6 19_4.2 kt. samtrygg 2010" xfId="9256" xr:uid="{00000000-0005-0000-0000-00004D0A0000}"/>
    <cellStyle name="60% - Accent6 2" xfId="62" xr:uid="{00000000-0005-0000-0000-00004E0A0000}"/>
    <cellStyle name="60% - Accent6 2 10" xfId="6174" xr:uid="{00000000-0005-0000-0000-00004F0A0000}"/>
    <cellStyle name="60% - Accent6 2 11" xfId="6762" xr:uid="{00000000-0005-0000-0000-0000500A0000}"/>
    <cellStyle name="60% - Accent6 2 2" xfId="1903" xr:uid="{00000000-0005-0000-0000-0000510A0000}"/>
    <cellStyle name="60% - Accent6 2 2 2" xfId="6175" xr:uid="{00000000-0005-0000-0000-0000520A0000}"/>
    <cellStyle name="60% - Accent6 2 2 3" xfId="6763" xr:uid="{00000000-0005-0000-0000-0000530A0000}"/>
    <cellStyle name="60% - Accent6 2 3" xfId="1857" xr:uid="{00000000-0005-0000-0000-0000540A0000}"/>
    <cellStyle name="60% - Accent6 2 3 2" xfId="6176" xr:uid="{00000000-0005-0000-0000-0000550A0000}"/>
    <cellStyle name="60% - Accent6 2 3 3" xfId="6764" xr:uid="{00000000-0005-0000-0000-0000560A0000}"/>
    <cellStyle name="60% - Accent6 2 4" xfId="3208" xr:uid="{00000000-0005-0000-0000-0000570A0000}"/>
    <cellStyle name="60% - Accent6 2 4 2" xfId="6765" xr:uid="{00000000-0005-0000-0000-0000580A0000}"/>
    <cellStyle name="60% - Accent6 2 5" xfId="3429" xr:uid="{00000000-0005-0000-0000-0000590A0000}"/>
    <cellStyle name="60% - Accent6 2 5 2" xfId="6766" xr:uid="{00000000-0005-0000-0000-00005A0A0000}"/>
    <cellStyle name="60% - Accent6 2 6" xfId="3650" xr:uid="{00000000-0005-0000-0000-00005B0A0000}"/>
    <cellStyle name="60% - Accent6 2 7" xfId="3851" xr:uid="{00000000-0005-0000-0000-00005C0A0000}"/>
    <cellStyle name="60% - Accent6 2 8" xfId="4022" xr:uid="{00000000-0005-0000-0000-00005D0A0000}"/>
    <cellStyle name="60% - Accent6 2 9" xfId="5329" xr:uid="{00000000-0005-0000-0000-00005E0A0000}"/>
    <cellStyle name="60% - Accent6 20" xfId="800" xr:uid="{00000000-0005-0000-0000-00005F0A0000}"/>
    <cellStyle name="60% - Accent6 20 2" xfId="6767" xr:uid="{00000000-0005-0000-0000-0000600A0000}"/>
    <cellStyle name="60% - Accent6 20 3" xfId="7809" xr:uid="{00000000-0005-0000-0000-0000610A0000}"/>
    <cellStyle name="60% - Accent6 20_4.2 kt. samtrygg 2010" xfId="9807" xr:uid="{00000000-0005-0000-0000-0000620A0000}"/>
    <cellStyle name="60% - Accent6 21" xfId="841" xr:uid="{00000000-0005-0000-0000-0000630A0000}"/>
    <cellStyle name="60% - Accent6 21 2" xfId="6768" xr:uid="{00000000-0005-0000-0000-0000640A0000}"/>
    <cellStyle name="60% - Accent6 21 3" xfId="7842" xr:uid="{00000000-0005-0000-0000-0000650A0000}"/>
    <cellStyle name="60% - Accent6 21_4.2 kt. samtrygg 2010" xfId="9825" xr:uid="{00000000-0005-0000-0000-0000660A0000}"/>
    <cellStyle name="60% - Accent6 22" xfId="882" xr:uid="{00000000-0005-0000-0000-0000670A0000}"/>
    <cellStyle name="60% - Accent6 22 2" xfId="6769" xr:uid="{00000000-0005-0000-0000-0000680A0000}"/>
    <cellStyle name="60% - Accent6 22 3" xfId="7875" xr:uid="{00000000-0005-0000-0000-0000690A0000}"/>
    <cellStyle name="60% - Accent6 22_4.2 kt. samtrygg 2010" xfId="8637" xr:uid="{00000000-0005-0000-0000-00006A0A0000}"/>
    <cellStyle name="60% - Accent6 23" xfId="923" xr:uid="{00000000-0005-0000-0000-00006B0A0000}"/>
    <cellStyle name="60% - Accent6 23 2" xfId="6770" xr:uid="{00000000-0005-0000-0000-00006C0A0000}"/>
    <cellStyle name="60% - Accent6 23 3" xfId="7908" xr:uid="{00000000-0005-0000-0000-00006D0A0000}"/>
    <cellStyle name="60% - Accent6 23_4.2 kt. samtrygg 2010" xfId="9474" xr:uid="{00000000-0005-0000-0000-00006E0A0000}"/>
    <cellStyle name="60% - Accent6 24" xfId="964" xr:uid="{00000000-0005-0000-0000-00006F0A0000}"/>
    <cellStyle name="60% - Accent6 24 2" xfId="6771" xr:uid="{00000000-0005-0000-0000-0000700A0000}"/>
    <cellStyle name="60% - Accent6 24 3" xfId="7941" xr:uid="{00000000-0005-0000-0000-0000710A0000}"/>
    <cellStyle name="60% - Accent6 24_4.2 kt. samtrygg 2010" xfId="10124" xr:uid="{00000000-0005-0000-0000-0000720A0000}"/>
    <cellStyle name="60% - Accent6 25" xfId="1005" xr:uid="{00000000-0005-0000-0000-0000730A0000}"/>
    <cellStyle name="60% - Accent6 25 2" xfId="6772" xr:uid="{00000000-0005-0000-0000-0000740A0000}"/>
    <cellStyle name="60% - Accent6 25 3" xfId="7974" xr:uid="{00000000-0005-0000-0000-0000750A0000}"/>
    <cellStyle name="60% - Accent6 25_4.2 kt. samtrygg 2010" xfId="8754" xr:uid="{00000000-0005-0000-0000-0000760A0000}"/>
    <cellStyle name="60% - Accent6 26" xfId="1046" xr:uid="{00000000-0005-0000-0000-0000770A0000}"/>
    <cellStyle name="60% - Accent6 26 2" xfId="6773" xr:uid="{00000000-0005-0000-0000-0000780A0000}"/>
    <cellStyle name="60% - Accent6 26 3" xfId="8007" xr:uid="{00000000-0005-0000-0000-0000790A0000}"/>
    <cellStyle name="60% - Accent6 26_4.2 kt. samtrygg 2010" xfId="9351" xr:uid="{00000000-0005-0000-0000-00007A0A0000}"/>
    <cellStyle name="60% - Accent6 27" xfId="1087" xr:uid="{00000000-0005-0000-0000-00007B0A0000}"/>
    <cellStyle name="60% - Accent6 27 2" xfId="6774" xr:uid="{00000000-0005-0000-0000-00007C0A0000}"/>
    <cellStyle name="60% - Accent6 27 3" xfId="8040" xr:uid="{00000000-0005-0000-0000-00007D0A0000}"/>
    <cellStyle name="60% - Accent6 27_4.2 kt. samtrygg 2010" xfId="9636" xr:uid="{00000000-0005-0000-0000-00007E0A0000}"/>
    <cellStyle name="60% - Accent6 28" xfId="1128" xr:uid="{00000000-0005-0000-0000-00007F0A0000}"/>
    <cellStyle name="60% - Accent6 28 2" xfId="6775" xr:uid="{00000000-0005-0000-0000-0000800A0000}"/>
    <cellStyle name="60% - Accent6 28 3" xfId="8073" xr:uid="{00000000-0005-0000-0000-0000810A0000}"/>
    <cellStyle name="60% - Accent6 28_4.2 kt. samtrygg 2010" xfId="9758" xr:uid="{00000000-0005-0000-0000-0000820A0000}"/>
    <cellStyle name="60% - Accent6 29" xfId="1169" xr:uid="{00000000-0005-0000-0000-0000830A0000}"/>
    <cellStyle name="60% - Accent6 29 2" xfId="6776" xr:uid="{00000000-0005-0000-0000-0000840A0000}"/>
    <cellStyle name="60% - Accent6 29 3" xfId="8106" xr:uid="{00000000-0005-0000-0000-0000850A0000}"/>
    <cellStyle name="60% - Accent6 29_4.2 kt. samtrygg 2010" xfId="9523" xr:uid="{00000000-0005-0000-0000-0000860A0000}"/>
    <cellStyle name="60% - Accent6 3" xfId="103" xr:uid="{00000000-0005-0000-0000-0000870A0000}"/>
    <cellStyle name="60% - Accent6 3 2" xfId="1905" xr:uid="{00000000-0005-0000-0000-0000880A0000}"/>
    <cellStyle name="60% - Accent6 3 3" xfId="1851" xr:uid="{00000000-0005-0000-0000-0000890A0000}"/>
    <cellStyle name="60% - Accent6 3 3 2" xfId="6777" xr:uid="{00000000-0005-0000-0000-00008A0A0000}"/>
    <cellStyle name="60% - Accent6 3 3 3" xfId="8338" xr:uid="{00000000-0005-0000-0000-00008B0A0000}"/>
    <cellStyle name="60% - Accent6 3 3_4.2 kt. samtrygg 2010" xfId="9089" xr:uid="{00000000-0005-0000-0000-00008C0A0000}"/>
    <cellStyle name="60% - Accent6 3 4" xfId="3206" xr:uid="{00000000-0005-0000-0000-00008D0A0000}"/>
    <cellStyle name="60% - Accent6 3 5" xfId="3427" xr:uid="{00000000-0005-0000-0000-00008E0A0000}"/>
    <cellStyle name="60% - Accent6 3 6" xfId="3648" xr:uid="{00000000-0005-0000-0000-00008F0A0000}"/>
    <cellStyle name="60% - Accent6 3 7" xfId="3850" xr:uid="{00000000-0005-0000-0000-0000900A0000}"/>
    <cellStyle name="60% - Accent6 3 8" xfId="4021" xr:uid="{00000000-0005-0000-0000-0000910A0000}"/>
    <cellStyle name="60% - Accent6 30" xfId="1210" xr:uid="{00000000-0005-0000-0000-0000920A0000}"/>
    <cellStyle name="60% - Accent6 30 2" xfId="6778" xr:uid="{00000000-0005-0000-0000-0000930A0000}"/>
    <cellStyle name="60% - Accent6 30 3" xfId="8139" xr:uid="{00000000-0005-0000-0000-0000940A0000}"/>
    <cellStyle name="60% - Accent6 30_4.2 kt. samtrygg 2010" xfId="8799" xr:uid="{00000000-0005-0000-0000-0000950A0000}"/>
    <cellStyle name="60% - Accent6 31" xfId="1251" xr:uid="{00000000-0005-0000-0000-0000960A0000}"/>
    <cellStyle name="60% - Accent6 31 2" xfId="6779" xr:uid="{00000000-0005-0000-0000-0000970A0000}"/>
    <cellStyle name="60% - Accent6 31 3" xfId="8172" xr:uid="{00000000-0005-0000-0000-0000980A0000}"/>
    <cellStyle name="60% - Accent6 31_4.2 kt. samtrygg 2010" xfId="8878" xr:uid="{00000000-0005-0000-0000-0000990A0000}"/>
    <cellStyle name="60% - Accent6 32" xfId="1293" xr:uid="{00000000-0005-0000-0000-00009A0A0000}"/>
    <cellStyle name="60% - Accent6 32 2" xfId="6780" xr:uid="{00000000-0005-0000-0000-00009B0A0000}"/>
    <cellStyle name="60% - Accent6 32 3" xfId="8205" xr:uid="{00000000-0005-0000-0000-00009C0A0000}"/>
    <cellStyle name="60% - Accent6 32_4.2 kt. samtrygg 2010" xfId="9793" xr:uid="{00000000-0005-0000-0000-00009D0A0000}"/>
    <cellStyle name="60% - Accent6 33" xfId="1334" xr:uid="{00000000-0005-0000-0000-00009E0A0000}"/>
    <cellStyle name="60% - Accent6 33 2" xfId="6781" xr:uid="{00000000-0005-0000-0000-00009F0A0000}"/>
    <cellStyle name="60% - Accent6 33 3" xfId="8238" xr:uid="{00000000-0005-0000-0000-0000A00A0000}"/>
    <cellStyle name="60% - Accent6 33_4.2 kt. samtrygg 2010" xfId="9728" xr:uid="{00000000-0005-0000-0000-0000A10A0000}"/>
    <cellStyle name="60% - Accent6 34" xfId="1375" xr:uid="{00000000-0005-0000-0000-0000A20A0000}"/>
    <cellStyle name="60% - Accent6 34 2" xfId="6782" xr:uid="{00000000-0005-0000-0000-0000A30A0000}"/>
    <cellStyle name="60% - Accent6 34 3" xfId="8271" xr:uid="{00000000-0005-0000-0000-0000A40A0000}"/>
    <cellStyle name="60% - Accent6 34_4.2 kt. samtrygg 2010" xfId="9407" xr:uid="{00000000-0005-0000-0000-0000A50A0000}"/>
    <cellStyle name="60% - Accent6 35" xfId="1416" xr:uid="{00000000-0005-0000-0000-0000A60A0000}"/>
    <cellStyle name="60% - Accent6 35 2" xfId="6783" xr:uid="{00000000-0005-0000-0000-0000A70A0000}"/>
    <cellStyle name="60% - Accent6 35 3" xfId="8304" xr:uid="{00000000-0005-0000-0000-0000A80A0000}"/>
    <cellStyle name="60% - Accent6 35_4.2 kt. samtrygg 2010" xfId="9477" xr:uid="{00000000-0005-0000-0000-0000A90A0000}"/>
    <cellStyle name="60% - Accent6 36" xfId="1457" xr:uid="{00000000-0005-0000-0000-0000AA0A0000}"/>
    <cellStyle name="60% - Accent6 37" xfId="1498" xr:uid="{00000000-0005-0000-0000-0000AB0A0000}"/>
    <cellStyle name="60% - Accent6 38" xfId="1539" xr:uid="{00000000-0005-0000-0000-0000AC0A0000}"/>
    <cellStyle name="60% - Accent6 39" xfId="1580" xr:uid="{00000000-0005-0000-0000-0000AD0A0000}"/>
    <cellStyle name="60% - Accent6 4" xfId="144" xr:uid="{00000000-0005-0000-0000-0000AE0A0000}"/>
    <cellStyle name="60% - Accent6 4 2" xfId="1907" xr:uid="{00000000-0005-0000-0000-0000AF0A0000}"/>
    <cellStyle name="60% - Accent6 4 3" xfId="1845" xr:uid="{00000000-0005-0000-0000-0000B00A0000}"/>
    <cellStyle name="60% - Accent6 4 3 2" xfId="6784" xr:uid="{00000000-0005-0000-0000-0000B10A0000}"/>
    <cellStyle name="60% - Accent6 4 3 3" xfId="8336" xr:uid="{00000000-0005-0000-0000-0000B20A0000}"/>
    <cellStyle name="60% - Accent6 4 3_4.2 kt. samtrygg 2010" xfId="9304" xr:uid="{00000000-0005-0000-0000-0000B30A0000}"/>
    <cellStyle name="60% - Accent6 4 4" xfId="3204" xr:uid="{00000000-0005-0000-0000-0000B40A0000}"/>
    <cellStyle name="60% - Accent6 4 5" xfId="3426" xr:uid="{00000000-0005-0000-0000-0000B50A0000}"/>
    <cellStyle name="60% - Accent6 4 6" xfId="3647" xr:uid="{00000000-0005-0000-0000-0000B60A0000}"/>
    <cellStyle name="60% - Accent6 4 7" xfId="3849" xr:uid="{00000000-0005-0000-0000-0000B70A0000}"/>
    <cellStyle name="60% - Accent6 4 8" xfId="4020" xr:uid="{00000000-0005-0000-0000-0000B80A0000}"/>
    <cellStyle name="60% - Accent6 40" xfId="1621" xr:uid="{00000000-0005-0000-0000-0000B90A0000}"/>
    <cellStyle name="60% - Accent6 41" xfId="1662" xr:uid="{00000000-0005-0000-0000-0000BA0A0000}"/>
    <cellStyle name="60% - Accent6 42" xfId="1703" xr:uid="{00000000-0005-0000-0000-0000BB0A0000}"/>
    <cellStyle name="60% - Accent6 43" xfId="1745" xr:uid="{00000000-0005-0000-0000-0000BC0A0000}"/>
    <cellStyle name="60% - Accent6 44" xfId="1902" xr:uid="{00000000-0005-0000-0000-0000BD0A0000}"/>
    <cellStyle name="60% - Accent6 45" xfId="1859" xr:uid="{00000000-0005-0000-0000-0000BE0A0000}"/>
    <cellStyle name="60% - Accent6 46" xfId="3210" xr:uid="{00000000-0005-0000-0000-0000BF0A0000}"/>
    <cellStyle name="60% - Accent6 47" xfId="3431" xr:uid="{00000000-0005-0000-0000-0000C00A0000}"/>
    <cellStyle name="60% - Accent6 48" xfId="3652" xr:uid="{00000000-0005-0000-0000-0000C10A0000}"/>
    <cellStyle name="60% - Accent6 49" xfId="3853" xr:uid="{00000000-0005-0000-0000-0000C20A0000}"/>
    <cellStyle name="60% - Accent6 5" xfId="185" xr:uid="{00000000-0005-0000-0000-0000C30A0000}"/>
    <cellStyle name="60% - Accent6 5 2" xfId="1909" xr:uid="{00000000-0005-0000-0000-0000C40A0000}"/>
    <cellStyle name="60% - Accent6 5 2 2" xfId="6785" xr:uid="{00000000-0005-0000-0000-0000C50A0000}"/>
    <cellStyle name="60% - Accent6 5 2 3" xfId="8350" xr:uid="{00000000-0005-0000-0000-0000C60A0000}"/>
    <cellStyle name="60% - Accent6 5 2_4.2 kt. samtrygg 2010" xfId="9989" xr:uid="{00000000-0005-0000-0000-0000C70A0000}"/>
    <cellStyle name="60% - Accent6 5 3" xfId="1841" xr:uid="{00000000-0005-0000-0000-0000C80A0000}"/>
    <cellStyle name="60% - Accent6 5 4" xfId="3202" xr:uid="{00000000-0005-0000-0000-0000C90A0000}"/>
    <cellStyle name="60% - Accent6 5 5" xfId="3424" xr:uid="{00000000-0005-0000-0000-0000CA0A0000}"/>
    <cellStyle name="60% - Accent6 5 6" xfId="3645" xr:uid="{00000000-0005-0000-0000-0000CB0A0000}"/>
    <cellStyle name="60% - Accent6 5 7" xfId="3848" xr:uid="{00000000-0005-0000-0000-0000CC0A0000}"/>
    <cellStyle name="60% - Accent6 5 8" xfId="4019" xr:uid="{00000000-0005-0000-0000-0000CD0A0000}"/>
    <cellStyle name="60% - Accent6 50" xfId="4024" xr:uid="{00000000-0005-0000-0000-0000CE0A0000}"/>
    <cellStyle name="60% - Accent6 6" xfId="226" xr:uid="{00000000-0005-0000-0000-0000CF0A0000}"/>
    <cellStyle name="60% - Accent6 6 2" xfId="6786" xr:uid="{00000000-0005-0000-0000-0000D00A0000}"/>
    <cellStyle name="60% - Accent6 7" xfId="267" xr:uid="{00000000-0005-0000-0000-0000D10A0000}"/>
    <cellStyle name="60% - Accent6 7 2" xfId="6787" xr:uid="{00000000-0005-0000-0000-0000D20A0000}"/>
    <cellStyle name="60% - Accent6 8" xfId="308" xr:uid="{00000000-0005-0000-0000-0000D30A0000}"/>
    <cellStyle name="60% - Accent6 8 2" xfId="6788" xr:uid="{00000000-0005-0000-0000-0000D40A0000}"/>
    <cellStyle name="60% - Accent6 9" xfId="349" xr:uid="{00000000-0005-0000-0000-0000D50A0000}"/>
    <cellStyle name="60% - Accent6 9 2" xfId="6789" xr:uid="{00000000-0005-0000-0000-0000D60A0000}"/>
    <cellStyle name="Accent1" xfId="19" builtinId="29" customBuiltin="1"/>
    <cellStyle name="Accent1 10" xfId="391" xr:uid="{00000000-0005-0000-0000-0000D80A0000}"/>
    <cellStyle name="Accent1 10 2" xfId="6790" xr:uid="{00000000-0005-0000-0000-0000D90A0000}"/>
    <cellStyle name="Accent1 11" xfId="432" xr:uid="{00000000-0005-0000-0000-0000DA0A0000}"/>
    <cellStyle name="Accent1 11 2" xfId="6791" xr:uid="{00000000-0005-0000-0000-0000DB0A0000}"/>
    <cellStyle name="Accent1 12" xfId="473" xr:uid="{00000000-0005-0000-0000-0000DC0A0000}"/>
    <cellStyle name="Accent1 12 2" xfId="6792" xr:uid="{00000000-0005-0000-0000-0000DD0A0000}"/>
    <cellStyle name="Accent1 13" xfId="514" xr:uid="{00000000-0005-0000-0000-0000DE0A0000}"/>
    <cellStyle name="Accent1 13 2" xfId="6793" xr:uid="{00000000-0005-0000-0000-0000DF0A0000}"/>
    <cellStyle name="Accent1 14" xfId="555" xr:uid="{00000000-0005-0000-0000-0000E00A0000}"/>
    <cellStyle name="Accent1 14 2" xfId="6794" xr:uid="{00000000-0005-0000-0000-0000E10A0000}"/>
    <cellStyle name="Accent1 14 3" xfId="7612" xr:uid="{00000000-0005-0000-0000-0000E20A0000}"/>
    <cellStyle name="Accent1 14_4.2 kt. samtrygg 2010" xfId="8769" xr:uid="{00000000-0005-0000-0000-0000E30A0000}"/>
    <cellStyle name="Accent1 15" xfId="596" xr:uid="{00000000-0005-0000-0000-0000E40A0000}"/>
    <cellStyle name="Accent1 15 2" xfId="6795" xr:uid="{00000000-0005-0000-0000-0000E50A0000}"/>
    <cellStyle name="Accent1 15 3" xfId="7645" xr:uid="{00000000-0005-0000-0000-0000E60A0000}"/>
    <cellStyle name="Accent1 15_4.2 kt. samtrygg 2010" xfId="9345" xr:uid="{00000000-0005-0000-0000-0000E70A0000}"/>
    <cellStyle name="Accent1 16" xfId="637" xr:uid="{00000000-0005-0000-0000-0000E80A0000}"/>
    <cellStyle name="Accent1 16 2" xfId="6796" xr:uid="{00000000-0005-0000-0000-0000E90A0000}"/>
    <cellStyle name="Accent1 16 3" xfId="7678" xr:uid="{00000000-0005-0000-0000-0000EA0A0000}"/>
    <cellStyle name="Accent1 16_4.2 kt. samtrygg 2010" xfId="9628" xr:uid="{00000000-0005-0000-0000-0000EB0A0000}"/>
    <cellStyle name="Accent1 17" xfId="678" xr:uid="{00000000-0005-0000-0000-0000EC0A0000}"/>
    <cellStyle name="Accent1 17 2" xfId="6797" xr:uid="{00000000-0005-0000-0000-0000ED0A0000}"/>
    <cellStyle name="Accent1 17 3" xfId="7711" xr:uid="{00000000-0005-0000-0000-0000EE0A0000}"/>
    <cellStyle name="Accent1 17_4.2 kt. samtrygg 2010" xfId="9588" xr:uid="{00000000-0005-0000-0000-0000EF0A0000}"/>
    <cellStyle name="Accent1 18" xfId="719" xr:uid="{00000000-0005-0000-0000-0000F00A0000}"/>
    <cellStyle name="Accent1 18 2" xfId="6798" xr:uid="{00000000-0005-0000-0000-0000F10A0000}"/>
    <cellStyle name="Accent1 18 3" xfId="7744" xr:uid="{00000000-0005-0000-0000-0000F20A0000}"/>
    <cellStyle name="Accent1 18_4.2 kt. samtrygg 2010" xfId="9112" xr:uid="{00000000-0005-0000-0000-0000F30A0000}"/>
    <cellStyle name="Accent1 19" xfId="760" xr:uid="{00000000-0005-0000-0000-0000F40A0000}"/>
    <cellStyle name="Accent1 19 2" xfId="6799" xr:uid="{00000000-0005-0000-0000-0000F50A0000}"/>
    <cellStyle name="Accent1 19 3" xfId="7777" xr:uid="{00000000-0005-0000-0000-0000F60A0000}"/>
    <cellStyle name="Accent1 19_4.2 kt. samtrygg 2010" xfId="10212" xr:uid="{00000000-0005-0000-0000-0000F70A0000}"/>
    <cellStyle name="Accent1 2" xfId="63" xr:uid="{00000000-0005-0000-0000-0000F80A0000}"/>
    <cellStyle name="Accent1 2 10" xfId="6177" xr:uid="{00000000-0005-0000-0000-0000F90A0000}"/>
    <cellStyle name="Accent1 2 11" xfId="6800" xr:uid="{00000000-0005-0000-0000-0000FA0A0000}"/>
    <cellStyle name="Accent1 2 2" xfId="1911" xr:uid="{00000000-0005-0000-0000-0000FB0A0000}"/>
    <cellStyle name="Accent1 2 2 2" xfId="6178" xr:uid="{00000000-0005-0000-0000-0000FC0A0000}"/>
    <cellStyle name="Accent1 2 2 3" xfId="6801" xr:uid="{00000000-0005-0000-0000-0000FD0A0000}"/>
    <cellStyle name="Accent1 2 3" xfId="1835" xr:uid="{00000000-0005-0000-0000-0000FE0A0000}"/>
    <cellStyle name="Accent1 2 3 2" xfId="6179" xr:uid="{00000000-0005-0000-0000-0000FF0A0000}"/>
    <cellStyle name="Accent1 2 3 3" xfId="6802" xr:uid="{00000000-0005-0000-0000-0000000B0000}"/>
    <cellStyle name="Accent1 2 4" xfId="3200" xr:uid="{00000000-0005-0000-0000-0000010B0000}"/>
    <cellStyle name="Accent1 2 4 2" xfId="6803" xr:uid="{00000000-0005-0000-0000-0000020B0000}"/>
    <cellStyle name="Accent1 2 5" xfId="3422" xr:uid="{00000000-0005-0000-0000-0000030B0000}"/>
    <cellStyle name="Accent1 2 5 2" xfId="6804" xr:uid="{00000000-0005-0000-0000-0000040B0000}"/>
    <cellStyle name="Accent1 2 6" xfId="3643" xr:uid="{00000000-0005-0000-0000-0000050B0000}"/>
    <cellStyle name="Accent1 2 7" xfId="3846" xr:uid="{00000000-0005-0000-0000-0000060B0000}"/>
    <cellStyle name="Accent1 2 8" xfId="4017" xr:uid="{00000000-0005-0000-0000-0000070B0000}"/>
    <cellStyle name="Accent1 2 9" xfId="5808" xr:uid="{00000000-0005-0000-0000-0000080B0000}"/>
    <cellStyle name="Accent1 20" xfId="801" xr:uid="{00000000-0005-0000-0000-0000090B0000}"/>
    <cellStyle name="Accent1 20 2" xfId="6805" xr:uid="{00000000-0005-0000-0000-00000A0B0000}"/>
    <cellStyle name="Accent1 20 3" xfId="7810" xr:uid="{00000000-0005-0000-0000-00000B0B0000}"/>
    <cellStyle name="Accent1 20_4.2 kt. samtrygg 2010" xfId="8575" xr:uid="{00000000-0005-0000-0000-00000C0B0000}"/>
    <cellStyle name="Accent1 21" xfId="842" xr:uid="{00000000-0005-0000-0000-00000D0B0000}"/>
    <cellStyle name="Accent1 21 2" xfId="6806" xr:uid="{00000000-0005-0000-0000-00000E0B0000}"/>
    <cellStyle name="Accent1 21 3" xfId="7843" xr:uid="{00000000-0005-0000-0000-00000F0B0000}"/>
    <cellStyle name="Accent1 21_4.2 kt. samtrygg 2010" xfId="10103" xr:uid="{00000000-0005-0000-0000-0000100B0000}"/>
    <cellStyle name="Accent1 22" xfId="883" xr:uid="{00000000-0005-0000-0000-0000110B0000}"/>
    <cellStyle name="Accent1 22 2" xfId="6807" xr:uid="{00000000-0005-0000-0000-0000120B0000}"/>
    <cellStyle name="Accent1 22 3" xfId="7876" xr:uid="{00000000-0005-0000-0000-0000130B0000}"/>
    <cellStyle name="Accent1 22_4.2 kt. samtrygg 2010" xfId="8899" xr:uid="{00000000-0005-0000-0000-0000140B0000}"/>
    <cellStyle name="Accent1 23" xfId="924" xr:uid="{00000000-0005-0000-0000-0000150B0000}"/>
    <cellStyle name="Accent1 23 2" xfId="6808" xr:uid="{00000000-0005-0000-0000-0000160B0000}"/>
    <cellStyle name="Accent1 23 3" xfId="7909" xr:uid="{00000000-0005-0000-0000-0000170B0000}"/>
    <cellStyle name="Accent1 23_4.2 kt. samtrygg 2010" xfId="9415" xr:uid="{00000000-0005-0000-0000-0000180B0000}"/>
    <cellStyle name="Accent1 24" xfId="965" xr:uid="{00000000-0005-0000-0000-0000190B0000}"/>
    <cellStyle name="Accent1 24 2" xfId="6809" xr:uid="{00000000-0005-0000-0000-00001A0B0000}"/>
    <cellStyle name="Accent1 24 3" xfId="7942" xr:uid="{00000000-0005-0000-0000-00001B0B0000}"/>
    <cellStyle name="Accent1 24_4.2 kt. samtrygg 2010" xfId="9937" xr:uid="{00000000-0005-0000-0000-00001C0B0000}"/>
    <cellStyle name="Accent1 25" xfId="1006" xr:uid="{00000000-0005-0000-0000-00001D0B0000}"/>
    <cellStyle name="Accent1 25 2" xfId="6810" xr:uid="{00000000-0005-0000-0000-00001E0B0000}"/>
    <cellStyle name="Accent1 25 3" xfId="7975" xr:uid="{00000000-0005-0000-0000-00001F0B0000}"/>
    <cellStyle name="Accent1 25_4.2 kt. samtrygg 2010" xfId="9690" xr:uid="{00000000-0005-0000-0000-0000200B0000}"/>
    <cellStyle name="Accent1 26" xfId="1047" xr:uid="{00000000-0005-0000-0000-0000210B0000}"/>
    <cellStyle name="Accent1 26 2" xfId="6811" xr:uid="{00000000-0005-0000-0000-0000220B0000}"/>
    <cellStyle name="Accent1 26 3" xfId="8008" xr:uid="{00000000-0005-0000-0000-0000230B0000}"/>
    <cellStyle name="Accent1 26_4.2 kt. samtrygg 2010" xfId="8960" xr:uid="{00000000-0005-0000-0000-0000240B0000}"/>
    <cellStyle name="Accent1 27" xfId="1088" xr:uid="{00000000-0005-0000-0000-0000250B0000}"/>
    <cellStyle name="Accent1 27 2" xfId="6812" xr:uid="{00000000-0005-0000-0000-0000260B0000}"/>
    <cellStyle name="Accent1 27 3" xfId="8041" xr:uid="{00000000-0005-0000-0000-0000270B0000}"/>
    <cellStyle name="Accent1 27_4.2 kt. samtrygg 2010" xfId="9253" xr:uid="{00000000-0005-0000-0000-0000280B0000}"/>
    <cellStyle name="Accent1 28" xfId="1129" xr:uid="{00000000-0005-0000-0000-0000290B0000}"/>
    <cellStyle name="Accent1 28 2" xfId="6813" xr:uid="{00000000-0005-0000-0000-00002A0B0000}"/>
    <cellStyle name="Accent1 28 3" xfId="8074" xr:uid="{00000000-0005-0000-0000-00002B0B0000}"/>
    <cellStyle name="Accent1 28_4.2 kt. samtrygg 2010" xfId="10112" xr:uid="{00000000-0005-0000-0000-00002C0B0000}"/>
    <cellStyle name="Accent1 29" xfId="1170" xr:uid="{00000000-0005-0000-0000-00002D0B0000}"/>
    <cellStyle name="Accent1 29 2" xfId="6814" xr:uid="{00000000-0005-0000-0000-00002E0B0000}"/>
    <cellStyle name="Accent1 29 3" xfId="8107" xr:uid="{00000000-0005-0000-0000-00002F0B0000}"/>
    <cellStyle name="Accent1 29_4.2 kt. samtrygg 2010" xfId="10244" xr:uid="{00000000-0005-0000-0000-0000300B0000}"/>
    <cellStyle name="Accent1 3" xfId="104" xr:uid="{00000000-0005-0000-0000-0000310B0000}"/>
    <cellStyle name="Accent1 3 2" xfId="1912" xr:uid="{00000000-0005-0000-0000-0000320B0000}"/>
    <cellStyle name="Accent1 3 3" xfId="1829" xr:uid="{00000000-0005-0000-0000-0000330B0000}"/>
    <cellStyle name="Accent1 3 3 2" xfId="6815" xr:uid="{00000000-0005-0000-0000-0000340B0000}"/>
    <cellStyle name="Accent1 3 3 3" xfId="8333" xr:uid="{00000000-0005-0000-0000-0000350B0000}"/>
    <cellStyle name="Accent1 3 3_4.2 kt. samtrygg 2010" xfId="9782" xr:uid="{00000000-0005-0000-0000-0000360B0000}"/>
    <cellStyle name="Accent1 3 4" xfId="3198" xr:uid="{00000000-0005-0000-0000-0000370B0000}"/>
    <cellStyle name="Accent1 3 5" xfId="3420" xr:uid="{00000000-0005-0000-0000-0000380B0000}"/>
    <cellStyle name="Accent1 3 6" xfId="3641" xr:uid="{00000000-0005-0000-0000-0000390B0000}"/>
    <cellStyle name="Accent1 3 7" xfId="3845" xr:uid="{00000000-0005-0000-0000-00003A0B0000}"/>
    <cellStyle name="Accent1 3 8" xfId="4016" xr:uid="{00000000-0005-0000-0000-00003B0B0000}"/>
    <cellStyle name="Accent1 30" xfId="1211" xr:uid="{00000000-0005-0000-0000-00003C0B0000}"/>
    <cellStyle name="Accent1 30 2" xfId="6816" xr:uid="{00000000-0005-0000-0000-00003D0B0000}"/>
    <cellStyle name="Accent1 30 3" xfId="8140" xr:uid="{00000000-0005-0000-0000-00003E0B0000}"/>
    <cellStyle name="Accent1 30_4.2 kt. samtrygg 2010" xfId="8608" xr:uid="{00000000-0005-0000-0000-00003F0B0000}"/>
    <cellStyle name="Accent1 31" xfId="1252" xr:uid="{00000000-0005-0000-0000-0000400B0000}"/>
    <cellStyle name="Accent1 31 2" xfId="6817" xr:uid="{00000000-0005-0000-0000-0000410B0000}"/>
    <cellStyle name="Accent1 31 3" xfId="8173" xr:uid="{00000000-0005-0000-0000-0000420B0000}"/>
    <cellStyle name="Accent1 31_4.2 kt. samtrygg 2010" xfId="8881" xr:uid="{00000000-0005-0000-0000-0000430B0000}"/>
    <cellStyle name="Accent1 32" xfId="1294" xr:uid="{00000000-0005-0000-0000-0000440B0000}"/>
    <cellStyle name="Accent1 32 2" xfId="6818" xr:uid="{00000000-0005-0000-0000-0000450B0000}"/>
    <cellStyle name="Accent1 32 3" xfId="8206" xr:uid="{00000000-0005-0000-0000-0000460B0000}"/>
    <cellStyle name="Accent1 32_4.2 kt. samtrygg 2010" xfId="8763" xr:uid="{00000000-0005-0000-0000-0000470B0000}"/>
    <cellStyle name="Accent1 33" xfId="1335" xr:uid="{00000000-0005-0000-0000-0000480B0000}"/>
    <cellStyle name="Accent1 33 2" xfId="6819" xr:uid="{00000000-0005-0000-0000-0000490B0000}"/>
    <cellStyle name="Accent1 33 3" xfId="8239" xr:uid="{00000000-0005-0000-0000-00004A0B0000}"/>
    <cellStyle name="Accent1 33_4.2 kt. samtrygg 2010" xfId="9686" xr:uid="{00000000-0005-0000-0000-00004B0B0000}"/>
    <cellStyle name="Accent1 34" xfId="1376" xr:uid="{00000000-0005-0000-0000-00004C0B0000}"/>
    <cellStyle name="Accent1 34 2" xfId="6820" xr:uid="{00000000-0005-0000-0000-00004D0B0000}"/>
    <cellStyle name="Accent1 34 3" xfId="8272" xr:uid="{00000000-0005-0000-0000-00004E0B0000}"/>
    <cellStyle name="Accent1 34_4.2 kt. samtrygg 2010" xfId="9425" xr:uid="{00000000-0005-0000-0000-00004F0B0000}"/>
    <cellStyle name="Accent1 35" xfId="1417" xr:uid="{00000000-0005-0000-0000-0000500B0000}"/>
    <cellStyle name="Accent1 35 2" xfId="6821" xr:uid="{00000000-0005-0000-0000-0000510B0000}"/>
    <cellStyle name="Accent1 35 3" xfId="8305" xr:uid="{00000000-0005-0000-0000-0000520B0000}"/>
    <cellStyle name="Accent1 35_4.2 kt. samtrygg 2010" xfId="8583" xr:uid="{00000000-0005-0000-0000-0000530B0000}"/>
    <cellStyle name="Accent1 36" xfId="1458" xr:uid="{00000000-0005-0000-0000-0000540B0000}"/>
    <cellStyle name="Accent1 37" xfId="1499" xr:uid="{00000000-0005-0000-0000-0000550B0000}"/>
    <cellStyle name="Accent1 38" xfId="1540" xr:uid="{00000000-0005-0000-0000-0000560B0000}"/>
    <cellStyle name="Accent1 39" xfId="1581" xr:uid="{00000000-0005-0000-0000-0000570B0000}"/>
    <cellStyle name="Accent1 4" xfId="145" xr:uid="{00000000-0005-0000-0000-0000580B0000}"/>
    <cellStyle name="Accent1 4 2" xfId="1914" xr:uid="{00000000-0005-0000-0000-0000590B0000}"/>
    <cellStyle name="Accent1 4 3" xfId="1825" xr:uid="{00000000-0005-0000-0000-00005A0B0000}"/>
    <cellStyle name="Accent1 4 3 2" xfId="6822" xr:uid="{00000000-0005-0000-0000-00005B0B0000}"/>
    <cellStyle name="Accent1 4 3 3" xfId="8332" xr:uid="{00000000-0005-0000-0000-00005C0B0000}"/>
    <cellStyle name="Accent1 4 3_4.2 kt. samtrygg 2010" xfId="9775" xr:uid="{00000000-0005-0000-0000-00005D0B0000}"/>
    <cellStyle name="Accent1 4 4" xfId="3196" xr:uid="{00000000-0005-0000-0000-00005E0B0000}"/>
    <cellStyle name="Accent1 4 5" xfId="3418" xr:uid="{00000000-0005-0000-0000-00005F0B0000}"/>
    <cellStyle name="Accent1 4 6" xfId="3639" xr:uid="{00000000-0005-0000-0000-0000600B0000}"/>
    <cellStyle name="Accent1 4 7" xfId="3844" xr:uid="{00000000-0005-0000-0000-0000610B0000}"/>
    <cellStyle name="Accent1 4 8" xfId="4015" xr:uid="{00000000-0005-0000-0000-0000620B0000}"/>
    <cellStyle name="Accent1 40" xfId="1622" xr:uid="{00000000-0005-0000-0000-0000630B0000}"/>
    <cellStyle name="Accent1 41" xfId="1663" xr:uid="{00000000-0005-0000-0000-0000640B0000}"/>
    <cellStyle name="Accent1 42" xfId="1704" xr:uid="{00000000-0005-0000-0000-0000650B0000}"/>
    <cellStyle name="Accent1 43" xfId="1746" xr:uid="{00000000-0005-0000-0000-0000660B0000}"/>
    <cellStyle name="Accent1 44" xfId="1910" xr:uid="{00000000-0005-0000-0000-0000670B0000}"/>
    <cellStyle name="Accent1 45" xfId="1837" xr:uid="{00000000-0005-0000-0000-0000680B0000}"/>
    <cellStyle name="Accent1 46" xfId="3201" xr:uid="{00000000-0005-0000-0000-0000690B0000}"/>
    <cellStyle name="Accent1 47" xfId="3423" xr:uid="{00000000-0005-0000-0000-00006A0B0000}"/>
    <cellStyle name="Accent1 48" xfId="3644" xr:uid="{00000000-0005-0000-0000-00006B0B0000}"/>
    <cellStyle name="Accent1 49" xfId="3847" xr:uid="{00000000-0005-0000-0000-00006C0B0000}"/>
    <cellStyle name="Accent1 5" xfId="186" xr:uid="{00000000-0005-0000-0000-00006D0B0000}"/>
    <cellStyle name="Accent1 5 2" xfId="1916" xr:uid="{00000000-0005-0000-0000-00006E0B0000}"/>
    <cellStyle name="Accent1 5 2 2" xfId="6823" xr:uid="{00000000-0005-0000-0000-00006F0B0000}"/>
    <cellStyle name="Accent1 5 2 3" xfId="8352" xr:uid="{00000000-0005-0000-0000-0000700B0000}"/>
    <cellStyle name="Accent1 5 2_4.2 kt. samtrygg 2010" xfId="8971" xr:uid="{00000000-0005-0000-0000-0000710B0000}"/>
    <cellStyle name="Accent1 5 3" xfId="1820" xr:uid="{00000000-0005-0000-0000-0000720B0000}"/>
    <cellStyle name="Accent1 5 4" xfId="3195" xr:uid="{00000000-0005-0000-0000-0000730B0000}"/>
    <cellStyle name="Accent1 5 5" xfId="3417" xr:uid="{00000000-0005-0000-0000-0000740B0000}"/>
    <cellStyle name="Accent1 5 6" xfId="3638" xr:uid="{00000000-0005-0000-0000-0000750B0000}"/>
    <cellStyle name="Accent1 5 7" xfId="3843" xr:uid="{00000000-0005-0000-0000-0000760B0000}"/>
    <cellStyle name="Accent1 5 8" xfId="4014" xr:uid="{00000000-0005-0000-0000-0000770B0000}"/>
    <cellStyle name="Accent1 50" xfId="4018" xr:uid="{00000000-0005-0000-0000-0000780B0000}"/>
    <cellStyle name="Accent1 6" xfId="227" xr:uid="{00000000-0005-0000-0000-0000790B0000}"/>
    <cellStyle name="Accent1 6 2" xfId="6824" xr:uid="{00000000-0005-0000-0000-00007A0B0000}"/>
    <cellStyle name="Accent1 7" xfId="268" xr:uid="{00000000-0005-0000-0000-00007B0B0000}"/>
    <cellStyle name="Accent1 7 2" xfId="6825" xr:uid="{00000000-0005-0000-0000-00007C0B0000}"/>
    <cellStyle name="Accent1 8" xfId="309" xr:uid="{00000000-0005-0000-0000-00007D0B0000}"/>
    <cellStyle name="Accent1 8 2" xfId="6826" xr:uid="{00000000-0005-0000-0000-00007E0B0000}"/>
    <cellStyle name="Accent1 9" xfId="350" xr:uid="{00000000-0005-0000-0000-00007F0B0000}"/>
    <cellStyle name="Accent1 9 2" xfId="6827" xr:uid="{00000000-0005-0000-0000-0000800B0000}"/>
    <cellStyle name="Accent2" xfId="23" builtinId="33" customBuiltin="1"/>
    <cellStyle name="Accent2 10" xfId="392" xr:uid="{00000000-0005-0000-0000-0000820B0000}"/>
    <cellStyle name="Accent2 10 2" xfId="6828" xr:uid="{00000000-0005-0000-0000-0000830B0000}"/>
    <cellStyle name="Accent2 11" xfId="433" xr:uid="{00000000-0005-0000-0000-0000840B0000}"/>
    <cellStyle name="Accent2 11 2" xfId="6829" xr:uid="{00000000-0005-0000-0000-0000850B0000}"/>
    <cellStyle name="Accent2 12" xfId="474" xr:uid="{00000000-0005-0000-0000-0000860B0000}"/>
    <cellStyle name="Accent2 12 2" xfId="6830" xr:uid="{00000000-0005-0000-0000-0000870B0000}"/>
    <cellStyle name="Accent2 13" xfId="515" xr:uid="{00000000-0005-0000-0000-0000880B0000}"/>
    <cellStyle name="Accent2 13 2" xfId="6831" xr:uid="{00000000-0005-0000-0000-0000890B0000}"/>
    <cellStyle name="Accent2 14" xfId="556" xr:uid="{00000000-0005-0000-0000-00008A0B0000}"/>
    <cellStyle name="Accent2 14 2" xfId="6832" xr:uid="{00000000-0005-0000-0000-00008B0B0000}"/>
    <cellStyle name="Accent2 14 3" xfId="7613" xr:uid="{00000000-0005-0000-0000-00008C0B0000}"/>
    <cellStyle name="Accent2 14_4.2 kt. samtrygg 2010" xfId="8967" xr:uid="{00000000-0005-0000-0000-00008D0B0000}"/>
    <cellStyle name="Accent2 15" xfId="597" xr:uid="{00000000-0005-0000-0000-00008E0B0000}"/>
    <cellStyle name="Accent2 15 2" xfId="6833" xr:uid="{00000000-0005-0000-0000-00008F0B0000}"/>
    <cellStyle name="Accent2 15 3" xfId="7646" xr:uid="{00000000-0005-0000-0000-0000900B0000}"/>
    <cellStyle name="Accent2 15_4.2 kt. samtrygg 2010" xfId="8868" xr:uid="{00000000-0005-0000-0000-0000910B0000}"/>
    <cellStyle name="Accent2 16" xfId="638" xr:uid="{00000000-0005-0000-0000-0000920B0000}"/>
    <cellStyle name="Accent2 16 2" xfId="6834" xr:uid="{00000000-0005-0000-0000-0000930B0000}"/>
    <cellStyle name="Accent2 16 3" xfId="7679" xr:uid="{00000000-0005-0000-0000-0000940B0000}"/>
    <cellStyle name="Accent2 16_4.2 kt. samtrygg 2010" xfId="9543" xr:uid="{00000000-0005-0000-0000-0000950B0000}"/>
    <cellStyle name="Accent2 17" xfId="679" xr:uid="{00000000-0005-0000-0000-0000960B0000}"/>
    <cellStyle name="Accent2 17 2" xfId="6835" xr:uid="{00000000-0005-0000-0000-0000970B0000}"/>
    <cellStyle name="Accent2 17 3" xfId="7712" xr:uid="{00000000-0005-0000-0000-0000980B0000}"/>
    <cellStyle name="Accent2 17_4.2 kt. samtrygg 2010" xfId="9127" xr:uid="{00000000-0005-0000-0000-0000990B0000}"/>
    <cellStyle name="Accent2 18" xfId="720" xr:uid="{00000000-0005-0000-0000-00009A0B0000}"/>
    <cellStyle name="Accent2 18 2" xfId="6836" xr:uid="{00000000-0005-0000-0000-00009B0B0000}"/>
    <cellStyle name="Accent2 18 3" xfId="7745" xr:uid="{00000000-0005-0000-0000-00009C0B0000}"/>
    <cellStyle name="Accent2 18_4.2 kt. samtrygg 2010" xfId="9679" xr:uid="{00000000-0005-0000-0000-00009D0B0000}"/>
    <cellStyle name="Accent2 19" xfId="761" xr:uid="{00000000-0005-0000-0000-00009E0B0000}"/>
    <cellStyle name="Accent2 19 2" xfId="6837" xr:uid="{00000000-0005-0000-0000-00009F0B0000}"/>
    <cellStyle name="Accent2 19 3" xfId="7778" xr:uid="{00000000-0005-0000-0000-0000A00B0000}"/>
    <cellStyle name="Accent2 19_4.2 kt. samtrygg 2010" xfId="9711" xr:uid="{00000000-0005-0000-0000-0000A10B0000}"/>
    <cellStyle name="Accent2 2" xfId="64" xr:uid="{00000000-0005-0000-0000-0000A20B0000}"/>
    <cellStyle name="Accent2 2 10" xfId="6180" xr:uid="{00000000-0005-0000-0000-0000A30B0000}"/>
    <cellStyle name="Accent2 2 11" xfId="6838" xr:uid="{00000000-0005-0000-0000-0000A40B0000}"/>
    <cellStyle name="Accent2 2 2" xfId="1918" xr:uid="{00000000-0005-0000-0000-0000A50B0000}"/>
    <cellStyle name="Accent2 2 2 2" xfId="6181" xr:uid="{00000000-0005-0000-0000-0000A60B0000}"/>
    <cellStyle name="Accent2 2 2 3" xfId="6839" xr:uid="{00000000-0005-0000-0000-0000A70B0000}"/>
    <cellStyle name="Accent2 2 3" xfId="1814" xr:uid="{00000000-0005-0000-0000-0000A80B0000}"/>
    <cellStyle name="Accent2 2 3 2" xfId="6182" xr:uid="{00000000-0005-0000-0000-0000A90B0000}"/>
    <cellStyle name="Accent2 2 3 3" xfId="6840" xr:uid="{00000000-0005-0000-0000-0000AA0B0000}"/>
    <cellStyle name="Accent2 2 4" xfId="3193" xr:uid="{00000000-0005-0000-0000-0000AB0B0000}"/>
    <cellStyle name="Accent2 2 4 2" xfId="6841" xr:uid="{00000000-0005-0000-0000-0000AC0B0000}"/>
    <cellStyle name="Accent2 2 5" xfId="3415" xr:uid="{00000000-0005-0000-0000-0000AD0B0000}"/>
    <cellStyle name="Accent2 2 5 2" xfId="6842" xr:uid="{00000000-0005-0000-0000-0000AE0B0000}"/>
    <cellStyle name="Accent2 2 6" xfId="3636" xr:uid="{00000000-0005-0000-0000-0000AF0B0000}"/>
    <cellStyle name="Accent2 2 7" xfId="3841" xr:uid="{00000000-0005-0000-0000-0000B00B0000}"/>
    <cellStyle name="Accent2 2 8" xfId="4012" xr:uid="{00000000-0005-0000-0000-0000B10B0000}"/>
    <cellStyle name="Accent2 2 9" xfId="5924" xr:uid="{00000000-0005-0000-0000-0000B20B0000}"/>
    <cellStyle name="Accent2 20" xfId="802" xr:uid="{00000000-0005-0000-0000-0000B30B0000}"/>
    <cellStyle name="Accent2 20 2" xfId="6843" xr:uid="{00000000-0005-0000-0000-0000B40B0000}"/>
    <cellStyle name="Accent2 20 3" xfId="7811" xr:uid="{00000000-0005-0000-0000-0000B50B0000}"/>
    <cellStyle name="Accent2 20_4.2 kt. samtrygg 2010" xfId="8990" xr:uid="{00000000-0005-0000-0000-0000B60B0000}"/>
    <cellStyle name="Accent2 21" xfId="843" xr:uid="{00000000-0005-0000-0000-0000B70B0000}"/>
    <cellStyle name="Accent2 21 2" xfId="6844" xr:uid="{00000000-0005-0000-0000-0000B80B0000}"/>
    <cellStyle name="Accent2 21 3" xfId="7844" xr:uid="{00000000-0005-0000-0000-0000B90B0000}"/>
    <cellStyle name="Accent2 21_4.2 kt. samtrygg 2010" xfId="8707" xr:uid="{00000000-0005-0000-0000-0000BA0B0000}"/>
    <cellStyle name="Accent2 22" xfId="884" xr:uid="{00000000-0005-0000-0000-0000BB0B0000}"/>
    <cellStyle name="Accent2 22 2" xfId="6845" xr:uid="{00000000-0005-0000-0000-0000BC0B0000}"/>
    <cellStyle name="Accent2 22 3" xfId="7877" xr:uid="{00000000-0005-0000-0000-0000BD0B0000}"/>
    <cellStyle name="Accent2 22_4.2 kt. samtrygg 2010" xfId="8927" xr:uid="{00000000-0005-0000-0000-0000BE0B0000}"/>
    <cellStyle name="Accent2 23" xfId="925" xr:uid="{00000000-0005-0000-0000-0000BF0B0000}"/>
    <cellStyle name="Accent2 23 2" xfId="6846" xr:uid="{00000000-0005-0000-0000-0000C00B0000}"/>
    <cellStyle name="Accent2 23 3" xfId="7910" xr:uid="{00000000-0005-0000-0000-0000C10B0000}"/>
    <cellStyle name="Accent2 23_4.2 kt. samtrygg 2010" xfId="9792" xr:uid="{00000000-0005-0000-0000-0000C20B0000}"/>
    <cellStyle name="Accent2 24" xfId="966" xr:uid="{00000000-0005-0000-0000-0000C30B0000}"/>
    <cellStyle name="Accent2 24 2" xfId="6847" xr:uid="{00000000-0005-0000-0000-0000C40B0000}"/>
    <cellStyle name="Accent2 24 3" xfId="7943" xr:uid="{00000000-0005-0000-0000-0000C50B0000}"/>
    <cellStyle name="Accent2 24_4.2 kt. samtrygg 2010" xfId="9719" xr:uid="{00000000-0005-0000-0000-0000C60B0000}"/>
    <cellStyle name="Accent2 25" xfId="1007" xr:uid="{00000000-0005-0000-0000-0000C70B0000}"/>
    <cellStyle name="Accent2 25 2" xfId="6848" xr:uid="{00000000-0005-0000-0000-0000C80B0000}"/>
    <cellStyle name="Accent2 25 3" xfId="7976" xr:uid="{00000000-0005-0000-0000-0000C90B0000}"/>
    <cellStyle name="Accent2 25_4.2 kt. samtrygg 2010" xfId="9419" xr:uid="{00000000-0005-0000-0000-0000CA0B0000}"/>
    <cellStyle name="Accent2 26" xfId="1048" xr:uid="{00000000-0005-0000-0000-0000CB0B0000}"/>
    <cellStyle name="Accent2 26 2" xfId="6849" xr:uid="{00000000-0005-0000-0000-0000CC0B0000}"/>
    <cellStyle name="Accent2 26 3" xfId="8009" xr:uid="{00000000-0005-0000-0000-0000CD0B0000}"/>
    <cellStyle name="Accent2 26_4.2 kt. samtrygg 2010" xfId="9248" xr:uid="{00000000-0005-0000-0000-0000CE0B0000}"/>
    <cellStyle name="Accent2 27" xfId="1089" xr:uid="{00000000-0005-0000-0000-0000CF0B0000}"/>
    <cellStyle name="Accent2 27 2" xfId="6850" xr:uid="{00000000-0005-0000-0000-0000D00B0000}"/>
    <cellStyle name="Accent2 27 3" xfId="8042" xr:uid="{00000000-0005-0000-0000-0000D10B0000}"/>
    <cellStyle name="Accent2 27_4.2 kt. samtrygg 2010" xfId="9852" xr:uid="{00000000-0005-0000-0000-0000D20B0000}"/>
    <cellStyle name="Accent2 28" xfId="1130" xr:uid="{00000000-0005-0000-0000-0000D30B0000}"/>
    <cellStyle name="Accent2 28 2" xfId="6851" xr:uid="{00000000-0005-0000-0000-0000D40B0000}"/>
    <cellStyle name="Accent2 28 3" xfId="8075" xr:uid="{00000000-0005-0000-0000-0000D50B0000}"/>
    <cellStyle name="Accent2 28_4.2 kt. samtrygg 2010" xfId="8885" xr:uid="{00000000-0005-0000-0000-0000D60B0000}"/>
    <cellStyle name="Accent2 29" xfId="1171" xr:uid="{00000000-0005-0000-0000-0000D70B0000}"/>
    <cellStyle name="Accent2 29 2" xfId="6852" xr:uid="{00000000-0005-0000-0000-0000D80B0000}"/>
    <cellStyle name="Accent2 29 3" xfId="8108" xr:uid="{00000000-0005-0000-0000-0000D90B0000}"/>
    <cellStyle name="Accent2 29_4.2 kt. samtrygg 2010" xfId="9057" xr:uid="{00000000-0005-0000-0000-0000DA0B0000}"/>
    <cellStyle name="Accent2 3" xfId="105" xr:uid="{00000000-0005-0000-0000-0000DB0B0000}"/>
    <cellStyle name="Accent2 3 2" xfId="1920" xr:uid="{00000000-0005-0000-0000-0000DC0B0000}"/>
    <cellStyle name="Accent2 3 3" xfId="1810" xr:uid="{00000000-0005-0000-0000-0000DD0B0000}"/>
    <cellStyle name="Accent2 3 3 2" xfId="6853" xr:uid="{00000000-0005-0000-0000-0000DE0B0000}"/>
    <cellStyle name="Accent2 3 3 3" xfId="8330" xr:uid="{00000000-0005-0000-0000-0000DF0B0000}"/>
    <cellStyle name="Accent2 3 3_4.2 kt. samtrygg 2010" xfId="8917" xr:uid="{00000000-0005-0000-0000-0000E00B0000}"/>
    <cellStyle name="Accent2 3 4" xfId="3191" xr:uid="{00000000-0005-0000-0000-0000E10B0000}"/>
    <cellStyle name="Accent2 3 5" xfId="3413" xr:uid="{00000000-0005-0000-0000-0000E20B0000}"/>
    <cellStyle name="Accent2 3 6" xfId="3634" xr:uid="{00000000-0005-0000-0000-0000E30B0000}"/>
    <cellStyle name="Accent2 3 7" xfId="3840" xr:uid="{00000000-0005-0000-0000-0000E40B0000}"/>
    <cellStyle name="Accent2 3 8" xfId="4011" xr:uid="{00000000-0005-0000-0000-0000E50B0000}"/>
    <cellStyle name="Accent2 30" xfId="1212" xr:uid="{00000000-0005-0000-0000-0000E60B0000}"/>
    <cellStyle name="Accent2 30 2" xfId="6854" xr:uid="{00000000-0005-0000-0000-0000E70B0000}"/>
    <cellStyle name="Accent2 30 3" xfId="8141" xr:uid="{00000000-0005-0000-0000-0000E80B0000}"/>
    <cellStyle name="Accent2 30_4.2 kt. samtrygg 2010" xfId="9039" xr:uid="{00000000-0005-0000-0000-0000E90B0000}"/>
    <cellStyle name="Accent2 31" xfId="1253" xr:uid="{00000000-0005-0000-0000-0000EA0B0000}"/>
    <cellStyle name="Accent2 31 2" xfId="6855" xr:uid="{00000000-0005-0000-0000-0000EB0B0000}"/>
    <cellStyle name="Accent2 31 3" xfId="8174" xr:uid="{00000000-0005-0000-0000-0000EC0B0000}"/>
    <cellStyle name="Accent2 31_4.2 kt. samtrygg 2010" xfId="9265" xr:uid="{00000000-0005-0000-0000-0000ED0B0000}"/>
    <cellStyle name="Accent2 32" xfId="1295" xr:uid="{00000000-0005-0000-0000-0000EE0B0000}"/>
    <cellStyle name="Accent2 32 2" xfId="6856" xr:uid="{00000000-0005-0000-0000-0000EF0B0000}"/>
    <cellStyle name="Accent2 32 3" xfId="8207" xr:uid="{00000000-0005-0000-0000-0000F00B0000}"/>
    <cellStyle name="Accent2 32_4.2 kt. samtrygg 2010" xfId="10255" xr:uid="{00000000-0005-0000-0000-0000F10B0000}"/>
    <cellStyle name="Accent2 33" xfId="1336" xr:uid="{00000000-0005-0000-0000-0000F20B0000}"/>
    <cellStyle name="Accent2 33 2" xfId="6857" xr:uid="{00000000-0005-0000-0000-0000F30B0000}"/>
    <cellStyle name="Accent2 33 3" xfId="8240" xr:uid="{00000000-0005-0000-0000-0000F40B0000}"/>
    <cellStyle name="Accent2 33_4.2 kt. samtrygg 2010" xfId="8676" xr:uid="{00000000-0005-0000-0000-0000F50B0000}"/>
    <cellStyle name="Accent2 34" xfId="1377" xr:uid="{00000000-0005-0000-0000-0000F60B0000}"/>
    <cellStyle name="Accent2 34 2" xfId="6858" xr:uid="{00000000-0005-0000-0000-0000F70B0000}"/>
    <cellStyle name="Accent2 34 3" xfId="8273" xr:uid="{00000000-0005-0000-0000-0000F80B0000}"/>
    <cellStyle name="Accent2 34_4.2 kt. samtrygg 2010" xfId="9272" xr:uid="{00000000-0005-0000-0000-0000F90B0000}"/>
    <cellStyle name="Accent2 35" xfId="1418" xr:uid="{00000000-0005-0000-0000-0000FA0B0000}"/>
    <cellStyle name="Accent2 35 2" xfId="6859" xr:uid="{00000000-0005-0000-0000-0000FB0B0000}"/>
    <cellStyle name="Accent2 35 3" xfId="8306" xr:uid="{00000000-0005-0000-0000-0000FC0B0000}"/>
    <cellStyle name="Accent2 35_4.2 kt. samtrygg 2010" xfId="9225" xr:uid="{00000000-0005-0000-0000-0000FD0B0000}"/>
    <cellStyle name="Accent2 36" xfId="1459" xr:uid="{00000000-0005-0000-0000-0000FE0B0000}"/>
    <cellStyle name="Accent2 37" xfId="1500" xr:uid="{00000000-0005-0000-0000-0000FF0B0000}"/>
    <cellStyle name="Accent2 38" xfId="1541" xr:uid="{00000000-0005-0000-0000-0000000C0000}"/>
    <cellStyle name="Accent2 39" xfId="1582" xr:uid="{00000000-0005-0000-0000-0000010C0000}"/>
    <cellStyle name="Accent2 4" xfId="146" xr:uid="{00000000-0005-0000-0000-0000020C0000}"/>
    <cellStyle name="Accent2 4 2" xfId="1922" xr:uid="{00000000-0005-0000-0000-0000030C0000}"/>
    <cellStyle name="Accent2 4 3" xfId="1805" xr:uid="{00000000-0005-0000-0000-0000040C0000}"/>
    <cellStyle name="Accent2 4 3 2" xfId="6860" xr:uid="{00000000-0005-0000-0000-0000050C0000}"/>
    <cellStyle name="Accent2 4 3 3" xfId="8329" xr:uid="{00000000-0005-0000-0000-0000060C0000}"/>
    <cellStyle name="Accent2 4 3_4.2 kt. samtrygg 2010" xfId="10253" xr:uid="{00000000-0005-0000-0000-0000070C0000}"/>
    <cellStyle name="Accent2 4 4" xfId="3190" xr:uid="{00000000-0005-0000-0000-0000080C0000}"/>
    <cellStyle name="Accent2 4 5" xfId="3412" xr:uid="{00000000-0005-0000-0000-0000090C0000}"/>
    <cellStyle name="Accent2 4 6" xfId="3633" xr:uid="{00000000-0005-0000-0000-00000A0C0000}"/>
    <cellStyle name="Accent2 4 7" xfId="3839" xr:uid="{00000000-0005-0000-0000-00000B0C0000}"/>
    <cellStyle name="Accent2 4 8" xfId="4010" xr:uid="{00000000-0005-0000-0000-00000C0C0000}"/>
    <cellStyle name="Accent2 40" xfId="1623" xr:uid="{00000000-0005-0000-0000-00000D0C0000}"/>
    <cellStyle name="Accent2 41" xfId="1664" xr:uid="{00000000-0005-0000-0000-00000E0C0000}"/>
    <cellStyle name="Accent2 42" xfId="1705" xr:uid="{00000000-0005-0000-0000-00000F0C0000}"/>
    <cellStyle name="Accent2 43" xfId="1747" xr:uid="{00000000-0005-0000-0000-0000100C0000}"/>
    <cellStyle name="Accent2 44" xfId="1917" xr:uid="{00000000-0005-0000-0000-0000110C0000}"/>
    <cellStyle name="Accent2 45" xfId="1818" xr:uid="{00000000-0005-0000-0000-0000120C0000}"/>
    <cellStyle name="Accent2 46" xfId="3194" xr:uid="{00000000-0005-0000-0000-0000130C0000}"/>
    <cellStyle name="Accent2 47" xfId="3416" xr:uid="{00000000-0005-0000-0000-0000140C0000}"/>
    <cellStyle name="Accent2 48" xfId="3637" xr:uid="{00000000-0005-0000-0000-0000150C0000}"/>
    <cellStyle name="Accent2 49" xfId="3842" xr:uid="{00000000-0005-0000-0000-0000160C0000}"/>
    <cellStyle name="Accent2 5" xfId="187" xr:uid="{00000000-0005-0000-0000-0000170C0000}"/>
    <cellStyle name="Accent2 5 2" xfId="1924" xr:uid="{00000000-0005-0000-0000-0000180C0000}"/>
    <cellStyle name="Accent2 5 2 2" xfId="6861" xr:uid="{00000000-0005-0000-0000-0000190C0000}"/>
    <cellStyle name="Accent2 5 2 3" xfId="8353" xr:uid="{00000000-0005-0000-0000-00001A0C0000}"/>
    <cellStyle name="Accent2 5 2_4.2 kt. samtrygg 2010" xfId="9119" xr:uid="{00000000-0005-0000-0000-00001B0C0000}"/>
    <cellStyle name="Accent2 5 3" xfId="1799" xr:uid="{00000000-0005-0000-0000-00001C0C0000}"/>
    <cellStyle name="Accent2 5 4" xfId="3188" xr:uid="{00000000-0005-0000-0000-00001D0C0000}"/>
    <cellStyle name="Accent2 5 5" xfId="3410" xr:uid="{00000000-0005-0000-0000-00001E0C0000}"/>
    <cellStyle name="Accent2 5 6" xfId="3631" xr:uid="{00000000-0005-0000-0000-00001F0C0000}"/>
    <cellStyle name="Accent2 5 7" xfId="3838" xr:uid="{00000000-0005-0000-0000-0000200C0000}"/>
    <cellStyle name="Accent2 5 8" xfId="4009" xr:uid="{00000000-0005-0000-0000-0000210C0000}"/>
    <cellStyle name="Accent2 50" xfId="4013" xr:uid="{00000000-0005-0000-0000-0000220C0000}"/>
    <cellStyle name="Accent2 6" xfId="228" xr:uid="{00000000-0005-0000-0000-0000230C0000}"/>
    <cellStyle name="Accent2 6 2" xfId="6862" xr:uid="{00000000-0005-0000-0000-0000240C0000}"/>
    <cellStyle name="Accent2 7" xfId="269" xr:uid="{00000000-0005-0000-0000-0000250C0000}"/>
    <cellStyle name="Accent2 7 2" xfId="6863" xr:uid="{00000000-0005-0000-0000-0000260C0000}"/>
    <cellStyle name="Accent2 8" xfId="310" xr:uid="{00000000-0005-0000-0000-0000270C0000}"/>
    <cellStyle name="Accent2 8 2" xfId="6864" xr:uid="{00000000-0005-0000-0000-0000280C0000}"/>
    <cellStyle name="Accent2 9" xfId="351" xr:uid="{00000000-0005-0000-0000-0000290C0000}"/>
    <cellStyle name="Accent2 9 2" xfId="6865" xr:uid="{00000000-0005-0000-0000-00002A0C0000}"/>
    <cellStyle name="Accent3" xfId="27" builtinId="37" customBuiltin="1"/>
    <cellStyle name="Accent3 10" xfId="393" xr:uid="{00000000-0005-0000-0000-00002C0C0000}"/>
    <cellStyle name="Accent3 10 2" xfId="6866" xr:uid="{00000000-0005-0000-0000-00002D0C0000}"/>
    <cellStyle name="Accent3 11" xfId="434" xr:uid="{00000000-0005-0000-0000-00002E0C0000}"/>
    <cellStyle name="Accent3 11 2" xfId="6867" xr:uid="{00000000-0005-0000-0000-00002F0C0000}"/>
    <cellStyle name="Accent3 12" xfId="475" xr:uid="{00000000-0005-0000-0000-0000300C0000}"/>
    <cellStyle name="Accent3 12 2" xfId="6868" xr:uid="{00000000-0005-0000-0000-0000310C0000}"/>
    <cellStyle name="Accent3 13" xfId="516" xr:uid="{00000000-0005-0000-0000-0000320C0000}"/>
    <cellStyle name="Accent3 13 2" xfId="6869" xr:uid="{00000000-0005-0000-0000-0000330C0000}"/>
    <cellStyle name="Accent3 14" xfId="557" xr:uid="{00000000-0005-0000-0000-0000340C0000}"/>
    <cellStyle name="Accent3 14 2" xfId="6870" xr:uid="{00000000-0005-0000-0000-0000350C0000}"/>
    <cellStyle name="Accent3 14 3" xfId="7614" xr:uid="{00000000-0005-0000-0000-0000360C0000}"/>
    <cellStyle name="Accent3 14_4.2 kt. samtrygg 2010" xfId="9632" xr:uid="{00000000-0005-0000-0000-0000370C0000}"/>
    <cellStyle name="Accent3 15" xfId="598" xr:uid="{00000000-0005-0000-0000-0000380C0000}"/>
    <cellStyle name="Accent3 15 2" xfId="6871" xr:uid="{00000000-0005-0000-0000-0000390C0000}"/>
    <cellStyle name="Accent3 15 3" xfId="7647" xr:uid="{00000000-0005-0000-0000-00003A0C0000}"/>
    <cellStyle name="Accent3 15_4.2 kt. samtrygg 2010" xfId="8904" xr:uid="{00000000-0005-0000-0000-00003B0C0000}"/>
    <cellStyle name="Accent3 16" xfId="639" xr:uid="{00000000-0005-0000-0000-00003C0C0000}"/>
    <cellStyle name="Accent3 16 2" xfId="6872" xr:uid="{00000000-0005-0000-0000-00003D0C0000}"/>
    <cellStyle name="Accent3 16 3" xfId="7680" xr:uid="{00000000-0005-0000-0000-00003E0C0000}"/>
    <cellStyle name="Accent3 16_4.2 kt. samtrygg 2010" xfId="10161" xr:uid="{00000000-0005-0000-0000-00003F0C0000}"/>
    <cellStyle name="Accent3 17" xfId="680" xr:uid="{00000000-0005-0000-0000-0000400C0000}"/>
    <cellStyle name="Accent3 17 2" xfId="6873" xr:uid="{00000000-0005-0000-0000-0000410C0000}"/>
    <cellStyle name="Accent3 17 3" xfId="7713" xr:uid="{00000000-0005-0000-0000-0000420C0000}"/>
    <cellStyle name="Accent3 17_4.2 kt. samtrygg 2010" xfId="9725" xr:uid="{00000000-0005-0000-0000-0000430C0000}"/>
    <cellStyle name="Accent3 18" xfId="721" xr:uid="{00000000-0005-0000-0000-0000440C0000}"/>
    <cellStyle name="Accent3 18 2" xfId="6874" xr:uid="{00000000-0005-0000-0000-0000450C0000}"/>
    <cellStyle name="Accent3 18 3" xfId="7746" xr:uid="{00000000-0005-0000-0000-0000460C0000}"/>
    <cellStyle name="Accent3 18_4.2 kt. samtrygg 2010" xfId="9980" xr:uid="{00000000-0005-0000-0000-0000470C0000}"/>
    <cellStyle name="Accent3 19" xfId="762" xr:uid="{00000000-0005-0000-0000-0000480C0000}"/>
    <cellStyle name="Accent3 19 2" xfId="6875" xr:uid="{00000000-0005-0000-0000-0000490C0000}"/>
    <cellStyle name="Accent3 19 3" xfId="7779" xr:uid="{00000000-0005-0000-0000-00004A0C0000}"/>
    <cellStyle name="Accent3 19_4.2 kt. samtrygg 2010" xfId="9031" xr:uid="{00000000-0005-0000-0000-00004B0C0000}"/>
    <cellStyle name="Accent3 2" xfId="65" xr:uid="{00000000-0005-0000-0000-00004C0C0000}"/>
    <cellStyle name="Accent3 2 10" xfId="6183" xr:uid="{00000000-0005-0000-0000-00004D0C0000}"/>
    <cellStyle name="Accent3 2 11" xfId="6876" xr:uid="{00000000-0005-0000-0000-00004E0C0000}"/>
    <cellStyle name="Accent3 2 2" xfId="1926" xr:uid="{00000000-0005-0000-0000-00004F0C0000}"/>
    <cellStyle name="Accent3 2 2 2" xfId="6184" xr:uid="{00000000-0005-0000-0000-0000500C0000}"/>
    <cellStyle name="Accent3 2 2 3" xfId="6877" xr:uid="{00000000-0005-0000-0000-0000510C0000}"/>
    <cellStyle name="Accent3 2 3" xfId="1795" xr:uid="{00000000-0005-0000-0000-0000520C0000}"/>
    <cellStyle name="Accent3 2 3 2" xfId="6185" xr:uid="{00000000-0005-0000-0000-0000530C0000}"/>
    <cellStyle name="Accent3 2 3 3" xfId="6878" xr:uid="{00000000-0005-0000-0000-0000540C0000}"/>
    <cellStyle name="Accent3 2 4" xfId="3186" xr:uid="{00000000-0005-0000-0000-0000550C0000}"/>
    <cellStyle name="Accent3 2 4 2" xfId="6879" xr:uid="{00000000-0005-0000-0000-0000560C0000}"/>
    <cellStyle name="Accent3 2 5" xfId="3408" xr:uid="{00000000-0005-0000-0000-0000570C0000}"/>
    <cellStyle name="Accent3 2 5 2" xfId="6880" xr:uid="{00000000-0005-0000-0000-0000580C0000}"/>
    <cellStyle name="Accent3 2 6" xfId="3629" xr:uid="{00000000-0005-0000-0000-0000590C0000}"/>
    <cellStyle name="Accent3 2 7" xfId="3836" xr:uid="{00000000-0005-0000-0000-00005A0C0000}"/>
    <cellStyle name="Accent3 2 8" xfId="4007" xr:uid="{00000000-0005-0000-0000-00005B0C0000}"/>
    <cellStyle name="Accent3 2 9" xfId="5781" xr:uid="{00000000-0005-0000-0000-00005C0C0000}"/>
    <cellStyle name="Accent3 20" xfId="803" xr:uid="{00000000-0005-0000-0000-00005D0C0000}"/>
    <cellStyle name="Accent3 20 2" xfId="6881" xr:uid="{00000000-0005-0000-0000-00005E0C0000}"/>
    <cellStyle name="Accent3 20 3" xfId="7812" xr:uid="{00000000-0005-0000-0000-00005F0C0000}"/>
    <cellStyle name="Accent3 20_4.2 kt. samtrygg 2010" xfId="9053" xr:uid="{00000000-0005-0000-0000-0000600C0000}"/>
    <cellStyle name="Accent3 21" xfId="844" xr:uid="{00000000-0005-0000-0000-0000610C0000}"/>
    <cellStyle name="Accent3 21 2" xfId="6882" xr:uid="{00000000-0005-0000-0000-0000620C0000}"/>
    <cellStyle name="Accent3 21 3" xfId="7845" xr:uid="{00000000-0005-0000-0000-0000630C0000}"/>
    <cellStyle name="Accent3 21_4.2 kt. samtrygg 2010" xfId="9506" xr:uid="{00000000-0005-0000-0000-0000640C0000}"/>
    <cellStyle name="Accent3 22" xfId="885" xr:uid="{00000000-0005-0000-0000-0000650C0000}"/>
    <cellStyle name="Accent3 22 2" xfId="6883" xr:uid="{00000000-0005-0000-0000-0000660C0000}"/>
    <cellStyle name="Accent3 22 3" xfId="7878" xr:uid="{00000000-0005-0000-0000-0000670C0000}"/>
    <cellStyle name="Accent3 22_4.2 kt. samtrygg 2010" xfId="9107" xr:uid="{00000000-0005-0000-0000-0000680C0000}"/>
    <cellStyle name="Accent3 23" xfId="926" xr:uid="{00000000-0005-0000-0000-0000690C0000}"/>
    <cellStyle name="Accent3 23 2" xfId="6884" xr:uid="{00000000-0005-0000-0000-00006A0C0000}"/>
    <cellStyle name="Accent3 23 3" xfId="7911" xr:uid="{00000000-0005-0000-0000-00006B0C0000}"/>
    <cellStyle name="Accent3 23_4.2 kt. samtrygg 2010" xfId="9246" xr:uid="{00000000-0005-0000-0000-00006C0C0000}"/>
    <cellStyle name="Accent3 24" xfId="967" xr:uid="{00000000-0005-0000-0000-00006D0C0000}"/>
    <cellStyle name="Accent3 24 2" xfId="6885" xr:uid="{00000000-0005-0000-0000-00006E0C0000}"/>
    <cellStyle name="Accent3 24 3" xfId="7944" xr:uid="{00000000-0005-0000-0000-00006F0C0000}"/>
    <cellStyle name="Accent3 24_4.2 kt. samtrygg 2010" xfId="8672" xr:uid="{00000000-0005-0000-0000-0000700C0000}"/>
    <cellStyle name="Accent3 25" xfId="1008" xr:uid="{00000000-0005-0000-0000-0000710C0000}"/>
    <cellStyle name="Accent3 25 2" xfId="6886" xr:uid="{00000000-0005-0000-0000-0000720C0000}"/>
    <cellStyle name="Accent3 25 3" xfId="7977" xr:uid="{00000000-0005-0000-0000-0000730C0000}"/>
    <cellStyle name="Accent3 25_4.2 kt. samtrygg 2010" xfId="9271" xr:uid="{00000000-0005-0000-0000-0000740C0000}"/>
    <cellStyle name="Accent3 26" xfId="1049" xr:uid="{00000000-0005-0000-0000-0000750C0000}"/>
    <cellStyle name="Accent3 26 2" xfId="6887" xr:uid="{00000000-0005-0000-0000-0000760C0000}"/>
    <cellStyle name="Accent3 26 3" xfId="8010" xr:uid="{00000000-0005-0000-0000-0000770C0000}"/>
    <cellStyle name="Accent3 26_4.2 kt. samtrygg 2010" xfId="8896" xr:uid="{00000000-0005-0000-0000-0000780C0000}"/>
    <cellStyle name="Accent3 27" xfId="1090" xr:uid="{00000000-0005-0000-0000-0000790C0000}"/>
    <cellStyle name="Accent3 27 2" xfId="6888" xr:uid="{00000000-0005-0000-0000-00007A0C0000}"/>
    <cellStyle name="Accent3 27 3" xfId="8043" xr:uid="{00000000-0005-0000-0000-00007B0C0000}"/>
    <cellStyle name="Accent3 27_4.2 kt. samtrygg 2010" xfId="9078" xr:uid="{00000000-0005-0000-0000-00007C0C0000}"/>
    <cellStyle name="Accent3 28" xfId="1131" xr:uid="{00000000-0005-0000-0000-00007D0C0000}"/>
    <cellStyle name="Accent3 28 2" xfId="6889" xr:uid="{00000000-0005-0000-0000-00007E0C0000}"/>
    <cellStyle name="Accent3 28 3" xfId="8076" xr:uid="{00000000-0005-0000-0000-00007F0C0000}"/>
    <cellStyle name="Accent3 28_4.2 kt. samtrygg 2010" xfId="9025" xr:uid="{00000000-0005-0000-0000-0000800C0000}"/>
    <cellStyle name="Accent3 29" xfId="1172" xr:uid="{00000000-0005-0000-0000-0000810C0000}"/>
    <cellStyle name="Accent3 29 2" xfId="6890" xr:uid="{00000000-0005-0000-0000-0000820C0000}"/>
    <cellStyle name="Accent3 29 3" xfId="8109" xr:uid="{00000000-0005-0000-0000-0000830C0000}"/>
    <cellStyle name="Accent3 29_4.2 kt. samtrygg 2010" xfId="10233" xr:uid="{00000000-0005-0000-0000-0000840C0000}"/>
    <cellStyle name="Accent3 3" xfId="106" xr:uid="{00000000-0005-0000-0000-0000850C0000}"/>
    <cellStyle name="Accent3 3 2" xfId="1927" xr:uid="{00000000-0005-0000-0000-0000860C0000}"/>
    <cellStyle name="Accent3 3 3" xfId="1790" xr:uid="{00000000-0005-0000-0000-0000870C0000}"/>
    <cellStyle name="Accent3 3 3 2" xfId="6891" xr:uid="{00000000-0005-0000-0000-0000880C0000}"/>
    <cellStyle name="Accent3 3 3 3" xfId="8326" xr:uid="{00000000-0005-0000-0000-0000890C0000}"/>
    <cellStyle name="Accent3 3 3_4.2 kt. samtrygg 2010" xfId="10285" xr:uid="{00000000-0005-0000-0000-00008A0C0000}"/>
    <cellStyle name="Accent3 3 4" xfId="3185" xr:uid="{00000000-0005-0000-0000-00008B0C0000}"/>
    <cellStyle name="Accent3 3 5" xfId="3407" xr:uid="{00000000-0005-0000-0000-00008C0C0000}"/>
    <cellStyle name="Accent3 3 6" xfId="3628" xr:uid="{00000000-0005-0000-0000-00008D0C0000}"/>
    <cellStyle name="Accent3 3 7" xfId="3835" xr:uid="{00000000-0005-0000-0000-00008E0C0000}"/>
    <cellStyle name="Accent3 3 8" xfId="4006" xr:uid="{00000000-0005-0000-0000-00008F0C0000}"/>
    <cellStyle name="Accent3 30" xfId="1213" xr:uid="{00000000-0005-0000-0000-0000900C0000}"/>
    <cellStyle name="Accent3 30 2" xfId="6892" xr:uid="{00000000-0005-0000-0000-0000910C0000}"/>
    <cellStyle name="Accent3 30 3" xfId="8142" xr:uid="{00000000-0005-0000-0000-0000920C0000}"/>
    <cellStyle name="Accent3 30_4.2 kt. samtrygg 2010" xfId="10272" xr:uid="{00000000-0005-0000-0000-0000930C0000}"/>
    <cellStyle name="Accent3 31" xfId="1254" xr:uid="{00000000-0005-0000-0000-0000940C0000}"/>
    <cellStyle name="Accent3 31 2" xfId="6893" xr:uid="{00000000-0005-0000-0000-0000950C0000}"/>
    <cellStyle name="Accent3 31 3" xfId="8175" xr:uid="{00000000-0005-0000-0000-0000960C0000}"/>
    <cellStyle name="Accent3 31_4.2 kt. samtrygg 2010" xfId="10283" xr:uid="{00000000-0005-0000-0000-0000970C0000}"/>
    <cellStyle name="Accent3 32" xfId="1296" xr:uid="{00000000-0005-0000-0000-0000980C0000}"/>
    <cellStyle name="Accent3 32 2" xfId="6894" xr:uid="{00000000-0005-0000-0000-0000990C0000}"/>
    <cellStyle name="Accent3 32 3" xfId="8208" xr:uid="{00000000-0005-0000-0000-00009A0C0000}"/>
    <cellStyle name="Accent3 32_4.2 kt. samtrygg 2010" xfId="9566" xr:uid="{00000000-0005-0000-0000-00009B0C0000}"/>
    <cellStyle name="Accent3 33" xfId="1337" xr:uid="{00000000-0005-0000-0000-00009C0C0000}"/>
    <cellStyle name="Accent3 33 2" xfId="6895" xr:uid="{00000000-0005-0000-0000-00009D0C0000}"/>
    <cellStyle name="Accent3 33 3" xfId="8241" xr:uid="{00000000-0005-0000-0000-00009E0C0000}"/>
    <cellStyle name="Accent3 33_4.2 kt. samtrygg 2010" xfId="8870" xr:uid="{00000000-0005-0000-0000-00009F0C0000}"/>
    <cellStyle name="Accent3 34" xfId="1378" xr:uid="{00000000-0005-0000-0000-0000A00C0000}"/>
    <cellStyle name="Accent3 34 2" xfId="6896" xr:uid="{00000000-0005-0000-0000-0000A10C0000}"/>
    <cellStyle name="Accent3 34 3" xfId="8274" xr:uid="{00000000-0005-0000-0000-0000A20C0000}"/>
    <cellStyle name="Accent3 34_4.2 kt. samtrygg 2010" xfId="10158" xr:uid="{00000000-0005-0000-0000-0000A30C0000}"/>
    <cellStyle name="Accent3 35" xfId="1419" xr:uid="{00000000-0005-0000-0000-0000A40C0000}"/>
    <cellStyle name="Accent3 35 2" xfId="6897" xr:uid="{00000000-0005-0000-0000-0000A50C0000}"/>
    <cellStyle name="Accent3 35 3" xfId="8307" xr:uid="{00000000-0005-0000-0000-0000A60C0000}"/>
    <cellStyle name="Accent3 35_4.2 kt. samtrygg 2010" xfId="9572" xr:uid="{00000000-0005-0000-0000-0000A70C0000}"/>
    <cellStyle name="Accent3 36" xfId="1460" xr:uid="{00000000-0005-0000-0000-0000A80C0000}"/>
    <cellStyle name="Accent3 37" xfId="1501" xr:uid="{00000000-0005-0000-0000-0000A90C0000}"/>
    <cellStyle name="Accent3 38" xfId="1542" xr:uid="{00000000-0005-0000-0000-0000AA0C0000}"/>
    <cellStyle name="Accent3 39" xfId="1583" xr:uid="{00000000-0005-0000-0000-0000AB0C0000}"/>
    <cellStyle name="Accent3 4" xfId="147" xr:uid="{00000000-0005-0000-0000-0000AC0C0000}"/>
    <cellStyle name="Accent3 4 2" xfId="1929" xr:uid="{00000000-0005-0000-0000-0000AD0C0000}"/>
    <cellStyle name="Accent3 4 3" xfId="1784" xr:uid="{00000000-0005-0000-0000-0000AE0C0000}"/>
    <cellStyle name="Accent3 4 3 2" xfId="6898" xr:uid="{00000000-0005-0000-0000-0000AF0C0000}"/>
    <cellStyle name="Accent3 4 3 3" xfId="8324" xr:uid="{00000000-0005-0000-0000-0000B00C0000}"/>
    <cellStyle name="Accent3 4 3_4.2 kt. samtrygg 2010" xfId="9962" xr:uid="{00000000-0005-0000-0000-0000B10C0000}"/>
    <cellStyle name="Accent3 4 4" xfId="3183" xr:uid="{00000000-0005-0000-0000-0000B20C0000}"/>
    <cellStyle name="Accent3 4 5" xfId="3405" xr:uid="{00000000-0005-0000-0000-0000B30C0000}"/>
    <cellStyle name="Accent3 4 6" xfId="3626" xr:uid="{00000000-0005-0000-0000-0000B40C0000}"/>
    <cellStyle name="Accent3 4 7" xfId="3834" xr:uid="{00000000-0005-0000-0000-0000B50C0000}"/>
    <cellStyle name="Accent3 4 8" xfId="4005" xr:uid="{00000000-0005-0000-0000-0000B60C0000}"/>
    <cellStyle name="Accent3 40" xfId="1624" xr:uid="{00000000-0005-0000-0000-0000B70C0000}"/>
    <cellStyle name="Accent3 41" xfId="1665" xr:uid="{00000000-0005-0000-0000-0000B80C0000}"/>
    <cellStyle name="Accent3 42" xfId="1706" xr:uid="{00000000-0005-0000-0000-0000B90C0000}"/>
    <cellStyle name="Accent3 43" xfId="1748" xr:uid="{00000000-0005-0000-0000-0000BA0C0000}"/>
    <cellStyle name="Accent3 44" xfId="1925" xr:uid="{00000000-0005-0000-0000-0000BB0C0000}"/>
    <cellStyle name="Accent3 45" xfId="1797" xr:uid="{00000000-0005-0000-0000-0000BC0C0000}"/>
    <cellStyle name="Accent3 46" xfId="3187" xr:uid="{00000000-0005-0000-0000-0000BD0C0000}"/>
    <cellStyle name="Accent3 47" xfId="3409" xr:uid="{00000000-0005-0000-0000-0000BE0C0000}"/>
    <cellStyle name="Accent3 48" xfId="3630" xr:uid="{00000000-0005-0000-0000-0000BF0C0000}"/>
    <cellStyle name="Accent3 49" xfId="3837" xr:uid="{00000000-0005-0000-0000-0000C00C0000}"/>
    <cellStyle name="Accent3 5" xfId="188" xr:uid="{00000000-0005-0000-0000-0000C10C0000}"/>
    <cellStyle name="Accent3 5 2" xfId="1931" xr:uid="{00000000-0005-0000-0000-0000C20C0000}"/>
    <cellStyle name="Accent3 5 2 2" xfId="6899" xr:uid="{00000000-0005-0000-0000-0000C30C0000}"/>
    <cellStyle name="Accent3 5 2 3" xfId="8355" xr:uid="{00000000-0005-0000-0000-0000C40C0000}"/>
    <cellStyle name="Accent3 5 2_4.2 kt. samtrygg 2010" xfId="9777" xr:uid="{00000000-0005-0000-0000-0000C50C0000}"/>
    <cellStyle name="Accent3 5 3" xfId="1780" xr:uid="{00000000-0005-0000-0000-0000C60C0000}"/>
    <cellStyle name="Accent3 5 4" xfId="3181" xr:uid="{00000000-0005-0000-0000-0000C70C0000}"/>
    <cellStyle name="Accent3 5 5" xfId="3403" xr:uid="{00000000-0005-0000-0000-0000C80C0000}"/>
    <cellStyle name="Accent3 5 6" xfId="3624" xr:uid="{00000000-0005-0000-0000-0000C90C0000}"/>
    <cellStyle name="Accent3 5 7" xfId="3833" xr:uid="{00000000-0005-0000-0000-0000CA0C0000}"/>
    <cellStyle name="Accent3 5 8" xfId="4004" xr:uid="{00000000-0005-0000-0000-0000CB0C0000}"/>
    <cellStyle name="Accent3 50" xfId="4008" xr:uid="{00000000-0005-0000-0000-0000CC0C0000}"/>
    <cellStyle name="Accent3 6" xfId="229" xr:uid="{00000000-0005-0000-0000-0000CD0C0000}"/>
    <cellStyle name="Accent3 6 2" xfId="6900" xr:uid="{00000000-0005-0000-0000-0000CE0C0000}"/>
    <cellStyle name="Accent3 7" xfId="270" xr:uid="{00000000-0005-0000-0000-0000CF0C0000}"/>
    <cellStyle name="Accent3 7 2" xfId="6901" xr:uid="{00000000-0005-0000-0000-0000D00C0000}"/>
    <cellStyle name="Accent3 8" xfId="311" xr:uid="{00000000-0005-0000-0000-0000D10C0000}"/>
    <cellStyle name="Accent3 8 2" xfId="6902" xr:uid="{00000000-0005-0000-0000-0000D20C0000}"/>
    <cellStyle name="Accent3 9" xfId="352" xr:uid="{00000000-0005-0000-0000-0000D30C0000}"/>
    <cellStyle name="Accent3 9 2" xfId="6903" xr:uid="{00000000-0005-0000-0000-0000D40C0000}"/>
    <cellStyle name="Accent4" xfId="31" builtinId="41" customBuiltin="1"/>
    <cellStyle name="Accent4 10" xfId="394" xr:uid="{00000000-0005-0000-0000-0000D60C0000}"/>
    <cellStyle name="Accent4 10 2" xfId="6904" xr:uid="{00000000-0005-0000-0000-0000D70C0000}"/>
    <cellStyle name="Accent4 11" xfId="435" xr:uid="{00000000-0005-0000-0000-0000D80C0000}"/>
    <cellStyle name="Accent4 11 2" xfId="6905" xr:uid="{00000000-0005-0000-0000-0000D90C0000}"/>
    <cellStyle name="Accent4 12" xfId="476" xr:uid="{00000000-0005-0000-0000-0000DA0C0000}"/>
    <cellStyle name="Accent4 12 2" xfId="6906" xr:uid="{00000000-0005-0000-0000-0000DB0C0000}"/>
    <cellStyle name="Accent4 13" xfId="517" xr:uid="{00000000-0005-0000-0000-0000DC0C0000}"/>
    <cellStyle name="Accent4 13 2" xfId="6907" xr:uid="{00000000-0005-0000-0000-0000DD0C0000}"/>
    <cellStyle name="Accent4 14" xfId="558" xr:uid="{00000000-0005-0000-0000-0000DE0C0000}"/>
    <cellStyle name="Accent4 14 2" xfId="6908" xr:uid="{00000000-0005-0000-0000-0000DF0C0000}"/>
    <cellStyle name="Accent4 14 3" xfId="7615" xr:uid="{00000000-0005-0000-0000-0000E00C0000}"/>
    <cellStyle name="Accent4 14_4.2 kt. samtrygg 2010" xfId="9153" xr:uid="{00000000-0005-0000-0000-0000E10C0000}"/>
    <cellStyle name="Accent4 15" xfId="599" xr:uid="{00000000-0005-0000-0000-0000E20C0000}"/>
    <cellStyle name="Accent4 15 2" xfId="6909" xr:uid="{00000000-0005-0000-0000-0000E30C0000}"/>
    <cellStyle name="Accent4 15 3" xfId="7648" xr:uid="{00000000-0005-0000-0000-0000E40C0000}"/>
    <cellStyle name="Accent4 15_4.2 kt. samtrygg 2010" xfId="8858" xr:uid="{00000000-0005-0000-0000-0000E50C0000}"/>
    <cellStyle name="Accent4 16" xfId="640" xr:uid="{00000000-0005-0000-0000-0000E60C0000}"/>
    <cellStyle name="Accent4 16 2" xfId="6910" xr:uid="{00000000-0005-0000-0000-0000E70C0000}"/>
    <cellStyle name="Accent4 16 3" xfId="7681" xr:uid="{00000000-0005-0000-0000-0000E80C0000}"/>
    <cellStyle name="Accent4 16_4.2 kt. samtrygg 2010" xfId="9614" xr:uid="{00000000-0005-0000-0000-0000E90C0000}"/>
    <cellStyle name="Accent4 17" xfId="681" xr:uid="{00000000-0005-0000-0000-0000EA0C0000}"/>
    <cellStyle name="Accent4 17 2" xfId="6911" xr:uid="{00000000-0005-0000-0000-0000EB0C0000}"/>
    <cellStyle name="Accent4 17 3" xfId="7714" xr:uid="{00000000-0005-0000-0000-0000EC0C0000}"/>
    <cellStyle name="Accent4 17_4.2 kt. samtrygg 2010" xfId="9676" xr:uid="{00000000-0005-0000-0000-0000ED0C0000}"/>
    <cellStyle name="Accent4 18" xfId="722" xr:uid="{00000000-0005-0000-0000-0000EE0C0000}"/>
    <cellStyle name="Accent4 18 2" xfId="6912" xr:uid="{00000000-0005-0000-0000-0000EF0C0000}"/>
    <cellStyle name="Accent4 18 3" xfId="7747" xr:uid="{00000000-0005-0000-0000-0000F00C0000}"/>
    <cellStyle name="Accent4 18_4.2 kt. samtrygg 2010" xfId="9653" xr:uid="{00000000-0005-0000-0000-0000F10C0000}"/>
    <cellStyle name="Accent4 19" xfId="763" xr:uid="{00000000-0005-0000-0000-0000F20C0000}"/>
    <cellStyle name="Accent4 19 2" xfId="6913" xr:uid="{00000000-0005-0000-0000-0000F30C0000}"/>
    <cellStyle name="Accent4 19 3" xfId="7780" xr:uid="{00000000-0005-0000-0000-0000F40C0000}"/>
    <cellStyle name="Accent4 19_4.2 kt. samtrygg 2010" xfId="10062" xr:uid="{00000000-0005-0000-0000-0000F50C0000}"/>
    <cellStyle name="Accent4 2" xfId="66" xr:uid="{00000000-0005-0000-0000-0000F60C0000}"/>
    <cellStyle name="Accent4 2 10" xfId="6186" xr:uid="{00000000-0005-0000-0000-0000F70C0000}"/>
    <cellStyle name="Accent4 2 11" xfId="6914" xr:uid="{00000000-0005-0000-0000-0000F80C0000}"/>
    <cellStyle name="Accent4 2 2" xfId="1933" xr:uid="{00000000-0005-0000-0000-0000F90C0000}"/>
    <cellStyle name="Accent4 2 2 2" xfId="6187" xr:uid="{00000000-0005-0000-0000-0000FA0C0000}"/>
    <cellStyle name="Accent4 2 2 3" xfId="6915" xr:uid="{00000000-0005-0000-0000-0000FB0C0000}"/>
    <cellStyle name="Accent4 2 3" xfId="1774" xr:uid="{00000000-0005-0000-0000-0000FC0C0000}"/>
    <cellStyle name="Accent4 2 3 2" xfId="6188" xr:uid="{00000000-0005-0000-0000-0000FD0C0000}"/>
    <cellStyle name="Accent4 2 3 3" xfId="6916" xr:uid="{00000000-0005-0000-0000-0000FE0C0000}"/>
    <cellStyle name="Accent4 2 4" xfId="3179" xr:uid="{00000000-0005-0000-0000-0000FF0C0000}"/>
    <cellStyle name="Accent4 2 4 2" xfId="6917" xr:uid="{00000000-0005-0000-0000-0000000D0000}"/>
    <cellStyle name="Accent4 2 5" xfId="3401" xr:uid="{00000000-0005-0000-0000-0000010D0000}"/>
    <cellStyle name="Accent4 2 5 2" xfId="6918" xr:uid="{00000000-0005-0000-0000-0000020D0000}"/>
    <cellStyle name="Accent4 2 6" xfId="3622" xr:uid="{00000000-0005-0000-0000-0000030D0000}"/>
    <cellStyle name="Accent4 2 7" xfId="3831" xr:uid="{00000000-0005-0000-0000-0000040D0000}"/>
    <cellStyle name="Accent4 2 8" xfId="4002" xr:uid="{00000000-0005-0000-0000-0000050D0000}"/>
    <cellStyle name="Accent4 2 9" xfId="5599" xr:uid="{00000000-0005-0000-0000-0000060D0000}"/>
    <cellStyle name="Accent4 20" xfId="804" xr:uid="{00000000-0005-0000-0000-0000070D0000}"/>
    <cellStyle name="Accent4 20 2" xfId="6919" xr:uid="{00000000-0005-0000-0000-0000080D0000}"/>
    <cellStyle name="Accent4 20 3" xfId="7813" xr:uid="{00000000-0005-0000-0000-0000090D0000}"/>
    <cellStyle name="Accent4 20_4.2 kt. samtrygg 2010" xfId="9016" xr:uid="{00000000-0005-0000-0000-00000A0D0000}"/>
    <cellStyle name="Accent4 21" xfId="845" xr:uid="{00000000-0005-0000-0000-00000B0D0000}"/>
    <cellStyle name="Accent4 21 2" xfId="6920" xr:uid="{00000000-0005-0000-0000-00000C0D0000}"/>
    <cellStyle name="Accent4 21 3" xfId="7846" xr:uid="{00000000-0005-0000-0000-00000D0D0000}"/>
    <cellStyle name="Accent4 21_4.2 kt. samtrygg 2010" xfId="10047" xr:uid="{00000000-0005-0000-0000-00000E0D0000}"/>
    <cellStyle name="Accent4 22" xfId="886" xr:uid="{00000000-0005-0000-0000-00000F0D0000}"/>
    <cellStyle name="Accent4 22 2" xfId="6921" xr:uid="{00000000-0005-0000-0000-0000100D0000}"/>
    <cellStyle name="Accent4 22 3" xfId="7879" xr:uid="{00000000-0005-0000-0000-0000110D0000}"/>
    <cellStyle name="Accent4 22_4.2 kt. samtrygg 2010" xfId="9788" xr:uid="{00000000-0005-0000-0000-0000120D0000}"/>
    <cellStyle name="Accent4 23" xfId="927" xr:uid="{00000000-0005-0000-0000-0000130D0000}"/>
    <cellStyle name="Accent4 23 2" xfId="6922" xr:uid="{00000000-0005-0000-0000-0000140D0000}"/>
    <cellStyle name="Accent4 23 3" xfId="7912" xr:uid="{00000000-0005-0000-0000-0000150D0000}"/>
    <cellStyle name="Accent4 23_4.2 kt. samtrygg 2010" xfId="9645" xr:uid="{00000000-0005-0000-0000-0000160D0000}"/>
    <cellStyle name="Accent4 24" xfId="968" xr:uid="{00000000-0005-0000-0000-0000170D0000}"/>
    <cellStyle name="Accent4 24 2" xfId="6923" xr:uid="{00000000-0005-0000-0000-0000180D0000}"/>
    <cellStyle name="Accent4 24 3" xfId="7945" xr:uid="{00000000-0005-0000-0000-0000190D0000}"/>
    <cellStyle name="Accent4 24_4.2 kt. samtrygg 2010" xfId="8829" xr:uid="{00000000-0005-0000-0000-00001A0D0000}"/>
    <cellStyle name="Accent4 25" xfId="1009" xr:uid="{00000000-0005-0000-0000-00001B0D0000}"/>
    <cellStyle name="Accent4 25 2" xfId="6924" xr:uid="{00000000-0005-0000-0000-00001C0D0000}"/>
    <cellStyle name="Accent4 25 3" xfId="7978" xr:uid="{00000000-0005-0000-0000-00001D0D0000}"/>
    <cellStyle name="Accent4 25_4.2 kt. samtrygg 2010" xfId="10271" xr:uid="{00000000-0005-0000-0000-00001E0D0000}"/>
    <cellStyle name="Accent4 26" xfId="1050" xr:uid="{00000000-0005-0000-0000-00001F0D0000}"/>
    <cellStyle name="Accent4 26 2" xfId="6925" xr:uid="{00000000-0005-0000-0000-0000200D0000}"/>
    <cellStyle name="Accent4 26 3" xfId="8011" xr:uid="{00000000-0005-0000-0000-0000210D0000}"/>
    <cellStyle name="Accent4 26_4.2 kt. samtrygg 2010" xfId="9983" xr:uid="{00000000-0005-0000-0000-0000220D0000}"/>
    <cellStyle name="Accent4 27" xfId="1091" xr:uid="{00000000-0005-0000-0000-0000230D0000}"/>
    <cellStyle name="Accent4 27 2" xfId="6926" xr:uid="{00000000-0005-0000-0000-0000240D0000}"/>
    <cellStyle name="Accent4 27 3" xfId="8044" xr:uid="{00000000-0005-0000-0000-0000250D0000}"/>
    <cellStyle name="Accent4 27_4.2 kt. samtrygg 2010" xfId="9337" xr:uid="{00000000-0005-0000-0000-0000260D0000}"/>
    <cellStyle name="Accent4 28" xfId="1132" xr:uid="{00000000-0005-0000-0000-0000270D0000}"/>
    <cellStyle name="Accent4 28 2" xfId="6927" xr:uid="{00000000-0005-0000-0000-0000280D0000}"/>
    <cellStyle name="Accent4 28 3" xfId="8077" xr:uid="{00000000-0005-0000-0000-0000290D0000}"/>
    <cellStyle name="Accent4 28_4.2 kt. samtrygg 2010" xfId="9360" xr:uid="{00000000-0005-0000-0000-00002A0D0000}"/>
    <cellStyle name="Accent4 29" xfId="1173" xr:uid="{00000000-0005-0000-0000-00002B0D0000}"/>
    <cellStyle name="Accent4 29 2" xfId="6928" xr:uid="{00000000-0005-0000-0000-00002C0D0000}"/>
    <cellStyle name="Accent4 29 3" xfId="8110" xr:uid="{00000000-0005-0000-0000-00002D0D0000}"/>
    <cellStyle name="Accent4 29_4.2 kt. samtrygg 2010" xfId="8658" xr:uid="{00000000-0005-0000-0000-00002E0D0000}"/>
    <cellStyle name="Accent4 3" xfId="107" xr:uid="{00000000-0005-0000-0000-00002F0D0000}"/>
    <cellStyle name="Accent4 3 2" xfId="1935" xr:uid="{00000000-0005-0000-0000-0000300D0000}"/>
    <cellStyle name="Accent4 3 3" xfId="2844" xr:uid="{00000000-0005-0000-0000-0000310D0000}"/>
    <cellStyle name="Accent4 3 3 2" xfId="6929" xr:uid="{00000000-0005-0000-0000-0000320D0000}"/>
    <cellStyle name="Accent4 3 3 3" xfId="8392" xr:uid="{00000000-0005-0000-0000-0000330D0000}"/>
    <cellStyle name="Accent4 3 3_4.2 kt. samtrygg 2010" xfId="9750" xr:uid="{00000000-0005-0000-0000-0000340D0000}"/>
    <cellStyle name="Accent4 3 4" xfId="3177" xr:uid="{00000000-0005-0000-0000-0000350D0000}"/>
    <cellStyle name="Accent4 3 5" xfId="3399" xr:uid="{00000000-0005-0000-0000-0000360D0000}"/>
    <cellStyle name="Accent4 3 6" xfId="3620" xr:uid="{00000000-0005-0000-0000-0000370D0000}"/>
    <cellStyle name="Accent4 3 7" xfId="3829" xr:uid="{00000000-0005-0000-0000-0000380D0000}"/>
    <cellStyle name="Accent4 3 8" xfId="4001" xr:uid="{00000000-0005-0000-0000-0000390D0000}"/>
    <cellStyle name="Accent4 30" xfId="1214" xr:uid="{00000000-0005-0000-0000-00003A0D0000}"/>
    <cellStyle name="Accent4 30 2" xfId="6930" xr:uid="{00000000-0005-0000-0000-00003B0D0000}"/>
    <cellStyle name="Accent4 30 3" xfId="8143" xr:uid="{00000000-0005-0000-0000-00003C0D0000}"/>
    <cellStyle name="Accent4 30_4.2 kt. samtrygg 2010" xfId="10127" xr:uid="{00000000-0005-0000-0000-00003D0D0000}"/>
    <cellStyle name="Accent4 31" xfId="1255" xr:uid="{00000000-0005-0000-0000-00003E0D0000}"/>
    <cellStyle name="Accent4 31 2" xfId="6931" xr:uid="{00000000-0005-0000-0000-00003F0D0000}"/>
    <cellStyle name="Accent4 31 3" xfId="8176" xr:uid="{00000000-0005-0000-0000-0000400D0000}"/>
    <cellStyle name="Accent4 31_4.2 kt. samtrygg 2010" xfId="8660" xr:uid="{00000000-0005-0000-0000-0000410D0000}"/>
    <cellStyle name="Accent4 32" xfId="1297" xr:uid="{00000000-0005-0000-0000-0000420D0000}"/>
    <cellStyle name="Accent4 32 2" xfId="6932" xr:uid="{00000000-0005-0000-0000-0000430D0000}"/>
    <cellStyle name="Accent4 32 3" xfId="8209" xr:uid="{00000000-0005-0000-0000-0000440D0000}"/>
    <cellStyle name="Accent4 32_4.2 kt. samtrygg 2010" xfId="8695" xr:uid="{00000000-0005-0000-0000-0000450D0000}"/>
    <cellStyle name="Accent4 33" xfId="1338" xr:uid="{00000000-0005-0000-0000-0000460D0000}"/>
    <cellStyle name="Accent4 33 2" xfId="6933" xr:uid="{00000000-0005-0000-0000-0000470D0000}"/>
    <cellStyle name="Accent4 33 3" xfId="8242" xr:uid="{00000000-0005-0000-0000-0000480D0000}"/>
    <cellStyle name="Accent4 33_4.2 kt. samtrygg 2010" xfId="9536" xr:uid="{00000000-0005-0000-0000-0000490D0000}"/>
    <cellStyle name="Accent4 34" xfId="1379" xr:uid="{00000000-0005-0000-0000-00004A0D0000}"/>
    <cellStyle name="Accent4 34 2" xfId="6934" xr:uid="{00000000-0005-0000-0000-00004B0D0000}"/>
    <cellStyle name="Accent4 34 3" xfId="8275" xr:uid="{00000000-0005-0000-0000-00004C0D0000}"/>
    <cellStyle name="Accent4 34_4.2 kt. samtrygg 2010" xfId="9953" xr:uid="{00000000-0005-0000-0000-00004D0D0000}"/>
    <cellStyle name="Accent4 35" xfId="1420" xr:uid="{00000000-0005-0000-0000-00004E0D0000}"/>
    <cellStyle name="Accent4 35 2" xfId="6935" xr:uid="{00000000-0005-0000-0000-00004F0D0000}"/>
    <cellStyle name="Accent4 35 3" xfId="8308" xr:uid="{00000000-0005-0000-0000-0000500D0000}"/>
    <cellStyle name="Accent4 35_4.2 kt. samtrygg 2010" xfId="9115" xr:uid="{00000000-0005-0000-0000-0000510D0000}"/>
    <cellStyle name="Accent4 36" xfId="1461" xr:uid="{00000000-0005-0000-0000-0000520D0000}"/>
    <cellStyle name="Accent4 37" xfId="1502" xr:uid="{00000000-0005-0000-0000-0000530D0000}"/>
    <cellStyle name="Accent4 38" xfId="1543" xr:uid="{00000000-0005-0000-0000-0000540D0000}"/>
    <cellStyle name="Accent4 39" xfId="1584" xr:uid="{00000000-0005-0000-0000-0000550D0000}"/>
    <cellStyle name="Accent4 4" xfId="148" xr:uid="{00000000-0005-0000-0000-0000560D0000}"/>
    <cellStyle name="Accent4 4 2" xfId="1936" xr:uid="{00000000-0005-0000-0000-0000570D0000}"/>
    <cellStyle name="Accent4 4 3" xfId="2846" xr:uid="{00000000-0005-0000-0000-0000580D0000}"/>
    <cellStyle name="Accent4 4 3 2" xfId="6936" xr:uid="{00000000-0005-0000-0000-0000590D0000}"/>
    <cellStyle name="Accent4 4 3 3" xfId="8393" xr:uid="{00000000-0005-0000-0000-00005A0D0000}"/>
    <cellStyle name="Accent4 4 3_4.2 kt. samtrygg 2010" xfId="10005" xr:uid="{00000000-0005-0000-0000-00005B0D0000}"/>
    <cellStyle name="Accent4 4 4" xfId="3175" xr:uid="{00000000-0005-0000-0000-00005C0D0000}"/>
    <cellStyle name="Accent4 4 5" xfId="3397" xr:uid="{00000000-0005-0000-0000-00005D0D0000}"/>
    <cellStyle name="Accent4 4 6" xfId="3618" xr:uid="{00000000-0005-0000-0000-00005E0D0000}"/>
    <cellStyle name="Accent4 4 7" xfId="3828" xr:uid="{00000000-0005-0000-0000-00005F0D0000}"/>
    <cellStyle name="Accent4 4 8" xfId="4000" xr:uid="{00000000-0005-0000-0000-0000600D0000}"/>
    <cellStyle name="Accent4 40" xfId="1625" xr:uid="{00000000-0005-0000-0000-0000610D0000}"/>
    <cellStyle name="Accent4 41" xfId="1666" xr:uid="{00000000-0005-0000-0000-0000620D0000}"/>
    <cellStyle name="Accent4 42" xfId="1707" xr:uid="{00000000-0005-0000-0000-0000630D0000}"/>
    <cellStyle name="Accent4 43" xfId="1749" xr:uid="{00000000-0005-0000-0000-0000640D0000}"/>
    <cellStyle name="Accent4 44" xfId="1932" xr:uid="{00000000-0005-0000-0000-0000650D0000}"/>
    <cellStyle name="Accent4 45" xfId="1776" xr:uid="{00000000-0005-0000-0000-0000660D0000}"/>
    <cellStyle name="Accent4 46" xfId="3180" xr:uid="{00000000-0005-0000-0000-0000670D0000}"/>
    <cellStyle name="Accent4 47" xfId="3402" xr:uid="{00000000-0005-0000-0000-0000680D0000}"/>
    <cellStyle name="Accent4 48" xfId="3623" xr:uid="{00000000-0005-0000-0000-0000690D0000}"/>
    <cellStyle name="Accent4 49" xfId="3832" xr:uid="{00000000-0005-0000-0000-00006A0D0000}"/>
    <cellStyle name="Accent4 5" xfId="189" xr:uid="{00000000-0005-0000-0000-00006B0D0000}"/>
    <cellStyle name="Accent4 5 2" xfId="1938" xr:uid="{00000000-0005-0000-0000-00006C0D0000}"/>
    <cellStyle name="Accent4 5 2 2" xfId="6937" xr:uid="{00000000-0005-0000-0000-00006D0D0000}"/>
    <cellStyle name="Accent4 5 2 3" xfId="8357" xr:uid="{00000000-0005-0000-0000-00006E0D0000}"/>
    <cellStyle name="Accent4 5 2_4.2 kt. samtrygg 2010" xfId="10111" xr:uid="{00000000-0005-0000-0000-00006F0D0000}"/>
    <cellStyle name="Accent4 5 3" xfId="2847" xr:uid="{00000000-0005-0000-0000-0000700D0000}"/>
    <cellStyle name="Accent4 5 4" xfId="3174" xr:uid="{00000000-0005-0000-0000-0000710D0000}"/>
    <cellStyle name="Accent4 5 5" xfId="3396" xr:uid="{00000000-0005-0000-0000-0000720D0000}"/>
    <cellStyle name="Accent4 5 6" xfId="3617" xr:uid="{00000000-0005-0000-0000-0000730D0000}"/>
    <cellStyle name="Accent4 5 7" xfId="3827" xr:uid="{00000000-0005-0000-0000-0000740D0000}"/>
    <cellStyle name="Accent4 5 8" xfId="3999" xr:uid="{00000000-0005-0000-0000-0000750D0000}"/>
    <cellStyle name="Accent4 50" xfId="4003" xr:uid="{00000000-0005-0000-0000-0000760D0000}"/>
    <cellStyle name="Accent4 6" xfId="230" xr:uid="{00000000-0005-0000-0000-0000770D0000}"/>
    <cellStyle name="Accent4 6 2" xfId="6938" xr:uid="{00000000-0005-0000-0000-0000780D0000}"/>
    <cellStyle name="Accent4 7" xfId="271" xr:uid="{00000000-0005-0000-0000-0000790D0000}"/>
    <cellStyle name="Accent4 7 2" xfId="6939" xr:uid="{00000000-0005-0000-0000-00007A0D0000}"/>
    <cellStyle name="Accent4 8" xfId="312" xr:uid="{00000000-0005-0000-0000-00007B0D0000}"/>
    <cellStyle name="Accent4 8 2" xfId="6940" xr:uid="{00000000-0005-0000-0000-00007C0D0000}"/>
    <cellStyle name="Accent4 9" xfId="353" xr:uid="{00000000-0005-0000-0000-00007D0D0000}"/>
    <cellStyle name="Accent4 9 2" xfId="6941" xr:uid="{00000000-0005-0000-0000-00007E0D0000}"/>
    <cellStyle name="Accent5" xfId="35" builtinId="45" customBuiltin="1"/>
    <cellStyle name="Accent5 10" xfId="395" xr:uid="{00000000-0005-0000-0000-0000800D0000}"/>
    <cellStyle name="Accent5 10 2" xfId="6942" xr:uid="{00000000-0005-0000-0000-0000810D0000}"/>
    <cellStyle name="Accent5 11" xfId="436" xr:uid="{00000000-0005-0000-0000-0000820D0000}"/>
    <cellStyle name="Accent5 11 2" xfId="6943" xr:uid="{00000000-0005-0000-0000-0000830D0000}"/>
    <cellStyle name="Accent5 12" xfId="477" xr:uid="{00000000-0005-0000-0000-0000840D0000}"/>
    <cellStyle name="Accent5 12 2" xfId="6944" xr:uid="{00000000-0005-0000-0000-0000850D0000}"/>
    <cellStyle name="Accent5 13" xfId="518" xr:uid="{00000000-0005-0000-0000-0000860D0000}"/>
    <cellStyle name="Accent5 13 2" xfId="6945" xr:uid="{00000000-0005-0000-0000-0000870D0000}"/>
    <cellStyle name="Accent5 14" xfId="559" xr:uid="{00000000-0005-0000-0000-0000880D0000}"/>
    <cellStyle name="Accent5 14 2" xfId="6946" xr:uid="{00000000-0005-0000-0000-0000890D0000}"/>
    <cellStyle name="Accent5 14 3" xfId="7616" xr:uid="{00000000-0005-0000-0000-00008A0D0000}"/>
    <cellStyle name="Accent5 14_4.2 kt. samtrygg 2010" xfId="9121" xr:uid="{00000000-0005-0000-0000-00008B0D0000}"/>
    <cellStyle name="Accent5 15" xfId="600" xr:uid="{00000000-0005-0000-0000-00008C0D0000}"/>
    <cellStyle name="Accent5 15 2" xfId="6947" xr:uid="{00000000-0005-0000-0000-00008D0D0000}"/>
    <cellStyle name="Accent5 15 3" xfId="7649" xr:uid="{00000000-0005-0000-0000-00008E0D0000}"/>
    <cellStyle name="Accent5 15_4.2 kt. samtrygg 2010" xfId="10259" xr:uid="{00000000-0005-0000-0000-00008F0D0000}"/>
    <cellStyle name="Accent5 16" xfId="641" xr:uid="{00000000-0005-0000-0000-0000900D0000}"/>
    <cellStyle name="Accent5 16 2" xfId="6948" xr:uid="{00000000-0005-0000-0000-0000910D0000}"/>
    <cellStyle name="Accent5 16 3" xfId="7682" xr:uid="{00000000-0005-0000-0000-0000920D0000}"/>
    <cellStyle name="Accent5 16_4.2 kt. samtrygg 2010" xfId="9712" xr:uid="{00000000-0005-0000-0000-0000930D0000}"/>
    <cellStyle name="Accent5 17" xfId="682" xr:uid="{00000000-0005-0000-0000-0000940D0000}"/>
    <cellStyle name="Accent5 17 2" xfId="6949" xr:uid="{00000000-0005-0000-0000-0000950D0000}"/>
    <cellStyle name="Accent5 17 3" xfId="7715" xr:uid="{00000000-0005-0000-0000-0000960D0000}"/>
    <cellStyle name="Accent5 17_4.2 kt. samtrygg 2010" xfId="10021" xr:uid="{00000000-0005-0000-0000-0000970D0000}"/>
    <cellStyle name="Accent5 18" xfId="723" xr:uid="{00000000-0005-0000-0000-0000980D0000}"/>
    <cellStyle name="Accent5 18 2" xfId="6950" xr:uid="{00000000-0005-0000-0000-0000990D0000}"/>
    <cellStyle name="Accent5 18 3" xfId="7748" xr:uid="{00000000-0005-0000-0000-00009A0D0000}"/>
    <cellStyle name="Accent5 18_4.2 kt. samtrygg 2010" xfId="9956" xr:uid="{00000000-0005-0000-0000-00009B0D0000}"/>
    <cellStyle name="Accent5 19" xfId="764" xr:uid="{00000000-0005-0000-0000-00009C0D0000}"/>
    <cellStyle name="Accent5 19 2" xfId="6951" xr:uid="{00000000-0005-0000-0000-00009D0D0000}"/>
    <cellStyle name="Accent5 19 3" xfId="7781" xr:uid="{00000000-0005-0000-0000-00009E0D0000}"/>
    <cellStyle name="Accent5 19_4.2 kt. samtrygg 2010" xfId="9982" xr:uid="{00000000-0005-0000-0000-00009F0D0000}"/>
    <cellStyle name="Accent5 2" xfId="67" xr:uid="{00000000-0005-0000-0000-0000A00D0000}"/>
    <cellStyle name="Accent5 2 10" xfId="6952" xr:uid="{00000000-0005-0000-0000-0000A10D0000}"/>
    <cellStyle name="Accent5 2 2" xfId="1940" xr:uid="{00000000-0005-0000-0000-0000A20D0000}"/>
    <cellStyle name="Accent5 2 2 2" xfId="6953" xr:uid="{00000000-0005-0000-0000-0000A30D0000}"/>
    <cellStyle name="Accent5 2 3" xfId="2849" xr:uid="{00000000-0005-0000-0000-0000A40D0000}"/>
    <cellStyle name="Accent5 2 3 2" xfId="6954" xr:uid="{00000000-0005-0000-0000-0000A50D0000}"/>
    <cellStyle name="Accent5 2 4" xfId="3172" xr:uid="{00000000-0005-0000-0000-0000A60D0000}"/>
    <cellStyle name="Accent5 2 4 2" xfId="6955" xr:uid="{00000000-0005-0000-0000-0000A70D0000}"/>
    <cellStyle name="Accent5 2 5" xfId="3394" xr:uid="{00000000-0005-0000-0000-0000A80D0000}"/>
    <cellStyle name="Accent5 2 5 2" xfId="6956" xr:uid="{00000000-0005-0000-0000-0000A90D0000}"/>
    <cellStyle name="Accent5 2 6" xfId="3615" xr:uid="{00000000-0005-0000-0000-0000AA0D0000}"/>
    <cellStyle name="Accent5 2 7" xfId="3825" xr:uid="{00000000-0005-0000-0000-0000AB0D0000}"/>
    <cellStyle name="Accent5 2 8" xfId="3997" xr:uid="{00000000-0005-0000-0000-0000AC0D0000}"/>
    <cellStyle name="Accent5 2 9" xfId="5788" xr:uid="{00000000-0005-0000-0000-0000AD0D0000}"/>
    <cellStyle name="Accent5 20" xfId="805" xr:uid="{00000000-0005-0000-0000-0000AE0D0000}"/>
    <cellStyle name="Accent5 20 2" xfId="6957" xr:uid="{00000000-0005-0000-0000-0000AF0D0000}"/>
    <cellStyle name="Accent5 20 3" xfId="7814" xr:uid="{00000000-0005-0000-0000-0000B00D0000}"/>
    <cellStyle name="Accent5 20_4.2 kt. samtrygg 2010" xfId="8684" xr:uid="{00000000-0005-0000-0000-0000B10D0000}"/>
    <cellStyle name="Accent5 21" xfId="846" xr:uid="{00000000-0005-0000-0000-0000B20D0000}"/>
    <cellStyle name="Accent5 21 2" xfId="6958" xr:uid="{00000000-0005-0000-0000-0000B30D0000}"/>
    <cellStyle name="Accent5 21 3" xfId="7847" xr:uid="{00000000-0005-0000-0000-0000B40D0000}"/>
    <cellStyle name="Accent5 21_4.2 kt. samtrygg 2010" xfId="9808" xr:uid="{00000000-0005-0000-0000-0000B50D0000}"/>
    <cellStyle name="Accent5 22" xfId="887" xr:uid="{00000000-0005-0000-0000-0000B60D0000}"/>
    <cellStyle name="Accent5 22 2" xfId="6959" xr:uid="{00000000-0005-0000-0000-0000B70D0000}"/>
    <cellStyle name="Accent5 22 3" xfId="7880" xr:uid="{00000000-0005-0000-0000-0000B80D0000}"/>
    <cellStyle name="Accent5 22_4.2 kt. samtrygg 2010" xfId="9447" xr:uid="{00000000-0005-0000-0000-0000B90D0000}"/>
    <cellStyle name="Accent5 23" xfId="928" xr:uid="{00000000-0005-0000-0000-0000BA0D0000}"/>
    <cellStyle name="Accent5 23 2" xfId="6960" xr:uid="{00000000-0005-0000-0000-0000BB0D0000}"/>
    <cellStyle name="Accent5 23 3" xfId="7913" xr:uid="{00000000-0005-0000-0000-0000BC0D0000}"/>
    <cellStyle name="Accent5 23_4.2 kt. samtrygg 2010" xfId="8867" xr:uid="{00000000-0005-0000-0000-0000BD0D0000}"/>
    <cellStyle name="Accent5 24" xfId="969" xr:uid="{00000000-0005-0000-0000-0000BE0D0000}"/>
    <cellStyle name="Accent5 24 2" xfId="6961" xr:uid="{00000000-0005-0000-0000-0000BF0D0000}"/>
    <cellStyle name="Accent5 24 3" xfId="7946" xr:uid="{00000000-0005-0000-0000-0000C00D0000}"/>
    <cellStyle name="Accent5 24_4.2 kt. samtrygg 2010" xfId="8610" xr:uid="{00000000-0005-0000-0000-0000C10D0000}"/>
    <cellStyle name="Accent5 25" xfId="1010" xr:uid="{00000000-0005-0000-0000-0000C20D0000}"/>
    <cellStyle name="Accent5 25 2" xfId="6962" xr:uid="{00000000-0005-0000-0000-0000C30D0000}"/>
    <cellStyle name="Accent5 25 3" xfId="7979" xr:uid="{00000000-0005-0000-0000-0000C40D0000}"/>
    <cellStyle name="Accent5 25_4.2 kt. samtrygg 2010" xfId="9262" xr:uid="{00000000-0005-0000-0000-0000C50D0000}"/>
    <cellStyle name="Accent5 26" xfId="1051" xr:uid="{00000000-0005-0000-0000-0000C60D0000}"/>
    <cellStyle name="Accent5 26 2" xfId="6963" xr:uid="{00000000-0005-0000-0000-0000C70D0000}"/>
    <cellStyle name="Accent5 26 3" xfId="8012" xr:uid="{00000000-0005-0000-0000-0000C80D0000}"/>
    <cellStyle name="Accent5 26_4.2 kt. samtrygg 2010" xfId="10110" xr:uid="{00000000-0005-0000-0000-0000C90D0000}"/>
    <cellStyle name="Accent5 27" xfId="1092" xr:uid="{00000000-0005-0000-0000-0000CA0D0000}"/>
    <cellStyle name="Accent5 27 2" xfId="6964" xr:uid="{00000000-0005-0000-0000-0000CB0D0000}"/>
    <cellStyle name="Accent5 27 3" xfId="8045" xr:uid="{00000000-0005-0000-0000-0000CC0D0000}"/>
    <cellStyle name="Accent5 27_4.2 kt. samtrygg 2010" xfId="8814" xr:uid="{00000000-0005-0000-0000-0000CD0D0000}"/>
    <cellStyle name="Accent5 28" xfId="1133" xr:uid="{00000000-0005-0000-0000-0000CE0D0000}"/>
    <cellStyle name="Accent5 28 2" xfId="6965" xr:uid="{00000000-0005-0000-0000-0000CF0D0000}"/>
    <cellStyle name="Accent5 28 3" xfId="8078" xr:uid="{00000000-0005-0000-0000-0000D00D0000}"/>
    <cellStyle name="Accent5 28_4.2 kt. samtrygg 2010" xfId="10122" xr:uid="{00000000-0005-0000-0000-0000D10D0000}"/>
    <cellStyle name="Accent5 29" xfId="1174" xr:uid="{00000000-0005-0000-0000-0000D20D0000}"/>
    <cellStyle name="Accent5 29 2" xfId="6966" xr:uid="{00000000-0005-0000-0000-0000D30D0000}"/>
    <cellStyle name="Accent5 29 3" xfId="8111" xr:uid="{00000000-0005-0000-0000-0000D40D0000}"/>
    <cellStyle name="Accent5 29_4.2 kt. samtrygg 2010" xfId="8758" xr:uid="{00000000-0005-0000-0000-0000D50D0000}"/>
    <cellStyle name="Accent5 3" xfId="108" xr:uid="{00000000-0005-0000-0000-0000D60D0000}"/>
    <cellStyle name="Accent5 3 2" xfId="1942" xr:uid="{00000000-0005-0000-0000-0000D70D0000}"/>
    <cellStyle name="Accent5 3 3" xfId="2851" xr:uid="{00000000-0005-0000-0000-0000D80D0000}"/>
    <cellStyle name="Accent5 3 3 2" xfId="6967" xr:uid="{00000000-0005-0000-0000-0000D90D0000}"/>
    <cellStyle name="Accent5 3 3 3" xfId="8394" xr:uid="{00000000-0005-0000-0000-0000DA0D0000}"/>
    <cellStyle name="Accent5 3 3_4.2 kt. samtrygg 2010" xfId="8798" xr:uid="{00000000-0005-0000-0000-0000DB0D0000}"/>
    <cellStyle name="Accent5 3 4" xfId="3169" xr:uid="{00000000-0005-0000-0000-0000DC0D0000}"/>
    <cellStyle name="Accent5 3 5" xfId="3391" xr:uid="{00000000-0005-0000-0000-0000DD0D0000}"/>
    <cellStyle name="Accent5 3 6" xfId="3612" xr:uid="{00000000-0005-0000-0000-0000DE0D0000}"/>
    <cellStyle name="Accent5 3 7" xfId="3823" xr:uid="{00000000-0005-0000-0000-0000DF0D0000}"/>
    <cellStyle name="Accent5 3 8" xfId="3995" xr:uid="{00000000-0005-0000-0000-0000E00D0000}"/>
    <cellStyle name="Accent5 30" xfId="1215" xr:uid="{00000000-0005-0000-0000-0000E10D0000}"/>
    <cellStyle name="Accent5 30 2" xfId="6968" xr:uid="{00000000-0005-0000-0000-0000E20D0000}"/>
    <cellStyle name="Accent5 30 3" xfId="8144" xr:uid="{00000000-0005-0000-0000-0000E30D0000}"/>
    <cellStyle name="Accent5 30_4.2 kt. samtrygg 2010" xfId="9880" xr:uid="{00000000-0005-0000-0000-0000E40D0000}"/>
    <cellStyle name="Accent5 31" xfId="1256" xr:uid="{00000000-0005-0000-0000-0000E50D0000}"/>
    <cellStyle name="Accent5 31 2" xfId="6969" xr:uid="{00000000-0005-0000-0000-0000E60D0000}"/>
    <cellStyle name="Accent5 31 3" xfId="8177" xr:uid="{00000000-0005-0000-0000-0000E70D0000}"/>
    <cellStyle name="Accent5 31_4.2 kt. samtrygg 2010" xfId="10180" xr:uid="{00000000-0005-0000-0000-0000E80D0000}"/>
    <cellStyle name="Accent5 32" xfId="1298" xr:uid="{00000000-0005-0000-0000-0000E90D0000}"/>
    <cellStyle name="Accent5 32 2" xfId="6970" xr:uid="{00000000-0005-0000-0000-0000EA0D0000}"/>
    <cellStyle name="Accent5 32 3" xfId="8210" xr:uid="{00000000-0005-0000-0000-0000EB0D0000}"/>
    <cellStyle name="Accent5 32_4.2 kt. samtrygg 2010" xfId="10154" xr:uid="{00000000-0005-0000-0000-0000EC0D0000}"/>
    <cellStyle name="Accent5 33" xfId="1339" xr:uid="{00000000-0005-0000-0000-0000ED0D0000}"/>
    <cellStyle name="Accent5 33 2" xfId="6971" xr:uid="{00000000-0005-0000-0000-0000EE0D0000}"/>
    <cellStyle name="Accent5 33 3" xfId="8243" xr:uid="{00000000-0005-0000-0000-0000EF0D0000}"/>
    <cellStyle name="Accent5 33_4.2 kt. samtrygg 2010" xfId="9361" xr:uid="{00000000-0005-0000-0000-0000F00D0000}"/>
    <cellStyle name="Accent5 34" xfId="1380" xr:uid="{00000000-0005-0000-0000-0000F10D0000}"/>
    <cellStyle name="Accent5 34 2" xfId="6972" xr:uid="{00000000-0005-0000-0000-0000F20D0000}"/>
    <cellStyle name="Accent5 34 3" xfId="8276" xr:uid="{00000000-0005-0000-0000-0000F30D0000}"/>
    <cellStyle name="Accent5 34_4.2 kt. samtrygg 2010" xfId="8810" xr:uid="{00000000-0005-0000-0000-0000F40D0000}"/>
    <cellStyle name="Accent5 35" xfId="1421" xr:uid="{00000000-0005-0000-0000-0000F50D0000}"/>
    <cellStyle name="Accent5 35 2" xfId="6973" xr:uid="{00000000-0005-0000-0000-0000F60D0000}"/>
    <cellStyle name="Accent5 35 3" xfId="8309" xr:uid="{00000000-0005-0000-0000-0000F70D0000}"/>
    <cellStyle name="Accent5 35_4.2 kt. samtrygg 2010" xfId="9835" xr:uid="{00000000-0005-0000-0000-0000F80D0000}"/>
    <cellStyle name="Accent5 36" xfId="1462" xr:uid="{00000000-0005-0000-0000-0000F90D0000}"/>
    <cellStyle name="Accent5 37" xfId="1503" xr:uid="{00000000-0005-0000-0000-0000FA0D0000}"/>
    <cellStyle name="Accent5 38" xfId="1544" xr:uid="{00000000-0005-0000-0000-0000FB0D0000}"/>
    <cellStyle name="Accent5 39" xfId="1585" xr:uid="{00000000-0005-0000-0000-0000FC0D0000}"/>
    <cellStyle name="Accent5 4" xfId="149" xr:uid="{00000000-0005-0000-0000-0000FD0D0000}"/>
    <cellStyle name="Accent5 4 2" xfId="1944" xr:uid="{00000000-0005-0000-0000-0000FE0D0000}"/>
    <cellStyle name="Accent5 4 3" xfId="2852" xr:uid="{00000000-0005-0000-0000-0000FF0D0000}"/>
    <cellStyle name="Accent5 4 3 2" xfId="6974" xr:uid="{00000000-0005-0000-0000-0000000E0000}"/>
    <cellStyle name="Accent5 4 3 3" xfId="8395" xr:uid="{00000000-0005-0000-0000-0000010E0000}"/>
    <cellStyle name="Accent5 4 3_4.2 kt. samtrygg 2010" xfId="9780" xr:uid="{00000000-0005-0000-0000-0000020E0000}"/>
    <cellStyle name="Accent5 4 4" xfId="3168" xr:uid="{00000000-0005-0000-0000-0000030E0000}"/>
    <cellStyle name="Accent5 4 5" xfId="3390" xr:uid="{00000000-0005-0000-0000-0000040E0000}"/>
    <cellStyle name="Accent5 4 6" xfId="3611" xr:uid="{00000000-0005-0000-0000-0000050E0000}"/>
    <cellStyle name="Accent5 4 7" xfId="3822" xr:uid="{00000000-0005-0000-0000-0000060E0000}"/>
    <cellStyle name="Accent5 4 8" xfId="3994" xr:uid="{00000000-0005-0000-0000-0000070E0000}"/>
    <cellStyle name="Accent5 40" xfId="1626" xr:uid="{00000000-0005-0000-0000-0000080E0000}"/>
    <cellStyle name="Accent5 41" xfId="1667" xr:uid="{00000000-0005-0000-0000-0000090E0000}"/>
    <cellStyle name="Accent5 42" xfId="1708" xr:uid="{00000000-0005-0000-0000-00000A0E0000}"/>
    <cellStyle name="Accent5 43" xfId="1750" xr:uid="{00000000-0005-0000-0000-00000B0E0000}"/>
    <cellStyle name="Accent5 44" xfId="1939" xr:uid="{00000000-0005-0000-0000-00000C0E0000}"/>
    <cellStyle name="Accent5 45" xfId="2848" xr:uid="{00000000-0005-0000-0000-00000D0E0000}"/>
    <cellStyle name="Accent5 46" xfId="3173" xr:uid="{00000000-0005-0000-0000-00000E0E0000}"/>
    <cellStyle name="Accent5 47" xfId="3395" xr:uid="{00000000-0005-0000-0000-00000F0E0000}"/>
    <cellStyle name="Accent5 48" xfId="3616" xr:uid="{00000000-0005-0000-0000-0000100E0000}"/>
    <cellStyle name="Accent5 49" xfId="3826" xr:uid="{00000000-0005-0000-0000-0000110E0000}"/>
    <cellStyle name="Accent5 5" xfId="190" xr:uid="{00000000-0005-0000-0000-0000120E0000}"/>
    <cellStyle name="Accent5 5 2" xfId="1946" xr:uid="{00000000-0005-0000-0000-0000130E0000}"/>
    <cellStyle name="Accent5 5 2 2" xfId="6975" xr:uid="{00000000-0005-0000-0000-0000140E0000}"/>
    <cellStyle name="Accent5 5 2 3" xfId="8358" xr:uid="{00000000-0005-0000-0000-0000150E0000}"/>
    <cellStyle name="Accent5 5 2_4.2 kt. samtrygg 2010" xfId="9071" xr:uid="{00000000-0005-0000-0000-0000160E0000}"/>
    <cellStyle name="Accent5 5 3" xfId="2854" xr:uid="{00000000-0005-0000-0000-0000170E0000}"/>
    <cellStyle name="Accent5 5 4" xfId="3166" xr:uid="{00000000-0005-0000-0000-0000180E0000}"/>
    <cellStyle name="Accent5 5 5" xfId="3388" xr:uid="{00000000-0005-0000-0000-0000190E0000}"/>
    <cellStyle name="Accent5 5 6" xfId="3609" xr:uid="{00000000-0005-0000-0000-00001A0E0000}"/>
    <cellStyle name="Accent5 5 7" xfId="3821" xr:uid="{00000000-0005-0000-0000-00001B0E0000}"/>
    <cellStyle name="Accent5 5 8" xfId="3993" xr:uid="{00000000-0005-0000-0000-00001C0E0000}"/>
    <cellStyle name="Accent5 50" xfId="3998" xr:uid="{00000000-0005-0000-0000-00001D0E0000}"/>
    <cellStyle name="Accent5 6" xfId="231" xr:uid="{00000000-0005-0000-0000-00001E0E0000}"/>
    <cellStyle name="Accent5 6 2" xfId="6976" xr:uid="{00000000-0005-0000-0000-00001F0E0000}"/>
    <cellStyle name="Accent5 7" xfId="272" xr:uid="{00000000-0005-0000-0000-0000200E0000}"/>
    <cellStyle name="Accent5 7 2" xfId="6977" xr:uid="{00000000-0005-0000-0000-0000210E0000}"/>
    <cellStyle name="Accent5 8" xfId="313" xr:uid="{00000000-0005-0000-0000-0000220E0000}"/>
    <cellStyle name="Accent5 8 2" xfId="6978" xr:uid="{00000000-0005-0000-0000-0000230E0000}"/>
    <cellStyle name="Accent5 9" xfId="354" xr:uid="{00000000-0005-0000-0000-0000240E0000}"/>
    <cellStyle name="Accent5 9 2" xfId="6979" xr:uid="{00000000-0005-0000-0000-0000250E0000}"/>
    <cellStyle name="Accent6" xfId="39" builtinId="49" customBuiltin="1"/>
    <cellStyle name="Accent6 10" xfId="396" xr:uid="{00000000-0005-0000-0000-0000270E0000}"/>
    <cellStyle name="Accent6 10 2" xfId="6980" xr:uid="{00000000-0005-0000-0000-0000280E0000}"/>
    <cellStyle name="Accent6 11" xfId="437" xr:uid="{00000000-0005-0000-0000-0000290E0000}"/>
    <cellStyle name="Accent6 11 2" xfId="6981" xr:uid="{00000000-0005-0000-0000-00002A0E0000}"/>
    <cellStyle name="Accent6 12" xfId="478" xr:uid="{00000000-0005-0000-0000-00002B0E0000}"/>
    <cellStyle name="Accent6 12 2" xfId="6982" xr:uid="{00000000-0005-0000-0000-00002C0E0000}"/>
    <cellStyle name="Accent6 13" xfId="519" xr:uid="{00000000-0005-0000-0000-00002D0E0000}"/>
    <cellStyle name="Accent6 13 2" xfId="6983" xr:uid="{00000000-0005-0000-0000-00002E0E0000}"/>
    <cellStyle name="Accent6 14" xfId="560" xr:uid="{00000000-0005-0000-0000-00002F0E0000}"/>
    <cellStyle name="Accent6 14 2" xfId="6984" xr:uid="{00000000-0005-0000-0000-0000300E0000}"/>
    <cellStyle name="Accent6 14 3" xfId="7617" xr:uid="{00000000-0005-0000-0000-0000310E0000}"/>
    <cellStyle name="Accent6 14_4.2 kt. samtrygg 2010" xfId="9274" xr:uid="{00000000-0005-0000-0000-0000320E0000}"/>
    <cellStyle name="Accent6 15" xfId="601" xr:uid="{00000000-0005-0000-0000-0000330E0000}"/>
    <cellStyle name="Accent6 15 2" xfId="6985" xr:uid="{00000000-0005-0000-0000-0000340E0000}"/>
    <cellStyle name="Accent6 15 3" xfId="7650" xr:uid="{00000000-0005-0000-0000-0000350E0000}"/>
    <cellStyle name="Accent6 15_4.2 kt. samtrygg 2010" xfId="9096" xr:uid="{00000000-0005-0000-0000-0000360E0000}"/>
    <cellStyle name="Accent6 16" xfId="642" xr:uid="{00000000-0005-0000-0000-0000370E0000}"/>
    <cellStyle name="Accent6 16 2" xfId="6986" xr:uid="{00000000-0005-0000-0000-0000380E0000}"/>
    <cellStyle name="Accent6 16 3" xfId="7683" xr:uid="{00000000-0005-0000-0000-0000390E0000}"/>
    <cellStyle name="Accent6 16_4.2 kt. samtrygg 2010" xfId="9866" xr:uid="{00000000-0005-0000-0000-00003A0E0000}"/>
    <cellStyle name="Accent6 17" xfId="683" xr:uid="{00000000-0005-0000-0000-00003B0E0000}"/>
    <cellStyle name="Accent6 17 2" xfId="6987" xr:uid="{00000000-0005-0000-0000-00003C0E0000}"/>
    <cellStyle name="Accent6 17 3" xfId="7716" xr:uid="{00000000-0005-0000-0000-00003D0E0000}"/>
    <cellStyle name="Accent6 17_4.2 kt. samtrygg 2010" xfId="9233" xr:uid="{00000000-0005-0000-0000-00003E0E0000}"/>
    <cellStyle name="Accent6 18" xfId="724" xr:uid="{00000000-0005-0000-0000-00003F0E0000}"/>
    <cellStyle name="Accent6 18 2" xfId="6988" xr:uid="{00000000-0005-0000-0000-0000400E0000}"/>
    <cellStyle name="Accent6 18 3" xfId="7749" xr:uid="{00000000-0005-0000-0000-0000410E0000}"/>
    <cellStyle name="Accent6 18_4.2 kt. samtrygg 2010" xfId="8787" xr:uid="{00000000-0005-0000-0000-0000420E0000}"/>
    <cellStyle name="Accent6 19" xfId="765" xr:uid="{00000000-0005-0000-0000-0000430E0000}"/>
    <cellStyle name="Accent6 19 2" xfId="6989" xr:uid="{00000000-0005-0000-0000-0000440E0000}"/>
    <cellStyle name="Accent6 19 3" xfId="7782" xr:uid="{00000000-0005-0000-0000-0000450E0000}"/>
    <cellStyle name="Accent6 19_4.2 kt. samtrygg 2010" xfId="8609" xr:uid="{00000000-0005-0000-0000-0000460E0000}"/>
    <cellStyle name="Accent6 2" xfId="68" xr:uid="{00000000-0005-0000-0000-0000470E0000}"/>
    <cellStyle name="Accent6 2 10" xfId="6990" xr:uid="{00000000-0005-0000-0000-0000480E0000}"/>
    <cellStyle name="Accent6 2 2" xfId="1948" xr:uid="{00000000-0005-0000-0000-0000490E0000}"/>
    <cellStyle name="Accent6 2 2 2" xfId="6991" xr:uid="{00000000-0005-0000-0000-00004A0E0000}"/>
    <cellStyle name="Accent6 2 3" xfId="2856" xr:uid="{00000000-0005-0000-0000-00004B0E0000}"/>
    <cellStyle name="Accent6 2 3 2" xfId="6992" xr:uid="{00000000-0005-0000-0000-00004C0E0000}"/>
    <cellStyle name="Accent6 2 4" xfId="3164" xr:uid="{00000000-0005-0000-0000-00004D0E0000}"/>
    <cellStyle name="Accent6 2 4 2" xfId="6993" xr:uid="{00000000-0005-0000-0000-00004E0E0000}"/>
    <cellStyle name="Accent6 2 5" xfId="3386" xr:uid="{00000000-0005-0000-0000-00004F0E0000}"/>
    <cellStyle name="Accent6 2 5 2" xfId="6994" xr:uid="{00000000-0005-0000-0000-0000500E0000}"/>
    <cellStyle name="Accent6 2 6" xfId="3607" xr:uid="{00000000-0005-0000-0000-0000510E0000}"/>
    <cellStyle name="Accent6 2 7" xfId="3819" xr:uid="{00000000-0005-0000-0000-0000520E0000}"/>
    <cellStyle name="Accent6 2 8" xfId="3991" xr:uid="{00000000-0005-0000-0000-0000530E0000}"/>
    <cellStyle name="Accent6 2 9" xfId="5524" xr:uid="{00000000-0005-0000-0000-0000540E0000}"/>
    <cellStyle name="Accent6 20" xfId="806" xr:uid="{00000000-0005-0000-0000-0000550E0000}"/>
    <cellStyle name="Accent6 20 2" xfId="6995" xr:uid="{00000000-0005-0000-0000-0000560E0000}"/>
    <cellStyle name="Accent6 20 3" xfId="7815" xr:uid="{00000000-0005-0000-0000-0000570E0000}"/>
    <cellStyle name="Accent6 20_4.2 kt. samtrygg 2010" xfId="9596" xr:uid="{00000000-0005-0000-0000-0000580E0000}"/>
    <cellStyle name="Accent6 21" xfId="847" xr:uid="{00000000-0005-0000-0000-0000590E0000}"/>
    <cellStyle name="Accent6 21 2" xfId="6996" xr:uid="{00000000-0005-0000-0000-00005A0E0000}"/>
    <cellStyle name="Accent6 21 3" xfId="7848" xr:uid="{00000000-0005-0000-0000-00005B0E0000}"/>
    <cellStyle name="Accent6 21_4.2 kt. samtrygg 2010" xfId="9209" xr:uid="{00000000-0005-0000-0000-00005C0E0000}"/>
    <cellStyle name="Accent6 22" xfId="888" xr:uid="{00000000-0005-0000-0000-00005D0E0000}"/>
    <cellStyle name="Accent6 22 2" xfId="6997" xr:uid="{00000000-0005-0000-0000-00005E0E0000}"/>
    <cellStyle name="Accent6 22 3" xfId="7881" xr:uid="{00000000-0005-0000-0000-00005F0E0000}"/>
    <cellStyle name="Accent6 22_4.2 kt. samtrygg 2010" xfId="9319" xr:uid="{00000000-0005-0000-0000-0000600E0000}"/>
    <cellStyle name="Accent6 23" xfId="929" xr:uid="{00000000-0005-0000-0000-0000610E0000}"/>
    <cellStyle name="Accent6 23 2" xfId="6998" xr:uid="{00000000-0005-0000-0000-0000620E0000}"/>
    <cellStyle name="Accent6 23 3" xfId="7914" xr:uid="{00000000-0005-0000-0000-0000630E0000}"/>
    <cellStyle name="Accent6 23_4.2 kt. samtrygg 2010" xfId="9362" xr:uid="{00000000-0005-0000-0000-0000640E0000}"/>
    <cellStyle name="Accent6 24" xfId="970" xr:uid="{00000000-0005-0000-0000-0000650E0000}"/>
    <cellStyle name="Accent6 24 2" xfId="6999" xr:uid="{00000000-0005-0000-0000-0000660E0000}"/>
    <cellStyle name="Accent6 24 3" xfId="7947" xr:uid="{00000000-0005-0000-0000-0000670E0000}"/>
    <cellStyle name="Accent6 24_4.2 kt. samtrygg 2010" xfId="8901" xr:uid="{00000000-0005-0000-0000-0000680E0000}"/>
    <cellStyle name="Accent6 25" xfId="1011" xr:uid="{00000000-0005-0000-0000-0000690E0000}"/>
    <cellStyle name="Accent6 25 2" xfId="7000" xr:uid="{00000000-0005-0000-0000-00006A0E0000}"/>
    <cellStyle name="Accent6 25 3" xfId="7980" xr:uid="{00000000-0005-0000-0000-00006B0E0000}"/>
    <cellStyle name="Accent6 25_4.2 kt. samtrygg 2010" xfId="8665" xr:uid="{00000000-0005-0000-0000-00006C0E0000}"/>
    <cellStyle name="Accent6 26" xfId="1052" xr:uid="{00000000-0005-0000-0000-00006D0E0000}"/>
    <cellStyle name="Accent6 26 2" xfId="7001" xr:uid="{00000000-0005-0000-0000-00006E0E0000}"/>
    <cellStyle name="Accent6 26 3" xfId="8013" xr:uid="{00000000-0005-0000-0000-00006F0E0000}"/>
    <cellStyle name="Accent6 26_4.2 kt. samtrygg 2010" xfId="10179" xr:uid="{00000000-0005-0000-0000-0000700E0000}"/>
    <cellStyle name="Accent6 27" xfId="1093" xr:uid="{00000000-0005-0000-0000-0000710E0000}"/>
    <cellStyle name="Accent6 27 2" xfId="7002" xr:uid="{00000000-0005-0000-0000-0000720E0000}"/>
    <cellStyle name="Accent6 27 3" xfId="8046" xr:uid="{00000000-0005-0000-0000-0000730E0000}"/>
    <cellStyle name="Accent6 27_4.2 kt. samtrygg 2010" xfId="10220" xr:uid="{00000000-0005-0000-0000-0000740E0000}"/>
    <cellStyle name="Accent6 28" xfId="1134" xr:uid="{00000000-0005-0000-0000-0000750E0000}"/>
    <cellStyle name="Accent6 28 2" xfId="7003" xr:uid="{00000000-0005-0000-0000-0000760E0000}"/>
    <cellStyle name="Accent6 28 3" xfId="8079" xr:uid="{00000000-0005-0000-0000-0000770E0000}"/>
    <cellStyle name="Accent6 28_4.2 kt. samtrygg 2010" xfId="8721" xr:uid="{00000000-0005-0000-0000-0000780E0000}"/>
    <cellStyle name="Accent6 29" xfId="1175" xr:uid="{00000000-0005-0000-0000-0000790E0000}"/>
    <cellStyle name="Accent6 29 2" xfId="7004" xr:uid="{00000000-0005-0000-0000-00007A0E0000}"/>
    <cellStyle name="Accent6 29 3" xfId="8112" xr:uid="{00000000-0005-0000-0000-00007B0E0000}"/>
    <cellStyle name="Accent6 29_4.2 kt. samtrygg 2010" xfId="8886" xr:uid="{00000000-0005-0000-0000-00007C0E0000}"/>
    <cellStyle name="Accent6 3" xfId="109" xr:uid="{00000000-0005-0000-0000-00007D0E0000}"/>
    <cellStyle name="Accent6 3 2" xfId="1950" xr:uid="{00000000-0005-0000-0000-00007E0E0000}"/>
    <cellStyle name="Accent6 3 3" xfId="2857" xr:uid="{00000000-0005-0000-0000-00007F0E0000}"/>
    <cellStyle name="Accent6 3 3 2" xfId="7005" xr:uid="{00000000-0005-0000-0000-0000800E0000}"/>
    <cellStyle name="Accent6 3 3 3" xfId="8396" xr:uid="{00000000-0005-0000-0000-0000810E0000}"/>
    <cellStyle name="Accent6 3 3_4.2 kt. samtrygg 2010" xfId="9087" xr:uid="{00000000-0005-0000-0000-0000820E0000}"/>
    <cellStyle name="Accent6 3 4" xfId="3163" xr:uid="{00000000-0005-0000-0000-0000830E0000}"/>
    <cellStyle name="Accent6 3 5" xfId="3385" xr:uid="{00000000-0005-0000-0000-0000840E0000}"/>
    <cellStyle name="Accent6 3 6" xfId="3606" xr:uid="{00000000-0005-0000-0000-0000850E0000}"/>
    <cellStyle name="Accent6 3 7" xfId="3818" xr:uid="{00000000-0005-0000-0000-0000860E0000}"/>
    <cellStyle name="Accent6 3 8" xfId="3990" xr:uid="{00000000-0005-0000-0000-0000870E0000}"/>
    <cellStyle name="Accent6 30" xfId="1216" xr:uid="{00000000-0005-0000-0000-0000880E0000}"/>
    <cellStyle name="Accent6 30 2" xfId="7006" xr:uid="{00000000-0005-0000-0000-0000890E0000}"/>
    <cellStyle name="Accent6 30 3" xfId="8145" xr:uid="{00000000-0005-0000-0000-00008A0E0000}"/>
    <cellStyle name="Accent6 30_4.2 kt. samtrygg 2010" xfId="9896" xr:uid="{00000000-0005-0000-0000-00008B0E0000}"/>
    <cellStyle name="Accent6 31" xfId="1257" xr:uid="{00000000-0005-0000-0000-00008C0E0000}"/>
    <cellStyle name="Accent6 31 2" xfId="7007" xr:uid="{00000000-0005-0000-0000-00008D0E0000}"/>
    <cellStyle name="Accent6 31 3" xfId="8178" xr:uid="{00000000-0005-0000-0000-00008E0E0000}"/>
    <cellStyle name="Accent6 31_4.2 kt. samtrygg 2010" xfId="9363" xr:uid="{00000000-0005-0000-0000-00008F0E0000}"/>
    <cellStyle name="Accent6 32" xfId="1299" xr:uid="{00000000-0005-0000-0000-0000900E0000}"/>
    <cellStyle name="Accent6 32 2" xfId="7008" xr:uid="{00000000-0005-0000-0000-0000910E0000}"/>
    <cellStyle name="Accent6 32 3" xfId="8211" xr:uid="{00000000-0005-0000-0000-0000920E0000}"/>
    <cellStyle name="Accent6 32_4.2 kt. samtrygg 2010" xfId="10246" xr:uid="{00000000-0005-0000-0000-0000930E0000}"/>
    <cellStyle name="Accent6 33" xfId="1340" xr:uid="{00000000-0005-0000-0000-0000940E0000}"/>
    <cellStyle name="Accent6 33 2" xfId="7009" xr:uid="{00000000-0005-0000-0000-0000950E0000}"/>
    <cellStyle name="Accent6 33 3" xfId="8244" xr:uid="{00000000-0005-0000-0000-0000960E0000}"/>
    <cellStyle name="Accent6 33_4.2 kt. samtrygg 2010" xfId="9318" xr:uid="{00000000-0005-0000-0000-0000970E0000}"/>
    <cellStyle name="Accent6 34" xfId="1381" xr:uid="{00000000-0005-0000-0000-0000980E0000}"/>
    <cellStyle name="Accent6 34 2" xfId="7010" xr:uid="{00000000-0005-0000-0000-0000990E0000}"/>
    <cellStyle name="Accent6 34 3" xfId="8277" xr:uid="{00000000-0005-0000-0000-00009A0E0000}"/>
    <cellStyle name="Accent6 34_4.2 kt. samtrygg 2010" xfId="10204" xr:uid="{00000000-0005-0000-0000-00009B0E0000}"/>
    <cellStyle name="Accent6 35" xfId="1422" xr:uid="{00000000-0005-0000-0000-00009C0E0000}"/>
    <cellStyle name="Accent6 35 2" xfId="7011" xr:uid="{00000000-0005-0000-0000-00009D0E0000}"/>
    <cellStyle name="Accent6 35 3" xfId="8310" xr:uid="{00000000-0005-0000-0000-00009E0E0000}"/>
    <cellStyle name="Accent6 35_4.2 kt. samtrygg 2010" xfId="8823" xr:uid="{00000000-0005-0000-0000-00009F0E0000}"/>
    <cellStyle name="Accent6 36" xfId="1463" xr:uid="{00000000-0005-0000-0000-0000A00E0000}"/>
    <cellStyle name="Accent6 37" xfId="1504" xr:uid="{00000000-0005-0000-0000-0000A10E0000}"/>
    <cellStyle name="Accent6 38" xfId="1545" xr:uid="{00000000-0005-0000-0000-0000A20E0000}"/>
    <cellStyle name="Accent6 39" xfId="1586" xr:uid="{00000000-0005-0000-0000-0000A30E0000}"/>
    <cellStyle name="Accent6 4" xfId="150" xr:uid="{00000000-0005-0000-0000-0000A40E0000}"/>
    <cellStyle name="Accent6 4 2" xfId="1952" xr:uid="{00000000-0005-0000-0000-0000A50E0000}"/>
    <cellStyle name="Accent6 4 3" xfId="2859" xr:uid="{00000000-0005-0000-0000-0000A60E0000}"/>
    <cellStyle name="Accent6 4 3 2" xfId="7012" xr:uid="{00000000-0005-0000-0000-0000A70E0000}"/>
    <cellStyle name="Accent6 4 3 3" xfId="8397" xr:uid="{00000000-0005-0000-0000-0000A80E0000}"/>
    <cellStyle name="Accent6 4 3_4.2 kt. samtrygg 2010" xfId="8759" xr:uid="{00000000-0005-0000-0000-0000A90E0000}"/>
    <cellStyle name="Accent6 4 4" xfId="3161" xr:uid="{00000000-0005-0000-0000-0000AA0E0000}"/>
    <cellStyle name="Accent6 4 5" xfId="3383" xr:uid="{00000000-0005-0000-0000-0000AB0E0000}"/>
    <cellStyle name="Accent6 4 6" xfId="3604" xr:uid="{00000000-0005-0000-0000-0000AC0E0000}"/>
    <cellStyle name="Accent6 4 7" xfId="3817" xr:uid="{00000000-0005-0000-0000-0000AD0E0000}"/>
    <cellStyle name="Accent6 4 8" xfId="3989" xr:uid="{00000000-0005-0000-0000-0000AE0E0000}"/>
    <cellStyle name="Accent6 40" xfId="1627" xr:uid="{00000000-0005-0000-0000-0000AF0E0000}"/>
    <cellStyle name="Accent6 41" xfId="1668" xr:uid="{00000000-0005-0000-0000-0000B00E0000}"/>
    <cellStyle name="Accent6 42" xfId="1709" xr:uid="{00000000-0005-0000-0000-0000B10E0000}"/>
    <cellStyle name="Accent6 43" xfId="1751" xr:uid="{00000000-0005-0000-0000-0000B20E0000}"/>
    <cellStyle name="Accent6 44" xfId="1947" xr:uid="{00000000-0005-0000-0000-0000B30E0000}"/>
    <cellStyle name="Accent6 45" xfId="2855" xr:uid="{00000000-0005-0000-0000-0000B40E0000}"/>
    <cellStyle name="Accent6 46" xfId="3165" xr:uid="{00000000-0005-0000-0000-0000B50E0000}"/>
    <cellStyle name="Accent6 47" xfId="3387" xr:uid="{00000000-0005-0000-0000-0000B60E0000}"/>
    <cellStyle name="Accent6 48" xfId="3608" xr:uid="{00000000-0005-0000-0000-0000B70E0000}"/>
    <cellStyle name="Accent6 49" xfId="3820" xr:uid="{00000000-0005-0000-0000-0000B80E0000}"/>
    <cellStyle name="Accent6 5" xfId="191" xr:uid="{00000000-0005-0000-0000-0000B90E0000}"/>
    <cellStyle name="Accent6 5 2" xfId="1954" xr:uid="{00000000-0005-0000-0000-0000BA0E0000}"/>
    <cellStyle name="Accent6 5 2 2" xfId="7013" xr:uid="{00000000-0005-0000-0000-0000BB0E0000}"/>
    <cellStyle name="Accent6 5 2 3" xfId="8361" xr:uid="{00000000-0005-0000-0000-0000BC0E0000}"/>
    <cellStyle name="Accent6 5 2_4.2 kt. samtrygg 2010" xfId="8966" xr:uid="{00000000-0005-0000-0000-0000BD0E0000}"/>
    <cellStyle name="Accent6 5 3" xfId="2861" xr:uid="{00000000-0005-0000-0000-0000BE0E0000}"/>
    <cellStyle name="Accent6 5 4" xfId="3159" xr:uid="{00000000-0005-0000-0000-0000BF0E0000}"/>
    <cellStyle name="Accent6 5 5" xfId="3381" xr:uid="{00000000-0005-0000-0000-0000C00E0000}"/>
    <cellStyle name="Accent6 5 6" xfId="3602" xr:uid="{00000000-0005-0000-0000-0000C10E0000}"/>
    <cellStyle name="Accent6 5 7" xfId="3816" xr:uid="{00000000-0005-0000-0000-0000C20E0000}"/>
    <cellStyle name="Accent6 5 8" xfId="3988" xr:uid="{00000000-0005-0000-0000-0000C30E0000}"/>
    <cellStyle name="Accent6 50" xfId="3992" xr:uid="{00000000-0005-0000-0000-0000C40E0000}"/>
    <cellStyle name="Accent6 6" xfId="232" xr:uid="{00000000-0005-0000-0000-0000C50E0000}"/>
    <cellStyle name="Accent6 6 2" xfId="7014" xr:uid="{00000000-0005-0000-0000-0000C60E0000}"/>
    <cellStyle name="Accent6 7" xfId="273" xr:uid="{00000000-0005-0000-0000-0000C70E0000}"/>
    <cellStyle name="Accent6 7 2" xfId="7015" xr:uid="{00000000-0005-0000-0000-0000C80E0000}"/>
    <cellStyle name="Accent6 8" xfId="314" xr:uid="{00000000-0005-0000-0000-0000C90E0000}"/>
    <cellStyle name="Accent6 8 2" xfId="7016" xr:uid="{00000000-0005-0000-0000-0000CA0E0000}"/>
    <cellStyle name="Accent6 9" xfId="355" xr:uid="{00000000-0005-0000-0000-0000CB0E0000}"/>
    <cellStyle name="Accent6 9 2" xfId="7017" xr:uid="{00000000-0005-0000-0000-0000CC0E0000}"/>
    <cellStyle name="Ártal" xfId="7018" xr:uid="{00000000-0005-0000-0000-0000CD0E0000}"/>
    <cellStyle name="Bad" xfId="8" builtinId="27" customBuiltin="1"/>
    <cellStyle name="Bad 10" xfId="397" xr:uid="{00000000-0005-0000-0000-0000CF0E0000}"/>
    <cellStyle name="Bad 10 2" xfId="7019" xr:uid="{00000000-0005-0000-0000-0000D00E0000}"/>
    <cellStyle name="Bad 11" xfId="438" xr:uid="{00000000-0005-0000-0000-0000D10E0000}"/>
    <cellStyle name="Bad 11 2" xfId="7020" xr:uid="{00000000-0005-0000-0000-0000D20E0000}"/>
    <cellStyle name="Bad 12" xfId="479" xr:uid="{00000000-0005-0000-0000-0000D30E0000}"/>
    <cellStyle name="Bad 12 2" xfId="7021" xr:uid="{00000000-0005-0000-0000-0000D40E0000}"/>
    <cellStyle name="Bad 13" xfId="520" xr:uid="{00000000-0005-0000-0000-0000D50E0000}"/>
    <cellStyle name="Bad 13 2" xfId="7022" xr:uid="{00000000-0005-0000-0000-0000D60E0000}"/>
    <cellStyle name="Bad 14" xfId="561" xr:uid="{00000000-0005-0000-0000-0000D70E0000}"/>
    <cellStyle name="Bad 14 2" xfId="7023" xr:uid="{00000000-0005-0000-0000-0000D80E0000}"/>
    <cellStyle name="Bad 14 3" xfId="7618" xr:uid="{00000000-0005-0000-0000-0000D90E0000}"/>
    <cellStyle name="Bad 14_4.2 kt. samtrygg 2010" xfId="9514" xr:uid="{00000000-0005-0000-0000-0000DA0E0000}"/>
    <cellStyle name="Bad 15" xfId="602" xr:uid="{00000000-0005-0000-0000-0000DB0E0000}"/>
    <cellStyle name="Bad 15 2" xfId="7024" xr:uid="{00000000-0005-0000-0000-0000DC0E0000}"/>
    <cellStyle name="Bad 15 3" xfId="7651" xr:uid="{00000000-0005-0000-0000-0000DD0E0000}"/>
    <cellStyle name="Bad 15_4.2 kt. samtrygg 2010" xfId="9213" xr:uid="{00000000-0005-0000-0000-0000DE0E0000}"/>
    <cellStyle name="Bad 16" xfId="643" xr:uid="{00000000-0005-0000-0000-0000DF0E0000}"/>
    <cellStyle name="Bad 16 2" xfId="7025" xr:uid="{00000000-0005-0000-0000-0000E00E0000}"/>
    <cellStyle name="Bad 16 3" xfId="7684" xr:uid="{00000000-0005-0000-0000-0000E10E0000}"/>
    <cellStyle name="Bad 16_4.2 kt. samtrygg 2010" xfId="10072" xr:uid="{00000000-0005-0000-0000-0000E20E0000}"/>
    <cellStyle name="Bad 17" xfId="684" xr:uid="{00000000-0005-0000-0000-0000E30E0000}"/>
    <cellStyle name="Bad 17 2" xfId="7026" xr:uid="{00000000-0005-0000-0000-0000E40E0000}"/>
    <cellStyle name="Bad 17 3" xfId="7717" xr:uid="{00000000-0005-0000-0000-0000E50E0000}"/>
    <cellStyle name="Bad 17_4.2 kt. samtrygg 2010" xfId="9084" xr:uid="{00000000-0005-0000-0000-0000E60E0000}"/>
    <cellStyle name="Bad 18" xfId="725" xr:uid="{00000000-0005-0000-0000-0000E70E0000}"/>
    <cellStyle name="Bad 18 2" xfId="7027" xr:uid="{00000000-0005-0000-0000-0000E80E0000}"/>
    <cellStyle name="Bad 18 3" xfId="7750" xr:uid="{00000000-0005-0000-0000-0000E90E0000}"/>
    <cellStyle name="Bad 18_4.2 kt. samtrygg 2010" xfId="8984" xr:uid="{00000000-0005-0000-0000-0000EA0E0000}"/>
    <cellStyle name="Bad 19" xfId="766" xr:uid="{00000000-0005-0000-0000-0000EB0E0000}"/>
    <cellStyle name="Bad 19 2" xfId="7028" xr:uid="{00000000-0005-0000-0000-0000EC0E0000}"/>
    <cellStyle name="Bad 19 3" xfId="7783" xr:uid="{00000000-0005-0000-0000-0000ED0E0000}"/>
    <cellStyle name="Bad 19_4.2 kt. samtrygg 2010" xfId="9400" xr:uid="{00000000-0005-0000-0000-0000EE0E0000}"/>
    <cellStyle name="Bad 2" xfId="69" xr:uid="{00000000-0005-0000-0000-0000EF0E0000}"/>
    <cellStyle name="Bad 2 10" xfId="7029" xr:uid="{00000000-0005-0000-0000-0000F00E0000}"/>
    <cellStyle name="Bad 2 2" xfId="1956" xr:uid="{00000000-0005-0000-0000-0000F10E0000}"/>
    <cellStyle name="Bad 2 2 2" xfId="7030" xr:uid="{00000000-0005-0000-0000-0000F20E0000}"/>
    <cellStyle name="Bad 2 3" xfId="2863" xr:uid="{00000000-0005-0000-0000-0000F30E0000}"/>
    <cellStyle name="Bad 2 3 2" xfId="7031" xr:uid="{00000000-0005-0000-0000-0000F40E0000}"/>
    <cellStyle name="Bad 2 4" xfId="3157" xr:uid="{00000000-0005-0000-0000-0000F50E0000}"/>
    <cellStyle name="Bad 2 4 2" xfId="7032" xr:uid="{00000000-0005-0000-0000-0000F60E0000}"/>
    <cellStyle name="Bad 2 5" xfId="3379" xr:uid="{00000000-0005-0000-0000-0000F70E0000}"/>
    <cellStyle name="Bad 2 5 2" xfId="7033" xr:uid="{00000000-0005-0000-0000-0000F80E0000}"/>
    <cellStyle name="Bad 2 6" xfId="3600" xr:uid="{00000000-0005-0000-0000-0000F90E0000}"/>
    <cellStyle name="Bad 2 7" xfId="3814" xr:uid="{00000000-0005-0000-0000-0000FA0E0000}"/>
    <cellStyle name="Bad 2 8" xfId="3986" xr:uid="{00000000-0005-0000-0000-0000FB0E0000}"/>
    <cellStyle name="Bad 2 9" xfId="5372" xr:uid="{00000000-0005-0000-0000-0000FC0E0000}"/>
    <cellStyle name="Bad 20" xfId="807" xr:uid="{00000000-0005-0000-0000-0000FD0E0000}"/>
    <cellStyle name="Bad 20 2" xfId="7034" xr:uid="{00000000-0005-0000-0000-0000FE0E0000}"/>
    <cellStyle name="Bad 20 3" xfId="7816" xr:uid="{00000000-0005-0000-0000-0000FF0E0000}"/>
    <cellStyle name="Bad 20_4.2 kt. samtrygg 2010" xfId="9981" xr:uid="{00000000-0005-0000-0000-0000000F0000}"/>
    <cellStyle name="Bad 21" xfId="848" xr:uid="{00000000-0005-0000-0000-0000010F0000}"/>
    <cellStyle name="Bad 21 2" xfId="7035" xr:uid="{00000000-0005-0000-0000-0000020F0000}"/>
    <cellStyle name="Bad 21 3" xfId="7849" xr:uid="{00000000-0005-0000-0000-0000030F0000}"/>
    <cellStyle name="Bad 21_4.2 kt. samtrygg 2010" xfId="9316" xr:uid="{00000000-0005-0000-0000-0000040F0000}"/>
    <cellStyle name="Bad 22" xfId="889" xr:uid="{00000000-0005-0000-0000-0000050F0000}"/>
    <cellStyle name="Bad 22 2" xfId="7036" xr:uid="{00000000-0005-0000-0000-0000060F0000}"/>
    <cellStyle name="Bad 22 3" xfId="7882" xr:uid="{00000000-0005-0000-0000-0000070F0000}"/>
    <cellStyle name="Bad 22_4.2 kt. samtrygg 2010" xfId="9364" xr:uid="{00000000-0005-0000-0000-0000080F0000}"/>
    <cellStyle name="Bad 23" xfId="930" xr:uid="{00000000-0005-0000-0000-0000090F0000}"/>
    <cellStyle name="Bad 23 2" xfId="7037" xr:uid="{00000000-0005-0000-0000-00000A0F0000}"/>
    <cellStyle name="Bad 23 3" xfId="7915" xr:uid="{00000000-0005-0000-0000-00000B0F0000}"/>
    <cellStyle name="Bad 23_4.2 kt. samtrygg 2010" xfId="9405" xr:uid="{00000000-0005-0000-0000-00000C0F0000}"/>
    <cellStyle name="Bad 24" xfId="971" xr:uid="{00000000-0005-0000-0000-00000D0F0000}"/>
    <cellStyle name="Bad 24 2" xfId="7038" xr:uid="{00000000-0005-0000-0000-00000E0F0000}"/>
    <cellStyle name="Bad 24 3" xfId="7948" xr:uid="{00000000-0005-0000-0000-00000F0F0000}"/>
    <cellStyle name="Bad 24_4.2 kt. samtrygg 2010" xfId="9874" xr:uid="{00000000-0005-0000-0000-0000100F0000}"/>
    <cellStyle name="Bad 25" xfId="1012" xr:uid="{00000000-0005-0000-0000-0000110F0000}"/>
    <cellStyle name="Bad 25 2" xfId="7039" xr:uid="{00000000-0005-0000-0000-0000120F0000}"/>
    <cellStyle name="Bad 25 3" xfId="7981" xr:uid="{00000000-0005-0000-0000-0000130F0000}"/>
    <cellStyle name="Bad 25_4.2 kt. samtrygg 2010" xfId="9833" xr:uid="{00000000-0005-0000-0000-0000140F0000}"/>
    <cellStyle name="Bad 26" xfId="1053" xr:uid="{00000000-0005-0000-0000-0000150F0000}"/>
    <cellStyle name="Bad 26 2" xfId="7040" xr:uid="{00000000-0005-0000-0000-0000160F0000}"/>
    <cellStyle name="Bad 26 3" xfId="8014" xr:uid="{00000000-0005-0000-0000-0000170F0000}"/>
    <cellStyle name="Bad 26_4.2 kt. samtrygg 2010" xfId="8843" xr:uid="{00000000-0005-0000-0000-0000180F0000}"/>
    <cellStyle name="Bad 27" xfId="1094" xr:uid="{00000000-0005-0000-0000-0000190F0000}"/>
    <cellStyle name="Bad 27 2" xfId="7041" xr:uid="{00000000-0005-0000-0000-00001A0F0000}"/>
    <cellStyle name="Bad 27 3" xfId="8047" xr:uid="{00000000-0005-0000-0000-00001B0F0000}"/>
    <cellStyle name="Bad 27_4.2 kt. samtrygg 2010" xfId="8808" xr:uid="{00000000-0005-0000-0000-00001C0F0000}"/>
    <cellStyle name="Bad 28" xfId="1135" xr:uid="{00000000-0005-0000-0000-00001D0F0000}"/>
    <cellStyle name="Bad 28 2" xfId="7042" xr:uid="{00000000-0005-0000-0000-00001E0F0000}"/>
    <cellStyle name="Bad 28 3" xfId="8080" xr:uid="{00000000-0005-0000-0000-00001F0F0000}"/>
    <cellStyle name="Bad 28_4.2 kt. samtrygg 2010" xfId="9439" xr:uid="{00000000-0005-0000-0000-0000200F0000}"/>
    <cellStyle name="Bad 29" xfId="1176" xr:uid="{00000000-0005-0000-0000-0000210F0000}"/>
    <cellStyle name="Bad 29 2" xfId="7043" xr:uid="{00000000-0005-0000-0000-0000220F0000}"/>
    <cellStyle name="Bad 29 3" xfId="8113" xr:uid="{00000000-0005-0000-0000-0000230F0000}"/>
    <cellStyle name="Bad 29_4.2 kt. samtrygg 2010" xfId="9472" xr:uid="{00000000-0005-0000-0000-0000240F0000}"/>
    <cellStyle name="Bad 3" xfId="110" xr:uid="{00000000-0005-0000-0000-0000250F0000}"/>
    <cellStyle name="Bad 3 2" xfId="1958" xr:uid="{00000000-0005-0000-0000-0000260F0000}"/>
    <cellStyle name="Bad 3 3" xfId="2865" xr:uid="{00000000-0005-0000-0000-0000270F0000}"/>
    <cellStyle name="Bad 3 3 2" xfId="7044" xr:uid="{00000000-0005-0000-0000-0000280F0000}"/>
    <cellStyle name="Bad 3 3 3" xfId="8398" xr:uid="{00000000-0005-0000-0000-0000290F0000}"/>
    <cellStyle name="Bad 3 3_4.2 kt. samtrygg 2010" xfId="9735" xr:uid="{00000000-0005-0000-0000-00002A0F0000}"/>
    <cellStyle name="Bad 3 4" xfId="3154" xr:uid="{00000000-0005-0000-0000-00002B0F0000}"/>
    <cellStyle name="Bad 3 5" xfId="3376" xr:uid="{00000000-0005-0000-0000-00002C0F0000}"/>
    <cellStyle name="Bad 3 6" xfId="3597" xr:uid="{00000000-0005-0000-0000-00002D0F0000}"/>
    <cellStyle name="Bad 3 7" xfId="3812" xr:uid="{00000000-0005-0000-0000-00002E0F0000}"/>
    <cellStyle name="Bad 3 8" xfId="3984" xr:uid="{00000000-0005-0000-0000-00002F0F0000}"/>
    <cellStyle name="Bad 30" xfId="1217" xr:uid="{00000000-0005-0000-0000-0000300F0000}"/>
    <cellStyle name="Bad 30 2" xfId="7045" xr:uid="{00000000-0005-0000-0000-0000310F0000}"/>
    <cellStyle name="Bad 30 3" xfId="8146" xr:uid="{00000000-0005-0000-0000-0000320F0000}"/>
    <cellStyle name="Bad 30_4.2 kt. samtrygg 2010" xfId="9365" xr:uid="{00000000-0005-0000-0000-0000330F0000}"/>
    <cellStyle name="Bad 31" xfId="1258" xr:uid="{00000000-0005-0000-0000-0000340F0000}"/>
    <cellStyle name="Bad 31 2" xfId="7046" xr:uid="{00000000-0005-0000-0000-0000350F0000}"/>
    <cellStyle name="Bad 31 3" xfId="8179" xr:uid="{00000000-0005-0000-0000-0000360F0000}"/>
    <cellStyle name="Bad 31_4.2 kt. samtrygg 2010" xfId="10018" xr:uid="{00000000-0005-0000-0000-0000370F0000}"/>
    <cellStyle name="Bad 32" xfId="1300" xr:uid="{00000000-0005-0000-0000-0000380F0000}"/>
    <cellStyle name="Bad 32 2" xfId="7047" xr:uid="{00000000-0005-0000-0000-0000390F0000}"/>
    <cellStyle name="Bad 32 3" xfId="8212" xr:uid="{00000000-0005-0000-0000-00003A0F0000}"/>
    <cellStyle name="Bad 32_4.2 kt. samtrygg 2010" xfId="8735" xr:uid="{00000000-0005-0000-0000-00003B0F0000}"/>
    <cellStyle name="Bad 33" xfId="1341" xr:uid="{00000000-0005-0000-0000-00003C0F0000}"/>
    <cellStyle name="Bad 33 2" xfId="7048" xr:uid="{00000000-0005-0000-0000-00003D0F0000}"/>
    <cellStyle name="Bad 33 3" xfId="8245" xr:uid="{00000000-0005-0000-0000-00003E0F0000}"/>
    <cellStyle name="Bad 33_4.2 kt. samtrygg 2010" xfId="9502" xr:uid="{00000000-0005-0000-0000-00003F0F0000}"/>
    <cellStyle name="Bad 34" xfId="1382" xr:uid="{00000000-0005-0000-0000-0000400F0000}"/>
    <cellStyle name="Bad 34 2" xfId="7049" xr:uid="{00000000-0005-0000-0000-0000410F0000}"/>
    <cellStyle name="Bad 34 3" xfId="8278" xr:uid="{00000000-0005-0000-0000-0000420F0000}"/>
    <cellStyle name="Bad 34_4.2 kt. samtrygg 2010" xfId="9995" xr:uid="{00000000-0005-0000-0000-0000430F0000}"/>
    <cellStyle name="Bad 35" xfId="1423" xr:uid="{00000000-0005-0000-0000-0000440F0000}"/>
    <cellStyle name="Bad 35 2" xfId="7050" xr:uid="{00000000-0005-0000-0000-0000450F0000}"/>
    <cellStyle name="Bad 35 3" xfId="8311" xr:uid="{00000000-0005-0000-0000-0000460F0000}"/>
    <cellStyle name="Bad 35_4.2 kt. samtrygg 2010" xfId="8948" xr:uid="{00000000-0005-0000-0000-0000470F0000}"/>
    <cellStyle name="Bad 36" xfId="1464" xr:uid="{00000000-0005-0000-0000-0000480F0000}"/>
    <cellStyle name="Bad 37" xfId="1505" xr:uid="{00000000-0005-0000-0000-0000490F0000}"/>
    <cellStyle name="Bad 38" xfId="1546" xr:uid="{00000000-0005-0000-0000-00004A0F0000}"/>
    <cellStyle name="Bad 39" xfId="1587" xr:uid="{00000000-0005-0000-0000-00004B0F0000}"/>
    <cellStyle name="Bad 4" xfId="151" xr:uid="{00000000-0005-0000-0000-00004C0F0000}"/>
    <cellStyle name="Bad 4 2" xfId="1960" xr:uid="{00000000-0005-0000-0000-00004D0F0000}"/>
    <cellStyle name="Bad 4 3" xfId="2866" xr:uid="{00000000-0005-0000-0000-00004E0F0000}"/>
    <cellStyle name="Bad 4 3 2" xfId="7051" xr:uid="{00000000-0005-0000-0000-00004F0F0000}"/>
    <cellStyle name="Bad 4 3 3" xfId="8399" xr:uid="{00000000-0005-0000-0000-0000500F0000}"/>
    <cellStyle name="Bad 4 3_4.2 kt. samtrygg 2010" xfId="9849" xr:uid="{00000000-0005-0000-0000-0000510F0000}"/>
    <cellStyle name="Bad 4 4" xfId="3153" xr:uid="{00000000-0005-0000-0000-0000520F0000}"/>
    <cellStyle name="Bad 4 5" xfId="3375" xr:uid="{00000000-0005-0000-0000-0000530F0000}"/>
    <cellStyle name="Bad 4 6" xfId="3596" xr:uid="{00000000-0005-0000-0000-0000540F0000}"/>
    <cellStyle name="Bad 4 7" xfId="3811" xr:uid="{00000000-0005-0000-0000-0000550F0000}"/>
    <cellStyle name="Bad 4 8" xfId="3983" xr:uid="{00000000-0005-0000-0000-0000560F0000}"/>
    <cellStyle name="Bad 40" xfId="1628" xr:uid="{00000000-0005-0000-0000-0000570F0000}"/>
    <cellStyle name="Bad 41" xfId="1669" xr:uid="{00000000-0005-0000-0000-0000580F0000}"/>
    <cellStyle name="Bad 42" xfId="1710" xr:uid="{00000000-0005-0000-0000-0000590F0000}"/>
    <cellStyle name="Bad 43" xfId="1752" xr:uid="{00000000-0005-0000-0000-00005A0F0000}"/>
    <cellStyle name="Bad 44" xfId="1955" xr:uid="{00000000-0005-0000-0000-00005B0F0000}"/>
    <cellStyle name="Bad 45" xfId="2862" xr:uid="{00000000-0005-0000-0000-00005C0F0000}"/>
    <cellStyle name="Bad 46" xfId="3158" xr:uid="{00000000-0005-0000-0000-00005D0F0000}"/>
    <cellStyle name="Bad 47" xfId="3380" xr:uid="{00000000-0005-0000-0000-00005E0F0000}"/>
    <cellStyle name="Bad 48" xfId="3601" xr:uid="{00000000-0005-0000-0000-00005F0F0000}"/>
    <cellStyle name="Bad 49" xfId="3815" xr:uid="{00000000-0005-0000-0000-0000600F0000}"/>
    <cellStyle name="Bad 5" xfId="192" xr:uid="{00000000-0005-0000-0000-0000610F0000}"/>
    <cellStyle name="Bad 5 2" xfId="1962" xr:uid="{00000000-0005-0000-0000-0000620F0000}"/>
    <cellStyle name="Bad 5 2 2" xfId="7052" xr:uid="{00000000-0005-0000-0000-0000630F0000}"/>
    <cellStyle name="Bad 5 2 3" xfId="8362" xr:uid="{00000000-0005-0000-0000-0000640F0000}"/>
    <cellStyle name="Bad 5 2_4.2 kt. samtrygg 2010" xfId="8958" xr:uid="{00000000-0005-0000-0000-0000650F0000}"/>
    <cellStyle name="Bad 5 3" xfId="2868" xr:uid="{00000000-0005-0000-0000-0000660F0000}"/>
    <cellStyle name="Bad 5 4" xfId="3151" xr:uid="{00000000-0005-0000-0000-0000670F0000}"/>
    <cellStyle name="Bad 5 5" xfId="3373" xr:uid="{00000000-0005-0000-0000-0000680F0000}"/>
    <cellStyle name="Bad 5 6" xfId="3594" xr:uid="{00000000-0005-0000-0000-0000690F0000}"/>
    <cellStyle name="Bad 5 7" xfId="3810" xr:uid="{00000000-0005-0000-0000-00006A0F0000}"/>
    <cellStyle name="Bad 5 8" xfId="3982" xr:uid="{00000000-0005-0000-0000-00006B0F0000}"/>
    <cellStyle name="Bad 50" xfId="3987" xr:uid="{00000000-0005-0000-0000-00006C0F0000}"/>
    <cellStyle name="Bad 6" xfId="233" xr:uid="{00000000-0005-0000-0000-00006D0F0000}"/>
    <cellStyle name="Bad 6 2" xfId="7053" xr:uid="{00000000-0005-0000-0000-00006E0F0000}"/>
    <cellStyle name="Bad 7" xfId="274" xr:uid="{00000000-0005-0000-0000-00006F0F0000}"/>
    <cellStyle name="Bad 7 2" xfId="7054" xr:uid="{00000000-0005-0000-0000-0000700F0000}"/>
    <cellStyle name="Bad 8" xfId="315" xr:uid="{00000000-0005-0000-0000-0000710F0000}"/>
    <cellStyle name="Bad 8 2" xfId="7055" xr:uid="{00000000-0005-0000-0000-0000720F0000}"/>
    <cellStyle name="Bad 9" xfId="356" xr:uid="{00000000-0005-0000-0000-0000730F0000}"/>
    <cellStyle name="Bad 9 2" xfId="7056" xr:uid="{00000000-0005-0000-0000-0000740F0000}"/>
    <cellStyle name="Calc Currency (0)" xfId="7057" xr:uid="{00000000-0005-0000-0000-0000750F0000}"/>
    <cellStyle name="Calculation" xfId="12" builtinId="22" customBuiltin="1"/>
    <cellStyle name="Calculation 10" xfId="398" xr:uid="{00000000-0005-0000-0000-0000770F0000}"/>
    <cellStyle name="Calculation 10 2" xfId="7058" xr:uid="{00000000-0005-0000-0000-0000780F0000}"/>
    <cellStyle name="Calculation 11" xfId="439" xr:uid="{00000000-0005-0000-0000-0000790F0000}"/>
    <cellStyle name="Calculation 11 2" xfId="7059" xr:uid="{00000000-0005-0000-0000-00007A0F0000}"/>
    <cellStyle name="Calculation 12" xfId="480" xr:uid="{00000000-0005-0000-0000-00007B0F0000}"/>
    <cellStyle name="Calculation 12 2" xfId="7060" xr:uid="{00000000-0005-0000-0000-00007C0F0000}"/>
    <cellStyle name="Calculation 13" xfId="521" xr:uid="{00000000-0005-0000-0000-00007D0F0000}"/>
    <cellStyle name="Calculation 13 2" xfId="7061" xr:uid="{00000000-0005-0000-0000-00007E0F0000}"/>
    <cellStyle name="Calculation 14" xfId="562" xr:uid="{00000000-0005-0000-0000-00007F0F0000}"/>
    <cellStyle name="Calculation 14 2" xfId="7062" xr:uid="{00000000-0005-0000-0000-0000800F0000}"/>
    <cellStyle name="Calculation 14 3" xfId="7619" xr:uid="{00000000-0005-0000-0000-0000810F0000}"/>
    <cellStyle name="Calculation 14_4.2 kt. samtrygg 2010" xfId="9366" xr:uid="{00000000-0005-0000-0000-0000820F0000}"/>
    <cellStyle name="Calculation 15" xfId="603" xr:uid="{00000000-0005-0000-0000-0000830F0000}"/>
    <cellStyle name="Calculation 15 2" xfId="7063" xr:uid="{00000000-0005-0000-0000-0000840F0000}"/>
    <cellStyle name="Calculation 15 3" xfId="7652" xr:uid="{00000000-0005-0000-0000-0000850F0000}"/>
    <cellStyle name="Calculation 15_4.2 kt. samtrygg 2010" xfId="9603" xr:uid="{00000000-0005-0000-0000-0000860F0000}"/>
    <cellStyle name="Calculation 16" xfId="644" xr:uid="{00000000-0005-0000-0000-0000870F0000}"/>
    <cellStyle name="Calculation 16 2" xfId="7064" xr:uid="{00000000-0005-0000-0000-0000880F0000}"/>
    <cellStyle name="Calculation 16 3" xfId="7685" xr:uid="{00000000-0005-0000-0000-0000890F0000}"/>
    <cellStyle name="Calculation 16_4.2 kt. samtrygg 2010" xfId="9515" xr:uid="{00000000-0005-0000-0000-00008A0F0000}"/>
    <cellStyle name="Calculation 17" xfId="685" xr:uid="{00000000-0005-0000-0000-00008B0F0000}"/>
    <cellStyle name="Calculation 17 2" xfId="7065" xr:uid="{00000000-0005-0000-0000-00008C0F0000}"/>
    <cellStyle name="Calculation 17 3" xfId="7718" xr:uid="{00000000-0005-0000-0000-00008D0F0000}"/>
    <cellStyle name="Calculation 17_4.2 kt. samtrygg 2010" xfId="9582" xr:uid="{00000000-0005-0000-0000-00008E0F0000}"/>
    <cellStyle name="Calculation 18" xfId="726" xr:uid="{00000000-0005-0000-0000-00008F0F0000}"/>
    <cellStyle name="Calculation 18 2" xfId="7066" xr:uid="{00000000-0005-0000-0000-0000900F0000}"/>
    <cellStyle name="Calculation 18 3" xfId="7751" xr:uid="{00000000-0005-0000-0000-0000910F0000}"/>
    <cellStyle name="Calculation 18_4.2 kt. samtrygg 2010" xfId="9317" xr:uid="{00000000-0005-0000-0000-0000920F0000}"/>
    <cellStyle name="Calculation 19" xfId="767" xr:uid="{00000000-0005-0000-0000-0000930F0000}"/>
    <cellStyle name="Calculation 19 2" xfId="7067" xr:uid="{00000000-0005-0000-0000-0000940F0000}"/>
    <cellStyle name="Calculation 19 3" xfId="7784" xr:uid="{00000000-0005-0000-0000-0000950F0000}"/>
    <cellStyle name="Calculation 19_4.2 kt. samtrygg 2010" xfId="8592" xr:uid="{00000000-0005-0000-0000-0000960F0000}"/>
    <cellStyle name="Calculation 2" xfId="70" xr:uid="{00000000-0005-0000-0000-0000970F0000}"/>
    <cellStyle name="Calculation 2 10" xfId="6189" xr:uid="{00000000-0005-0000-0000-0000980F0000}"/>
    <cellStyle name="Calculation 2 11" xfId="7068" xr:uid="{00000000-0005-0000-0000-0000990F0000}"/>
    <cellStyle name="Calculation 2 2" xfId="1964" xr:uid="{00000000-0005-0000-0000-00009A0F0000}"/>
    <cellStyle name="Calculation 2 2 2" xfId="6190" xr:uid="{00000000-0005-0000-0000-00009B0F0000}"/>
    <cellStyle name="Calculation 2 2 3" xfId="7069" xr:uid="{00000000-0005-0000-0000-00009C0F0000}"/>
    <cellStyle name="Calculation 2 3" xfId="2870" xr:uid="{00000000-0005-0000-0000-00009D0F0000}"/>
    <cellStyle name="Calculation 2 3 2" xfId="6191" xr:uid="{00000000-0005-0000-0000-00009E0F0000}"/>
    <cellStyle name="Calculation 2 3 3" xfId="7070" xr:uid="{00000000-0005-0000-0000-00009F0F0000}"/>
    <cellStyle name="Calculation 2 4" xfId="3149" xr:uid="{00000000-0005-0000-0000-0000A00F0000}"/>
    <cellStyle name="Calculation 2 4 2" xfId="7071" xr:uid="{00000000-0005-0000-0000-0000A10F0000}"/>
    <cellStyle name="Calculation 2 5" xfId="3371" xr:uid="{00000000-0005-0000-0000-0000A20F0000}"/>
    <cellStyle name="Calculation 2 5 2" xfId="7072" xr:uid="{00000000-0005-0000-0000-0000A30F0000}"/>
    <cellStyle name="Calculation 2 6" xfId="3592" xr:uid="{00000000-0005-0000-0000-0000A40F0000}"/>
    <cellStyle name="Calculation 2 7" xfId="3808" xr:uid="{00000000-0005-0000-0000-0000A50F0000}"/>
    <cellStyle name="Calculation 2 8" xfId="3980" xr:uid="{00000000-0005-0000-0000-0000A60F0000}"/>
    <cellStyle name="Calculation 2 9" xfId="5419" xr:uid="{00000000-0005-0000-0000-0000A70F0000}"/>
    <cellStyle name="Calculation 20" xfId="808" xr:uid="{00000000-0005-0000-0000-0000A80F0000}"/>
    <cellStyle name="Calculation 20 2" xfId="7073" xr:uid="{00000000-0005-0000-0000-0000A90F0000}"/>
    <cellStyle name="Calculation 20 3" xfId="7817" xr:uid="{00000000-0005-0000-0000-0000AA0F0000}"/>
    <cellStyle name="Calculation 20_4.2 kt. samtrygg 2010" xfId="10226" xr:uid="{00000000-0005-0000-0000-0000AB0F0000}"/>
    <cellStyle name="Calculation 21" xfId="849" xr:uid="{00000000-0005-0000-0000-0000AC0F0000}"/>
    <cellStyle name="Calculation 21 2" xfId="7074" xr:uid="{00000000-0005-0000-0000-0000AD0F0000}"/>
    <cellStyle name="Calculation 21 3" xfId="7850" xr:uid="{00000000-0005-0000-0000-0000AE0F0000}"/>
    <cellStyle name="Calculation 21_4.2 kt. samtrygg 2010" xfId="9761" xr:uid="{00000000-0005-0000-0000-0000AF0F0000}"/>
    <cellStyle name="Calculation 22" xfId="890" xr:uid="{00000000-0005-0000-0000-0000B00F0000}"/>
    <cellStyle name="Calculation 22 2" xfId="7075" xr:uid="{00000000-0005-0000-0000-0000B10F0000}"/>
    <cellStyle name="Calculation 22 3" xfId="7883" xr:uid="{00000000-0005-0000-0000-0000B20F0000}"/>
    <cellStyle name="Calculation 22_4.2 kt. samtrygg 2010" xfId="8845" xr:uid="{00000000-0005-0000-0000-0000B30F0000}"/>
    <cellStyle name="Calculation 23" xfId="931" xr:uid="{00000000-0005-0000-0000-0000B40F0000}"/>
    <cellStyle name="Calculation 23 2" xfId="7076" xr:uid="{00000000-0005-0000-0000-0000B50F0000}"/>
    <cellStyle name="Calculation 23 3" xfId="7916" xr:uid="{00000000-0005-0000-0000-0000B60F0000}"/>
    <cellStyle name="Calculation 23_4.2 kt. samtrygg 2010" xfId="10264" xr:uid="{00000000-0005-0000-0000-0000B70F0000}"/>
    <cellStyle name="Calculation 24" xfId="972" xr:uid="{00000000-0005-0000-0000-0000B80F0000}"/>
    <cellStyle name="Calculation 24 2" xfId="7077" xr:uid="{00000000-0005-0000-0000-0000B90F0000}"/>
    <cellStyle name="Calculation 24 3" xfId="7949" xr:uid="{00000000-0005-0000-0000-0000BA0F0000}"/>
    <cellStyle name="Calculation 24_4.2 kt. samtrygg 2010" xfId="9022" xr:uid="{00000000-0005-0000-0000-0000BB0F0000}"/>
    <cellStyle name="Calculation 25" xfId="1013" xr:uid="{00000000-0005-0000-0000-0000BC0F0000}"/>
    <cellStyle name="Calculation 25 2" xfId="7078" xr:uid="{00000000-0005-0000-0000-0000BD0F0000}"/>
    <cellStyle name="Calculation 25 3" xfId="7982" xr:uid="{00000000-0005-0000-0000-0000BE0F0000}"/>
    <cellStyle name="Calculation 25_4.2 kt. samtrygg 2010" xfId="9367" xr:uid="{00000000-0005-0000-0000-0000BF0F0000}"/>
    <cellStyle name="Calculation 26" xfId="1054" xr:uid="{00000000-0005-0000-0000-0000C00F0000}"/>
    <cellStyle name="Calculation 26 2" xfId="7079" xr:uid="{00000000-0005-0000-0000-0000C10F0000}"/>
    <cellStyle name="Calculation 26 3" xfId="8015" xr:uid="{00000000-0005-0000-0000-0000C20F0000}"/>
    <cellStyle name="Calculation 26_4.2 kt. samtrygg 2010" xfId="8907" xr:uid="{00000000-0005-0000-0000-0000C30F0000}"/>
    <cellStyle name="Calculation 27" xfId="1095" xr:uid="{00000000-0005-0000-0000-0000C40F0000}"/>
    <cellStyle name="Calculation 27 2" xfId="7080" xr:uid="{00000000-0005-0000-0000-0000C50F0000}"/>
    <cellStyle name="Calculation 27 3" xfId="8048" xr:uid="{00000000-0005-0000-0000-0000C60F0000}"/>
    <cellStyle name="Calculation 27_4.2 kt. samtrygg 2010" xfId="9151" xr:uid="{00000000-0005-0000-0000-0000C70F0000}"/>
    <cellStyle name="Calculation 28" xfId="1136" xr:uid="{00000000-0005-0000-0000-0000C80F0000}"/>
    <cellStyle name="Calculation 28 2" xfId="7081" xr:uid="{00000000-0005-0000-0000-0000C90F0000}"/>
    <cellStyle name="Calculation 28 3" xfId="8081" xr:uid="{00000000-0005-0000-0000-0000CA0F0000}"/>
    <cellStyle name="Calculation 28_4.2 kt. samtrygg 2010" xfId="9062" xr:uid="{00000000-0005-0000-0000-0000CB0F0000}"/>
    <cellStyle name="Calculation 29" xfId="1177" xr:uid="{00000000-0005-0000-0000-0000CC0F0000}"/>
    <cellStyle name="Calculation 29 2" xfId="7082" xr:uid="{00000000-0005-0000-0000-0000CD0F0000}"/>
    <cellStyle name="Calculation 29 3" xfId="8114" xr:uid="{00000000-0005-0000-0000-0000CE0F0000}"/>
    <cellStyle name="Calculation 29_4.2 kt. samtrygg 2010" xfId="9569" xr:uid="{00000000-0005-0000-0000-0000CF0F0000}"/>
    <cellStyle name="Calculation 3" xfId="111" xr:uid="{00000000-0005-0000-0000-0000D00F0000}"/>
    <cellStyle name="Calculation 3 2" xfId="1966" xr:uid="{00000000-0005-0000-0000-0000D10F0000}"/>
    <cellStyle name="Calculation 3 3" xfId="2872" xr:uid="{00000000-0005-0000-0000-0000D20F0000}"/>
    <cellStyle name="Calculation 3 3 2" xfId="7083" xr:uid="{00000000-0005-0000-0000-0000D30F0000}"/>
    <cellStyle name="Calculation 3 3 3" xfId="8400" xr:uid="{00000000-0005-0000-0000-0000D40F0000}"/>
    <cellStyle name="Calculation 3 3_4.2 kt. samtrygg 2010" xfId="8999" xr:uid="{00000000-0005-0000-0000-0000D50F0000}"/>
    <cellStyle name="Calculation 3 4" xfId="3148" xr:uid="{00000000-0005-0000-0000-0000D60F0000}"/>
    <cellStyle name="Calculation 3 5" xfId="3370" xr:uid="{00000000-0005-0000-0000-0000D70F0000}"/>
    <cellStyle name="Calculation 3 6" xfId="3591" xr:uid="{00000000-0005-0000-0000-0000D80F0000}"/>
    <cellStyle name="Calculation 3 7" xfId="3807" xr:uid="{00000000-0005-0000-0000-0000D90F0000}"/>
    <cellStyle name="Calculation 3 8" xfId="3979" xr:uid="{00000000-0005-0000-0000-0000DA0F0000}"/>
    <cellStyle name="Calculation 30" xfId="1218" xr:uid="{00000000-0005-0000-0000-0000DB0F0000}"/>
    <cellStyle name="Calculation 30 2" xfId="7084" xr:uid="{00000000-0005-0000-0000-0000DC0F0000}"/>
    <cellStyle name="Calculation 30 3" xfId="8147" xr:uid="{00000000-0005-0000-0000-0000DD0F0000}"/>
    <cellStyle name="Calculation 30_4.2 kt. samtrygg 2010" xfId="10013" xr:uid="{00000000-0005-0000-0000-0000DE0F0000}"/>
    <cellStyle name="Calculation 31" xfId="1259" xr:uid="{00000000-0005-0000-0000-0000DF0F0000}"/>
    <cellStyle name="Calculation 31 2" xfId="7085" xr:uid="{00000000-0005-0000-0000-0000E00F0000}"/>
    <cellStyle name="Calculation 31 3" xfId="8180" xr:uid="{00000000-0005-0000-0000-0000E10F0000}"/>
    <cellStyle name="Calculation 31_4.2 kt. samtrygg 2010" xfId="9368" xr:uid="{00000000-0005-0000-0000-0000E20F0000}"/>
    <cellStyle name="Calculation 32" xfId="1301" xr:uid="{00000000-0005-0000-0000-0000E30F0000}"/>
    <cellStyle name="Calculation 32 2" xfId="7086" xr:uid="{00000000-0005-0000-0000-0000E40F0000}"/>
    <cellStyle name="Calculation 32 3" xfId="8213" xr:uid="{00000000-0005-0000-0000-0000E50F0000}"/>
    <cellStyle name="Calculation 32_4.2 kt. samtrygg 2010" xfId="8941" xr:uid="{00000000-0005-0000-0000-0000E60F0000}"/>
    <cellStyle name="Calculation 33" xfId="1342" xr:uid="{00000000-0005-0000-0000-0000E70F0000}"/>
    <cellStyle name="Calculation 33 2" xfId="7087" xr:uid="{00000000-0005-0000-0000-0000E80F0000}"/>
    <cellStyle name="Calculation 33 3" xfId="8246" xr:uid="{00000000-0005-0000-0000-0000E90F0000}"/>
    <cellStyle name="Calculation 33_4.2 kt. samtrygg 2010" xfId="9144" xr:uid="{00000000-0005-0000-0000-0000EA0F0000}"/>
    <cellStyle name="Calculation 34" xfId="1383" xr:uid="{00000000-0005-0000-0000-0000EB0F0000}"/>
    <cellStyle name="Calculation 34 2" xfId="7088" xr:uid="{00000000-0005-0000-0000-0000EC0F0000}"/>
    <cellStyle name="Calculation 34 3" xfId="8279" xr:uid="{00000000-0005-0000-0000-0000ED0F0000}"/>
    <cellStyle name="Calculation 34_4.2 kt. samtrygg 2010" xfId="8929" xr:uid="{00000000-0005-0000-0000-0000EE0F0000}"/>
    <cellStyle name="Calculation 35" xfId="1424" xr:uid="{00000000-0005-0000-0000-0000EF0F0000}"/>
    <cellStyle name="Calculation 35 2" xfId="7089" xr:uid="{00000000-0005-0000-0000-0000F00F0000}"/>
    <cellStyle name="Calculation 35 3" xfId="8312" xr:uid="{00000000-0005-0000-0000-0000F10F0000}"/>
    <cellStyle name="Calculation 35_4.2 kt. samtrygg 2010" xfId="10140" xr:uid="{00000000-0005-0000-0000-0000F20F0000}"/>
    <cellStyle name="Calculation 36" xfId="1465" xr:uid="{00000000-0005-0000-0000-0000F30F0000}"/>
    <cellStyle name="Calculation 37" xfId="1506" xr:uid="{00000000-0005-0000-0000-0000F40F0000}"/>
    <cellStyle name="Calculation 38" xfId="1547" xr:uid="{00000000-0005-0000-0000-0000F50F0000}"/>
    <cellStyle name="Calculation 39" xfId="1588" xr:uid="{00000000-0005-0000-0000-0000F60F0000}"/>
    <cellStyle name="Calculation 4" xfId="152" xr:uid="{00000000-0005-0000-0000-0000F70F0000}"/>
    <cellStyle name="Calculation 4 2" xfId="1967" xr:uid="{00000000-0005-0000-0000-0000F80F0000}"/>
    <cellStyle name="Calculation 4 3" xfId="2874" xr:uid="{00000000-0005-0000-0000-0000F90F0000}"/>
    <cellStyle name="Calculation 4 3 2" xfId="7090" xr:uid="{00000000-0005-0000-0000-0000FA0F0000}"/>
    <cellStyle name="Calculation 4 3 3" xfId="8401" xr:uid="{00000000-0005-0000-0000-0000FB0F0000}"/>
    <cellStyle name="Calculation 4 3_4.2 kt. samtrygg 2010" xfId="9100" xr:uid="{00000000-0005-0000-0000-0000FC0F0000}"/>
    <cellStyle name="Calculation 4 4" xfId="3146" xr:uid="{00000000-0005-0000-0000-0000FD0F0000}"/>
    <cellStyle name="Calculation 4 5" xfId="3368" xr:uid="{00000000-0005-0000-0000-0000FE0F0000}"/>
    <cellStyle name="Calculation 4 6" xfId="3589" xr:uid="{00000000-0005-0000-0000-0000FF0F0000}"/>
    <cellStyle name="Calculation 4 7" xfId="3806" xr:uid="{00000000-0005-0000-0000-000000100000}"/>
    <cellStyle name="Calculation 4 8" xfId="3978" xr:uid="{00000000-0005-0000-0000-000001100000}"/>
    <cellStyle name="Calculation 40" xfId="1629" xr:uid="{00000000-0005-0000-0000-000002100000}"/>
    <cellStyle name="Calculation 41" xfId="1670" xr:uid="{00000000-0005-0000-0000-000003100000}"/>
    <cellStyle name="Calculation 42" xfId="1711" xr:uid="{00000000-0005-0000-0000-000004100000}"/>
    <cellStyle name="Calculation 43" xfId="1753" xr:uid="{00000000-0005-0000-0000-000005100000}"/>
    <cellStyle name="Calculation 44" xfId="1963" xr:uid="{00000000-0005-0000-0000-000006100000}"/>
    <cellStyle name="Calculation 45" xfId="2869" xr:uid="{00000000-0005-0000-0000-000007100000}"/>
    <cellStyle name="Calculation 46" xfId="3150" xr:uid="{00000000-0005-0000-0000-000008100000}"/>
    <cellStyle name="Calculation 47" xfId="3372" xr:uid="{00000000-0005-0000-0000-000009100000}"/>
    <cellStyle name="Calculation 48" xfId="3593" xr:uid="{00000000-0005-0000-0000-00000A100000}"/>
    <cellStyle name="Calculation 49" xfId="3809" xr:uid="{00000000-0005-0000-0000-00000B100000}"/>
    <cellStyle name="Calculation 5" xfId="193" xr:uid="{00000000-0005-0000-0000-00000C100000}"/>
    <cellStyle name="Calculation 5 2" xfId="1969" xr:uid="{00000000-0005-0000-0000-00000D100000}"/>
    <cellStyle name="Calculation 5 2 2" xfId="7091" xr:uid="{00000000-0005-0000-0000-00000E100000}"/>
    <cellStyle name="Calculation 5 2 3" xfId="8364" xr:uid="{00000000-0005-0000-0000-00000F100000}"/>
    <cellStyle name="Calculation 5 2_4.2 kt. samtrygg 2010" xfId="8740" xr:uid="{00000000-0005-0000-0000-000010100000}"/>
    <cellStyle name="Calculation 5 3" xfId="2875" xr:uid="{00000000-0005-0000-0000-000011100000}"/>
    <cellStyle name="Calculation 5 4" xfId="3145" xr:uid="{00000000-0005-0000-0000-000012100000}"/>
    <cellStyle name="Calculation 5 5" xfId="3367" xr:uid="{00000000-0005-0000-0000-000013100000}"/>
    <cellStyle name="Calculation 5 6" xfId="3588" xr:uid="{00000000-0005-0000-0000-000014100000}"/>
    <cellStyle name="Calculation 5 7" xfId="3805" xr:uid="{00000000-0005-0000-0000-000015100000}"/>
    <cellStyle name="Calculation 5 8" xfId="3977" xr:uid="{00000000-0005-0000-0000-000016100000}"/>
    <cellStyle name="Calculation 50" xfId="3981" xr:uid="{00000000-0005-0000-0000-000017100000}"/>
    <cellStyle name="Calculation 6" xfId="234" xr:uid="{00000000-0005-0000-0000-000018100000}"/>
    <cellStyle name="Calculation 6 2" xfId="7092" xr:uid="{00000000-0005-0000-0000-000019100000}"/>
    <cellStyle name="Calculation 7" xfId="275" xr:uid="{00000000-0005-0000-0000-00001A100000}"/>
    <cellStyle name="Calculation 7 2" xfId="7093" xr:uid="{00000000-0005-0000-0000-00001B100000}"/>
    <cellStyle name="Calculation 8" xfId="316" xr:uid="{00000000-0005-0000-0000-00001C100000}"/>
    <cellStyle name="Calculation 8 2" xfId="7094" xr:uid="{00000000-0005-0000-0000-00001D100000}"/>
    <cellStyle name="Calculation 9" xfId="357" xr:uid="{00000000-0005-0000-0000-00001E100000}"/>
    <cellStyle name="Calculation 9 2" xfId="7095" xr:uid="{00000000-0005-0000-0000-00001F100000}"/>
    <cellStyle name="Check Cell" xfId="14" builtinId="23" customBuiltin="1"/>
    <cellStyle name="Check Cell 10" xfId="399" xr:uid="{00000000-0005-0000-0000-000021100000}"/>
    <cellStyle name="Check Cell 10 2" xfId="7096" xr:uid="{00000000-0005-0000-0000-000022100000}"/>
    <cellStyle name="Check Cell 11" xfId="440" xr:uid="{00000000-0005-0000-0000-000023100000}"/>
    <cellStyle name="Check Cell 11 2" xfId="7097" xr:uid="{00000000-0005-0000-0000-000024100000}"/>
    <cellStyle name="Check Cell 12" xfId="481" xr:uid="{00000000-0005-0000-0000-000025100000}"/>
    <cellStyle name="Check Cell 12 2" xfId="7098" xr:uid="{00000000-0005-0000-0000-000026100000}"/>
    <cellStyle name="Check Cell 13" xfId="522" xr:uid="{00000000-0005-0000-0000-000027100000}"/>
    <cellStyle name="Check Cell 13 2" xfId="7099" xr:uid="{00000000-0005-0000-0000-000028100000}"/>
    <cellStyle name="Check Cell 14" xfId="563" xr:uid="{00000000-0005-0000-0000-000029100000}"/>
    <cellStyle name="Check Cell 14 2" xfId="7100" xr:uid="{00000000-0005-0000-0000-00002A100000}"/>
    <cellStyle name="Check Cell 14 3" xfId="7620" xr:uid="{00000000-0005-0000-0000-00002B100000}"/>
    <cellStyle name="Check Cell 14_4.2 kt. samtrygg 2010" xfId="10201" xr:uid="{00000000-0005-0000-0000-00002C100000}"/>
    <cellStyle name="Check Cell 15" xfId="604" xr:uid="{00000000-0005-0000-0000-00002D100000}"/>
    <cellStyle name="Check Cell 15 2" xfId="7101" xr:uid="{00000000-0005-0000-0000-00002E100000}"/>
    <cellStyle name="Check Cell 15 3" xfId="7653" xr:uid="{00000000-0005-0000-0000-00002F100000}"/>
    <cellStyle name="Check Cell 15_4.2 kt. samtrygg 2010" xfId="9357" xr:uid="{00000000-0005-0000-0000-000030100000}"/>
    <cellStyle name="Check Cell 16" xfId="645" xr:uid="{00000000-0005-0000-0000-000031100000}"/>
    <cellStyle name="Check Cell 16 2" xfId="7102" xr:uid="{00000000-0005-0000-0000-000032100000}"/>
    <cellStyle name="Check Cell 16 3" xfId="7686" xr:uid="{00000000-0005-0000-0000-000033100000}"/>
    <cellStyle name="Check Cell 16_4.2 kt. samtrygg 2010" xfId="9017" xr:uid="{00000000-0005-0000-0000-000034100000}"/>
    <cellStyle name="Check Cell 17" xfId="686" xr:uid="{00000000-0005-0000-0000-000035100000}"/>
    <cellStyle name="Check Cell 17 2" xfId="7103" xr:uid="{00000000-0005-0000-0000-000036100000}"/>
    <cellStyle name="Check Cell 17 3" xfId="7719" xr:uid="{00000000-0005-0000-0000-000037100000}"/>
    <cellStyle name="Check Cell 17_4.2 kt. samtrygg 2010" xfId="8909" xr:uid="{00000000-0005-0000-0000-000038100000}"/>
    <cellStyle name="Check Cell 18" xfId="727" xr:uid="{00000000-0005-0000-0000-000039100000}"/>
    <cellStyle name="Check Cell 18 2" xfId="7104" xr:uid="{00000000-0005-0000-0000-00003A100000}"/>
    <cellStyle name="Check Cell 18 3" xfId="7752" xr:uid="{00000000-0005-0000-0000-00003B100000}"/>
    <cellStyle name="Check Cell 18_4.2 kt. samtrygg 2010" xfId="8671" xr:uid="{00000000-0005-0000-0000-00003C100000}"/>
    <cellStyle name="Check Cell 19" xfId="768" xr:uid="{00000000-0005-0000-0000-00003D100000}"/>
    <cellStyle name="Check Cell 19 2" xfId="7105" xr:uid="{00000000-0005-0000-0000-00003E100000}"/>
    <cellStyle name="Check Cell 19 3" xfId="7785" xr:uid="{00000000-0005-0000-0000-00003F100000}"/>
    <cellStyle name="Check Cell 19_4.2 kt. samtrygg 2010" xfId="8882" xr:uid="{00000000-0005-0000-0000-000040100000}"/>
    <cellStyle name="Check Cell 2" xfId="71" xr:uid="{00000000-0005-0000-0000-000041100000}"/>
    <cellStyle name="Check Cell 2 10" xfId="6192" xr:uid="{00000000-0005-0000-0000-000042100000}"/>
    <cellStyle name="Check Cell 2 11" xfId="7106" xr:uid="{00000000-0005-0000-0000-000043100000}"/>
    <cellStyle name="Check Cell 2 2" xfId="1971" xr:uid="{00000000-0005-0000-0000-000044100000}"/>
    <cellStyle name="Check Cell 2 2 2" xfId="6193" xr:uid="{00000000-0005-0000-0000-000045100000}"/>
    <cellStyle name="Check Cell 2 2 3" xfId="7107" xr:uid="{00000000-0005-0000-0000-000046100000}"/>
    <cellStyle name="Check Cell 2 3" xfId="2877" xr:uid="{00000000-0005-0000-0000-000047100000}"/>
    <cellStyle name="Check Cell 2 3 2" xfId="6194" xr:uid="{00000000-0005-0000-0000-000048100000}"/>
    <cellStyle name="Check Cell 2 3 3" xfId="7108" xr:uid="{00000000-0005-0000-0000-000049100000}"/>
    <cellStyle name="Check Cell 2 4" xfId="3143" xr:uid="{00000000-0005-0000-0000-00004A100000}"/>
    <cellStyle name="Check Cell 2 4 2" xfId="7109" xr:uid="{00000000-0005-0000-0000-00004B100000}"/>
    <cellStyle name="Check Cell 2 5" xfId="3365" xr:uid="{00000000-0005-0000-0000-00004C100000}"/>
    <cellStyle name="Check Cell 2 5 2" xfId="7110" xr:uid="{00000000-0005-0000-0000-00004D100000}"/>
    <cellStyle name="Check Cell 2 6" xfId="3586" xr:uid="{00000000-0005-0000-0000-00004E100000}"/>
    <cellStyle name="Check Cell 2 7" xfId="3803" xr:uid="{00000000-0005-0000-0000-00004F100000}"/>
    <cellStyle name="Check Cell 2 8" xfId="3975" xr:uid="{00000000-0005-0000-0000-000050100000}"/>
    <cellStyle name="Check Cell 2 9" xfId="5488" xr:uid="{00000000-0005-0000-0000-000051100000}"/>
    <cellStyle name="Check Cell 20" xfId="809" xr:uid="{00000000-0005-0000-0000-000052100000}"/>
    <cellStyle name="Check Cell 20 2" xfId="7111" xr:uid="{00000000-0005-0000-0000-000053100000}"/>
    <cellStyle name="Check Cell 20 3" xfId="7818" xr:uid="{00000000-0005-0000-0000-000054100000}"/>
    <cellStyle name="Check Cell 20_4.2 kt. samtrygg 2010" xfId="10258" xr:uid="{00000000-0005-0000-0000-000055100000}"/>
    <cellStyle name="Check Cell 21" xfId="850" xr:uid="{00000000-0005-0000-0000-000056100000}"/>
    <cellStyle name="Check Cell 21 2" xfId="7112" xr:uid="{00000000-0005-0000-0000-000057100000}"/>
    <cellStyle name="Check Cell 21 3" xfId="7851" xr:uid="{00000000-0005-0000-0000-000058100000}"/>
    <cellStyle name="Check Cell 21_4.2 kt. samtrygg 2010" xfId="9255" xr:uid="{00000000-0005-0000-0000-000059100000}"/>
    <cellStyle name="Check Cell 22" xfId="891" xr:uid="{00000000-0005-0000-0000-00005A100000}"/>
    <cellStyle name="Check Cell 22 2" xfId="7113" xr:uid="{00000000-0005-0000-0000-00005B100000}"/>
    <cellStyle name="Check Cell 22 3" xfId="7884" xr:uid="{00000000-0005-0000-0000-00005C100000}"/>
    <cellStyle name="Check Cell 22_4.2 kt. samtrygg 2010" xfId="9760" xr:uid="{00000000-0005-0000-0000-00005D100000}"/>
    <cellStyle name="Check Cell 23" xfId="932" xr:uid="{00000000-0005-0000-0000-00005E100000}"/>
    <cellStyle name="Check Cell 23 2" xfId="7114" xr:uid="{00000000-0005-0000-0000-00005F100000}"/>
    <cellStyle name="Check Cell 23 3" xfId="7917" xr:uid="{00000000-0005-0000-0000-000060100000}"/>
    <cellStyle name="Check Cell 23_4.2 kt. samtrygg 2010" xfId="9509" xr:uid="{00000000-0005-0000-0000-000061100000}"/>
    <cellStyle name="Check Cell 24" xfId="973" xr:uid="{00000000-0005-0000-0000-000062100000}"/>
    <cellStyle name="Check Cell 24 2" xfId="7115" xr:uid="{00000000-0005-0000-0000-000063100000}"/>
    <cellStyle name="Check Cell 24 3" xfId="7950" xr:uid="{00000000-0005-0000-0000-000064100000}"/>
    <cellStyle name="Check Cell 24_4.2 kt. samtrygg 2010" xfId="9131" xr:uid="{00000000-0005-0000-0000-000065100000}"/>
    <cellStyle name="Check Cell 25" xfId="1014" xr:uid="{00000000-0005-0000-0000-000066100000}"/>
    <cellStyle name="Check Cell 25 2" xfId="7116" xr:uid="{00000000-0005-0000-0000-000067100000}"/>
    <cellStyle name="Check Cell 25 3" xfId="7983" xr:uid="{00000000-0005-0000-0000-000068100000}"/>
    <cellStyle name="Check Cell 25_4.2 kt. samtrygg 2010" xfId="8738" xr:uid="{00000000-0005-0000-0000-000069100000}"/>
    <cellStyle name="Check Cell 26" xfId="1055" xr:uid="{00000000-0005-0000-0000-00006A100000}"/>
    <cellStyle name="Check Cell 26 2" xfId="7117" xr:uid="{00000000-0005-0000-0000-00006B100000}"/>
    <cellStyle name="Check Cell 26 3" xfId="8016" xr:uid="{00000000-0005-0000-0000-00006C100000}"/>
    <cellStyle name="Check Cell 26_4.2 kt. samtrygg 2010" xfId="8719" xr:uid="{00000000-0005-0000-0000-00006D100000}"/>
    <cellStyle name="Check Cell 27" xfId="1096" xr:uid="{00000000-0005-0000-0000-00006E100000}"/>
    <cellStyle name="Check Cell 27 2" xfId="7118" xr:uid="{00000000-0005-0000-0000-00006F100000}"/>
    <cellStyle name="Check Cell 27 3" xfId="8049" xr:uid="{00000000-0005-0000-0000-000070100000}"/>
    <cellStyle name="Check Cell 27_4.2 kt. samtrygg 2010" xfId="10024" xr:uid="{00000000-0005-0000-0000-000071100000}"/>
    <cellStyle name="Check Cell 28" xfId="1137" xr:uid="{00000000-0005-0000-0000-000072100000}"/>
    <cellStyle name="Check Cell 28 2" xfId="7119" xr:uid="{00000000-0005-0000-0000-000073100000}"/>
    <cellStyle name="Check Cell 28 3" xfId="8082" xr:uid="{00000000-0005-0000-0000-000074100000}"/>
    <cellStyle name="Check Cell 28_4.2 kt. samtrygg 2010" xfId="8879" xr:uid="{00000000-0005-0000-0000-000075100000}"/>
    <cellStyle name="Check Cell 29" xfId="1178" xr:uid="{00000000-0005-0000-0000-000076100000}"/>
    <cellStyle name="Check Cell 29 2" xfId="7120" xr:uid="{00000000-0005-0000-0000-000077100000}"/>
    <cellStyle name="Check Cell 29 3" xfId="8115" xr:uid="{00000000-0005-0000-0000-000078100000}"/>
    <cellStyle name="Check Cell 29_4.2 kt. samtrygg 2010" xfId="9858" xr:uid="{00000000-0005-0000-0000-000079100000}"/>
    <cellStyle name="Check Cell 3" xfId="112" xr:uid="{00000000-0005-0000-0000-00007A100000}"/>
    <cellStyle name="Check Cell 3 2" xfId="1973" xr:uid="{00000000-0005-0000-0000-00007B100000}"/>
    <cellStyle name="Check Cell 3 3" xfId="2879" xr:uid="{00000000-0005-0000-0000-00007C100000}"/>
    <cellStyle name="Check Cell 3 3 2" xfId="7121" xr:uid="{00000000-0005-0000-0000-00007D100000}"/>
    <cellStyle name="Check Cell 3 3 3" xfId="8402" xr:uid="{00000000-0005-0000-0000-00007E100000}"/>
    <cellStyle name="Check Cell 3 3_4.2 kt. samtrygg 2010" xfId="8788" xr:uid="{00000000-0005-0000-0000-00007F100000}"/>
    <cellStyle name="Check Cell 3 4" xfId="3140" xr:uid="{00000000-0005-0000-0000-000080100000}"/>
    <cellStyle name="Check Cell 3 5" xfId="3362" xr:uid="{00000000-0005-0000-0000-000081100000}"/>
    <cellStyle name="Check Cell 3 6" xfId="3583" xr:uid="{00000000-0005-0000-0000-000082100000}"/>
    <cellStyle name="Check Cell 3 7" xfId="3801" xr:uid="{00000000-0005-0000-0000-000083100000}"/>
    <cellStyle name="Check Cell 3 8" xfId="3973" xr:uid="{00000000-0005-0000-0000-000084100000}"/>
    <cellStyle name="Check Cell 30" xfId="1219" xr:uid="{00000000-0005-0000-0000-000085100000}"/>
    <cellStyle name="Check Cell 30 2" xfId="7122" xr:uid="{00000000-0005-0000-0000-000086100000}"/>
    <cellStyle name="Check Cell 30 3" xfId="8148" xr:uid="{00000000-0005-0000-0000-000087100000}"/>
    <cellStyle name="Check Cell 30_4.2 kt. samtrygg 2010" xfId="9013" xr:uid="{00000000-0005-0000-0000-000088100000}"/>
    <cellStyle name="Check Cell 31" xfId="1260" xr:uid="{00000000-0005-0000-0000-000089100000}"/>
    <cellStyle name="Check Cell 31 2" xfId="7123" xr:uid="{00000000-0005-0000-0000-00008A100000}"/>
    <cellStyle name="Check Cell 31 3" xfId="8181" xr:uid="{00000000-0005-0000-0000-00008B100000}"/>
    <cellStyle name="Check Cell 31_4.2 kt. samtrygg 2010" xfId="9231" xr:uid="{00000000-0005-0000-0000-00008C100000}"/>
    <cellStyle name="Check Cell 32" xfId="1302" xr:uid="{00000000-0005-0000-0000-00008D100000}"/>
    <cellStyle name="Check Cell 32 2" xfId="7124" xr:uid="{00000000-0005-0000-0000-00008E100000}"/>
    <cellStyle name="Check Cell 32 3" xfId="8214" xr:uid="{00000000-0005-0000-0000-00008F100000}"/>
    <cellStyle name="Check Cell 32_4.2 kt. samtrygg 2010" xfId="10196" xr:uid="{00000000-0005-0000-0000-000090100000}"/>
    <cellStyle name="Check Cell 33" xfId="1343" xr:uid="{00000000-0005-0000-0000-000091100000}"/>
    <cellStyle name="Check Cell 33 2" xfId="7125" xr:uid="{00000000-0005-0000-0000-000092100000}"/>
    <cellStyle name="Check Cell 33 3" xfId="8247" xr:uid="{00000000-0005-0000-0000-000093100000}"/>
    <cellStyle name="Check Cell 33_4.2 kt. samtrygg 2010" xfId="10178" xr:uid="{00000000-0005-0000-0000-000094100000}"/>
    <cellStyle name="Check Cell 34" xfId="1384" xr:uid="{00000000-0005-0000-0000-000095100000}"/>
    <cellStyle name="Check Cell 34 2" xfId="7126" xr:uid="{00000000-0005-0000-0000-000096100000}"/>
    <cellStyle name="Check Cell 34 3" xfId="8280" xr:uid="{00000000-0005-0000-0000-000097100000}"/>
    <cellStyle name="Check Cell 34_4.2 kt. samtrygg 2010" xfId="8748" xr:uid="{00000000-0005-0000-0000-000098100000}"/>
    <cellStyle name="Check Cell 35" xfId="1425" xr:uid="{00000000-0005-0000-0000-000099100000}"/>
    <cellStyle name="Check Cell 35 2" xfId="7127" xr:uid="{00000000-0005-0000-0000-00009A100000}"/>
    <cellStyle name="Check Cell 35 3" xfId="8313" xr:uid="{00000000-0005-0000-0000-00009B100000}"/>
    <cellStyle name="Check Cell 35_4.2 kt. samtrygg 2010" xfId="9297" xr:uid="{00000000-0005-0000-0000-00009C100000}"/>
    <cellStyle name="Check Cell 36" xfId="1466" xr:uid="{00000000-0005-0000-0000-00009D100000}"/>
    <cellStyle name="Check Cell 37" xfId="1507" xr:uid="{00000000-0005-0000-0000-00009E100000}"/>
    <cellStyle name="Check Cell 38" xfId="1548" xr:uid="{00000000-0005-0000-0000-00009F100000}"/>
    <cellStyle name="Check Cell 39" xfId="1589" xr:uid="{00000000-0005-0000-0000-0000A0100000}"/>
    <cellStyle name="Check Cell 4" xfId="153" xr:uid="{00000000-0005-0000-0000-0000A1100000}"/>
    <cellStyle name="Check Cell 4 2" xfId="1975" xr:uid="{00000000-0005-0000-0000-0000A2100000}"/>
    <cellStyle name="Check Cell 4 3" xfId="2881" xr:uid="{00000000-0005-0000-0000-0000A3100000}"/>
    <cellStyle name="Check Cell 4 3 2" xfId="7128" xr:uid="{00000000-0005-0000-0000-0000A4100000}"/>
    <cellStyle name="Check Cell 4 3 3" xfId="8403" xr:uid="{00000000-0005-0000-0000-0000A5100000}"/>
    <cellStyle name="Check Cell 4 3_4.2 kt. samtrygg 2010" xfId="9820" xr:uid="{00000000-0005-0000-0000-0000A6100000}"/>
    <cellStyle name="Check Cell 4 4" xfId="3138" xr:uid="{00000000-0005-0000-0000-0000A7100000}"/>
    <cellStyle name="Check Cell 4 5" xfId="3360" xr:uid="{00000000-0005-0000-0000-0000A8100000}"/>
    <cellStyle name="Check Cell 4 6" xfId="3581" xr:uid="{00000000-0005-0000-0000-0000A9100000}"/>
    <cellStyle name="Check Cell 4 7" xfId="3800" xr:uid="{00000000-0005-0000-0000-0000AA100000}"/>
    <cellStyle name="Check Cell 4 8" xfId="3972" xr:uid="{00000000-0005-0000-0000-0000AB100000}"/>
    <cellStyle name="Check Cell 40" xfId="1630" xr:uid="{00000000-0005-0000-0000-0000AC100000}"/>
    <cellStyle name="Check Cell 41" xfId="1671" xr:uid="{00000000-0005-0000-0000-0000AD100000}"/>
    <cellStyle name="Check Cell 42" xfId="1712" xr:uid="{00000000-0005-0000-0000-0000AE100000}"/>
    <cellStyle name="Check Cell 43" xfId="1754" xr:uid="{00000000-0005-0000-0000-0000AF100000}"/>
    <cellStyle name="Check Cell 44" xfId="1970" xr:uid="{00000000-0005-0000-0000-0000B0100000}"/>
    <cellStyle name="Check Cell 45" xfId="2876" xr:uid="{00000000-0005-0000-0000-0000B1100000}"/>
    <cellStyle name="Check Cell 46" xfId="3144" xr:uid="{00000000-0005-0000-0000-0000B2100000}"/>
    <cellStyle name="Check Cell 47" xfId="3366" xr:uid="{00000000-0005-0000-0000-0000B3100000}"/>
    <cellStyle name="Check Cell 48" xfId="3587" xr:uid="{00000000-0005-0000-0000-0000B4100000}"/>
    <cellStyle name="Check Cell 49" xfId="3804" xr:uid="{00000000-0005-0000-0000-0000B5100000}"/>
    <cellStyle name="Check Cell 5" xfId="194" xr:uid="{00000000-0005-0000-0000-0000B6100000}"/>
    <cellStyle name="Check Cell 5 2" xfId="1976" xr:uid="{00000000-0005-0000-0000-0000B7100000}"/>
    <cellStyle name="Check Cell 5 2 2" xfId="7129" xr:uid="{00000000-0005-0000-0000-0000B8100000}"/>
    <cellStyle name="Check Cell 5 2 3" xfId="8366" xr:uid="{00000000-0005-0000-0000-0000B9100000}"/>
    <cellStyle name="Check Cell 5 2_4.2 kt. samtrygg 2010" xfId="9609" xr:uid="{00000000-0005-0000-0000-0000BA100000}"/>
    <cellStyle name="Check Cell 5 3" xfId="2883" xr:uid="{00000000-0005-0000-0000-0000BB100000}"/>
    <cellStyle name="Check Cell 5 4" xfId="3136" xr:uid="{00000000-0005-0000-0000-0000BC100000}"/>
    <cellStyle name="Check Cell 5 5" xfId="2830" xr:uid="{00000000-0005-0000-0000-0000BD100000}"/>
    <cellStyle name="Check Cell 5 6" xfId="3346" xr:uid="{00000000-0005-0000-0000-0000BE100000}"/>
    <cellStyle name="Check Cell 5 7" xfId="3567" xr:uid="{00000000-0005-0000-0000-0000BF100000}"/>
    <cellStyle name="Check Cell 5 8" xfId="3787" xr:uid="{00000000-0005-0000-0000-0000C0100000}"/>
    <cellStyle name="Check Cell 50" xfId="3976" xr:uid="{00000000-0005-0000-0000-0000C1100000}"/>
    <cellStyle name="Check Cell 6" xfId="235" xr:uid="{00000000-0005-0000-0000-0000C2100000}"/>
    <cellStyle name="Check Cell 6 2" xfId="7130" xr:uid="{00000000-0005-0000-0000-0000C3100000}"/>
    <cellStyle name="Check Cell 7" xfId="276" xr:uid="{00000000-0005-0000-0000-0000C4100000}"/>
    <cellStyle name="Check Cell 7 2" xfId="7131" xr:uid="{00000000-0005-0000-0000-0000C5100000}"/>
    <cellStyle name="Check Cell 8" xfId="317" xr:uid="{00000000-0005-0000-0000-0000C6100000}"/>
    <cellStyle name="Check Cell 8 2" xfId="7132" xr:uid="{00000000-0005-0000-0000-0000C7100000}"/>
    <cellStyle name="Check Cell 9" xfId="358" xr:uid="{00000000-0005-0000-0000-0000C8100000}"/>
    <cellStyle name="Check Cell 9 2" xfId="7133" xr:uid="{00000000-0005-0000-0000-0000C9100000}"/>
    <cellStyle name="Comma" xfId="5965" builtinId="3"/>
    <cellStyle name="Comma [0]" xfId="10287" builtinId="6"/>
    <cellStyle name="Date long" xfId="7134" xr:uid="{00000000-0005-0000-0000-0000CB100000}"/>
    <cellStyle name="Date medium" xfId="7135" xr:uid="{00000000-0005-0000-0000-0000CC100000}"/>
    <cellStyle name="Date medium 2" xfId="7136" xr:uid="{00000000-0005-0000-0000-0000CD100000}"/>
    <cellStyle name="Date medium 3" xfId="7137" xr:uid="{00000000-0005-0000-0000-0000CE100000}"/>
    <cellStyle name="Date short" xfId="7138" xr:uid="{00000000-0005-0000-0000-0000CF100000}"/>
    <cellStyle name="Euro" xfId="7139" xr:uid="{00000000-0005-0000-0000-0000D0100000}"/>
    <cellStyle name="Euro 2" xfId="7140" xr:uid="{00000000-0005-0000-0000-0000D1100000}"/>
    <cellStyle name="Euro 3" xfId="7141" xr:uid="{00000000-0005-0000-0000-0000D2100000}"/>
    <cellStyle name="Euro 4" xfId="7142" xr:uid="{00000000-0005-0000-0000-0000D3100000}"/>
    <cellStyle name="Euro 5" xfId="7143" xr:uid="{00000000-0005-0000-0000-0000D4100000}"/>
    <cellStyle name="Euro 6" xfId="7144" xr:uid="{00000000-0005-0000-0000-0000D5100000}"/>
    <cellStyle name="Euro 7" xfId="7145" xr:uid="{00000000-0005-0000-0000-0000D6100000}"/>
    <cellStyle name="Explanatory Text" xfId="17" builtinId="53" customBuiltin="1"/>
    <cellStyle name="Explanatory Text 10" xfId="400" xr:uid="{00000000-0005-0000-0000-0000D8100000}"/>
    <cellStyle name="Explanatory Text 11" xfId="441" xr:uid="{00000000-0005-0000-0000-0000D9100000}"/>
    <cellStyle name="Explanatory Text 12" xfId="482" xr:uid="{00000000-0005-0000-0000-0000DA100000}"/>
    <cellStyle name="Explanatory Text 13" xfId="523" xr:uid="{00000000-0005-0000-0000-0000DB100000}"/>
    <cellStyle name="Explanatory Text 14" xfId="564" xr:uid="{00000000-0005-0000-0000-0000DC100000}"/>
    <cellStyle name="Explanatory Text 15" xfId="605" xr:uid="{00000000-0005-0000-0000-0000DD100000}"/>
    <cellStyle name="Explanatory Text 16" xfId="646" xr:uid="{00000000-0005-0000-0000-0000DE100000}"/>
    <cellStyle name="Explanatory Text 17" xfId="687" xr:uid="{00000000-0005-0000-0000-0000DF100000}"/>
    <cellStyle name="Explanatory Text 18" xfId="728" xr:uid="{00000000-0005-0000-0000-0000E0100000}"/>
    <cellStyle name="Explanatory Text 19" xfId="769" xr:uid="{00000000-0005-0000-0000-0000E1100000}"/>
    <cellStyle name="Explanatory Text 2" xfId="72" xr:uid="{00000000-0005-0000-0000-0000E2100000}"/>
    <cellStyle name="Explanatory Text 2 2" xfId="1978" xr:uid="{00000000-0005-0000-0000-0000E3100000}"/>
    <cellStyle name="Explanatory Text 2 3" xfId="2885" xr:uid="{00000000-0005-0000-0000-0000E4100000}"/>
    <cellStyle name="Explanatory Text 2 4" xfId="3134" xr:uid="{00000000-0005-0000-0000-0000E5100000}"/>
    <cellStyle name="Explanatory Text 2 5" xfId="2809" xr:uid="{00000000-0005-0000-0000-0000E6100000}"/>
    <cellStyle name="Explanatory Text 2 6" xfId="3325" xr:uid="{00000000-0005-0000-0000-0000E7100000}"/>
    <cellStyle name="Explanatory Text 2 7" xfId="3546" xr:uid="{00000000-0005-0000-0000-0000E8100000}"/>
    <cellStyle name="Explanatory Text 2 8" xfId="3766" xr:uid="{00000000-0005-0000-0000-0000E9100000}"/>
    <cellStyle name="Explanatory Text 2 9" xfId="5557" xr:uid="{00000000-0005-0000-0000-0000EA100000}"/>
    <cellStyle name="Explanatory Text 20" xfId="810" xr:uid="{00000000-0005-0000-0000-0000EB100000}"/>
    <cellStyle name="Explanatory Text 21" xfId="851" xr:uid="{00000000-0005-0000-0000-0000EC100000}"/>
    <cellStyle name="Explanatory Text 22" xfId="892" xr:uid="{00000000-0005-0000-0000-0000ED100000}"/>
    <cellStyle name="Explanatory Text 23" xfId="933" xr:uid="{00000000-0005-0000-0000-0000EE100000}"/>
    <cellStyle name="Explanatory Text 24" xfId="974" xr:uid="{00000000-0005-0000-0000-0000EF100000}"/>
    <cellStyle name="Explanatory Text 25" xfId="1015" xr:uid="{00000000-0005-0000-0000-0000F0100000}"/>
    <cellStyle name="Explanatory Text 26" xfId="1056" xr:uid="{00000000-0005-0000-0000-0000F1100000}"/>
    <cellStyle name="Explanatory Text 27" xfId="1097" xr:uid="{00000000-0005-0000-0000-0000F2100000}"/>
    <cellStyle name="Explanatory Text 28" xfId="1138" xr:uid="{00000000-0005-0000-0000-0000F3100000}"/>
    <cellStyle name="Explanatory Text 29" xfId="1179" xr:uid="{00000000-0005-0000-0000-0000F4100000}"/>
    <cellStyle name="Explanatory Text 3" xfId="113" xr:uid="{00000000-0005-0000-0000-0000F5100000}"/>
    <cellStyle name="Explanatory Text 3 2" xfId="1980" xr:uid="{00000000-0005-0000-0000-0000F6100000}"/>
    <cellStyle name="Explanatory Text 3 3" xfId="2886" xr:uid="{00000000-0005-0000-0000-0000F7100000}"/>
    <cellStyle name="Explanatory Text 3 4" xfId="3133" xr:uid="{00000000-0005-0000-0000-0000F8100000}"/>
    <cellStyle name="Explanatory Text 3 5" xfId="2801" xr:uid="{00000000-0005-0000-0000-0000F9100000}"/>
    <cellStyle name="Explanatory Text 3 6" xfId="3317" xr:uid="{00000000-0005-0000-0000-0000FA100000}"/>
    <cellStyle name="Explanatory Text 3 7" xfId="3538" xr:uid="{00000000-0005-0000-0000-0000FB100000}"/>
    <cellStyle name="Explanatory Text 3 8" xfId="3758" xr:uid="{00000000-0005-0000-0000-0000FC100000}"/>
    <cellStyle name="Explanatory Text 30" xfId="1220" xr:uid="{00000000-0005-0000-0000-0000FD100000}"/>
    <cellStyle name="Explanatory Text 31" xfId="1261" xr:uid="{00000000-0005-0000-0000-0000FE100000}"/>
    <cellStyle name="Explanatory Text 32" xfId="1303" xr:uid="{00000000-0005-0000-0000-0000FF100000}"/>
    <cellStyle name="Explanatory Text 33" xfId="1344" xr:uid="{00000000-0005-0000-0000-000000110000}"/>
    <cellStyle name="Explanatory Text 34" xfId="1385" xr:uid="{00000000-0005-0000-0000-000001110000}"/>
    <cellStyle name="Explanatory Text 35" xfId="1426" xr:uid="{00000000-0005-0000-0000-000002110000}"/>
    <cellStyle name="Explanatory Text 36" xfId="1467" xr:uid="{00000000-0005-0000-0000-000003110000}"/>
    <cellStyle name="Explanatory Text 37" xfId="1508" xr:uid="{00000000-0005-0000-0000-000004110000}"/>
    <cellStyle name="Explanatory Text 38" xfId="1549" xr:uid="{00000000-0005-0000-0000-000005110000}"/>
    <cellStyle name="Explanatory Text 39" xfId="1590" xr:uid="{00000000-0005-0000-0000-000006110000}"/>
    <cellStyle name="Explanatory Text 4" xfId="154" xr:uid="{00000000-0005-0000-0000-000007110000}"/>
    <cellStyle name="Explanatory Text 4 2" xfId="1982" xr:uid="{00000000-0005-0000-0000-000008110000}"/>
    <cellStyle name="Explanatory Text 4 3" xfId="2887" xr:uid="{00000000-0005-0000-0000-000009110000}"/>
    <cellStyle name="Explanatory Text 4 4" xfId="3132" xr:uid="{00000000-0005-0000-0000-00000A110000}"/>
    <cellStyle name="Explanatory Text 4 5" xfId="2791" xr:uid="{00000000-0005-0000-0000-00000B110000}"/>
    <cellStyle name="Explanatory Text 4 6" xfId="3314" xr:uid="{00000000-0005-0000-0000-00000C110000}"/>
    <cellStyle name="Explanatory Text 4 7" xfId="3535" xr:uid="{00000000-0005-0000-0000-00000D110000}"/>
    <cellStyle name="Explanatory Text 4 8" xfId="3755" xr:uid="{00000000-0005-0000-0000-00000E110000}"/>
    <cellStyle name="Explanatory Text 40" xfId="1631" xr:uid="{00000000-0005-0000-0000-00000F110000}"/>
    <cellStyle name="Explanatory Text 41" xfId="1672" xr:uid="{00000000-0005-0000-0000-000010110000}"/>
    <cellStyle name="Explanatory Text 42" xfId="1713" xr:uid="{00000000-0005-0000-0000-000011110000}"/>
    <cellStyle name="Explanatory Text 43" xfId="1755" xr:uid="{00000000-0005-0000-0000-000012110000}"/>
    <cellStyle name="Explanatory Text 44" xfId="1977" xr:uid="{00000000-0005-0000-0000-000013110000}"/>
    <cellStyle name="Explanatory Text 45" xfId="2884" xr:uid="{00000000-0005-0000-0000-000014110000}"/>
    <cellStyle name="Explanatory Text 46" xfId="3135" xr:uid="{00000000-0005-0000-0000-000015110000}"/>
    <cellStyle name="Explanatory Text 47" xfId="2815" xr:uid="{00000000-0005-0000-0000-000016110000}"/>
    <cellStyle name="Explanatory Text 48" xfId="3331" xr:uid="{00000000-0005-0000-0000-000017110000}"/>
    <cellStyle name="Explanatory Text 49" xfId="3552" xr:uid="{00000000-0005-0000-0000-000018110000}"/>
    <cellStyle name="Explanatory Text 5" xfId="195" xr:uid="{00000000-0005-0000-0000-000019110000}"/>
    <cellStyle name="Explanatory Text 5 2" xfId="1984" xr:uid="{00000000-0005-0000-0000-00001A110000}"/>
    <cellStyle name="Explanatory Text 5 3" xfId="2888" xr:uid="{00000000-0005-0000-0000-00001B110000}"/>
    <cellStyle name="Explanatory Text 5 4" xfId="3131" xr:uid="{00000000-0005-0000-0000-00001C110000}"/>
    <cellStyle name="Explanatory Text 5 5" xfId="2630" xr:uid="{00000000-0005-0000-0000-00001D110000}"/>
    <cellStyle name="Explanatory Text 5 6" xfId="3309" xr:uid="{00000000-0005-0000-0000-00001E110000}"/>
    <cellStyle name="Explanatory Text 5 7" xfId="3530" xr:uid="{00000000-0005-0000-0000-00001F110000}"/>
    <cellStyle name="Explanatory Text 5 8" xfId="3750" xr:uid="{00000000-0005-0000-0000-000020110000}"/>
    <cellStyle name="Explanatory Text 50" xfId="3772" xr:uid="{00000000-0005-0000-0000-000021110000}"/>
    <cellStyle name="Explanatory Text 6" xfId="236" xr:uid="{00000000-0005-0000-0000-000022110000}"/>
    <cellStyle name="Explanatory Text 7" xfId="277" xr:uid="{00000000-0005-0000-0000-000023110000}"/>
    <cellStyle name="Explanatory Text 8" xfId="318" xr:uid="{00000000-0005-0000-0000-000024110000}"/>
    <cellStyle name="Explanatory Text 9" xfId="359" xr:uid="{00000000-0005-0000-0000-000025110000}"/>
    <cellStyle name="Fyrirsögn" xfId="7146" xr:uid="{00000000-0005-0000-0000-000026110000}"/>
    <cellStyle name="Fyrirsögn 2" xfId="8558" xr:uid="{00000000-0005-0000-0000-000027110000}"/>
    <cellStyle name="Fyrirsögn 2 2" xfId="8572" xr:uid="{00000000-0005-0000-0000-000028110000}"/>
    <cellStyle name="Fyrirsögn 2 3" xfId="10286" xr:uid="{00000000-0005-0000-0000-000029110000}"/>
    <cellStyle name="Fyrirsögn 2_4.2 kt. samtrygg 2010" xfId="9152" xr:uid="{00000000-0005-0000-0000-00002A110000}"/>
    <cellStyle name="Fyrirsögn 3" xfId="8567" xr:uid="{00000000-0005-0000-0000-00002B110000}"/>
    <cellStyle name="Fyrirsögn m undirstriki" xfId="7147" xr:uid="{00000000-0005-0000-0000-00002C110000}"/>
    <cellStyle name="Fyrirsögn_Book3" xfId="7148" xr:uid="{00000000-0005-0000-0000-00002D110000}"/>
    <cellStyle name="Good" xfId="7" builtinId="26" customBuiltin="1"/>
    <cellStyle name="Good 10" xfId="401" xr:uid="{00000000-0005-0000-0000-00002F110000}"/>
    <cellStyle name="Good 10 2" xfId="7149" xr:uid="{00000000-0005-0000-0000-000030110000}"/>
    <cellStyle name="Good 11" xfId="442" xr:uid="{00000000-0005-0000-0000-000031110000}"/>
    <cellStyle name="Good 11 2" xfId="7150" xr:uid="{00000000-0005-0000-0000-000032110000}"/>
    <cellStyle name="Good 12" xfId="483" xr:uid="{00000000-0005-0000-0000-000033110000}"/>
    <cellStyle name="Good 12 2" xfId="7151" xr:uid="{00000000-0005-0000-0000-000034110000}"/>
    <cellStyle name="Good 13" xfId="524" xr:uid="{00000000-0005-0000-0000-000035110000}"/>
    <cellStyle name="Good 13 2" xfId="7152" xr:uid="{00000000-0005-0000-0000-000036110000}"/>
    <cellStyle name="Good 14" xfId="565" xr:uid="{00000000-0005-0000-0000-000037110000}"/>
    <cellStyle name="Good 14 2" xfId="7153" xr:uid="{00000000-0005-0000-0000-000038110000}"/>
    <cellStyle name="Good 14 3" xfId="7621" xr:uid="{00000000-0005-0000-0000-000039110000}"/>
    <cellStyle name="Good 14_4.2 kt. samtrygg 2010" xfId="9737" xr:uid="{00000000-0005-0000-0000-00003A110000}"/>
    <cellStyle name="Good 15" xfId="606" xr:uid="{00000000-0005-0000-0000-00003B110000}"/>
    <cellStyle name="Good 15 2" xfId="7154" xr:uid="{00000000-0005-0000-0000-00003C110000}"/>
    <cellStyle name="Good 15 3" xfId="7654" xr:uid="{00000000-0005-0000-0000-00003D110000}"/>
    <cellStyle name="Good 15_4.2 kt. samtrygg 2010" xfId="10273" xr:uid="{00000000-0005-0000-0000-00003E110000}"/>
    <cellStyle name="Good 16" xfId="647" xr:uid="{00000000-0005-0000-0000-00003F110000}"/>
    <cellStyle name="Good 16 2" xfId="7155" xr:uid="{00000000-0005-0000-0000-000040110000}"/>
    <cellStyle name="Good 16 3" xfId="7687" xr:uid="{00000000-0005-0000-0000-000041110000}"/>
    <cellStyle name="Good 16_4.2 kt. samtrygg 2010" xfId="8617" xr:uid="{00000000-0005-0000-0000-000042110000}"/>
    <cellStyle name="Good 17" xfId="688" xr:uid="{00000000-0005-0000-0000-000043110000}"/>
    <cellStyle name="Good 17 2" xfId="7156" xr:uid="{00000000-0005-0000-0000-000044110000}"/>
    <cellStyle name="Good 17 3" xfId="7720" xr:uid="{00000000-0005-0000-0000-000045110000}"/>
    <cellStyle name="Good 17_4.2 kt. samtrygg 2010" xfId="8691" xr:uid="{00000000-0005-0000-0000-000046110000}"/>
    <cellStyle name="Good 18" xfId="729" xr:uid="{00000000-0005-0000-0000-000047110000}"/>
    <cellStyle name="Good 18 2" xfId="7157" xr:uid="{00000000-0005-0000-0000-000048110000}"/>
    <cellStyle name="Good 18 3" xfId="7753" xr:uid="{00000000-0005-0000-0000-000049110000}"/>
    <cellStyle name="Good 18_4.2 kt. samtrygg 2010" xfId="10117" xr:uid="{00000000-0005-0000-0000-00004A110000}"/>
    <cellStyle name="Good 19" xfId="770" xr:uid="{00000000-0005-0000-0000-00004B110000}"/>
    <cellStyle name="Good 19 2" xfId="7158" xr:uid="{00000000-0005-0000-0000-00004C110000}"/>
    <cellStyle name="Good 19 3" xfId="7786" xr:uid="{00000000-0005-0000-0000-00004D110000}"/>
    <cellStyle name="Good 19_4.2 kt. samtrygg 2010" xfId="8944" xr:uid="{00000000-0005-0000-0000-00004E110000}"/>
    <cellStyle name="Good 2" xfId="73" xr:uid="{00000000-0005-0000-0000-00004F110000}"/>
    <cellStyle name="Good 2 10" xfId="7159" xr:uid="{00000000-0005-0000-0000-000050110000}"/>
    <cellStyle name="Good 2 2" xfId="1986" xr:uid="{00000000-0005-0000-0000-000051110000}"/>
    <cellStyle name="Good 2 2 2" xfId="7160" xr:uid="{00000000-0005-0000-0000-000052110000}"/>
    <cellStyle name="Good 2 3" xfId="2890" xr:uid="{00000000-0005-0000-0000-000053110000}"/>
    <cellStyle name="Good 2 3 2" xfId="7161" xr:uid="{00000000-0005-0000-0000-000054110000}"/>
    <cellStyle name="Good 2 4" xfId="3128" xr:uid="{00000000-0005-0000-0000-000055110000}"/>
    <cellStyle name="Good 2 4 2" xfId="7162" xr:uid="{00000000-0005-0000-0000-000056110000}"/>
    <cellStyle name="Good 2 5" xfId="2494" xr:uid="{00000000-0005-0000-0000-000057110000}"/>
    <cellStyle name="Good 2 5 2" xfId="7163" xr:uid="{00000000-0005-0000-0000-000058110000}"/>
    <cellStyle name="Good 2 6" xfId="3301" xr:uid="{00000000-0005-0000-0000-000059110000}"/>
    <cellStyle name="Good 2 7" xfId="3522" xr:uid="{00000000-0005-0000-0000-00005A110000}"/>
    <cellStyle name="Good 2 8" xfId="3742" xr:uid="{00000000-0005-0000-0000-00005B110000}"/>
    <cellStyle name="Good 2 9" xfId="5232" xr:uid="{00000000-0005-0000-0000-00005C110000}"/>
    <cellStyle name="Good 20" xfId="811" xr:uid="{00000000-0005-0000-0000-00005D110000}"/>
    <cellStyle name="Good 20 2" xfId="7164" xr:uid="{00000000-0005-0000-0000-00005E110000}"/>
    <cellStyle name="Good 20 3" xfId="7819" xr:uid="{00000000-0005-0000-0000-00005F110000}"/>
    <cellStyle name="Good 20_4.2 kt. samtrygg 2010" xfId="9200" xr:uid="{00000000-0005-0000-0000-000060110000}"/>
    <cellStyle name="Good 21" xfId="852" xr:uid="{00000000-0005-0000-0000-000061110000}"/>
    <cellStyle name="Good 21 2" xfId="7165" xr:uid="{00000000-0005-0000-0000-000062110000}"/>
    <cellStyle name="Good 21 3" xfId="7852" xr:uid="{00000000-0005-0000-0000-000063110000}"/>
    <cellStyle name="Good 21_4.2 kt. samtrygg 2010" xfId="8757" xr:uid="{00000000-0005-0000-0000-000064110000}"/>
    <cellStyle name="Good 22" xfId="893" xr:uid="{00000000-0005-0000-0000-000065110000}"/>
    <cellStyle name="Good 22 2" xfId="7166" xr:uid="{00000000-0005-0000-0000-000066110000}"/>
    <cellStyle name="Good 22 3" xfId="7885" xr:uid="{00000000-0005-0000-0000-000067110000}"/>
    <cellStyle name="Good 22_4.2 kt. samtrygg 2010" xfId="9333" xr:uid="{00000000-0005-0000-0000-000068110000}"/>
    <cellStyle name="Good 23" xfId="934" xr:uid="{00000000-0005-0000-0000-000069110000}"/>
    <cellStyle name="Good 23 2" xfId="7167" xr:uid="{00000000-0005-0000-0000-00006A110000}"/>
    <cellStyle name="Good 23 3" xfId="7918" xr:uid="{00000000-0005-0000-0000-00006B110000}"/>
    <cellStyle name="Good 23_4.2 kt. samtrygg 2010" xfId="8889" xr:uid="{00000000-0005-0000-0000-00006C110000}"/>
    <cellStyle name="Good 24" xfId="975" xr:uid="{00000000-0005-0000-0000-00006D110000}"/>
    <cellStyle name="Good 24 2" xfId="7168" xr:uid="{00000000-0005-0000-0000-00006E110000}"/>
    <cellStyle name="Good 24 3" xfId="7951" xr:uid="{00000000-0005-0000-0000-00006F110000}"/>
    <cellStyle name="Good 24_4.2 kt. samtrygg 2010" xfId="8869" xr:uid="{00000000-0005-0000-0000-000070110000}"/>
    <cellStyle name="Good 25" xfId="1016" xr:uid="{00000000-0005-0000-0000-000071110000}"/>
    <cellStyle name="Good 25 2" xfId="7169" xr:uid="{00000000-0005-0000-0000-000072110000}"/>
    <cellStyle name="Good 25 3" xfId="7984" xr:uid="{00000000-0005-0000-0000-000073110000}"/>
    <cellStyle name="Good 25_4.2 kt. samtrygg 2010" xfId="9458" xr:uid="{00000000-0005-0000-0000-000074110000}"/>
    <cellStyle name="Good 26" xfId="1057" xr:uid="{00000000-0005-0000-0000-000075110000}"/>
    <cellStyle name="Good 26 2" xfId="7170" xr:uid="{00000000-0005-0000-0000-000076110000}"/>
    <cellStyle name="Good 26 3" xfId="8017" xr:uid="{00000000-0005-0000-0000-000077110000}"/>
    <cellStyle name="Good 26_4.2 kt. samtrygg 2010" xfId="9102" xr:uid="{00000000-0005-0000-0000-000078110000}"/>
    <cellStyle name="Good 27" xfId="1098" xr:uid="{00000000-0005-0000-0000-000079110000}"/>
    <cellStyle name="Good 27 2" xfId="7171" xr:uid="{00000000-0005-0000-0000-00007A110000}"/>
    <cellStyle name="Good 27 3" xfId="8050" xr:uid="{00000000-0005-0000-0000-00007B110000}"/>
    <cellStyle name="Good 27_4.2 kt. samtrygg 2010" xfId="10239" xr:uid="{00000000-0005-0000-0000-00007C110000}"/>
    <cellStyle name="Good 28" xfId="1139" xr:uid="{00000000-0005-0000-0000-00007D110000}"/>
    <cellStyle name="Good 28 2" xfId="7172" xr:uid="{00000000-0005-0000-0000-00007E110000}"/>
    <cellStyle name="Good 28 3" xfId="8083" xr:uid="{00000000-0005-0000-0000-00007F110000}"/>
    <cellStyle name="Good 28_4.2 kt. samtrygg 2010" xfId="10275" xr:uid="{00000000-0005-0000-0000-000080110000}"/>
    <cellStyle name="Good 29" xfId="1180" xr:uid="{00000000-0005-0000-0000-000081110000}"/>
    <cellStyle name="Good 29 2" xfId="7173" xr:uid="{00000000-0005-0000-0000-000082110000}"/>
    <cellStyle name="Good 29 3" xfId="8116" xr:uid="{00000000-0005-0000-0000-000083110000}"/>
    <cellStyle name="Good 29_4.2 kt. samtrygg 2010" xfId="10202" xr:uid="{00000000-0005-0000-0000-000084110000}"/>
    <cellStyle name="Good 3" xfId="114" xr:uid="{00000000-0005-0000-0000-000085110000}"/>
    <cellStyle name="Good 3 2" xfId="1988" xr:uid="{00000000-0005-0000-0000-000086110000}"/>
    <cellStyle name="Good 3 3" xfId="2891" xr:uid="{00000000-0005-0000-0000-000087110000}"/>
    <cellStyle name="Good 3 3 2" xfId="7174" xr:uid="{00000000-0005-0000-0000-000088110000}"/>
    <cellStyle name="Good 3 3 3" xfId="8404" xr:uid="{00000000-0005-0000-0000-000089110000}"/>
    <cellStyle name="Good 3 3_4.2 kt. samtrygg 2010" xfId="9179" xr:uid="{00000000-0005-0000-0000-00008A110000}"/>
    <cellStyle name="Good 3 4" xfId="3127" xr:uid="{00000000-0005-0000-0000-00008B110000}"/>
    <cellStyle name="Good 3 5" xfId="2393" xr:uid="{00000000-0005-0000-0000-00008C110000}"/>
    <cellStyle name="Good 3 6" xfId="3295" xr:uid="{00000000-0005-0000-0000-00008D110000}"/>
    <cellStyle name="Good 3 7" xfId="3516" xr:uid="{00000000-0005-0000-0000-00008E110000}"/>
    <cellStyle name="Good 3 8" xfId="3736" xr:uid="{00000000-0005-0000-0000-00008F110000}"/>
    <cellStyle name="Good 30" xfId="1221" xr:uid="{00000000-0005-0000-0000-000090110000}"/>
    <cellStyle name="Good 30 2" xfId="7175" xr:uid="{00000000-0005-0000-0000-000091110000}"/>
    <cellStyle name="Good 30 3" xfId="8149" xr:uid="{00000000-0005-0000-0000-000092110000}"/>
    <cellStyle name="Good 30_4.2 kt. samtrygg 2010" xfId="9191" xr:uid="{00000000-0005-0000-0000-000093110000}"/>
    <cellStyle name="Good 31" xfId="1262" xr:uid="{00000000-0005-0000-0000-000094110000}"/>
    <cellStyle name="Good 31 2" xfId="7176" xr:uid="{00000000-0005-0000-0000-000095110000}"/>
    <cellStyle name="Good 31 3" xfId="8182" xr:uid="{00000000-0005-0000-0000-000096110000}"/>
    <cellStyle name="Good 31_4.2 kt. samtrygg 2010" xfId="8836" xr:uid="{00000000-0005-0000-0000-000097110000}"/>
    <cellStyle name="Good 32" xfId="1304" xr:uid="{00000000-0005-0000-0000-000098110000}"/>
    <cellStyle name="Good 32 2" xfId="7177" xr:uid="{00000000-0005-0000-0000-000099110000}"/>
    <cellStyle name="Good 32 3" xfId="8215" xr:uid="{00000000-0005-0000-0000-00009A110000}"/>
    <cellStyle name="Good 32_4.2 kt. samtrygg 2010" xfId="10280" xr:uid="{00000000-0005-0000-0000-00009B110000}"/>
    <cellStyle name="Good 33" xfId="1345" xr:uid="{00000000-0005-0000-0000-00009C110000}"/>
    <cellStyle name="Good 33 2" xfId="7178" xr:uid="{00000000-0005-0000-0000-00009D110000}"/>
    <cellStyle name="Good 33 3" xfId="8248" xr:uid="{00000000-0005-0000-0000-00009E110000}"/>
    <cellStyle name="Good 33_4.2 kt. samtrygg 2010" xfId="9952" xr:uid="{00000000-0005-0000-0000-00009F110000}"/>
    <cellStyle name="Good 34" xfId="1386" xr:uid="{00000000-0005-0000-0000-0000A0110000}"/>
    <cellStyle name="Good 34 2" xfId="7179" xr:uid="{00000000-0005-0000-0000-0000A1110000}"/>
    <cellStyle name="Good 34 3" xfId="8281" xr:uid="{00000000-0005-0000-0000-0000A2110000}"/>
    <cellStyle name="Good 34_4.2 kt. samtrygg 2010" xfId="9537" xr:uid="{00000000-0005-0000-0000-0000A3110000}"/>
    <cellStyle name="Good 35" xfId="1427" xr:uid="{00000000-0005-0000-0000-0000A4110000}"/>
    <cellStyle name="Good 35 2" xfId="7180" xr:uid="{00000000-0005-0000-0000-0000A5110000}"/>
    <cellStyle name="Good 35 3" xfId="8314" xr:uid="{00000000-0005-0000-0000-0000A6110000}"/>
    <cellStyle name="Good 35_4.2 kt. samtrygg 2010" xfId="9767" xr:uid="{00000000-0005-0000-0000-0000A7110000}"/>
    <cellStyle name="Good 36" xfId="1468" xr:uid="{00000000-0005-0000-0000-0000A8110000}"/>
    <cellStyle name="Good 37" xfId="1509" xr:uid="{00000000-0005-0000-0000-0000A9110000}"/>
    <cellStyle name="Good 38" xfId="1550" xr:uid="{00000000-0005-0000-0000-0000AA110000}"/>
    <cellStyle name="Good 39" xfId="1591" xr:uid="{00000000-0005-0000-0000-0000AB110000}"/>
    <cellStyle name="Good 4" xfId="155" xr:uid="{00000000-0005-0000-0000-0000AC110000}"/>
    <cellStyle name="Good 4 2" xfId="1990" xr:uid="{00000000-0005-0000-0000-0000AD110000}"/>
    <cellStyle name="Good 4 3" xfId="2892" xr:uid="{00000000-0005-0000-0000-0000AE110000}"/>
    <cellStyle name="Good 4 3 2" xfId="7181" xr:uid="{00000000-0005-0000-0000-0000AF110000}"/>
    <cellStyle name="Good 4 3 3" xfId="8405" xr:uid="{00000000-0005-0000-0000-0000B0110000}"/>
    <cellStyle name="Good 4 3_4.2 kt. samtrygg 2010" xfId="10146" xr:uid="{00000000-0005-0000-0000-0000B1110000}"/>
    <cellStyle name="Good 4 4" xfId="3126" xr:uid="{00000000-0005-0000-0000-0000B2110000}"/>
    <cellStyle name="Good 4 5" xfId="2326" xr:uid="{00000000-0005-0000-0000-0000B3110000}"/>
    <cellStyle name="Good 4 6" xfId="3292" xr:uid="{00000000-0005-0000-0000-0000B4110000}"/>
    <cellStyle name="Good 4 7" xfId="3513" xr:uid="{00000000-0005-0000-0000-0000B5110000}"/>
    <cellStyle name="Good 4 8" xfId="3733" xr:uid="{00000000-0005-0000-0000-0000B6110000}"/>
    <cellStyle name="Good 40" xfId="1632" xr:uid="{00000000-0005-0000-0000-0000B7110000}"/>
    <cellStyle name="Good 41" xfId="1673" xr:uid="{00000000-0005-0000-0000-0000B8110000}"/>
    <cellStyle name="Good 42" xfId="1714" xr:uid="{00000000-0005-0000-0000-0000B9110000}"/>
    <cellStyle name="Good 43" xfId="1756" xr:uid="{00000000-0005-0000-0000-0000BA110000}"/>
    <cellStyle name="Good 44" xfId="1985" xr:uid="{00000000-0005-0000-0000-0000BB110000}"/>
    <cellStyle name="Good 45" xfId="2889" xr:uid="{00000000-0005-0000-0000-0000BC110000}"/>
    <cellStyle name="Good 46" xfId="3130" xr:uid="{00000000-0005-0000-0000-0000BD110000}"/>
    <cellStyle name="Good 47" xfId="2596" xr:uid="{00000000-0005-0000-0000-0000BE110000}"/>
    <cellStyle name="Good 48" xfId="3307" xr:uid="{00000000-0005-0000-0000-0000BF110000}"/>
    <cellStyle name="Good 49" xfId="3528" xr:uid="{00000000-0005-0000-0000-0000C0110000}"/>
    <cellStyle name="Good 5" xfId="196" xr:uid="{00000000-0005-0000-0000-0000C1110000}"/>
    <cellStyle name="Good 5 2" xfId="1991" xr:uid="{00000000-0005-0000-0000-0000C2110000}"/>
    <cellStyle name="Good 5 2 2" xfId="7182" xr:uid="{00000000-0005-0000-0000-0000C3110000}"/>
    <cellStyle name="Good 5 2 3" xfId="8367" xr:uid="{00000000-0005-0000-0000-0000C4110000}"/>
    <cellStyle name="Good 5 2_4.2 kt. samtrygg 2010" xfId="10278" xr:uid="{00000000-0005-0000-0000-0000C5110000}"/>
    <cellStyle name="Good 5 3" xfId="2893" xr:uid="{00000000-0005-0000-0000-0000C6110000}"/>
    <cellStyle name="Good 5 4" xfId="3125" xr:uid="{00000000-0005-0000-0000-0000C7110000}"/>
    <cellStyle name="Good 5 5" xfId="2225" xr:uid="{00000000-0005-0000-0000-0000C8110000}"/>
    <cellStyle name="Good 5 6" xfId="3287" xr:uid="{00000000-0005-0000-0000-0000C9110000}"/>
    <cellStyle name="Good 5 7" xfId="3508" xr:uid="{00000000-0005-0000-0000-0000CA110000}"/>
    <cellStyle name="Good 5 8" xfId="3728" xr:uid="{00000000-0005-0000-0000-0000CB110000}"/>
    <cellStyle name="Good 50" xfId="3748" xr:uid="{00000000-0005-0000-0000-0000CC110000}"/>
    <cellStyle name="Good 6" xfId="237" xr:uid="{00000000-0005-0000-0000-0000CD110000}"/>
    <cellStyle name="Good 6 2" xfId="7183" xr:uid="{00000000-0005-0000-0000-0000CE110000}"/>
    <cellStyle name="Good 7" xfId="278" xr:uid="{00000000-0005-0000-0000-0000CF110000}"/>
    <cellStyle name="Good 7 2" xfId="7184" xr:uid="{00000000-0005-0000-0000-0000D0110000}"/>
    <cellStyle name="Good 8" xfId="319" xr:uid="{00000000-0005-0000-0000-0000D1110000}"/>
    <cellStyle name="Good 8 2" xfId="7185" xr:uid="{00000000-0005-0000-0000-0000D2110000}"/>
    <cellStyle name="Good 9" xfId="360" xr:uid="{00000000-0005-0000-0000-0000D3110000}"/>
    <cellStyle name="Good 9 2" xfId="7186" xr:uid="{00000000-0005-0000-0000-0000D4110000}"/>
    <cellStyle name="Header1" xfId="7187" xr:uid="{00000000-0005-0000-0000-0000D5110000}"/>
    <cellStyle name="Header2" xfId="7188" xr:uid="{00000000-0005-0000-0000-0000D6110000}"/>
    <cellStyle name="Heading 1" xfId="3" builtinId="16" customBuiltin="1"/>
    <cellStyle name="Heading 1 10" xfId="402" xr:uid="{00000000-0005-0000-0000-0000D8110000}"/>
    <cellStyle name="Heading 1 10 2" xfId="7189" xr:uid="{00000000-0005-0000-0000-0000D9110000}"/>
    <cellStyle name="Heading 1 11" xfId="443" xr:uid="{00000000-0005-0000-0000-0000DA110000}"/>
    <cellStyle name="Heading 1 11 2" xfId="7190" xr:uid="{00000000-0005-0000-0000-0000DB110000}"/>
    <cellStyle name="Heading 1 12" xfId="484" xr:uid="{00000000-0005-0000-0000-0000DC110000}"/>
    <cellStyle name="Heading 1 12 2" xfId="7191" xr:uid="{00000000-0005-0000-0000-0000DD110000}"/>
    <cellStyle name="Heading 1 13" xfId="525" xr:uid="{00000000-0005-0000-0000-0000DE110000}"/>
    <cellStyle name="Heading 1 13 2" xfId="7192" xr:uid="{00000000-0005-0000-0000-0000DF110000}"/>
    <cellStyle name="Heading 1 14" xfId="566" xr:uid="{00000000-0005-0000-0000-0000E0110000}"/>
    <cellStyle name="Heading 1 14 2" xfId="7193" xr:uid="{00000000-0005-0000-0000-0000E1110000}"/>
    <cellStyle name="Heading 1 14 3" xfId="7622" xr:uid="{00000000-0005-0000-0000-0000E2110000}"/>
    <cellStyle name="Heading 1 14_4.2 kt. samtrygg 2010" xfId="9552" xr:uid="{00000000-0005-0000-0000-0000E3110000}"/>
    <cellStyle name="Heading 1 15" xfId="607" xr:uid="{00000000-0005-0000-0000-0000E4110000}"/>
    <cellStyle name="Heading 1 15 2" xfId="7194" xr:uid="{00000000-0005-0000-0000-0000E5110000}"/>
    <cellStyle name="Heading 1 15 3" xfId="7655" xr:uid="{00000000-0005-0000-0000-0000E6110000}"/>
    <cellStyle name="Heading 1 15_4.2 kt. samtrygg 2010" xfId="9633" xr:uid="{00000000-0005-0000-0000-0000E7110000}"/>
    <cellStyle name="Heading 1 16" xfId="648" xr:uid="{00000000-0005-0000-0000-0000E8110000}"/>
    <cellStyle name="Heading 1 16 2" xfId="7195" xr:uid="{00000000-0005-0000-0000-0000E9110000}"/>
    <cellStyle name="Heading 1 16 3" xfId="7688" xr:uid="{00000000-0005-0000-0000-0000EA110000}"/>
    <cellStyle name="Heading 1 16_4.2 kt. samtrygg 2010" xfId="9069" xr:uid="{00000000-0005-0000-0000-0000EB110000}"/>
    <cellStyle name="Heading 1 17" xfId="689" xr:uid="{00000000-0005-0000-0000-0000EC110000}"/>
    <cellStyle name="Heading 1 17 2" xfId="7196" xr:uid="{00000000-0005-0000-0000-0000ED110000}"/>
    <cellStyle name="Heading 1 17 3" xfId="7721" xr:uid="{00000000-0005-0000-0000-0000EE110000}"/>
    <cellStyle name="Heading 1 17_4.2 kt. samtrygg 2010" xfId="10281" xr:uid="{00000000-0005-0000-0000-0000EF110000}"/>
    <cellStyle name="Heading 1 18" xfId="730" xr:uid="{00000000-0005-0000-0000-0000F0110000}"/>
    <cellStyle name="Heading 1 18 2" xfId="7197" xr:uid="{00000000-0005-0000-0000-0000F1110000}"/>
    <cellStyle name="Heading 1 18 3" xfId="7754" xr:uid="{00000000-0005-0000-0000-0000F2110000}"/>
    <cellStyle name="Heading 1 18_4.2 kt. samtrygg 2010" xfId="9306" xr:uid="{00000000-0005-0000-0000-0000F3110000}"/>
    <cellStyle name="Heading 1 19" xfId="771" xr:uid="{00000000-0005-0000-0000-0000F4110000}"/>
    <cellStyle name="Heading 1 19 2" xfId="7198" xr:uid="{00000000-0005-0000-0000-0000F5110000}"/>
    <cellStyle name="Heading 1 19 3" xfId="7787" xr:uid="{00000000-0005-0000-0000-0000F6110000}"/>
    <cellStyle name="Heading 1 19_4.2 kt. samtrygg 2010" xfId="8586" xr:uid="{00000000-0005-0000-0000-0000F7110000}"/>
    <cellStyle name="Heading 1 2" xfId="74" xr:uid="{00000000-0005-0000-0000-0000F8110000}"/>
    <cellStyle name="Heading 1 2 10" xfId="6195" xr:uid="{00000000-0005-0000-0000-0000F9110000}"/>
    <cellStyle name="Heading 1 2 11" xfId="7199" xr:uid="{00000000-0005-0000-0000-0000FA110000}"/>
    <cellStyle name="Heading 1 2 2" xfId="1993" xr:uid="{00000000-0005-0000-0000-0000FB110000}"/>
    <cellStyle name="Heading 1 2 2 2" xfId="6196" xr:uid="{00000000-0005-0000-0000-0000FC110000}"/>
    <cellStyle name="Heading 1 2 2 3" xfId="7200" xr:uid="{00000000-0005-0000-0000-0000FD110000}"/>
    <cellStyle name="Heading 1 2 3" xfId="2895" xr:uid="{00000000-0005-0000-0000-0000FE110000}"/>
    <cellStyle name="Heading 1 2 3 2" xfId="6197" xr:uid="{00000000-0005-0000-0000-0000FF110000}"/>
    <cellStyle name="Heading 1 2 3 3" xfId="7201" xr:uid="{00000000-0005-0000-0000-000000120000}"/>
    <cellStyle name="Heading 1 2 4" xfId="3123" xr:uid="{00000000-0005-0000-0000-000001120000}"/>
    <cellStyle name="Heading 1 2 4 2" xfId="7202" xr:uid="{00000000-0005-0000-0000-000002120000}"/>
    <cellStyle name="Heading 1 2 5" xfId="2123" xr:uid="{00000000-0005-0000-0000-000003120000}"/>
    <cellStyle name="Heading 1 2 5 2" xfId="7203" xr:uid="{00000000-0005-0000-0000-000004120000}"/>
    <cellStyle name="Heading 1 2 6" xfId="3280" xr:uid="{00000000-0005-0000-0000-000005120000}"/>
    <cellStyle name="Heading 1 2 7" xfId="3501" xr:uid="{00000000-0005-0000-0000-000006120000}"/>
    <cellStyle name="Heading 1 2 8" xfId="3721" xr:uid="{00000000-0005-0000-0000-000007120000}"/>
    <cellStyle name="Heading 1 2 9" xfId="5239" xr:uid="{00000000-0005-0000-0000-000008120000}"/>
    <cellStyle name="Heading 1 20" xfId="812" xr:uid="{00000000-0005-0000-0000-000009120000}"/>
    <cellStyle name="Heading 1 20 2" xfId="7204" xr:uid="{00000000-0005-0000-0000-00000A120000}"/>
    <cellStyle name="Heading 1 20 3" xfId="7820" xr:uid="{00000000-0005-0000-0000-00000B120000}"/>
    <cellStyle name="Heading 1 20_4.2 kt. samtrygg 2010" xfId="8935" xr:uid="{00000000-0005-0000-0000-00000C120000}"/>
    <cellStyle name="Heading 1 21" xfId="853" xr:uid="{00000000-0005-0000-0000-00000D120000}"/>
    <cellStyle name="Heading 1 21 2" xfId="7205" xr:uid="{00000000-0005-0000-0000-00000E120000}"/>
    <cellStyle name="Heading 1 21 3" xfId="7853" xr:uid="{00000000-0005-0000-0000-00000F120000}"/>
    <cellStyle name="Heading 1 21_4.2 kt. samtrygg 2010" xfId="9969" xr:uid="{00000000-0005-0000-0000-000010120000}"/>
    <cellStyle name="Heading 1 22" xfId="894" xr:uid="{00000000-0005-0000-0000-000011120000}"/>
    <cellStyle name="Heading 1 22 2" xfId="7206" xr:uid="{00000000-0005-0000-0000-000012120000}"/>
    <cellStyle name="Heading 1 22 3" xfId="7886" xr:uid="{00000000-0005-0000-0000-000013120000}"/>
    <cellStyle name="Heading 1 22_4.2 kt. samtrygg 2010" xfId="10279" xr:uid="{00000000-0005-0000-0000-000014120000}"/>
    <cellStyle name="Heading 1 23" xfId="935" xr:uid="{00000000-0005-0000-0000-000015120000}"/>
    <cellStyle name="Heading 1 23 2" xfId="7207" xr:uid="{00000000-0005-0000-0000-000016120000}"/>
    <cellStyle name="Heading 1 23 3" xfId="7919" xr:uid="{00000000-0005-0000-0000-000017120000}"/>
    <cellStyle name="Heading 1 23_4.2 kt. samtrygg 2010" xfId="8997" xr:uid="{00000000-0005-0000-0000-000018120000}"/>
    <cellStyle name="Heading 1 24" xfId="976" xr:uid="{00000000-0005-0000-0000-000019120000}"/>
    <cellStyle name="Heading 1 24 2" xfId="7208" xr:uid="{00000000-0005-0000-0000-00001A120000}"/>
    <cellStyle name="Heading 1 24 3" xfId="7952" xr:uid="{00000000-0005-0000-0000-00001B120000}"/>
    <cellStyle name="Heading 1 24_4.2 kt. samtrygg 2010" xfId="9912" xr:uid="{00000000-0005-0000-0000-00001C120000}"/>
    <cellStyle name="Heading 1 25" xfId="1017" xr:uid="{00000000-0005-0000-0000-00001D120000}"/>
    <cellStyle name="Heading 1 25 2" xfId="7209" xr:uid="{00000000-0005-0000-0000-00001E120000}"/>
    <cellStyle name="Heading 1 25 3" xfId="7985" xr:uid="{00000000-0005-0000-0000-00001F120000}"/>
    <cellStyle name="Heading 1 25_4.2 kt. samtrygg 2010" xfId="9382" xr:uid="{00000000-0005-0000-0000-000020120000}"/>
    <cellStyle name="Heading 1 26" xfId="1058" xr:uid="{00000000-0005-0000-0000-000021120000}"/>
    <cellStyle name="Heading 1 26 2" xfId="7210" xr:uid="{00000000-0005-0000-0000-000022120000}"/>
    <cellStyle name="Heading 1 26 3" xfId="8018" xr:uid="{00000000-0005-0000-0000-000023120000}"/>
    <cellStyle name="Heading 1 26_4.2 kt. samtrygg 2010" xfId="9114" xr:uid="{00000000-0005-0000-0000-000024120000}"/>
    <cellStyle name="Heading 1 27" xfId="1099" xr:uid="{00000000-0005-0000-0000-000025120000}"/>
    <cellStyle name="Heading 1 27 2" xfId="7211" xr:uid="{00000000-0005-0000-0000-000026120000}"/>
    <cellStyle name="Heading 1 27 3" xfId="8051" xr:uid="{00000000-0005-0000-0000-000027120000}"/>
    <cellStyle name="Heading 1 27_4.2 kt. samtrygg 2010" xfId="10274" xr:uid="{00000000-0005-0000-0000-000028120000}"/>
    <cellStyle name="Heading 1 28" xfId="1140" xr:uid="{00000000-0005-0000-0000-000029120000}"/>
    <cellStyle name="Heading 1 28 2" xfId="7212" xr:uid="{00000000-0005-0000-0000-00002A120000}"/>
    <cellStyle name="Heading 1 28 3" xfId="8084" xr:uid="{00000000-0005-0000-0000-00002B120000}"/>
    <cellStyle name="Heading 1 28_4.2 kt. samtrygg 2010" xfId="9496" xr:uid="{00000000-0005-0000-0000-00002C120000}"/>
    <cellStyle name="Heading 1 29" xfId="1181" xr:uid="{00000000-0005-0000-0000-00002D120000}"/>
    <cellStyle name="Heading 1 29 2" xfId="7213" xr:uid="{00000000-0005-0000-0000-00002E120000}"/>
    <cellStyle name="Heading 1 29 3" xfId="8117" xr:uid="{00000000-0005-0000-0000-00002F120000}"/>
    <cellStyle name="Heading 1 29_4.2 kt. samtrygg 2010" xfId="9312" xr:uid="{00000000-0005-0000-0000-000030120000}"/>
    <cellStyle name="Heading 1 3" xfId="115" xr:uid="{00000000-0005-0000-0000-000031120000}"/>
    <cellStyle name="Heading 1 3 2" xfId="1995" xr:uid="{00000000-0005-0000-0000-000032120000}"/>
    <cellStyle name="Heading 1 3 3" xfId="2897" xr:uid="{00000000-0005-0000-0000-000033120000}"/>
    <cellStyle name="Heading 1 3 3 2" xfId="7214" xr:uid="{00000000-0005-0000-0000-000034120000}"/>
    <cellStyle name="Heading 1 3 3 3" xfId="8406" xr:uid="{00000000-0005-0000-0000-000035120000}"/>
    <cellStyle name="Heading 1 3 3_4.2 kt. samtrygg 2010" xfId="9769" xr:uid="{00000000-0005-0000-0000-000036120000}"/>
    <cellStyle name="Heading 1 3 4" xfId="3121" xr:uid="{00000000-0005-0000-0000-000037120000}"/>
    <cellStyle name="Heading 1 3 5" xfId="2055" xr:uid="{00000000-0005-0000-0000-000038120000}"/>
    <cellStyle name="Heading 1 3 6" xfId="3277" xr:uid="{00000000-0005-0000-0000-000039120000}"/>
    <cellStyle name="Heading 1 3 7" xfId="3498" xr:uid="{00000000-0005-0000-0000-00003A120000}"/>
    <cellStyle name="Heading 1 3 8" xfId="3718" xr:uid="{00000000-0005-0000-0000-00003B120000}"/>
    <cellStyle name="Heading 1 30" xfId="1222" xr:uid="{00000000-0005-0000-0000-00003C120000}"/>
    <cellStyle name="Heading 1 30 2" xfId="7215" xr:uid="{00000000-0005-0000-0000-00003D120000}"/>
    <cellStyle name="Heading 1 30 3" xfId="8150" xr:uid="{00000000-0005-0000-0000-00003E120000}"/>
    <cellStyle name="Heading 1 30_4.2 kt. samtrygg 2010" xfId="9565" xr:uid="{00000000-0005-0000-0000-00003F120000}"/>
    <cellStyle name="Heading 1 31" xfId="1263" xr:uid="{00000000-0005-0000-0000-000040120000}"/>
    <cellStyle name="Heading 1 31 2" xfId="7216" xr:uid="{00000000-0005-0000-0000-000041120000}"/>
    <cellStyle name="Heading 1 31 3" xfId="8183" xr:uid="{00000000-0005-0000-0000-000042120000}"/>
    <cellStyle name="Heading 1 31_4.2 kt. samtrygg 2010" xfId="10277" xr:uid="{00000000-0005-0000-0000-000043120000}"/>
    <cellStyle name="Heading 1 32" xfId="1305" xr:uid="{00000000-0005-0000-0000-000044120000}"/>
    <cellStyle name="Heading 1 32 2" xfId="7217" xr:uid="{00000000-0005-0000-0000-000045120000}"/>
    <cellStyle name="Heading 1 32 3" xfId="8216" xr:uid="{00000000-0005-0000-0000-000046120000}"/>
    <cellStyle name="Heading 1 32_4.2 kt. samtrygg 2010" xfId="8645" xr:uid="{00000000-0005-0000-0000-000047120000}"/>
    <cellStyle name="Heading 1 33" xfId="1346" xr:uid="{00000000-0005-0000-0000-000048120000}"/>
    <cellStyle name="Heading 1 33 2" xfId="7218" xr:uid="{00000000-0005-0000-0000-000049120000}"/>
    <cellStyle name="Heading 1 33 3" xfId="8249" xr:uid="{00000000-0005-0000-0000-00004A120000}"/>
    <cellStyle name="Heading 1 33_4.2 kt. samtrygg 2010" xfId="9249" xr:uid="{00000000-0005-0000-0000-00004B120000}"/>
    <cellStyle name="Heading 1 34" xfId="1387" xr:uid="{00000000-0005-0000-0000-00004C120000}"/>
    <cellStyle name="Heading 1 34 2" xfId="7219" xr:uid="{00000000-0005-0000-0000-00004D120000}"/>
    <cellStyle name="Heading 1 34 3" xfId="8282" xr:uid="{00000000-0005-0000-0000-00004E120000}"/>
    <cellStyle name="Heading 1 34_4.2 kt. samtrygg 2010" xfId="10209" xr:uid="{00000000-0005-0000-0000-00004F120000}"/>
    <cellStyle name="Heading 1 35" xfId="1428" xr:uid="{00000000-0005-0000-0000-000050120000}"/>
    <cellStyle name="Heading 1 35 2" xfId="7220" xr:uid="{00000000-0005-0000-0000-000051120000}"/>
    <cellStyle name="Heading 1 35 3" xfId="8315" xr:uid="{00000000-0005-0000-0000-000052120000}"/>
    <cellStyle name="Heading 1 35_4.2 kt. samtrygg 2010" xfId="8871" xr:uid="{00000000-0005-0000-0000-000053120000}"/>
    <cellStyle name="Heading 1 36" xfId="1469" xr:uid="{00000000-0005-0000-0000-000054120000}"/>
    <cellStyle name="Heading 1 37" xfId="1510" xr:uid="{00000000-0005-0000-0000-000055120000}"/>
    <cellStyle name="Heading 1 38" xfId="1551" xr:uid="{00000000-0005-0000-0000-000056120000}"/>
    <cellStyle name="Heading 1 39" xfId="1592" xr:uid="{00000000-0005-0000-0000-000057120000}"/>
    <cellStyle name="Heading 1 4" xfId="156" xr:uid="{00000000-0005-0000-0000-000058120000}"/>
    <cellStyle name="Heading 1 4 2" xfId="1997" xr:uid="{00000000-0005-0000-0000-000059120000}"/>
    <cellStyle name="Heading 1 4 3" xfId="2898" xr:uid="{00000000-0005-0000-0000-00005A120000}"/>
    <cellStyle name="Heading 1 4 3 2" xfId="7221" xr:uid="{00000000-0005-0000-0000-00005B120000}"/>
    <cellStyle name="Heading 1 4 3 3" xfId="8407" xr:uid="{00000000-0005-0000-0000-00005C120000}"/>
    <cellStyle name="Heading 1 4 3_4.2 kt. samtrygg 2010" xfId="8692" xr:uid="{00000000-0005-0000-0000-00005D120000}"/>
    <cellStyle name="Heading 1 4 4" xfId="3120" xr:uid="{00000000-0005-0000-0000-00005E120000}"/>
    <cellStyle name="Heading 1 4 5" xfId="2033" xr:uid="{00000000-0005-0000-0000-00005F120000}"/>
    <cellStyle name="Heading 1 4 6" xfId="3272" xr:uid="{00000000-0005-0000-0000-000060120000}"/>
    <cellStyle name="Heading 1 4 7" xfId="3493" xr:uid="{00000000-0005-0000-0000-000061120000}"/>
    <cellStyle name="Heading 1 4 8" xfId="3713" xr:uid="{00000000-0005-0000-0000-000062120000}"/>
    <cellStyle name="Heading 1 4_4.2 kt. samtrygg 2010" xfId="10163" xr:uid="{00000000-0005-0000-0000-000063120000}"/>
    <cellStyle name="Heading 1 40" xfId="1633" xr:uid="{00000000-0005-0000-0000-000064120000}"/>
    <cellStyle name="Heading 1 41" xfId="1674" xr:uid="{00000000-0005-0000-0000-000065120000}"/>
    <cellStyle name="Heading 1 42" xfId="1715" xr:uid="{00000000-0005-0000-0000-000066120000}"/>
    <cellStyle name="Heading 1 43" xfId="1757" xr:uid="{00000000-0005-0000-0000-000067120000}"/>
    <cellStyle name="Heading 1 44" xfId="1992" xr:uid="{00000000-0005-0000-0000-000068120000}"/>
    <cellStyle name="Heading 1 45" xfId="2894" xr:uid="{00000000-0005-0000-0000-000069120000}"/>
    <cellStyle name="Heading 1 46" xfId="3124" xr:uid="{00000000-0005-0000-0000-00006A120000}"/>
    <cellStyle name="Heading 1 47" xfId="2191" xr:uid="{00000000-0005-0000-0000-00006B120000}"/>
    <cellStyle name="Heading 1 48" xfId="3284" xr:uid="{00000000-0005-0000-0000-00006C120000}"/>
    <cellStyle name="Heading 1 49" xfId="3505" xr:uid="{00000000-0005-0000-0000-00006D120000}"/>
    <cellStyle name="Heading 1 5" xfId="197" xr:uid="{00000000-0005-0000-0000-00006E120000}"/>
    <cellStyle name="Heading 1 5 2" xfId="1999" xr:uid="{00000000-0005-0000-0000-00006F120000}"/>
    <cellStyle name="Heading 1 5 2 2" xfId="7222" xr:uid="{00000000-0005-0000-0000-000070120000}"/>
    <cellStyle name="Heading 1 5 2 3" xfId="8368" xr:uid="{00000000-0005-0000-0000-000071120000}"/>
    <cellStyle name="Heading 1 5 2_4.2 kt. samtrygg 2010" xfId="10205" xr:uid="{00000000-0005-0000-0000-000072120000}"/>
    <cellStyle name="Heading 1 5 3" xfId="2900" xr:uid="{00000000-0005-0000-0000-000073120000}"/>
    <cellStyle name="Heading 1 5 4" xfId="3118" xr:uid="{00000000-0005-0000-0000-000074120000}"/>
    <cellStyle name="Heading 1 5 5" xfId="2018" xr:uid="{00000000-0005-0000-0000-000075120000}"/>
    <cellStyle name="Heading 1 5 6" xfId="3266" xr:uid="{00000000-0005-0000-0000-000076120000}"/>
    <cellStyle name="Heading 1 5 7" xfId="3487" xr:uid="{00000000-0005-0000-0000-000077120000}"/>
    <cellStyle name="Heading 1 5 8" xfId="3707" xr:uid="{00000000-0005-0000-0000-000078120000}"/>
    <cellStyle name="Heading 1 5_4.2 kt. samtrygg 2010" xfId="10142" xr:uid="{00000000-0005-0000-0000-000079120000}"/>
    <cellStyle name="Heading 1 50" xfId="3725" xr:uid="{00000000-0005-0000-0000-00007A120000}"/>
    <cellStyle name="Heading 1 6" xfId="238" xr:uid="{00000000-0005-0000-0000-00007B120000}"/>
    <cellStyle name="Heading 1 6 2" xfId="7223" xr:uid="{00000000-0005-0000-0000-00007C120000}"/>
    <cellStyle name="Heading 1 6_4.2 kt. samtrygg 2010" xfId="9823" xr:uid="{00000000-0005-0000-0000-00007D120000}"/>
    <cellStyle name="Heading 1 7" xfId="279" xr:uid="{00000000-0005-0000-0000-00007E120000}"/>
    <cellStyle name="Heading 1 7 2" xfId="7224" xr:uid="{00000000-0005-0000-0000-00007F120000}"/>
    <cellStyle name="Heading 1 7_4.2 kt. samtrygg 2010" xfId="10230" xr:uid="{00000000-0005-0000-0000-000080120000}"/>
    <cellStyle name="Heading 1 8" xfId="320" xr:uid="{00000000-0005-0000-0000-000081120000}"/>
    <cellStyle name="Heading 1 8 2" xfId="7225" xr:uid="{00000000-0005-0000-0000-000082120000}"/>
    <cellStyle name="Heading 1 8_4.2 kt. samtrygg 2010" xfId="10149" xr:uid="{00000000-0005-0000-0000-000083120000}"/>
    <cellStyle name="Heading 1 9" xfId="361" xr:uid="{00000000-0005-0000-0000-000084120000}"/>
    <cellStyle name="Heading 1 9 2" xfId="7226" xr:uid="{00000000-0005-0000-0000-000085120000}"/>
    <cellStyle name="Heading 1 9_4.2 kt. samtrygg 2010" xfId="9986" xr:uid="{00000000-0005-0000-0000-000086120000}"/>
    <cellStyle name="Heading 2" xfId="4" builtinId="17" customBuiltin="1"/>
    <cellStyle name="Heading 2 10" xfId="403" xr:uid="{00000000-0005-0000-0000-000088120000}"/>
    <cellStyle name="Heading 2 10 2" xfId="7227" xr:uid="{00000000-0005-0000-0000-000089120000}"/>
    <cellStyle name="Heading 2 10_4.2 kt. samtrygg 2010" xfId="8742" xr:uid="{00000000-0005-0000-0000-00008A120000}"/>
    <cellStyle name="Heading 2 11" xfId="444" xr:uid="{00000000-0005-0000-0000-00008B120000}"/>
    <cellStyle name="Heading 2 11 2" xfId="7228" xr:uid="{00000000-0005-0000-0000-00008C120000}"/>
    <cellStyle name="Heading 2 11_4.2 kt. samtrygg 2010" xfId="9593" xr:uid="{00000000-0005-0000-0000-00008D120000}"/>
    <cellStyle name="Heading 2 12" xfId="485" xr:uid="{00000000-0005-0000-0000-00008E120000}"/>
    <cellStyle name="Heading 2 12 2" xfId="7229" xr:uid="{00000000-0005-0000-0000-00008F120000}"/>
    <cellStyle name="Heading 2 12_4.2 kt. samtrygg 2010" xfId="9081" xr:uid="{00000000-0005-0000-0000-000090120000}"/>
    <cellStyle name="Heading 2 13" xfId="526" xr:uid="{00000000-0005-0000-0000-000091120000}"/>
    <cellStyle name="Heading 2 13 2" xfId="7230" xr:uid="{00000000-0005-0000-0000-000092120000}"/>
    <cellStyle name="Heading 2 13_4.2 kt. samtrygg 2010" xfId="10087" xr:uid="{00000000-0005-0000-0000-000093120000}"/>
    <cellStyle name="Heading 2 14" xfId="567" xr:uid="{00000000-0005-0000-0000-000094120000}"/>
    <cellStyle name="Heading 2 14 2" xfId="7231" xr:uid="{00000000-0005-0000-0000-000095120000}"/>
    <cellStyle name="Heading 2 14 3" xfId="7623" xr:uid="{00000000-0005-0000-0000-000096120000}"/>
    <cellStyle name="Heading 2 14_4.2 kt. samtrygg 2010" xfId="8913" xr:uid="{00000000-0005-0000-0000-000097120000}"/>
    <cellStyle name="Heading 2 15" xfId="608" xr:uid="{00000000-0005-0000-0000-000098120000}"/>
    <cellStyle name="Heading 2 15 2" xfId="7232" xr:uid="{00000000-0005-0000-0000-000099120000}"/>
    <cellStyle name="Heading 2 15 3" xfId="7656" xr:uid="{00000000-0005-0000-0000-00009A120000}"/>
    <cellStyle name="Heading 2 15_4.2 kt. samtrygg 2010" xfId="10096" xr:uid="{00000000-0005-0000-0000-00009B120000}"/>
    <cellStyle name="Heading 2 16" xfId="649" xr:uid="{00000000-0005-0000-0000-00009C120000}"/>
    <cellStyle name="Heading 2 16 2" xfId="7233" xr:uid="{00000000-0005-0000-0000-00009D120000}"/>
    <cellStyle name="Heading 2 16 3" xfId="7689" xr:uid="{00000000-0005-0000-0000-00009E120000}"/>
    <cellStyle name="Heading 2 16_4.2 kt. samtrygg 2010" xfId="8884" xr:uid="{00000000-0005-0000-0000-00009F120000}"/>
    <cellStyle name="Heading 2 17" xfId="690" xr:uid="{00000000-0005-0000-0000-0000A0120000}"/>
    <cellStyle name="Heading 2 17 2" xfId="7234" xr:uid="{00000000-0005-0000-0000-0000A1120000}"/>
    <cellStyle name="Heading 2 17 3" xfId="7722" xr:uid="{00000000-0005-0000-0000-0000A2120000}"/>
    <cellStyle name="Heading 2 17_4.2 kt. samtrygg 2010" xfId="9561" xr:uid="{00000000-0005-0000-0000-0000A3120000}"/>
    <cellStyle name="Heading 2 18" xfId="731" xr:uid="{00000000-0005-0000-0000-0000A4120000}"/>
    <cellStyle name="Heading 2 18 2" xfId="7235" xr:uid="{00000000-0005-0000-0000-0000A5120000}"/>
    <cellStyle name="Heading 2 18 3" xfId="7755" xr:uid="{00000000-0005-0000-0000-0000A6120000}"/>
    <cellStyle name="Heading 2 18_4.2 kt. samtrygg 2010" xfId="9613" xr:uid="{00000000-0005-0000-0000-0000A7120000}"/>
    <cellStyle name="Heading 2 19" xfId="772" xr:uid="{00000000-0005-0000-0000-0000A8120000}"/>
    <cellStyle name="Heading 2 19 2" xfId="7236" xr:uid="{00000000-0005-0000-0000-0000A9120000}"/>
    <cellStyle name="Heading 2 19 3" xfId="7788" xr:uid="{00000000-0005-0000-0000-0000AA120000}"/>
    <cellStyle name="Heading 2 19_4.2 kt. samtrygg 2010" xfId="9452" xr:uid="{00000000-0005-0000-0000-0000AB120000}"/>
    <cellStyle name="Heading 2 2" xfId="75" xr:uid="{00000000-0005-0000-0000-0000AC120000}"/>
    <cellStyle name="Heading 2 2 10" xfId="6198" xr:uid="{00000000-0005-0000-0000-0000AD120000}"/>
    <cellStyle name="Heading 2 2 11" xfId="7237" xr:uid="{00000000-0005-0000-0000-0000AE120000}"/>
    <cellStyle name="Heading 2 2 2" xfId="2001" xr:uid="{00000000-0005-0000-0000-0000AF120000}"/>
    <cellStyle name="Heading 2 2 2 2" xfId="6199" xr:uid="{00000000-0005-0000-0000-0000B0120000}"/>
    <cellStyle name="Heading 2 2 2 3" xfId="7238" xr:uid="{00000000-0005-0000-0000-0000B1120000}"/>
    <cellStyle name="Heading 2 2 2_4.2 kt. samtrygg 2010" xfId="9463" xr:uid="{00000000-0005-0000-0000-0000B2120000}"/>
    <cellStyle name="Heading 2 2 3" xfId="2902" xr:uid="{00000000-0005-0000-0000-0000B3120000}"/>
    <cellStyle name="Heading 2 2 3 2" xfId="6200" xr:uid="{00000000-0005-0000-0000-0000B4120000}"/>
    <cellStyle name="Heading 2 2 3 3" xfId="7239" xr:uid="{00000000-0005-0000-0000-0000B5120000}"/>
    <cellStyle name="Heading 2 2 3_4.2 kt. samtrygg 2010" xfId="8946" xr:uid="{00000000-0005-0000-0000-0000B6120000}"/>
    <cellStyle name="Heading 2 2 4" xfId="3115" xr:uid="{00000000-0005-0000-0000-0000B7120000}"/>
    <cellStyle name="Heading 2 2 4 2" xfId="7240" xr:uid="{00000000-0005-0000-0000-0000B8120000}"/>
    <cellStyle name="Heading 2 2 4_4.2 kt. samtrygg 2010" xfId="10159" xr:uid="{00000000-0005-0000-0000-0000B9120000}"/>
    <cellStyle name="Heading 2 2 5" xfId="1996" xr:uid="{00000000-0005-0000-0000-0000BA120000}"/>
    <cellStyle name="Heading 2 2 5 2" xfId="7241" xr:uid="{00000000-0005-0000-0000-0000BB120000}"/>
    <cellStyle name="Heading 2 2 5_4.2 kt. samtrygg 2010" xfId="9067" xr:uid="{00000000-0005-0000-0000-0000BC120000}"/>
    <cellStyle name="Heading 2 2 6" xfId="3258" xr:uid="{00000000-0005-0000-0000-0000BD120000}"/>
    <cellStyle name="Heading 2 2 7" xfId="3479" xr:uid="{00000000-0005-0000-0000-0000BE120000}"/>
    <cellStyle name="Heading 2 2 8" xfId="3699" xr:uid="{00000000-0005-0000-0000-0000BF120000}"/>
    <cellStyle name="Heading 2 2 9" xfId="5826" xr:uid="{00000000-0005-0000-0000-0000C0120000}"/>
    <cellStyle name="Heading 2 2_4.2 kt. samtrygg 2010" xfId="8766" xr:uid="{00000000-0005-0000-0000-0000C1120000}"/>
    <cellStyle name="Heading 2 20" xfId="813" xr:uid="{00000000-0005-0000-0000-0000C2120000}"/>
    <cellStyle name="Heading 2 20 2" xfId="7242" xr:uid="{00000000-0005-0000-0000-0000C3120000}"/>
    <cellStyle name="Heading 2 20 3" xfId="7821" xr:uid="{00000000-0005-0000-0000-0000C4120000}"/>
    <cellStyle name="Heading 2 20_4.2 kt. samtrygg 2010" xfId="9881" xr:uid="{00000000-0005-0000-0000-0000C5120000}"/>
    <cellStyle name="Heading 2 21" xfId="854" xr:uid="{00000000-0005-0000-0000-0000C6120000}"/>
    <cellStyle name="Heading 2 21 2" xfId="7243" xr:uid="{00000000-0005-0000-0000-0000C7120000}"/>
    <cellStyle name="Heading 2 21 3" xfId="7854" xr:uid="{00000000-0005-0000-0000-0000C8120000}"/>
    <cellStyle name="Heading 2 21_4.2 kt. samtrygg 2010" xfId="8678" xr:uid="{00000000-0005-0000-0000-0000C9120000}"/>
    <cellStyle name="Heading 2 22" xfId="895" xr:uid="{00000000-0005-0000-0000-0000CA120000}"/>
    <cellStyle name="Heading 2 22 2" xfId="7244" xr:uid="{00000000-0005-0000-0000-0000CB120000}"/>
    <cellStyle name="Heading 2 22 3" xfId="7887" xr:uid="{00000000-0005-0000-0000-0000CC120000}"/>
    <cellStyle name="Heading 2 22_4.2 kt. samtrygg 2010" xfId="8659" xr:uid="{00000000-0005-0000-0000-0000CD120000}"/>
    <cellStyle name="Heading 2 23" xfId="936" xr:uid="{00000000-0005-0000-0000-0000CE120000}"/>
    <cellStyle name="Heading 2 23 2" xfId="7245" xr:uid="{00000000-0005-0000-0000-0000CF120000}"/>
    <cellStyle name="Heading 2 23 3" xfId="7920" xr:uid="{00000000-0005-0000-0000-0000D0120000}"/>
    <cellStyle name="Heading 2 23_4.2 kt. samtrygg 2010" xfId="9427" xr:uid="{00000000-0005-0000-0000-0000D1120000}"/>
    <cellStyle name="Heading 2 24" xfId="977" xr:uid="{00000000-0005-0000-0000-0000D2120000}"/>
    <cellStyle name="Heading 2 24 2" xfId="7246" xr:uid="{00000000-0005-0000-0000-0000D3120000}"/>
    <cellStyle name="Heading 2 24 3" xfId="7953" xr:uid="{00000000-0005-0000-0000-0000D4120000}"/>
    <cellStyle name="Heading 2 24_4.2 kt. samtrygg 2010" xfId="10001" xr:uid="{00000000-0005-0000-0000-0000D5120000}"/>
    <cellStyle name="Heading 2 25" xfId="1018" xr:uid="{00000000-0005-0000-0000-0000D6120000}"/>
    <cellStyle name="Heading 2 25 2" xfId="7247" xr:uid="{00000000-0005-0000-0000-0000D7120000}"/>
    <cellStyle name="Heading 2 25 3" xfId="7986" xr:uid="{00000000-0005-0000-0000-0000D8120000}"/>
    <cellStyle name="Heading 2 25_4.2 kt. samtrygg 2010" xfId="9739" xr:uid="{00000000-0005-0000-0000-0000D9120000}"/>
    <cellStyle name="Heading 2 26" xfId="1059" xr:uid="{00000000-0005-0000-0000-0000DA120000}"/>
    <cellStyle name="Heading 2 26 2" xfId="7248" xr:uid="{00000000-0005-0000-0000-0000DB120000}"/>
    <cellStyle name="Heading 2 26 3" xfId="8019" xr:uid="{00000000-0005-0000-0000-0000DC120000}"/>
    <cellStyle name="Heading 2 26_4.2 kt. samtrygg 2010" xfId="9378" xr:uid="{00000000-0005-0000-0000-0000DD120000}"/>
    <cellStyle name="Heading 2 27" xfId="1100" xr:uid="{00000000-0005-0000-0000-0000DE120000}"/>
    <cellStyle name="Heading 2 27 2" xfId="7249" xr:uid="{00000000-0005-0000-0000-0000DF120000}"/>
    <cellStyle name="Heading 2 27 3" xfId="8052" xr:uid="{00000000-0005-0000-0000-0000E0120000}"/>
    <cellStyle name="Heading 2 27_4.2 kt. samtrygg 2010" xfId="9646" xr:uid="{00000000-0005-0000-0000-0000E1120000}"/>
    <cellStyle name="Heading 2 28" xfId="1141" xr:uid="{00000000-0005-0000-0000-0000E2120000}"/>
    <cellStyle name="Heading 2 28 2" xfId="7250" xr:uid="{00000000-0005-0000-0000-0000E3120000}"/>
    <cellStyle name="Heading 2 28 3" xfId="8085" xr:uid="{00000000-0005-0000-0000-0000E4120000}"/>
    <cellStyle name="Heading 2 28_4.2 kt. samtrygg 2010" xfId="9850" xr:uid="{00000000-0005-0000-0000-0000E5120000}"/>
    <cellStyle name="Heading 2 29" xfId="1182" xr:uid="{00000000-0005-0000-0000-0000E6120000}"/>
    <cellStyle name="Heading 2 29 2" xfId="7251" xr:uid="{00000000-0005-0000-0000-0000E7120000}"/>
    <cellStyle name="Heading 2 29 3" xfId="8118" xr:uid="{00000000-0005-0000-0000-0000E8120000}"/>
    <cellStyle name="Heading 2 29_4.2 kt. samtrygg 2010" xfId="9344" xr:uid="{00000000-0005-0000-0000-0000E9120000}"/>
    <cellStyle name="Heading 2 3" xfId="116" xr:uid="{00000000-0005-0000-0000-0000EA120000}"/>
    <cellStyle name="Heading 2 3 2" xfId="2003" xr:uid="{00000000-0005-0000-0000-0000EB120000}"/>
    <cellStyle name="Heading 2 3 3" xfId="2903" xr:uid="{00000000-0005-0000-0000-0000EC120000}"/>
    <cellStyle name="Heading 2 3 3 2" xfId="7252" xr:uid="{00000000-0005-0000-0000-0000ED120000}"/>
    <cellStyle name="Heading 2 3 3 3" xfId="8408" xr:uid="{00000000-0005-0000-0000-0000EE120000}"/>
    <cellStyle name="Heading 2 3 3_4.2 kt. samtrygg 2010" xfId="9810" xr:uid="{00000000-0005-0000-0000-0000EF120000}"/>
    <cellStyle name="Heading 2 3 4" xfId="3114" xr:uid="{00000000-0005-0000-0000-0000F0120000}"/>
    <cellStyle name="Heading 2 3 5" xfId="1987" xr:uid="{00000000-0005-0000-0000-0000F1120000}"/>
    <cellStyle name="Heading 2 3 6" xfId="3255" xr:uid="{00000000-0005-0000-0000-0000F2120000}"/>
    <cellStyle name="Heading 2 3 7" xfId="3476" xr:uid="{00000000-0005-0000-0000-0000F3120000}"/>
    <cellStyle name="Heading 2 3 8" xfId="3696" xr:uid="{00000000-0005-0000-0000-0000F4120000}"/>
    <cellStyle name="Heading 2 3_4.2 kt. samtrygg 2010" xfId="9753" xr:uid="{00000000-0005-0000-0000-0000F5120000}"/>
    <cellStyle name="Heading 2 30" xfId="1223" xr:uid="{00000000-0005-0000-0000-0000F6120000}"/>
    <cellStyle name="Heading 2 30 2" xfId="7253" xr:uid="{00000000-0005-0000-0000-0000F7120000}"/>
    <cellStyle name="Heading 2 30 3" xfId="8151" xr:uid="{00000000-0005-0000-0000-0000F8120000}"/>
    <cellStyle name="Heading 2 30_4.2 kt. samtrygg 2010" xfId="10066" xr:uid="{00000000-0005-0000-0000-0000F9120000}"/>
    <cellStyle name="Heading 2 31" xfId="1264" xr:uid="{00000000-0005-0000-0000-0000FA120000}"/>
    <cellStyle name="Heading 2 31 2" xfId="7254" xr:uid="{00000000-0005-0000-0000-0000FB120000}"/>
    <cellStyle name="Heading 2 31 3" xfId="8184" xr:uid="{00000000-0005-0000-0000-0000FC120000}"/>
    <cellStyle name="Heading 2 31_4.2 kt. samtrygg 2010" xfId="9140" xr:uid="{00000000-0005-0000-0000-0000FD120000}"/>
    <cellStyle name="Heading 2 32" xfId="1306" xr:uid="{00000000-0005-0000-0000-0000FE120000}"/>
    <cellStyle name="Heading 2 32 2" xfId="7255" xr:uid="{00000000-0005-0000-0000-0000FF120000}"/>
    <cellStyle name="Heading 2 32 3" xfId="8217" xr:uid="{00000000-0005-0000-0000-000000130000}"/>
    <cellStyle name="Heading 2 32_4.2 kt. samtrygg 2010" xfId="9838" xr:uid="{00000000-0005-0000-0000-000001130000}"/>
    <cellStyle name="Heading 2 33" xfId="1347" xr:uid="{00000000-0005-0000-0000-000002130000}"/>
    <cellStyle name="Heading 2 33 2" xfId="7256" xr:uid="{00000000-0005-0000-0000-000003130000}"/>
    <cellStyle name="Heading 2 33 3" xfId="8250" xr:uid="{00000000-0005-0000-0000-000004130000}"/>
    <cellStyle name="Heading 2 33_4.2 kt. samtrygg 2010" xfId="8714" xr:uid="{00000000-0005-0000-0000-000005130000}"/>
    <cellStyle name="Heading 2 34" xfId="1388" xr:uid="{00000000-0005-0000-0000-000006130000}"/>
    <cellStyle name="Heading 2 34 2" xfId="7257" xr:uid="{00000000-0005-0000-0000-000007130000}"/>
    <cellStyle name="Heading 2 34 3" xfId="8283" xr:uid="{00000000-0005-0000-0000-000008130000}"/>
    <cellStyle name="Heading 2 34_4.2 kt. samtrygg 2010" xfId="8589" xr:uid="{00000000-0005-0000-0000-000009130000}"/>
    <cellStyle name="Heading 2 35" xfId="1429" xr:uid="{00000000-0005-0000-0000-00000A130000}"/>
    <cellStyle name="Heading 2 35 2" xfId="7258" xr:uid="{00000000-0005-0000-0000-00000B130000}"/>
    <cellStyle name="Heading 2 35 3" xfId="8316" xr:uid="{00000000-0005-0000-0000-00000C130000}"/>
    <cellStyle name="Heading 2 35_4.2 kt. samtrygg 2010" xfId="9106" xr:uid="{00000000-0005-0000-0000-00000D130000}"/>
    <cellStyle name="Heading 2 36" xfId="1470" xr:uid="{00000000-0005-0000-0000-00000E130000}"/>
    <cellStyle name="Heading 2 37" xfId="1511" xr:uid="{00000000-0005-0000-0000-00000F130000}"/>
    <cellStyle name="Heading 2 38" xfId="1552" xr:uid="{00000000-0005-0000-0000-000010130000}"/>
    <cellStyle name="Heading 2 39" xfId="1593" xr:uid="{00000000-0005-0000-0000-000011130000}"/>
    <cellStyle name="Heading 2 4" xfId="157" xr:uid="{00000000-0005-0000-0000-000012130000}"/>
    <cellStyle name="Heading 2 4 2" xfId="2005" xr:uid="{00000000-0005-0000-0000-000013130000}"/>
    <cellStyle name="Heading 2 4 3" xfId="2904" xr:uid="{00000000-0005-0000-0000-000014130000}"/>
    <cellStyle name="Heading 2 4 3 2" xfId="7259" xr:uid="{00000000-0005-0000-0000-000015130000}"/>
    <cellStyle name="Heading 2 4 3 3" xfId="8409" xr:uid="{00000000-0005-0000-0000-000016130000}"/>
    <cellStyle name="Heading 2 4 3_4.2 kt. samtrygg 2010" xfId="9764" xr:uid="{00000000-0005-0000-0000-000017130000}"/>
    <cellStyle name="Heading 2 4 4" xfId="3113" xr:uid="{00000000-0005-0000-0000-000018130000}"/>
    <cellStyle name="Heading 2 4 5" xfId="1972" xr:uid="{00000000-0005-0000-0000-000019130000}"/>
    <cellStyle name="Heading 2 4 6" xfId="3249" xr:uid="{00000000-0005-0000-0000-00001A130000}"/>
    <cellStyle name="Heading 2 4 7" xfId="3470" xr:uid="{00000000-0005-0000-0000-00001B130000}"/>
    <cellStyle name="Heading 2 4 8" xfId="3690" xr:uid="{00000000-0005-0000-0000-00001C130000}"/>
    <cellStyle name="Heading 2 4_4.2 kt. samtrygg 2010" xfId="9454" xr:uid="{00000000-0005-0000-0000-00001D130000}"/>
    <cellStyle name="Heading 2 40" xfId="1634" xr:uid="{00000000-0005-0000-0000-00001E130000}"/>
    <cellStyle name="Heading 2 41" xfId="1675" xr:uid="{00000000-0005-0000-0000-00001F130000}"/>
    <cellStyle name="Heading 2 42" xfId="1716" xr:uid="{00000000-0005-0000-0000-000020130000}"/>
    <cellStyle name="Heading 2 43" xfId="1758" xr:uid="{00000000-0005-0000-0000-000021130000}"/>
    <cellStyle name="Heading 2 44" xfId="2000" xr:uid="{00000000-0005-0000-0000-000022130000}"/>
    <cellStyle name="Heading 2 45" xfId="2901" xr:uid="{00000000-0005-0000-0000-000023130000}"/>
    <cellStyle name="Heading 2 46" xfId="3117" xr:uid="{00000000-0005-0000-0000-000024130000}"/>
    <cellStyle name="Heading 2 47" xfId="2012" xr:uid="{00000000-0005-0000-0000-000025130000}"/>
    <cellStyle name="Heading 2 48" xfId="3264" xr:uid="{00000000-0005-0000-0000-000026130000}"/>
    <cellStyle name="Heading 2 49" xfId="3485" xr:uid="{00000000-0005-0000-0000-000027130000}"/>
    <cellStyle name="Heading 2 5" xfId="198" xr:uid="{00000000-0005-0000-0000-000028130000}"/>
    <cellStyle name="Heading 2 5 2" xfId="2007" xr:uid="{00000000-0005-0000-0000-000029130000}"/>
    <cellStyle name="Heading 2 5 2 2" xfId="7260" xr:uid="{00000000-0005-0000-0000-00002A130000}"/>
    <cellStyle name="Heading 2 5 2 3" xfId="8369" xr:uid="{00000000-0005-0000-0000-00002B130000}"/>
    <cellStyle name="Heading 2 5 2_4.2 kt. samtrygg 2010" xfId="9338" xr:uid="{00000000-0005-0000-0000-00002C130000}"/>
    <cellStyle name="Heading 2 5 3" xfId="2905" xr:uid="{00000000-0005-0000-0000-00002D130000}"/>
    <cellStyle name="Heading 2 5 4" xfId="3112" xr:uid="{00000000-0005-0000-0000-00002E130000}"/>
    <cellStyle name="Heading 2 5 5" xfId="1957" xr:uid="{00000000-0005-0000-0000-00002F130000}"/>
    <cellStyle name="Heading 2 5 6" xfId="3244" xr:uid="{00000000-0005-0000-0000-000030130000}"/>
    <cellStyle name="Heading 2 5 7" xfId="3465" xr:uid="{00000000-0005-0000-0000-000031130000}"/>
    <cellStyle name="Heading 2 5 8" xfId="3685" xr:uid="{00000000-0005-0000-0000-000032130000}"/>
    <cellStyle name="Heading 2 5_4.2 kt. samtrygg 2010" xfId="9161" xr:uid="{00000000-0005-0000-0000-000033130000}"/>
    <cellStyle name="Heading 2 50" xfId="3705" xr:uid="{00000000-0005-0000-0000-000034130000}"/>
    <cellStyle name="Heading 2 6" xfId="239" xr:uid="{00000000-0005-0000-0000-000035130000}"/>
    <cellStyle name="Heading 2 6 2" xfId="7261" xr:uid="{00000000-0005-0000-0000-000036130000}"/>
    <cellStyle name="Heading 2 6_4.2 kt. samtrygg 2010" xfId="9999" xr:uid="{00000000-0005-0000-0000-000037130000}"/>
    <cellStyle name="Heading 2 7" xfId="280" xr:uid="{00000000-0005-0000-0000-000038130000}"/>
    <cellStyle name="Heading 2 7 2" xfId="7262" xr:uid="{00000000-0005-0000-0000-000039130000}"/>
    <cellStyle name="Heading 2 7_4.2 kt. samtrygg 2010" xfId="9408" xr:uid="{00000000-0005-0000-0000-00003A130000}"/>
    <cellStyle name="Heading 2 8" xfId="321" xr:uid="{00000000-0005-0000-0000-00003B130000}"/>
    <cellStyle name="Heading 2 8 2" xfId="7263" xr:uid="{00000000-0005-0000-0000-00003C130000}"/>
    <cellStyle name="Heading 2 8_4.2 kt. samtrygg 2010" xfId="9765" xr:uid="{00000000-0005-0000-0000-00003D130000}"/>
    <cellStyle name="Heading 2 9" xfId="362" xr:uid="{00000000-0005-0000-0000-00003E130000}"/>
    <cellStyle name="Heading 2 9 2" xfId="7264" xr:uid="{00000000-0005-0000-0000-00003F130000}"/>
    <cellStyle name="Heading 2 9_4.2 kt. samtrygg 2010" xfId="10095" xr:uid="{00000000-0005-0000-0000-000040130000}"/>
    <cellStyle name="Heading 3" xfId="5" builtinId="18" customBuiltin="1"/>
    <cellStyle name="Heading 3 10" xfId="404" xr:uid="{00000000-0005-0000-0000-000042130000}"/>
    <cellStyle name="Heading 3 10 2" xfId="7265" xr:uid="{00000000-0005-0000-0000-000043130000}"/>
    <cellStyle name="Heading 3 10_4.2 kt. samtrygg 2010" xfId="10213" xr:uid="{00000000-0005-0000-0000-000044130000}"/>
    <cellStyle name="Heading 3 11" xfId="445" xr:uid="{00000000-0005-0000-0000-000045130000}"/>
    <cellStyle name="Heading 3 11 2" xfId="7266" xr:uid="{00000000-0005-0000-0000-000046130000}"/>
    <cellStyle name="Heading 3 11_4.2 kt. samtrygg 2010" xfId="8749" xr:uid="{00000000-0005-0000-0000-000047130000}"/>
    <cellStyle name="Heading 3 12" xfId="486" xr:uid="{00000000-0005-0000-0000-000048130000}"/>
    <cellStyle name="Heading 3 12 2" xfId="7267" xr:uid="{00000000-0005-0000-0000-000049130000}"/>
    <cellStyle name="Heading 3 12_4.2 kt. samtrygg 2010" xfId="9996" xr:uid="{00000000-0005-0000-0000-00004A130000}"/>
    <cellStyle name="Heading 3 13" xfId="527" xr:uid="{00000000-0005-0000-0000-00004B130000}"/>
    <cellStyle name="Heading 3 13 2" xfId="7268" xr:uid="{00000000-0005-0000-0000-00004C130000}"/>
    <cellStyle name="Heading 3 13_4.2 kt. samtrygg 2010" xfId="9076" xr:uid="{00000000-0005-0000-0000-00004D130000}"/>
    <cellStyle name="Heading 3 14" xfId="568" xr:uid="{00000000-0005-0000-0000-00004E130000}"/>
    <cellStyle name="Heading 3 14 2" xfId="7269" xr:uid="{00000000-0005-0000-0000-00004F130000}"/>
    <cellStyle name="Heading 3 14 3" xfId="7624" xr:uid="{00000000-0005-0000-0000-000050130000}"/>
    <cellStyle name="Heading 3 14_4.2 kt. samtrygg 2010" xfId="10007" xr:uid="{00000000-0005-0000-0000-000051130000}"/>
    <cellStyle name="Heading 3 15" xfId="609" xr:uid="{00000000-0005-0000-0000-000052130000}"/>
    <cellStyle name="Heading 3 15 2" xfId="7270" xr:uid="{00000000-0005-0000-0000-000053130000}"/>
    <cellStyle name="Heading 3 15 3" xfId="7657" xr:uid="{00000000-0005-0000-0000-000054130000}"/>
    <cellStyle name="Heading 3 15_4.2 kt. samtrygg 2010" xfId="8979" xr:uid="{00000000-0005-0000-0000-000055130000}"/>
    <cellStyle name="Heading 3 16" xfId="650" xr:uid="{00000000-0005-0000-0000-000056130000}"/>
    <cellStyle name="Heading 3 16 2" xfId="7271" xr:uid="{00000000-0005-0000-0000-000057130000}"/>
    <cellStyle name="Heading 3 16 3" xfId="7690" xr:uid="{00000000-0005-0000-0000-000058130000}"/>
    <cellStyle name="Heading 3 16_4.2 kt. samtrygg 2010" xfId="10216" xr:uid="{00000000-0005-0000-0000-000059130000}"/>
    <cellStyle name="Heading 3 17" xfId="691" xr:uid="{00000000-0005-0000-0000-00005A130000}"/>
    <cellStyle name="Heading 3 17 2" xfId="7272" xr:uid="{00000000-0005-0000-0000-00005B130000}"/>
    <cellStyle name="Heading 3 17 3" xfId="7723" xr:uid="{00000000-0005-0000-0000-00005C130000}"/>
    <cellStyle name="Heading 3 17_4.2 kt. samtrygg 2010" xfId="8652" xr:uid="{00000000-0005-0000-0000-00005D130000}"/>
    <cellStyle name="Heading 3 18" xfId="732" xr:uid="{00000000-0005-0000-0000-00005E130000}"/>
    <cellStyle name="Heading 3 18 2" xfId="7273" xr:uid="{00000000-0005-0000-0000-00005F130000}"/>
    <cellStyle name="Heading 3 18 3" xfId="7756" xr:uid="{00000000-0005-0000-0000-000060130000}"/>
    <cellStyle name="Heading 3 18_4.2 kt. samtrygg 2010" xfId="9970" xr:uid="{00000000-0005-0000-0000-000061130000}"/>
    <cellStyle name="Heading 3 19" xfId="773" xr:uid="{00000000-0005-0000-0000-000062130000}"/>
    <cellStyle name="Heading 3 19 2" xfId="7274" xr:uid="{00000000-0005-0000-0000-000063130000}"/>
    <cellStyle name="Heading 3 19 3" xfId="7789" xr:uid="{00000000-0005-0000-0000-000064130000}"/>
    <cellStyle name="Heading 3 19_4.2 kt. samtrygg 2010" xfId="8628" xr:uid="{00000000-0005-0000-0000-000065130000}"/>
    <cellStyle name="Heading 3 2" xfId="76" xr:uid="{00000000-0005-0000-0000-000066130000}"/>
    <cellStyle name="Heading 3 2 10" xfId="6201" xr:uid="{00000000-0005-0000-0000-000067130000}"/>
    <cellStyle name="Heading 3 2 11" xfId="7275" xr:uid="{00000000-0005-0000-0000-000068130000}"/>
    <cellStyle name="Heading 3 2 2" xfId="2009" xr:uid="{00000000-0005-0000-0000-000069130000}"/>
    <cellStyle name="Heading 3 2 2 2" xfId="6202" xr:uid="{00000000-0005-0000-0000-00006A130000}"/>
    <cellStyle name="Heading 3 2 2 3" xfId="7276" xr:uid="{00000000-0005-0000-0000-00006B130000}"/>
    <cellStyle name="Heading 3 2 2_4.2 kt. samtrygg 2010" xfId="9186" xr:uid="{00000000-0005-0000-0000-00006C130000}"/>
    <cellStyle name="Heading 3 2 3" xfId="2907" xr:uid="{00000000-0005-0000-0000-00006D130000}"/>
    <cellStyle name="Heading 3 2 3 2" xfId="6203" xr:uid="{00000000-0005-0000-0000-00006E130000}"/>
    <cellStyle name="Heading 3 2 3 3" xfId="7277" xr:uid="{00000000-0005-0000-0000-00006F130000}"/>
    <cellStyle name="Heading 3 2 3_4.2 kt. samtrygg 2010" xfId="9762" xr:uid="{00000000-0005-0000-0000-000070130000}"/>
    <cellStyle name="Heading 3 2 4" xfId="3110" xr:uid="{00000000-0005-0000-0000-000071130000}"/>
    <cellStyle name="Heading 3 2 4 2" xfId="7278" xr:uid="{00000000-0005-0000-0000-000072130000}"/>
    <cellStyle name="Heading 3 2 4_4.2 kt. samtrygg 2010" xfId="9110" xr:uid="{00000000-0005-0000-0000-000073130000}"/>
    <cellStyle name="Heading 3 2 5" xfId="1945" xr:uid="{00000000-0005-0000-0000-000074130000}"/>
    <cellStyle name="Heading 3 2 5 2" xfId="7279" xr:uid="{00000000-0005-0000-0000-000075130000}"/>
    <cellStyle name="Heading 3 2 5_4.2 kt. samtrygg 2010" xfId="9397" xr:uid="{00000000-0005-0000-0000-000076130000}"/>
    <cellStyle name="Heading 3 2 6" xfId="3240" xr:uid="{00000000-0005-0000-0000-000077130000}"/>
    <cellStyle name="Heading 3 2 7" xfId="3461" xr:uid="{00000000-0005-0000-0000-000078130000}"/>
    <cellStyle name="Heading 3 2 8" xfId="3681" xr:uid="{00000000-0005-0000-0000-000079130000}"/>
    <cellStyle name="Heading 3 2 9" xfId="5818" xr:uid="{00000000-0005-0000-0000-00007A130000}"/>
    <cellStyle name="Heading 3 2_4.2 kt. samtrygg 2010" xfId="9111" xr:uid="{00000000-0005-0000-0000-00007B130000}"/>
    <cellStyle name="Heading 3 20" xfId="814" xr:uid="{00000000-0005-0000-0000-00007C130000}"/>
    <cellStyle name="Heading 3 20 2" xfId="7280" xr:uid="{00000000-0005-0000-0000-00007D130000}"/>
    <cellStyle name="Heading 3 20 3" xfId="7822" xr:uid="{00000000-0005-0000-0000-00007E130000}"/>
    <cellStyle name="Heading 3 20_4.2 kt. samtrygg 2010" xfId="10135" xr:uid="{00000000-0005-0000-0000-00007F130000}"/>
    <cellStyle name="Heading 3 21" xfId="855" xr:uid="{00000000-0005-0000-0000-000080130000}"/>
    <cellStyle name="Heading 3 21 2" xfId="7281" xr:uid="{00000000-0005-0000-0000-000081130000}"/>
    <cellStyle name="Heading 3 21 3" xfId="7855" xr:uid="{00000000-0005-0000-0000-000082130000}"/>
    <cellStyle name="Heading 3 21_4.2 kt. samtrygg 2010" xfId="8715" xr:uid="{00000000-0005-0000-0000-000083130000}"/>
    <cellStyle name="Heading 3 22" xfId="896" xr:uid="{00000000-0005-0000-0000-000084130000}"/>
    <cellStyle name="Heading 3 22 2" xfId="7282" xr:uid="{00000000-0005-0000-0000-000085130000}"/>
    <cellStyle name="Heading 3 22 3" xfId="7888" xr:uid="{00000000-0005-0000-0000-000086130000}"/>
    <cellStyle name="Heading 3 22_4.2 kt. samtrygg 2010" xfId="8954" xr:uid="{00000000-0005-0000-0000-000087130000}"/>
    <cellStyle name="Heading 3 23" xfId="937" xr:uid="{00000000-0005-0000-0000-000088130000}"/>
    <cellStyle name="Heading 3 23 2" xfId="7283" xr:uid="{00000000-0005-0000-0000-000089130000}"/>
    <cellStyle name="Heading 3 23 3" xfId="7921" xr:uid="{00000000-0005-0000-0000-00008A130000}"/>
    <cellStyle name="Heading 3 23_4.2 kt. samtrygg 2010" xfId="9232" xr:uid="{00000000-0005-0000-0000-00008B130000}"/>
    <cellStyle name="Heading 3 24" xfId="978" xr:uid="{00000000-0005-0000-0000-00008C130000}"/>
    <cellStyle name="Heading 3 24 2" xfId="7284" xr:uid="{00000000-0005-0000-0000-00008D130000}"/>
    <cellStyle name="Heading 3 24 3" xfId="7954" xr:uid="{00000000-0005-0000-0000-00008E130000}"/>
    <cellStyle name="Heading 3 24_4.2 kt. samtrygg 2010" xfId="9279" xr:uid="{00000000-0005-0000-0000-00008F130000}"/>
    <cellStyle name="Heading 3 25" xfId="1019" xr:uid="{00000000-0005-0000-0000-000090130000}"/>
    <cellStyle name="Heading 3 25 2" xfId="7285" xr:uid="{00000000-0005-0000-0000-000091130000}"/>
    <cellStyle name="Heading 3 25 3" xfId="7987" xr:uid="{00000000-0005-0000-0000-000092130000}"/>
    <cellStyle name="Heading 3 25_4.2 kt. samtrygg 2010" xfId="10070" xr:uid="{00000000-0005-0000-0000-000093130000}"/>
    <cellStyle name="Heading 3 26" xfId="1060" xr:uid="{00000000-0005-0000-0000-000094130000}"/>
    <cellStyle name="Heading 3 26 2" xfId="7286" xr:uid="{00000000-0005-0000-0000-000095130000}"/>
    <cellStyle name="Heading 3 26 3" xfId="8020" xr:uid="{00000000-0005-0000-0000-000096130000}"/>
    <cellStyle name="Heading 3 26_4.2 kt. samtrygg 2010" xfId="8737" xr:uid="{00000000-0005-0000-0000-000097130000}"/>
    <cellStyle name="Heading 3 27" xfId="1101" xr:uid="{00000000-0005-0000-0000-000098130000}"/>
    <cellStyle name="Heading 3 27 2" xfId="7287" xr:uid="{00000000-0005-0000-0000-000099130000}"/>
    <cellStyle name="Heading 3 27 3" xfId="8053" xr:uid="{00000000-0005-0000-0000-00009A130000}"/>
    <cellStyle name="Heading 3 27_4.2 kt. samtrygg 2010" xfId="8646" xr:uid="{00000000-0005-0000-0000-00009B130000}"/>
    <cellStyle name="Heading 3 28" xfId="1142" xr:uid="{00000000-0005-0000-0000-00009C130000}"/>
    <cellStyle name="Heading 3 28 2" xfId="7288" xr:uid="{00000000-0005-0000-0000-00009D130000}"/>
    <cellStyle name="Heading 3 28 3" xfId="8086" xr:uid="{00000000-0005-0000-0000-00009E130000}"/>
    <cellStyle name="Heading 3 28_4.2 kt. samtrygg 2010" xfId="9727" xr:uid="{00000000-0005-0000-0000-00009F130000}"/>
    <cellStyle name="Heading 3 29" xfId="1183" xr:uid="{00000000-0005-0000-0000-0000A0130000}"/>
    <cellStyle name="Heading 3 29 2" xfId="7289" xr:uid="{00000000-0005-0000-0000-0000A1130000}"/>
    <cellStyle name="Heading 3 29 3" xfId="8119" xr:uid="{00000000-0005-0000-0000-0000A2130000}"/>
    <cellStyle name="Heading 3 29_4.2 kt. samtrygg 2010" xfId="9984" xr:uid="{00000000-0005-0000-0000-0000A3130000}"/>
    <cellStyle name="Heading 3 3" xfId="117" xr:uid="{00000000-0005-0000-0000-0000A4130000}"/>
    <cellStyle name="Heading 3 3 2" xfId="2011" xr:uid="{00000000-0005-0000-0000-0000A5130000}"/>
    <cellStyle name="Heading 3 3 3" xfId="2908" xr:uid="{00000000-0005-0000-0000-0000A6130000}"/>
    <cellStyle name="Heading 3 3 3 2" xfId="7290" xr:uid="{00000000-0005-0000-0000-0000A7130000}"/>
    <cellStyle name="Heading 3 3 3 3" xfId="8410" xr:uid="{00000000-0005-0000-0000-0000A8130000}"/>
    <cellStyle name="Heading 3 3 3_4.2 kt. samtrygg 2010" xfId="9348" xr:uid="{00000000-0005-0000-0000-0000A9130000}"/>
    <cellStyle name="Heading 3 3 4" xfId="3109" xr:uid="{00000000-0005-0000-0000-0000AA130000}"/>
    <cellStyle name="Heading 3 3 5" xfId="1930" xr:uid="{00000000-0005-0000-0000-0000AB130000}"/>
    <cellStyle name="Heading 3 3 6" xfId="3235" xr:uid="{00000000-0005-0000-0000-0000AC130000}"/>
    <cellStyle name="Heading 3 3 7" xfId="3456" xr:uid="{00000000-0005-0000-0000-0000AD130000}"/>
    <cellStyle name="Heading 3 3 8" xfId="3676" xr:uid="{00000000-0005-0000-0000-0000AE130000}"/>
    <cellStyle name="Heading 3 3_4.2 kt. samtrygg 2010" xfId="9202" xr:uid="{00000000-0005-0000-0000-0000AF130000}"/>
    <cellStyle name="Heading 3 30" xfId="1224" xr:uid="{00000000-0005-0000-0000-0000B0130000}"/>
    <cellStyle name="Heading 3 30 2" xfId="7291" xr:uid="{00000000-0005-0000-0000-0000B1130000}"/>
    <cellStyle name="Heading 3 30 3" xfId="8152" xr:uid="{00000000-0005-0000-0000-0000B2130000}"/>
    <cellStyle name="Heading 3 30_4.2 kt. samtrygg 2010" xfId="9675" xr:uid="{00000000-0005-0000-0000-0000B3130000}"/>
    <cellStyle name="Heading 3 31" xfId="1265" xr:uid="{00000000-0005-0000-0000-0000B4130000}"/>
    <cellStyle name="Heading 3 31 2" xfId="7292" xr:uid="{00000000-0005-0000-0000-0000B5130000}"/>
    <cellStyle name="Heading 3 31 3" xfId="8185" xr:uid="{00000000-0005-0000-0000-0000B6130000}"/>
    <cellStyle name="Heading 3 31_4.2 kt. samtrygg 2010" xfId="8850" xr:uid="{00000000-0005-0000-0000-0000B7130000}"/>
    <cellStyle name="Heading 3 32" xfId="1307" xr:uid="{00000000-0005-0000-0000-0000B8130000}"/>
    <cellStyle name="Heading 3 32 2" xfId="7293" xr:uid="{00000000-0005-0000-0000-0000B9130000}"/>
    <cellStyle name="Heading 3 32 3" xfId="8218" xr:uid="{00000000-0005-0000-0000-0000BA130000}"/>
    <cellStyle name="Heading 3 32_4.2 kt. samtrygg 2010" xfId="9184" xr:uid="{00000000-0005-0000-0000-0000BB130000}"/>
    <cellStyle name="Heading 3 33" xfId="1348" xr:uid="{00000000-0005-0000-0000-0000BC130000}"/>
    <cellStyle name="Heading 3 33 2" xfId="7294" xr:uid="{00000000-0005-0000-0000-0000BD130000}"/>
    <cellStyle name="Heading 3 33 3" xfId="8251" xr:uid="{00000000-0005-0000-0000-0000BE130000}"/>
    <cellStyle name="Heading 3 33_4.2 kt. samtrygg 2010" xfId="8642" xr:uid="{00000000-0005-0000-0000-0000BF130000}"/>
    <cellStyle name="Heading 3 34" xfId="1389" xr:uid="{00000000-0005-0000-0000-0000C0130000}"/>
    <cellStyle name="Heading 3 34 2" xfId="7295" xr:uid="{00000000-0005-0000-0000-0000C1130000}"/>
    <cellStyle name="Heading 3 34 3" xfId="8284" xr:uid="{00000000-0005-0000-0000-0000C2130000}"/>
    <cellStyle name="Heading 3 34_4.2 kt. samtrygg 2010" xfId="9816" xr:uid="{00000000-0005-0000-0000-0000C3130000}"/>
    <cellStyle name="Heading 3 35" xfId="1430" xr:uid="{00000000-0005-0000-0000-0000C4130000}"/>
    <cellStyle name="Heading 3 35 2" xfId="7296" xr:uid="{00000000-0005-0000-0000-0000C5130000}"/>
    <cellStyle name="Heading 3 35 3" xfId="8317" xr:uid="{00000000-0005-0000-0000-0000C6130000}"/>
    <cellStyle name="Heading 3 35_4.2 kt. samtrygg 2010" xfId="8977" xr:uid="{00000000-0005-0000-0000-0000C7130000}"/>
    <cellStyle name="Heading 3 36" xfId="1471" xr:uid="{00000000-0005-0000-0000-0000C8130000}"/>
    <cellStyle name="Heading 3 37" xfId="1512" xr:uid="{00000000-0005-0000-0000-0000C9130000}"/>
    <cellStyle name="Heading 3 38" xfId="1553" xr:uid="{00000000-0005-0000-0000-0000CA130000}"/>
    <cellStyle name="Heading 3 39" xfId="1594" xr:uid="{00000000-0005-0000-0000-0000CB130000}"/>
    <cellStyle name="Heading 3 4" xfId="158" xr:uid="{00000000-0005-0000-0000-0000CC130000}"/>
    <cellStyle name="Heading 3 4 2" xfId="2013" xr:uid="{00000000-0005-0000-0000-0000CD130000}"/>
    <cellStyle name="Heading 3 4 3" xfId="2909" xr:uid="{00000000-0005-0000-0000-0000CE130000}"/>
    <cellStyle name="Heading 3 4 3 2" xfId="7297" xr:uid="{00000000-0005-0000-0000-0000CF130000}"/>
    <cellStyle name="Heading 3 4 3 3" xfId="8411" xr:uid="{00000000-0005-0000-0000-0000D0130000}"/>
    <cellStyle name="Heading 3 4 3_4.2 kt. samtrygg 2010" xfId="9241" xr:uid="{00000000-0005-0000-0000-0000D1130000}"/>
    <cellStyle name="Heading 3 4 4" xfId="3108" xr:uid="{00000000-0005-0000-0000-0000D2130000}"/>
    <cellStyle name="Heading 3 4 5" xfId="1915" xr:uid="{00000000-0005-0000-0000-0000D3130000}"/>
    <cellStyle name="Heading 3 4 6" xfId="3230" xr:uid="{00000000-0005-0000-0000-0000D4130000}"/>
    <cellStyle name="Heading 3 4 7" xfId="3451" xr:uid="{00000000-0005-0000-0000-0000D5130000}"/>
    <cellStyle name="Heading 3 4 8" xfId="3671" xr:uid="{00000000-0005-0000-0000-0000D6130000}"/>
    <cellStyle name="Heading 3 4_4.2 kt. samtrygg 2010" xfId="9440" xr:uid="{00000000-0005-0000-0000-0000D7130000}"/>
    <cellStyle name="Heading 3 40" xfId="1635" xr:uid="{00000000-0005-0000-0000-0000D8130000}"/>
    <cellStyle name="Heading 3 41" xfId="1676" xr:uid="{00000000-0005-0000-0000-0000D9130000}"/>
    <cellStyle name="Heading 3 42" xfId="1717" xr:uid="{00000000-0005-0000-0000-0000DA130000}"/>
    <cellStyle name="Heading 3 43" xfId="1759" xr:uid="{00000000-0005-0000-0000-0000DB130000}"/>
    <cellStyle name="Heading 3 44" xfId="2008" xr:uid="{00000000-0005-0000-0000-0000DC130000}"/>
    <cellStyle name="Heading 3 45" xfId="2906" xr:uid="{00000000-0005-0000-0000-0000DD130000}"/>
    <cellStyle name="Heading 3 46" xfId="3111" xr:uid="{00000000-0005-0000-0000-0000DE130000}"/>
    <cellStyle name="Heading 3 47" xfId="1951" xr:uid="{00000000-0005-0000-0000-0000DF130000}"/>
    <cellStyle name="Heading 3 48" xfId="3242" xr:uid="{00000000-0005-0000-0000-0000E0130000}"/>
    <cellStyle name="Heading 3 49" xfId="3463" xr:uid="{00000000-0005-0000-0000-0000E1130000}"/>
    <cellStyle name="Heading 3 5" xfId="199" xr:uid="{00000000-0005-0000-0000-0000E2130000}"/>
    <cellStyle name="Heading 3 5 2" xfId="2015" xr:uid="{00000000-0005-0000-0000-0000E3130000}"/>
    <cellStyle name="Heading 3 5 2 2" xfId="7298" xr:uid="{00000000-0005-0000-0000-0000E4130000}"/>
    <cellStyle name="Heading 3 5 2 3" xfId="8372" xr:uid="{00000000-0005-0000-0000-0000E5130000}"/>
    <cellStyle name="Heading 3 5 2_4.2 kt. samtrygg 2010" xfId="9384" xr:uid="{00000000-0005-0000-0000-0000E6130000}"/>
    <cellStyle name="Heading 3 5 3" xfId="2910" xr:uid="{00000000-0005-0000-0000-0000E7130000}"/>
    <cellStyle name="Heading 3 5 4" xfId="3107" xr:uid="{00000000-0005-0000-0000-0000E8130000}"/>
    <cellStyle name="Heading 3 5 5" xfId="1906" xr:uid="{00000000-0005-0000-0000-0000E9130000}"/>
    <cellStyle name="Heading 3 5 6" xfId="3227" xr:uid="{00000000-0005-0000-0000-0000EA130000}"/>
    <cellStyle name="Heading 3 5 7" xfId="3448" xr:uid="{00000000-0005-0000-0000-0000EB130000}"/>
    <cellStyle name="Heading 3 5 8" xfId="3668" xr:uid="{00000000-0005-0000-0000-0000EC130000}"/>
    <cellStyle name="Heading 3 5_4.2 kt. samtrygg 2010" xfId="9943" xr:uid="{00000000-0005-0000-0000-0000ED130000}"/>
    <cellStyle name="Heading 3 50" xfId="3683" xr:uid="{00000000-0005-0000-0000-0000EE130000}"/>
    <cellStyle name="Heading 3 6" xfId="240" xr:uid="{00000000-0005-0000-0000-0000EF130000}"/>
    <cellStyle name="Heading 3 6 2" xfId="7299" xr:uid="{00000000-0005-0000-0000-0000F0130000}"/>
    <cellStyle name="Heading 3 6_4.2 kt. samtrygg 2010" xfId="8649" xr:uid="{00000000-0005-0000-0000-0000F1130000}"/>
    <cellStyle name="Heading 3 7" xfId="281" xr:uid="{00000000-0005-0000-0000-0000F2130000}"/>
    <cellStyle name="Heading 3 7 2" xfId="7300" xr:uid="{00000000-0005-0000-0000-0000F3130000}"/>
    <cellStyle name="Heading 3 7_4.2 kt. samtrygg 2010" xfId="9689" xr:uid="{00000000-0005-0000-0000-0000F4130000}"/>
    <cellStyle name="Heading 3 8" xfId="322" xr:uid="{00000000-0005-0000-0000-0000F5130000}"/>
    <cellStyle name="Heading 3 8 2" xfId="7301" xr:uid="{00000000-0005-0000-0000-0000F6130000}"/>
    <cellStyle name="Heading 3 8_4.2 kt. samtrygg 2010" xfId="8694" xr:uid="{00000000-0005-0000-0000-0000F7130000}"/>
    <cellStyle name="Heading 3 9" xfId="363" xr:uid="{00000000-0005-0000-0000-0000F8130000}"/>
    <cellStyle name="Heading 3 9 2" xfId="7302" xr:uid="{00000000-0005-0000-0000-0000F9130000}"/>
    <cellStyle name="Heading 3 9_4.2 kt. samtrygg 2010" xfId="9393" xr:uid="{00000000-0005-0000-0000-0000FA130000}"/>
    <cellStyle name="Heading 4" xfId="6" builtinId="19" customBuiltin="1"/>
    <cellStyle name="Heading 4 10" xfId="405" xr:uid="{00000000-0005-0000-0000-0000FC130000}"/>
    <cellStyle name="Heading 4 10 2" xfId="7303" xr:uid="{00000000-0005-0000-0000-0000FD130000}"/>
    <cellStyle name="Heading 4 10_4.2 kt. samtrygg 2010" xfId="8690" xr:uid="{00000000-0005-0000-0000-0000FE130000}"/>
    <cellStyle name="Heading 4 11" xfId="446" xr:uid="{00000000-0005-0000-0000-0000FF130000}"/>
    <cellStyle name="Heading 4 11 2" xfId="7304" xr:uid="{00000000-0005-0000-0000-000000140000}"/>
    <cellStyle name="Heading 4 11_4.2 kt. samtrygg 2010" xfId="9801" xr:uid="{00000000-0005-0000-0000-000001140000}"/>
    <cellStyle name="Heading 4 12" xfId="487" xr:uid="{00000000-0005-0000-0000-000002140000}"/>
    <cellStyle name="Heading 4 12 2" xfId="7305" xr:uid="{00000000-0005-0000-0000-000003140000}"/>
    <cellStyle name="Heading 4 12_4.2 kt. samtrygg 2010" xfId="9212" xr:uid="{00000000-0005-0000-0000-000004140000}"/>
    <cellStyle name="Heading 4 13" xfId="528" xr:uid="{00000000-0005-0000-0000-000005140000}"/>
    <cellStyle name="Heading 4 13 2" xfId="7306" xr:uid="{00000000-0005-0000-0000-000006140000}"/>
    <cellStyle name="Heading 4 13_4.2 kt. samtrygg 2010" xfId="9524" xr:uid="{00000000-0005-0000-0000-000007140000}"/>
    <cellStyle name="Heading 4 14" xfId="569" xr:uid="{00000000-0005-0000-0000-000008140000}"/>
    <cellStyle name="Heading 4 14 2" xfId="7307" xr:uid="{00000000-0005-0000-0000-000009140000}"/>
    <cellStyle name="Heading 4 14 3" xfId="7625" xr:uid="{00000000-0005-0000-0000-00000A140000}"/>
    <cellStyle name="Heading 4 14_4.2 kt. samtrygg 2010" xfId="9093" xr:uid="{00000000-0005-0000-0000-00000B140000}"/>
    <cellStyle name="Heading 4 15" xfId="610" xr:uid="{00000000-0005-0000-0000-00000C140000}"/>
    <cellStyle name="Heading 4 15 2" xfId="7308" xr:uid="{00000000-0005-0000-0000-00000D140000}"/>
    <cellStyle name="Heading 4 15 3" xfId="7658" xr:uid="{00000000-0005-0000-0000-00000E140000}"/>
    <cellStyle name="Heading 4 15_4.2 kt. samtrygg 2010" xfId="8914" xr:uid="{00000000-0005-0000-0000-00000F140000}"/>
    <cellStyle name="Heading 4 16" xfId="651" xr:uid="{00000000-0005-0000-0000-000010140000}"/>
    <cellStyle name="Heading 4 16 2" xfId="7309" xr:uid="{00000000-0005-0000-0000-000011140000}"/>
    <cellStyle name="Heading 4 16 3" xfId="7691" xr:uid="{00000000-0005-0000-0000-000012140000}"/>
    <cellStyle name="Heading 4 16_4.2 kt. samtrygg 2010" xfId="10284" xr:uid="{00000000-0005-0000-0000-000013140000}"/>
    <cellStyle name="Heading 4 17" xfId="692" xr:uid="{00000000-0005-0000-0000-000014140000}"/>
    <cellStyle name="Heading 4 17 2" xfId="7310" xr:uid="{00000000-0005-0000-0000-000015140000}"/>
    <cellStyle name="Heading 4 17 3" xfId="7724" xr:uid="{00000000-0005-0000-0000-000016140000}"/>
    <cellStyle name="Heading 4 17_4.2 kt. samtrygg 2010" xfId="9381" xr:uid="{00000000-0005-0000-0000-000017140000}"/>
    <cellStyle name="Heading 4 18" xfId="733" xr:uid="{00000000-0005-0000-0000-000018140000}"/>
    <cellStyle name="Heading 4 18 2" xfId="7311" xr:uid="{00000000-0005-0000-0000-000019140000}"/>
    <cellStyle name="Heading 4 18 3" xfId="7757" xr:uid="{00000000-0005-0000-0000-00001A140000}"/>
    <cellStyle name="Heading 4 18_4.2 kt. samtrygg 2010" xfId="9627" xr:uid="{00000000-0005-0000-0000-00001B140000}"/>
    <cellStyle name="Heading 4 19" xfId="774" xr:uid="{00000000-0005-0000-0000-00001C140000}"/>
    <cellStyle name="Heading 4 19 2" xfId="7312" xr:uid="{00000000-0005-0000-0000-00001D140000}"/>
    <cellStyle name="Heading 4 19 3" xfId="7790" xr:uid="{00000000-0005-0000-0000-00001E140000}"/>
    <cellStyle name="Heading 4 19_4.2 kt. samtrygg 2010" xfId="9708" xr:uid="{00000000-0005-0000-0000-00001F140000}"/>
    <cellStyle name="Heading 4 2" xfId="77" xr:uid="{00000000-0005-0000-0000-000020140000}"/>
    <cellStyle name="Heading 4 2 10" xfId="6204" xr:uid="{00000000-0005-0000-0000-000021140000}"/>
    <cellStyle name="Heading 4 2 11" xfId="7313" xr:uid="{00000000-0005-0000-0000-000022140000}"/>
    <cellStyle name="Heading 4 2 2" xfId="2017" xr:uid="{00000000-0005-0000-0000-000023140000}"/>
    <cellStyle name="Heading 4 2 2 2" xfId="6205" xr:uid="{00000000-0005-0000-0000-000024140000}"/>
    <cellStyle name="Heading 4 2 2 3" xfId="7314" xr:uid="{00000000-0005-0000-0000-000025140000}"/>
    <cellStyle name="Heading 4 2 2_4.2 kt. samtrygg 2010" xfId="10276" xr:uid="{00000000-0005-0000-0000-000026140000}"/>
    <cellStyle name="Heading 4 2 3" xfId="2912" xr:uid="{00000000-0005-0000-0000-000027140000}"/>
    <cellStyle name="Heading 4 2 3 2" xfId="6206" xr:uid="{00000000-0005-0000-0000-000028140000}"/>
    <cellStyle name="Heading 4 2 3 3" xfId="7315" xr:uid="{00000000-0005-0000-0000-000029140000}"/>
    <cellStyle name="Heading 4 2 3_4.2 kt. samtrygg 2010" xfId="9812" xr:uid="{00000000-0005-0000-0000-00002A140000}"/>
    <cellStyle name="Heading 4 2 4" xfId="3104" xr:uid="{00000000-0005-0000-0000-00002B140000}"/>
    <cellStyle name="Heading 4 2 4 2" xfId="7316" xr:uid="{00000000-0005-0000-0000-00002C140000}"/>
    <cellStyle name="Heading 4 2 4_4.2 kt. samtrygg 2010" xfId="8739" xr:uid="{00000000-0005-0000-0000-00002D140000}"/>
    <cellStyle name="Heading 4 2 5" xfId="1884" xr:uid="{00000000-0005-0000-0000-00002E140000}"/>
    <cellStyle name="Heading 4 2 5 2" xfId="7317" xr:uid="{00000000-0005-0000-0000-00002F140000}"/>
    <cellStyle name="Heading 4 2 5_4.2 kt. samtrygg 2010" xfId="9380" xr:uid="{00000000-0005-0000-0000-000030140000}"/>
    <cellStyle name="Heading 4 2 6" xfId="3219" xr:uid="{00000000-0005-0000-0000-000031140000}"/>
    <cellStyle name="Heading 4 2 7" xfId="3440" xr:uid="{00000000-0005-0000-0000-000032140000}"/>
    <cellStyle name="Heading 4 2 8" xfId="3660" xr:uid="{00000000-0005-0000-0000-000033140000}"/>
    <cellStyle name="Heading 4 2 9" xfId="5566" xr:uid="{00000000-0005-0000-0000-000034140000}"/>
    <cellStyle name="Heading 4 2_4.2 kt. samtrygg 2010" xfId="9730" xr:uid="{00000000-0005-0000-0000-000035140000}"/>
    <cellStyle name="Heading 4 20" xfId="815" xr:uid="{00000000-0005-0000-0000-000036140000}"/>
    <cellStyle name="Heading 4 20 2" xfId="7318" xr:uid="{00000000-0005-0000-0000-000037140000}"/>
    <cellStyle name="Heading 4 20 3" xfId="7823" xr:uid="{00000000-0005-0000-0000-000038140000}"/>
    <cellStyle name="Heading 4 20_4.2 kt. samtrygg 2010" xfId="10056" xr:uid="{00000000-0005-0000-0000-000039140000}"/>
    <cellStyle name="Heading 4 21" xfId="856" xr:uid="{00000000-0005-0000-0000-00003A140000}"/>
    <cellStyle name="Heading 4 21 2" xfId="7319" xr:uid="{00000000-0005-0000-0000-00003B140000}"/>
    <cellStyle name="Heading 4 21 3" xfId="7856" xr:uid="{00000000-0005-0000-0000-00003C140000}"/>
    <cellStyle name="Heading 4 21_4.2 kt. samtrygg 2010" xfId="9218" xr:uid="{00000000-0005-0000-0000-00003D140000}"/>
    <cellStyle name="Heading 4 22" xfId="897" xr:uid="{00000000-0005-0000-0000-00003E140000}"/>
    <cellStyle name="Heading 4 22 2" xfId="7320" xr:uid="{00000000-0005-0000-0000-00003F140000}"/>
    <cellStyle name="Heading 4 22 3" xfId="7889" xr:uid="{00000000-0005-0000-0000-000040140000}"/>
    <cellStyle name="Heading 4 22_4.2 kt. samtrygg 2010" xfId="9142" xr:uid="{00000000-0005-0000-0000-000041140000}"/>
    <cellStyle name="Heading 4 23" xfId="938" xr:uid="{00000000-0005-0000-0000-000042140000}"/>
    <cellStyle name="Heading 4 23 2" xfId="7321" xr:uid="{00000000-0005-0000-0000-000043140000}"/>
    <cellStyle name="Heading 4 23 3" xfId="7922" xr:uid="{00000000-0005-0000-0000-000044140000}"/>
    <cellStyle name="Heading 4 23_4.2 kt. samtrygg 2010" xfId="8855" xr:uid="{00000000-0005-0000-0000-000045140000}"/>
    <cellStyle name="Heading 4 24" xfId="979" xr:uid="{00000000-0005-0000-0000-000046140000}"/>
    <cellStyle name="Heading 4 24 2" xfId="7322" xr:uid="{00000000-0005-0000-0000-000047140000}"/>
    <cellStyle name="Heading 4 24 3" xfId="7955" xr:uid="{00000000-0005-0000-0000-000048140000}"/>
    <cellStyle name="Heading 4 24_4.2 kt. samtrygg 2010" xfId="9703" xr:uid="{00000000-0005-0000-0000-000049140000}"/>
    <cellStyle name="Heading 4 25" xfId="1020" xr:uid="{00000000-0005-0000-0000-00004A140000}"/>
    <cellStyle name="Heading 4 25 2" xfId="7323" xr:uid="{00000000-0005-0000-0000-00004B140000}"/>
    <cellStyle name="Heading 4 25 3" xfId="7988" xr:uid="{00000000-0005-0000-0000-00004C140000}"/>
    <cellStyle name="Heading 4 25_4.2 kt. samtrygg 2010" xfId="9759" xr:uid="{00000000-0005-0000-0000-00004D140000}"/>
    <cellStyle name="Heading 4 26" xfId="1061" xr:uid="{00000000-0005-0000-0000-00004E140000}"/>
    <cellStyle name="Heading 4 26 2" xfId="7324" xr:uid="{00000000-0005-0000-0000-00004F140000}"/>
    <cellStyle name="Heading 4 26 3" xfId="8021" xr:uid="{00000000-0005-0000-0000-000050140000}"/>
    <cellStyle name="Heading 4 26_4.2 kt. samtrygg 2010" xfId="9193" xr:uid="{00000000-0005-0000-0000-000051140000}"/>
    <cellStyle name="Heading 4 27" xfId="1102" xr:uid="{00000000-0005-0000-0000-000052140000}"/>
    <cellStyle name="Heading 4 27 2" xfId="7325" xr:uid="{00000000-0005-0000-0000-000053140000}"/>
    <cellStyle name="Heading 4 27 3" xfId="8054" xr:uid="{00000000-0005-0000-0000-000054140000}"/>
    <cellStyle name="Heading 4 27_4.2 kt. samtrygg 2010" xfId="10090" xr:uid="{00000000-0005-0000-0000-000055140000}"/>
    <cellStyle name="Heading 4 28" xfId="1143" xr:uid="{00000000-0005-0000-0000-000056140000}"/>
    <cellStyle name="Heading 4 28 2" xfId="7326" xr:uid="{00000000-0005-0000-0000-000057140000}"/>
    <cellStyle name="Heading 4 28 3" xfId="8087" xr:uid="{00000000-0005-0000-0000-000058140000}"/>
    <cellStyle name="Heading 4 28_4.2 kt. samtrygg 2010" xfId="9379" xr:uid="{00000000-0005-0000-0000-000059140000}"/>
    <cellStyle name="Heading 4 29" xfId="1184" xr:uid="{00000000-0005-0000-0000-00005A140000}"/>
    <cellStyle name="Heading 4 29 2" xfId="7327" xr:uid="{00000000-0005-0000-0000-00005B140000}"/>
    <cellStyle name="Heading 4 29 3" xfId="8120" xr:uid="{00000000-0005-0000-0000-00005C140000}"/>
    <cellStyle name="Heading 4 29_4.2 kt. samtrygg 2010" xfId="9482" xr:uid="{00000000-0005-0000-0000-00005D140000}"/>
    <cellStyle name="Heading 4 3" xfId="118" xr:uid="{00000000-0005-0000-0000-00005E140000}"/>
    <cellStyle name="Heading 4 3 2" xfId="2019" xr:uid="{00000000-0005-0000-0000-00005F140000}"/>
    <cellStyle name="Heading 4 3 3" xfId="2913" xr:uid="{00000000-0005-0000-0000-000060140000}"/>
    <cellStyle name="Heading 4 3 3 2" xfId="7328" xr:uid="{00000000-0005-0000-0000-000061140000}"/>
    <cellStyle name="Heading 4 3 3 3" xfId="8412" xr:uid="{00000000-0005-0000-0000-000062140000}"/>
    <cellStyle name="Heading 4 3 3_4.2 kt. samtrygg 2010" xfId="10257" xr:uid="{00000000-0005-0000-0000-000063140000}"/>
    <cellStyle name="Heading 4 3 4" xfId="3103" xr:uid="{00000000-0005-0000-0000-000064140000}"/>
    <cellStyle name="Heading 4 3 5" xfId="1869" xr:uid="{00000000-0005-0000-0000-000065140000}"/>
    <cellStyle name="Heading 4 3 6" xfId="3214" xr:uid="{00000000-0005-0000-0000-000066140000}"/>
    <cellStyle name="Heading 4 3 7" xfId="3435" xr:uid="{00000000-0005-0000-0000-000067140000}"/>
    <cellStyle name="Heading 4 3 8" xfId="3655" xr:uid="{00000000-0005-0000-0000-000068140000}"/>
    <cellStyle name="Heading 4 3_4.2 kt. samtrygg 2010" xfId="8629" xr:uid="{00000000-0005-0000-0000-000069140000}"/>
    <cellStyle name="Heading 4 30" xfId="1225" xr:uid="{00000000-0005-0000-0000-00006A140000}"/>
    <cellStyle name="Heading 4 30 2" xfId="7329" xr:uid="{00000000-0005-0000-0000-00006B140000}"/>
    <cellStyle name="Heading 4 30 3" xfId="8153" xr:uid="{00000000-0005-0000-0000-00006C140000}"/>
    <cellStyle name="Heading 4 30_4.2 kt. samtrygg 2010" xfId="9201" xr:uid="{00000000-0005-0000-0000-00006D140000}"/>
    <cellStyle name="Heading 4 31" xfId="1266" xr:uid="{00000000-0005-0000-0000-00006E140000}"/>
    <cellStyle name="Heading 4 31 2" xfId="7330" xr:uid="{00000000-0005-0000-0000-00006F140000}"/>
    <cellStyle name="Heading 4 31 3" xfId="8186" xr:uid="{00000000-0005-0000-0000-000070140000}"/>
    <cellStyle name="Heading 4 31_4.2 kt. samtrygg 2010" xfId="9577" xr:uid="{00000000-0005-0000-0000-000071140000}"/>
    <cellStyle name="Heading 4 32" xfId="1308" xr:uid="{00000000-0005-0000-0000-000072140000}"/>
    <cellStyle name="Heading 4 32 2" xfId="7331" xr:uid="{00000000-0005-0000-0000-000073140000}"/>
    <cellStyle name="Heading 4 32 3" xfId="8219" xr:uid="{00000000-0005-0000-0000-000074140000}"/>
    <cellStyle name="Heading 4 32_4.2 kt. samtrygg 2010" xfId="10075" xr:uid="{00000000-0005-0000-0000-000075140000}"/>
    <cellStyle name="Heading 4 33" xfId="1349" xr:uid="{00000000-0005-0000-0000-000076140000}"/>
    <cellStyle name="Heading 4 33 2" xfId="7332" xr:uid="{00000000-0005-0000-0000-000077140000}"/>
    <cellStyle name="Heading 4 33 3" xfId="8252" xr:uid="{00000000-0005-0000-0000-000078140000}"/>
    <cellStyle name="Heading 4 33_4.2 kt. samtrygg 2010" xfId="9789" xr:uid="{00000000-0005-0000-0000-000079140000}"/>
    <cellStyle name="Heading 4 34" xfId="1390" xr:uid="{00000000-0005-0000-0000-00007A140000}"/>
    <cellStyle name="Heading 4 34 2" xfId="7333" xr:uid="{00000000-0005-0000-0000-00007B140000}"/>
    <cellStyle name="Heading 4 34 3" xfId="8285" xr:uid="{00000000-0005-0000-0000-00007C140000}"/>
    <cellStyle name="Heading 4 34_4.2 kt. samtrygg 2010" xfId="9040" xr:uid="{00000000-0005-0000-0000-00007D140000}"/>
    <cellStyle name="Heading 4 35" xfId="1431" xr:uid="{00000000-0005-0000-0000-00007E140000}"/>
    <cellStyle name="Heading 4 35 2" xfId="7334" xr:uid="{00000000-0005-0000-0000-00007F140000}"/>
    <cellStyle name="Heading 4 35 3" xfId="8318" xr:uid="{00000000-0005-0000-0000-000080140000}"/>
    <cellStyle name="Heading 4 35_4.2 kt. samtrygg 2010" xfId="9886" xr:uid="{00000000-0005-0000-0000-000081140000}"/>
    <cellStyle name="Heading 4 36" xfId="1472" xr:uid="{00000000-0005-0000-0000-000082140000}"/>
    <cellStyle name="Heading 4 37" xfId="1513" xr:uid="{00000000-0005-0000-0000-000083140000}"/>
    <cellStyle name="Heading 4 38" xfId="1554" xr:uid="{00000000-0005-0000-0000-000084140000}"/>
    <cellStyle name="Heading 4 39" xfId="1595" xr:uid="{00000000-0005-0000-0000-000085140000}"/>
    <cellStyle name="Heading 4 4" xfId="159" xr:uid="{00000000-0005-0000-0000-000086140000}"/>
    <cellStyle name="Heading 4 4 2" xfId="2021" xr:uid="{00000000-0005-0000-0000-000087140000}"/>
    <cellStyle name="Heading 4 4 3" xfId="2915" xr:uid="{00000000-0005-0000-0000-000088140000}"/>
    <cellStyle name="Heading 4 4 3 2" xfId="7335" xr:uid="{00000000-0005-0000-0000-000089140000}"/>
    <cellStyle name="Heading 4 4 3 3" xfId="8413" xr:uid="{00000000-0005-0000-0000-00008A140000}"/>
    <cellStyle name="Heading 4 4 3_4.2 kt. samtrygg 2010" xfId="9598" xr:uid="{00000000-0005-0000-0000-00008B140000}"/>
    <cellStyle name="Heading 4 4 4" xfId="3101" xr:uid="{00000000-0005-0000-0000-00008C140000}"/>
    <cellStyle name="Heading 4 4 5" xfId="1853" xr:uid="{00000000-0005-0000-0000-00008D140000}"/>
    <cellStyle name="Heading 4 4 6" xfId="3207" xr:uid="{00000000-0005-0000-0000-00008E140000}"/>
    <cellStyle name="Heading 4 4 7" xfId="3428" xr:uid="{00000000-0005-0000-0000-00008F140000}"/>
    <cellStyle name="Heading 4 4 8" xfId="3649" xr:uid="{00000000-0005-0000-0000-000090140000}"/>
    <cellStyle name="Heading 4 4_4.2 kt. samtrygg 2010" xfId="9726" xr:uid="{00000000-0005-0000-0000-000091140000}"/>
    <cellStyle name="Heading 4 40" xfId="1636" xr:uid="{00000000-0005-0000-0000-000092140000}"/>
    <cellStyle name="Heading 4 41" xfId="1677" xr:uid="{00000000-0005-0000-0000-000093140000}"/>
    <cellStyle name="Heading 4 42" xfId="1718" xr:uid="{00000000-0005-0000-0000-000094140000}"/>
    <cellStyle name="Heading 4 43" xfId="1760" xr:uid="{00000000-0005-0000-0000-000095140000}"/>
    <cellStyle name="Heading 4 44" xfId="2016" xr:uid="{00000000-0005-0000-0000-000096140000}"/>
    <cellStyle name="Heading 4 45" xfId="2911" xr:uid="{00000000-0005-0000-0000-000097140000}"/>
    <cellStyle name="Heading 4 46" xfId="3106" xr:uid="{00000000-0005-0000-0000-000098140000}"/>
    <cellStyle name="Heading 4 47" xfId="1896" xr:uid="{00000000-0005-0000-0000-000099140000}"/>
    <cellStyle name="Heading 4 48" xfId="3223" xr:uid="{00000000-0005-0000-0000-00009A140000}"/>
    <cellStyle name="Heading 4 49" xfId="3444" xr:uid="{00000000-0005-0000-0000-00009B140000}"/>
    <cellStyle name="Heading 4 5" xfId="200" xr:uid="{00000000-0005-0000-0000-00009C140000}"/>
    <cellStyle name="Heading 4 5 2" xfId="2023" xr:uid="{00000000-0005-0000-0000-00009D140000}"/>
    <cellStyle name="Heading 4 5 2 2" xfId="7336" xr:uid="{00000000-0005-0000-0000-00009E140000}"/>
    <cellStyle name="Heading 4 5 2 3" xfId="8373" xr:uid="{00000000-0005-0000-0000-00009F140000}"/>
    <cellStyle name="Heading 4 5 2_4.2 kt. samtrygg 2010" xfId="9894" xr:uid="{00000000-0005-0000-0000-0000A0140000}"/>
    <cellStyle name="Heading 4 5 3" xfId="2917" xr:uid="{00000000-0005-0000-0000-0000A1140000}"/>
    <cellStyle name="Heading 4 5 4" xfId="3099" xr:uid="{00000000-0005-0000-0000-0000A2140000}"/>
    <cellStyle name="Heading 4 5 5" xfId="1843" xr:uid="{00000000-0005-0000-0000-0000A3140000}"/>
    <cellStyle name="Heading 4 5 6" xfId="3203" xr:uid="{00000000-0005-0000-0000-0000A4140000}"/>
    <cellStyle name="Heading 4 5 7" xfId="3425" xr:uid="{00000000-0005-0000-0000-0000A5140000}"/>
    <cellStyle name="Heading 4 5 8" xfId="3646" xr:uid="{00000000-0005-0000-0000-0000A6140000}"/>
    <cellStyle name="Heading 4 5_4.2 kt. samtrygg 2010" xfId="8982" xr:uid="{00000000-0005-0000-0000-0000A7140000}"/>
    <cellStyle name="Heading 4 50" xfId="3664" xr:uid="{00000000-0005-0000-0000-0000A8140000}"/>
    <cellStyle name="Heading 4 6" xfId="241" xr:uid="{00000000-0005-0000-0000-0000A9140000}"/>
    <cellStyle name="Heading 4 6 2" xfId="7337" xr:uid="{00000000-0005-0000-0000-0000AA140000}"/>
    <cellStyle name="Heading 4 6_4.2 kt. samtrygg 2010" xfId="9778" xr:uid="{00000000-0005-0000-0000-0000AB140000}"/>
    <cellStyle name="Heading 4 7" xfId="282" xr:uid="{00000000-0005-0000-0000-0000AC140000}"/>
    <cellStyle name="Heading 4 7 2" xfId="7338" xr:uid="{00000000-0005-0000-0000-0000AD140000}"/>
    <cellStyle name="Heading 4 7_4.2 kt. samtrygg 2010" xfId="9139" xr:uid="{00000000-0005-0000-0000-0000AE140000}"/>
    <cellStyle name="Heading 4 8" xfId="323" xr:uid="{00000000-0005-0000-0000-0000AF140000}"/>
    <cellStyle name="Heading 4 8 2" xfId="7339" xr:uid="{00000000-0005-0000-0000-0000B0140000}"/>
    <cellStyle name="Heading 4 8_4.2 kt. samtrygg 2010" xfId="8786" xr:uid="{00000000-0005-0000-0000-0000B1140000}"/>
    <cellStyle name="Heading 4 9" xfId="364" xr:uid="{00000000-0005-0000-0000-0000B2140000}"/>
    <cellStyle name="Heading 4 9 2" xfId="7340" xr:uid="{00000000-0005-0000-0000-0000B3140000}"/>
    <cellStyle name="Heading 4 9_4.2 kt. samtrygg 2010" xfId="8792" xr:uid="{00000000-0005-0000-0000-0000B4140000}"/>
    <cellStyle name="Inndr-2" xfId="7341" xr:uid="{00000000-0005-0000-0000-0000B5140000}"/>
    <cellStyle name="Inndr-3" xfId="7342" xr:uid="{00000000-0005-0000-0000-0000B6140000}"/>
    <cellStyle name="Inndr-3." xfId="7343" xr:uid="{00000000-0005-0000-0000-0000B7140000}"/>
    <cellStyle name="Inndr-4" xfId="7344" xr:uid="{00000000-0005-0000-0000-0000B9140000}"/>
    <cellStyle name="Inndr-6" xfId="7345" xr:uid="{00000000-0005-0000-0000-0000BA140000}"/>
    <cellStyle name="Inndr-6 2" xfId="7346" xr:uid="{00000000-0005-0000-0000-0000BB140000}"/>
    <cellStyle name="Inndr-6 3" xfId="7347" xr:uid="{00000000-0005-0000-0000-0000BC140000}"/>
    <cellStyle name="Inndr-6_4.2 kt. samtrygg 2010" xfId="9814" xr:uid="{00000000-0005-0000-0000-0000BE140000}"/>
    <cellStyle name="Inndr-6." xfId="7348" xr:uid="{00000000-0005-0000-0000-0000BD140000}"/>
    <cellStyle name="Inndráttur 0 ..." xfId="7349" xr:uid="{00000000-0005-0000-0000-0000BF140000}"/>
    <cellStyle name="Inndráttur 0 ... 2" xfId="7350" xr:uid="{00000000-0005-0000-0000-0000C0140000}"/>
    <cellStyle name="Inndráttur 0 ... 3" xfId="7351" xr:uid="{00000000-0005-0000-0000-0000C1140000}"/>
    <cellStyle name="Inndráttur 0 ..._4.2 kt. samtrygg 2010" xfId="9136" xr:uid="{00000000-0005-0000-0000-0000C2140000}"/>
    <cellStyle name="Inndráttur 3" xfId="7352" xr:uid="{00000000-0005-0000-0000-0000C3140000}"/>
    <cellStyle name="Inndráttur 3 ..." xfId="7353" xr:uid="{00000000-0005-0000-0000-0000C4140000}"/>
    <cellStyle name="Inndráttur 3 ... 2" xfId="7354" xr:uid="{00000000-0005-0000-0000-0000C5140000}"/>
    <cellStyle name="Inndráttur 3 ... 3" xfId="7355" xr:uid="{00000000-0005-0000-0000-0000C6140000}"/>
    <cellStyle name="Inndráttur 3 ..._4.2 kt. samtrygg 2010" xfId="9335" xr:uid="{00000000-0005-0000-0000-0000C7140000}"/>
    <cellStyle name="Inndráttur 3 2" xfId="7356" xr:uid="{00000000-0005-0000-0000-0000C8140000}"/>
    <cellStyle name="Inndráttur 3 3" xfId="7357" xr:uid="{00000000-0005-0000-0000-0000C9140000}"/>
    <cellStyle name="Inndráttur 3_4.2 kt. samtrygg 2010" xfId="9818" xr:uid="{00000000-0005-0000-0000-0000CA140000}"/>
    <cellStyle name="Inndráttur 6" xfId="7358" xr:uid="{00000000-0005-0000-0000-0000CB140000}"/>
    <cellStyle name="Inndráttur 6 ..." xfId="7359" xr:uid="{00000000-0005-0000-0000-0000CC140000}"/>
    <cellStyle name="Inndráttur 6 ... 2" xfId="7360" xr:uid="{00000000-0005-0000-0000-0000CD140000}"/>
    <cellStyle name="Inndráttur 6 ... 3" xfId="7361" xr:uid="{00000000-0005-0000-0000-0000CE140000}"/>
    <cellStyle name="Inndráttur 6 ..._4.2 kt. samtrygg 2010" xfId="10039" xr:uid="{00000000-0005-0000-0000-0000CF140000}"/>
    <cellStyle name="Inndráttur 6 2" xfId="7362" xr:uid="{00000000-0005-0000-0000-0000D0140000}"/>
    <cellStyle name="Inndráttur 6 3" xfId="7363" xr:uid="{00000000-0005-0000-0000-0000D1140000}"/>
    <cellStyle name="Inndráttur 6_4.2 kt. samtrygg 2010" xfId="10008" xr:uid="{00000000-0005-0000-0000-0000D2140000}"/>
    <cellStyle name="Inndráttur 9" xfId="7364" xr:uid="{00000000-0005-0000-0000-0000D3140000}"/>
    <cellStyle name="Inndráttur 9 ..." xfId="7365" xr:uid="{00000000-0005-0000-0000-0000D4140000}"/>
    <cellStyle name="Inndráttur 9 ... 2" xfId="7366" xr:uid="{00000000-0005-0000-0000-0000D5140000}"/>
    <cellStyle name="Inndráttur 9 ... 3" xfId="7367" xr:uid="{00000000-0005-0000-0000-0000D6140000}"/>
    <cellStyle name="Inndráttur 9 ..._4.2 kt. samtrygg 2010" xfId="9869" xr:uid="{00000000-0005-0000-0000-0000D7140000}"/>
    <cellStyle name="Inndráttur 9 2" xfId="7368" xr:uid="{00000000-0005-0000-0000-0000D8140000}"/>
    <cellStyle name="Inndráttur 9 3" xfId="7369" xr:uid="{00000000-0005-0000-0000-0000D9140000}"/>
    <cellStyle name="Inndráttur 9_4.2 kt. samtrygg 2010" xfId="10228" xr:uid="{00000000-0005-0000-0000-0000DA140000}"/>
    <cellStyle name="Input" xfId="10" builtinId="20" customBuiltin="1"/>
    <cellStyle name="Input 10" xfId="406" xr:uid="{00000000-0005-0000-0000-0000DC140000}"/>
    <cellStyle name="Input 11" xfId="447" xr:uid="{00000000-0005-0000-0000-0000DD140000}"/>
    <cellStyle name="Input 12" xfId="488" xr:uid="{00000000-0005-0000-0000-0000DE140000}"/>
    <cellStyle name="Input 13" xfId="529" xr:uid="{00000000-0005-0000-0000-0000DF140000}"/>
    <cellStyle name="Input 14" xfId="570" xr:uid="{00000000-0005-0000-0000-0000E0140000}"/>
    <cellStyle name="Input 15" xfId="611" xr:uid="{00000000-0005-0000-0000-0000E1140000}"/>
    <cellStyle name="Input 16" xfId="652" xr:uid="{00000000-0005-0000-0000-0000E2140000}"/>
    <cellStyle name="Input 17" xfId="693" xr:uid="{00000000-0005-0000-0000-0000E3140000}"/>
    <cellStyle name="Input 18" xfId="734" xr:uid="{00000000-0005-0000-0000-0000E4140000}"/>
    <cellStyle name="Input 19" xfId="775" xr:uid="{00000000-0005-0000-0000-0000E5140000}"/>
    <cellStyle name="Input 2" xfId="78" xr:uid="{00000000-0005-0000-0000-0000E6140000}"/>
    <cellStyle name="Input 2 10" xfId="6207" xr:uid="{00000000-0005-0000-0000-0000E7140000}"/>
    <cellStyle name="Input 2 2" xfId="2025" xr:uid="{00000000-0005-0000-0000-0000E8140000}"/>
    <cellStyle name="Input 2 2 2" xfId="6208" xr:uid="{00000000-0005-0000-0000-0000E9140000}"/>
    <cellStyle name="Input 2 2_4.2 kt. samtrygg 2010" xfId="9398" xr:uid="{00000000-0005-0000-0000-0000EA140000}"/>
    <cellStyle name="Input 2 3" xfId="2919" xr:uid="{00000000-0005-0000-0000-0000EB140000}"/>
    <cellStyle name="Input 2 3 2" xfId="6209" xr:uid="{00000000-0005-0000-0000-0000EC140000}"/>
    <cellStyle name="Input 2 3_4.2 kt. samtrygg 2010" xfId="9314" xr:uid="{00000000-0005-0000-0000-0000ED140000}"/>
    <cellStyle name="Input 2 4" xfId="3097" xr:uid="{00000000-0005-0000-0000-0000EE140000}"/>
    <cellStyle name="Input 2 5" xfId="1827" xr:uid="{00000000-0005-0000-0000-0000EF140000}"/>
    <cellStyle name="Input 2 6" xfId="3197" xr:uid="{00000000-0005-0000-0000-0000F0140000}"/>
    <cellStyle name="Input 2 7" xfId="3419" xr:uid="{00000000-0005-0000-0000-0000F1140000}"/>
    <cellStyle name="Input 2 8" xfId="3640" xr:uid="{00000000-0005-0000-0000-0000F2140000}"/>
    <cellStyle name="Input 2 9" xfId="5398" xr:uid="{00000000-0005-0000-0000-0000F3140000}"/>
    <cellStyle name="Input 2_4.2 kt. samtrygg 2010" xfId="9206" xr:uid="{00000000-0005-0000-0000-0000F4140000}"/>
    <cellStyle name="Input 20" xfId="816" xr:uid="{00000000-0005-0000-0000-0000F5140000}"/>
    <cellStyle name="Input 21" xfId="857" xr:uid="{00000000-0005-0000-0000-0000F6140000}"/>
    <cellStyle name="Input 22" xfId="898" xr:uid="{00000000-0005-0000-0000-0000F7140000}"/>
    <cellStyle name="Input 23" xfId="939" xr:uid="{00000000-0005-0000-0000-0000F8140000}"/>
    <cellStyle name="Input 24" xfId="980" xr:uid="{00000000-0005-0000-0000-0000F9140000}"/>
    <cellStyle name="Input 25" xfId="1021" xr:uid="{00000000-0005-0000-0000-0000FA140000}"/>
    <cellStyle name="Input 26" xfId="1062" xr:uid="{00000000-0005-0000-0000-0000FB140000}"/>
    <cellStyle name="Input 27" xfId="1103" xr:uid="{00000000-0005-0000-0000-0000FC140000}"/>
    <cellStyle name="Input 28" xfId="1144" xr:uid="{00000000-0005-0000-0000-0000FD140000}"/>
    <cellStyle name="Input 29" xfId="1185" xr:uid="{00000000-0005-0000-0000-0000FE140000}"/>
    <cellStyle name="Input 3" xfId="119" xr:uid="{00000000-0005-0000-0000-0000FF140000}"/>
    <cellStyle name="Input 3 2" xfId="2027" xr:uid="{00000000-0005-0000-0000-000000150000}"/>
    <cellStyle name="Input 3 3" xfId="2920" xr:uid="{00000000-0005-0000-0000-000001150000}"/>
    <cellStyle name="Input 3 4" xfId="3096" xr:uid="{00000000-0005-0000-0000-000002150000}"/>
    <cellStyle name="Input 3 5" xfId="1812" xr:uid="{00000000-0005-0000-0000-000003150000}"/>
    <cellStyle name="Input 3 6" xfId="3192" xr:uid="{00000000-0005-0000-0000-000004150000}"/>
    <cellStyle name="Input 3 7" xfId="3414" xr:uid="{00000000-0005-0000-0000-000005150000}"/>
    <cellStyle name="Input 3 8" xfId="3635" xr:uid="{00000000-0005-0000-0000-000006150000}"/>
    <cellStyle name="Input 3_4.2 kt. samtrygg 2010" xfId="8846" xr:uid="{00000000-0005-0000-0000-000007150000}"/>
    <cellStyle name="Input 30" xfId="1226" xr:uid="{00000000-0005-0000-0000-000008150000}"/>
    <cellStyle name="Input 31" xfId="1267" xr:uid="{00000000-0005-0000-0000-000009150000}"/>
    <cellStyle name="Input 32" xfId="1309" xr:uid="{00000000-0005-0000-0000-00000A150000}"/>
    <cellStyle name="Input 33" xfId="1350" xr:uid="{00000000-0005-0000-0000-00000B150000}"/>
    <cellStyle name="Input 34" xfId="1391" xr:uid="{00000000-0005-0000-0000-00000C150000}"/>
    <cellStyle name="Input 35" xfId="1432" xr:uid="{00000000-0005-0000-0000-00000D150000}"/>
    <cellStyle name="Input 36" xfId="1473" xr:uid="{00000000-0005-0000-0000-00000E150000}"/>
    <cellStyle name="Input 37" xfId="1514" xr:uid="{00000000-0005-0000-0000-00000F150000}"/>
    <cellStyle name="Input 38" xfId="1555" xr:uid="{00000000-0005-0000-0000-000010150000}"/>
    <cellStyle name="Input 39" xfId="1596" xr:uid="{00000000-0005-0000-0000-000011150000}"/>
    <cellStyle name="Input 4" xfId="160" xr:uid="{00000000-0005-0000-0000-000012150000}"/>
    <cellStyle name="Input 4 2" xfId="2028" xr:uid="{00000000-0005-0000-0000-000013150000}"/>
    <cellStyle name="Input 4 3" xfId="2922" xr:uid="{00000000-0005-0000-0000-000014150000}"/>
    <cellStyle name="Input 4 4" xfId="3095" xr:uid="{00000000-0005-0000-0000-000015150000}"/>
    <cellStyle name="Input 4 5" xfId="1803" xr:uid="{00000000-0005-0000-0000-000016150000}"/>
    <cellStyle name="Input 4 6" xfId="3189" xr:uid="{00000000-0005-0000-0000-000017150000}"/>
    <cellStyle name="Input 4 7" xfId="3411" xr:uid="{00000000-0005-0000-0000-000018150000}"/>
    <cellStyle name="Input 4 8" xfId="3632" xr:uid="{00000000-0005-0000-0000-000019150000}"/>
    <cellStyle name="Input 4_4.2 kt. samtrygg 2010" xfId="9809" xr:uid="{00000000-0005-0000-0000-00001A150000}"/>
    <cellStyle name="Input 40" xfId="1637" xr:uid="{00000000-0005-0000-0000-00001B150000}"/>
    <cellStyle name="Input 41" xfId="1678" xr:uid="{00000000-0005-0000-0000-00001C150000}"/>
    <cellStyle name="Input 42" xfId="1719" xr:uid="{00000000-0005-0000-0000-00001D150000}"/>
    <cellStyle name="Input 43" xfId="1761" xr:uid="{00000000-0005-0000-0000-00001E150000}"/>
    <cellStyle name="Input 44" xfId="2024" xr:uid="{00000000-0005-0000-0000-00001F150000}"/>
    <cellStyle name="Input 45" xfId="2918" xr:uid="{00000000-0005-0000-0000-000020150000}"/>
    <cellStyle name="Input 46" xfId="3098" xr:uid="{00000000-0005-0000-0000-000021150000}"/>
    <cellStyle name="Input 47" xfId="1833" xr:uid="{00000000-0005-0000-0000-000022150000}"/>
    <cellStyle name="Input 48" xfId="3199" xr:uid="{00000000-0005-0000-0000-000023150000}"/>
    <cellStyle name="Input 49" xfId="3421" xr:uid="{00000000-0005-0000-0000-000024150000}"/>
    <cellStyle name="Input 5" xfId="201" xr:uid="{00000000-0005-0000-0000-000025150000}"/>
    <cellStyle name="Input 5 2" xfId="2030" xr:uid="{00000000-0005-0000-0000-000026150000}"/>
    <cellStyle name="Input 5 3" xfId="2923" xr:uid="{00000000-0005-0000-0000-000027150000}"/>
    <cellStyle name="Input 5 4" xfId="3094" xr:uid="{00000000-0005-0000-0000-000028150000}"/>
    <cellStyle name="Input 5 5" xfId="1788" xr:uid="{00000000-0005-0000-0000-000029150000}"/>
    <cellStyle name="Input 5 6" xfId="3184" xr:uid="{00000000-0005-0000-0000-00002A150000}"/>
    <cellStyle name="Input 5 7" xfId="3406" xr:uid="{00000000-0005-0000-0000-00002B150000}"/>
    <cellStyle name="Input 5 8" xfId="3627" xr:uid="{00000000-0005-0000-0000-00002C150000}"/>
    <cellStyle name="Input 5_4.2 kt. samtrygg 2010" xfId="9890" xr:uid="{00000000-0005-0000-0000-00002D150000}"/>
    <cellStyle name="Input 50" xfId="3642" xr:uid="{00000000-0005-0000-0000-00002E150000}"/>
    <cellStyle name="Input 6" xfId="242" xr:uid="{00000000-0005-0000-0000-00002F150000}"/>
    <cellStyle name="Input 7" xfId="283" xr:uid="{00000000-0005-0000-0000-000030150000}"/>
    <cellStyle name="Input 8" xfId="324" xr:uid="{00000000-0005-0000-0000-000031150000}"/>
    <cellStyle name="Input 9" xfId="365" xr:uid="{00000000-0005-0000-0000-000032150000}"/>
    <cellStyle name="Krónur" xfId="7370" xr:uid="{00000000-0005-0000-0000-000033150000}"/>
    <cellStyle name="Krónur 2" xfId="7371" xr:uid="{00000000-0005-0000-0000-000034150000}"/>
    <cellStyle name="Krónur 3" xfId="7372" xr:uid="{00000000-0005-0000-0000-000035150000}"/>
    <cellStyle name="Krónur_4.2 kt. samtrygg 2010" xfId="9856" xr:uid="{00000000-0005-0000-0000-000036150000}"/>
    <cellStyle name="Linked Cell" xfId="13" builtinId="24" customBuiltin="1"/>
    <cellStyle name="Linked Cell 10" xfId="407" xr:uid="{00000000-0005-0000-0000-000038150000}"/>
    <cellStyle name="Linked Cell 11" xfId="448" xr:uid="{00000000-0005-0000-0000-000039150000}"/>
    <cellStyle name="Linked Cell 12" xfId="489" xr:uid="{00000000-0005-0000-0000-00003A150000}"/>
    <cellStyle name="Linked Cell 13" xfId="530" xr:uid="{00000000-0005-0000-0000-00003B150000}"/>
    <cellStyle name="Linked Cell 14" xfId="571" xr:uid="{00000000-0005-0000-0000-00003C150000}"/>
    <cellStyle name="Linked Cell 15" xfId="612" xr:uid="{00000000-0005-0000-0000-00003D150000}"/>
    <cellStyle name="Linked Cell 16" xfId="653" xr:uid="{00000000-0005-0000-0000-00003E150000}"/>
    <cellStyle name="Linked Cell 17" xfId="694" xr:uid="{00000000-0005-0000-0000-00003F150000}"/>
    <cellStyle name="Linked Cell 18" xfId="735" xr:uid="{00000000-0005-0000-0000-000040150000}"/>
    <cellStyle name="Linked Cell 19" xfId="776" xr:uid="{00000000-0005-0000-0000-000041150000}"/>
    <cellStyle name="Linked Cell 2" xfId="79" xr:uid="{00000000-0005-0000-0000-000042150000}"/>
    <cellStyle name="Linked Cell 2 2" xfId="2032" xr:uid="{00000000-0005-0000-0000-000043150000}"/>
    <cellStyle name="Linked Cell 2 3" xfId="2925" xr:uid="{00000000-0005-0000-0000-000044150000}"/>
    <cellStyle name="Linked Cell 2 4" xfId="3091" xr:uid="{00000000-0005-0000-0000-000045150000}"/>
    <cellStyle name="Linked Cell 2 5" xfId="2845" xr:uid="{00000000-0005-0000-0000-000046150000}"/>
    <cellStyle name="Linked Cell 2 6" xfId="3176" xr:uid="{00000000-0005-0000-0000-000047150000}"/>
    <cellStyle name="Linked Cell 2 7" xfId="3398" xr:uid="{00000000-0005-0000-0000-000048150000}"/>
    <cellStyle name="Linked Cell 2 8" xfId="3619" xr:uid="{00000000-0005-0000-0000-000049150000}"/>
    <cellStyle name="Linked Cell 2 9" xfId="5594" xr:uid="{00000000-0005-0000-0000-00004A150000}"/>
    <cellStyle name="Linked Cell 2_4.2 kt. samtrygg 2010" xfId="9288" xr:uid="{00000000-0005-0000-0000-00004B150000}"/>
    <cellStyle name="Linked Cell 20" xfId="817" xr:uid="{00000000-0005-0000-0000-00004C150000}"/>
    <cellStyle name="Linked Cell 21" xfId="858" xr:uid="{00000000-0005-0000-0000-00004D150000}"/>
    <cellStyle name="Linked Cell 22" xfId="899" xr:uid="{00000000-0005-0000-0000-00004E150000}"/>
    <cellStyle name="Linked Cell 23" xfId="940" xr:uid="{00000000-0005-0000-0000-00004F150000}"/>
    <cellStyle name="Linked Cell 24" xfId="981" xr:uid="{00000000-0005-0000-0000-000050150000}"/>
    <cellStyle name="Linked Cell 25" xfId="1022" xr:uid="{00000000-0005-0000-0000-000051150000}"/>
    <cellStyle name="Linked Cell 26" xfId="1063" xr:uid="{00000000-0005-0000-0000-000052150000}"/>
    <cellStyle name="Linked Cell 27" xfId="1104" xr:uid="{00000000-0005-0000-0000-000053150000}"/>
    <cellStyle name="Linked Cell 28" xfId="1145" xr:uid="{00000000-0005-0000-0000-000054150000}"/>
    <cellStyle name="Linked Cell 29" xfId="1186" xr:uid="{00000000-0005-0000-0000-000055150000}"/>
    <cellStyle name="Linked Cell 3" xfId="120" xr:uid="{00000000-0005-0000-0000-000056150000}"/>
    <cellStyle name="Linked Cell 3 2" xfId="2034" xr:uid="{00000000-0005-0000-0000-000057150000}"/>
    <cellStyle name="Linked Cell 3 3" xfId="2926" xr:uid="{00000000-0005-0000-0000-000058150000}"/>
    <cellStyle name="Linked Cell 3 4" xfId="3090" xr:uid="{00000000-0005-0000-0000-000059150000}"/>
    <cellStyle name="Linked Cell 3 5" xfId="2850" xr:uid="{00000000-0005-0000-0000-00005A150000}"/>
    <cellStyle name="Linked Cell 3 6" xfId="3170" xr:uid="{00000000-0005-0000-0000-00005B150000}"/>
    <cellStyle name="Linked Cell 3 7" xfId="3392" xr:uid="{00000000-0005-0000-0000-00005C150000}"/>
    <cellStyle name="Linked Cell 3 8" xfId="3613" xr:uid="{00000000-0005-0000-0000-00005D150000}"/>
    <cellStyle name="Linked Cell 3_4.2 kt. samtrygg 2010" xfId="9143" xr:uid="{00000000-0005-0000-0000-00005E150000}"/>
    <cellStyle name="Linked Cell 30" xfId="1227" xr:uid="{00000000-0005-0000-0000-00005F150000}"/>
    <cellStyle name="Linked Cell 31" xfId="1268" xr:uid="{00000000-0005-0000-0000-000060150000}"/>
    <cellStyle name="Linked Cell 32" xfId="1310" xr:uid="{00000000-0005-0000-0000-000061150000}"/>
    <cellStyle name="Linked Cell 33" xfId="1351" xr:uid="{00000000-0005-0000-0000-000062150000}"/>
    <cellStyle name="Linked Cell 34" xfId="1392" xr:uid="{00000000-0005-0000-0000-000063150000}"/>
    <cellStyle name="Linked Cell 35" xfId="1433" xr:uid="{00000000-0005-0000-0000-000064150000}"/>
    <cellStyle name="Linked Cell 36" xfId="1474" xr:uid="{00000000-0005-0000-0000-000065150000}"/>
    <cellStyle name="Linked Cell 37" xfId="1515" xr:uid="{00000000-0005-0000-0000-000066150000}"/>
    <cellStyle name="Linked Cell 38" xfId="1556" xr:uid="{00000000-0005-0000-0000-000067150000}"/>
    <cellStyle name="Linked Cell 39" xfId="1597" xr:uid="{00000000-0005-0000-0000-000068150000}"/>
    <cellStyle name="Linked Cell 4" xfId="161" xr:uid="{00000000-0005-0000-0000-000069150000}"/>
    <cellStyle name="Linked Cell 4 2" xfId="2036" xr:uid="{00000000-0005-0000-0000-00006A150000}"/>
    <cellStyle name="Linked Cell 4 3" xfId="2927" xr:uid="{00000000-0005-0000-0000-00006B150000}"/>
    <cellStyle name="Linked Cell 4 4" xfId="3089" xr:uid="{00000000-0005-0000-0000-00006C150000}"/>
    <cellStyle name="Linked Cell 4 5" xfId="2853" xr:uid="{00000000-0005-0000-0000-00006D150000}"/>
    <cellStyle name="Linked Cell 4 6" xfId="3167" xr:uid="{00000000-0005-0000-0000-00006E150000}"/>
    <cellStyle name="Linked Cell 4 7" xfId="3389" xr:uid="{00000000-0005-0000-0000-00006F150000}"/>
    <cellStyle name="Linked Cell 4 8" xfId="3610" xr:uid="{00000000-0005-0000-0000-000070150000}"/>
    <cellStyle name="Linked Cell 4_4.2 kt. samtrygg 2010" xfId="8841" xr:uid="{00000000-0005-0000-0000-000071150000}"/>
    <cellStyle name="Linked Cell 40" xfId="1638" xr:uid="{00000000-0005-0000-0000-000072150000}"/>
    <cellStyle name="Linked Cell 41" xfId="1679" xr:uid="{00000000-0005-0000-0000-000073150000}"/>
    <cellStyle name="Linked Cell 42" xfId="1720" xr:uid="{00000000-0005-0000-0000-000074150000}"/>
    <cellStyle name="Linked Cell 43" xfId="1762" xr:uid="{00000000-0005-0000-0000-000075150000}"/>
    <cellStyle name="Linked Cell 44" xfId="2031" xr:uid="{00000000-0005-0000-0000-000076150000}"/>
    <cellStyle name="Linked Cell 45" xfId="2924" xr:uid="{00000000-0005-0000-0000-000077150000}"/>
    <cellStyle name="Linked Cell 46" xfId="3093" xr:uid="{00000000-0005-0000-0000-000078150000}"/>
    <cellStyle name="Linked Cell 47" xfId="1782" xr:uid="{00000000-0005-0000-0000-000079150000}"/>
    <cellStyle name="Linked Cell 48" xfId="3182" xr:uid="{00000000-0005-0000-0000-00007A150000}"/>
    <cellStyle name="Linked Cell 49" xfId="3404" xr:uid="{00000000-0005-0000-0000-00007B150000}"/>
    <cellStyle name="Linked Cell 5" xfId="202" xr:uid="{00000000-0005-0000-0000-00007C150000}"/>
    <cellStyle name="Linked Cell 5 2" xfId="2037" xr:uid="{00000000-0005-0000-0000-00007D150000}"/>
    <cellStyle name="Linked Cell 5 3" xfId="2928" xr:uid="{00000000-0005-0000-0000-00007E150000}"/>
    <cellStyle name="Linked Cell 5 4" xfId="3088" xr:uid="{00000000-0005-0000-0000-00007F150000}"/>
    <cellStyle name="Linked Cell 5 5" xfId="2858" xr:uid="{00000000-0005-0000-0000-000080150000}"/>
    <cellStyle name="Linked Cell 5 6" xfId="3162" xr:uid="{00000000-0005-0000-0000-000081150000}"/>
    <cellStyle name="Linked Cell 5 7" xfId="3384" xr:uid="{00000000-0005-0000-0000-000082150000}"/>
    <cellStyle name="Linked Cell 5 8" xfId="3605" xr:uid="{00000000-0005-0000-0000-000083150000}"/>
    <cellStyle name="Linked Cell 5_4.2 kt. samtrygg 2010" xfId="9172" xr:uid="{00000000-0005-0000-0000-000084150000}"/>
    <cellStyle name="Linked Cell 50" xfId="3625" xr:uid="{00000000-0005-0000-0000-000085150000}"/>
    <cellStyle name="Linked Cell 6" xfId="243" xr:uid="{00000000-0005-0000-0000-000086150000}"/>
    <cellStyle name="Linked Cell 7" xfId="284" xr:uid="{00000000-0005-0000-0000-000087150000}"/>
    <cellStyle name="Linked Cell 8" xfId="325" xr:uid="{00000000-0005-0000-0000-000088150000}"/>
    <cellStyle name="Linked Cell 9" xfId="366" xr:uid="{00000000-0005-0000-0000-000089150000}"/>
    <cellStyle name="Millifyrirsögn" xfId="7373" xr:uid="{00000000-0005-0000-0000-00008A150000}"/>
    <cellStyle name="Neutral" xfId="9" builtinId="28" customBuiltin="1"/>
    <cellStyle name="Neutral 10" xfId="408" xr:uid="{00000000-0005-0000-0000-00008C150000}"/>
    <cellStyle name="Neutral 11" xfId="449" xr:uid="{00000000-0005-0000-0000-00008D150000}"/>
    <cellStyle name="Neutral 12" xfId="490" xr:uid="{00000000-0005-0000-0000-00008E150000}"/>
    <cellStyle name="Neutral 13" xfId="531" xr:uid="{00000000-0005-0000-0000-00008F150000}"/>
    <cellStyle name="Neutral 14" xfId="572" xr:uid="{00000000-0005-0000-0000-000090150000}"/>
    <cellStyle name="Neutral 15" xfId="613" xr:uid="{00000000-0005-0000-0000-000091150000}"/>
    <cellStyle name="Neutral 16" xfId="654" xr:uid="{00000000-0005-0000-0000-000092150000}"/>
    <cellStyle name="Neutral 17" xfId="695" xr:uid="{00000000-0005-0000-0000-000093150000}"/>
    <cellStyle name="Neutral 18" xfId="736" xr:uid="{00000000-0005-0000-0000-000094150000}"/>
    <cellStyle name="Neutral 19" xfId="777" xr:uid="{00000000-0005-0000-0000-000095150000}"/>
    <cellStyle name="Neutral 2" xfId="80" xr:uid="{00000000-0005-0000-0000-000096150000}"/>
    <cellStyle name="Neutral 2 2" xfId="2039" xr:uid="{00000000-0005-0000-0000-000097150000}"/>
    <cellStyle name="Neutral 2 3" xfId="2930" xr:uid="{00000000-0005-0000-0000-000098150000}"/>
    <cellStyle name="Neutral 2 4" xfId="3086" xr:uid="{00000000-0005-0000-0000-000099150000}"/>
    <cellStyle name="Neutral 2 5" xfId="2864" xr:uid="{00000000-0005-0000-0000-00009A150000}"/>
    <cellStyle name="Neutral 2 6" xfId="3155" xr:uid="{00000000-0005-0000-0000-00009B150000}"/>
    <cellStyle name="Neutral 2 7" xfId="3377" xr:uid="{00000000-0005-0000-0000-00009C150000}"/>
    <cellStyle name="Neutral 2 8" xfId="3598" xr:uid="{00000000-0005-0000-0000-00009D150000}"/>
    <cellStyle name="Neutral 2 9" xfId="5772" xr:uid="{00000000-0005-0000-0000-00009E150000}"/>
    <cellStyle name="Neutral 2_4.2 kt. samtrygg 2010" xfId="10171" xr:uid="{00000000-0005-0000-0000-00009F150000}"/>
    <cellStyle name="Neutral 20" xfId="818" xr:uid="{00000000-0005-0000-0000-0000A0150000}"/>
    <cellStyle name="Neutral 21" xfId="859" xr:uid="{00000000-0005-0000-0000-0000A1150000}"/>
    <cellStyle name="Neutral 22" xfId="900" xr:uid="{00000000-0005-0000-0000-0000A2150000}"/>
    <cellStyle name="Neutral 23" xfId="941" xr:uid="{00000000-0005-0000-0000-0000A3150000}"/>
    <cellStyle name="Neutral 24" xfId="982" xr:uid="{00000000-0005-0000-0000-0000A4150000}"/>
    <cellStyle name="Neutral 25" xfId="1023" xr:uid="{00000000-0005-0000-0000-0000A5150000}"/>
    <cellStyle name="Neutral 26" xfId="1064" xr:uid="{00000000-0005-0000-0000-0000A6150000}"/>
    <cellStyle name="Neutral 27" xfId="1105" xr:uid="{00000000-0005-0000-0000-0000A7150000}"/>
    <cellStyle name="Neutral 28" xfId="1146" xr:uid="{00000000-0005-0000-0000-0000A8150000}"/>
    <cellStyle name="Neutral 29" xfId="1187" xr:uid="{00000000-0005-0000-0000-0000A9150000}"/>
    <cellStyle name="Neutral 3" xfId="121" xr:uid="{00000000-0005-0000-0000-0000AA150000}"/>
    <cellStyle name="Neutral 3 2" xfId="2041" xr:uid="{00000000-0005-0000-0000-0000AB150000}"/>
    <cellStyle name="Neutral 3 3" xfId="2931" xr:uid="{00000000-0005-0000-0000-0000AC150000}"/>
    <cellStyle name="Neutral 3 4" xfId="3085" xr:uid="{00000000-0005-0000-0000-0000AD150000}"/>
    <cellStyle name="Neutral 3 5" xfId="2867" xr:uid="{00000000-0005-0000-0000-0000AE150000}"/>
    <cellStyle name="Neutral 3 6" xfId="3152" xr:uid="{00000000-0005-0000-0000-0000AF150000}"/>
    <cellStyle name="Neutral 3 7" xfId="3374" xr:uid="{00000000-0005-0000-0000-0000B0150000}"/>
    <cellStyle name="Neutral 3 8" xfId="3595" xr:uid="{00000000-0005-0000-0000-0000B1150000}"/>
    <cellStyle name="Neutral 3_4.2 kt. samtrygg 2010" xfId="9024" xr:uid="{00000000-0005-0000-0000-0000B2150000}"/>
    <cellStyle name="Neutral 30" xfId="1228" xr:uid="{00000000-0005-0000-0000-0000B3150000}"/>
    <cellStyle name="Neutral 31" xfId="1269" xr:uid="{00000000-0005-0000-0000-0000B4150000}"/>
    <cellStyle name="Neutral 32" xfId="1311" xr:uid="{00000000-0005-0000-0000-0000B5150000}"/>
    <cellStyle name="Neutral 33" xfId="1352" xr:uid="{00000000-0005-0000-0000-0000B6150000}"/>
    <cellStyle name="Neutral 34" xfId="1393" xr:uid="{00000000-0005-0000-0000-0000B7150000}"/>
    <cellStyle name="Neutral 35" xfId="1434" xr:uid="{00000000-0005-0000-0000-0000B8150000}"/>
    <cellStyle name="Neutral 36" xfId="1475" xr:uid="{00000000-0005-0000-0000-0000B9150000}"/>
    <cellStyle name="Neutral 37" xfId="1516" xr:uid="{00000000-0005-0000-0000-0000BA150000}"/>
    <cellStyle name="Neutral 38" xfId="1557" xr:uid="{00000000-0005-0000-0000-0000BB150000}"/>
    <cellStyle name="Neutral 39" xfId="1598" xr:uid="{00000000-0005-0000-0000-0000BC150000}"/>
    <cellStyle name="Neutral 4" xfId="162" xr:uid="{00000000-0005-0000-0000-0000BD150000}"/>
    <cellStyle name="Neutral 4 2" xfId="2043" xr:uid="{00000000-0005-0000-0000-0000BE150000}"/>
    <cellStyle name="Neutral 4 3" xfId="2933" xr:uid="{00000000-0005-0000-0000-0000BF150000}"/>
    <cellStyle name="Neutral 4 4" xfId="3083" xr:uid="{00000000-0005-0000-0000-0000C0150000}"/>
    <cellStyle name="Neutral 4 5" xfId="2873" xr:uid="{00000000-0005-0000-0000-0000C1150000}"/>
    <cellStyle name="Neutral 4 6" xfId="3147" xr:uid="{00000000-0005-0000-0000-0000C2150000}"/>
    <cellStyle name="Neutral 4 7" xfId="3369" xr:uid="{00000000-0005-0000-0000-0000C3150000}"/>
    <cellStyle name="Neutral 4 8" xfId="3590" xr:uid="{00000000-0005-0000-0000-0000C4150000}"/>
    <cellStyle name="Neutral 4_4.2 kt. samtrygg 2010" xfId="9155" xr:uid="{00000000-0005-0000-0000-0000C5150000}"/>
    <cellStyle name="Neutral 40" xfId="1639" xr:uid="{00000000-0005-0000-0000-0000C6150000}"/>
    <cellStyle name="Neutral 41" xfId="1680" xr:uid="{00000000-0005-0000-0000-0000C7150000}"/>
    <cellStyle name="Neutral 42" xfId="1721" xr:uid="{00000000-0005-0000-0000-0000C8150000}"/>
    <cellStyle name="Neutral 43" xfId="1763" xr:uid="{00000000-0005-0000-0000-0000C9150000}"/>
    <cellStyle name="Neutral 44" xfId="2038" xr:uid="{00000000-0005-0000-0000-0000CA150000}"/>
    <cellStyle name="Neutral 45" xfId="2929" xr:uid="{00000000-0005-0000-0000-0000CB150000}"/>
    <cellStyle name="Neutral 46" xfId="3087" xr:uid="{00000000-0005-0000-0000-0000CC150000}"/>
    <cellStyle name="Neutral 47" xfId="2860" xr:uid="{00000000-0005-0000-0000-0000CD150000}"/>
    <cellStyle name="Neutral 48" xfId="3160" xr:uid="{00000000-0005-0000-0000-0000CE150000}"/>
    <cellStyle name="Neutral 49" xfId="3382" xr:uid="{00000000-0005-0000-0000-0000CF150000}"/>
    <cellStyle name="Neutral 5" xfId="203" xr:uid="{00000000-0005-0000-0000-0000D0150000}"/>
    <cellStyle name="Neutral 5 2" xfId="2045" xr:uid="{00000000-0005-0000-0000-0000D1150000}"/>
    <cellStyle name="Neutral 5 3" xfId="2934" xr:uid="{00000000-0005-0000-0000-0000D2150000}"/>
    <cellStyle name="Neutral 5 4" xfId="3082" xr:uid="{00000000-0005-0000-0000-0000D3150000}"/>
    <cellStyle name="Neutral 5 5" xfId="2878" xr:uid="{00000000-0005-0000-0000-0000D4150000}"/>
    <cellStyle name="Neutral 5 6" xfId="3141" xr:uid="{00000000-0005-0000-0000-0000D5150000}"/>
    <cellStyle name="Neutral 5 7" xfId="3363" xr:uid="{00000000-0005-0000-0000-0000D6150000}"/>
    <cellStyle name="Neutral 5 8" xfId="3584" xr:uid="{00000000-0005-0000-0000-0000D7150000}"/>
    <cellStyle name="Neutral 5_4.2 kt. samtrygg 2010" xfId="9028" xr:uid="{00000000-0005-0000-0000-0000D8150000}"/>
    <cellStyle name="Neutral 50" xfId="3603" xr:uid="{00000000-0005-0000-0000-0000D9150000}"/>
    <cellStyle name="Neutral 6" xfId="244" xr:uid="{00000000-0005-0000-0000-0000DA150000}"/>
    <cellStyle name="Neutral 7" xfId="285" xr:uid="{00000000-0005-0000-0000-0000DB150000}"/>
    <cellStyle name="Neutral 8" xfId="326" xr:uid="{00000000-0005-0000-0000-0000DC150000}"/>
    <cellStyle name="Neutral 9" xfId="367" xr:uid="{00000000-0005-0000-0000-0000DD150000}"/>
    <cellStyle name="Normal" xfId="0" builtinId="0"/>
    <cellStyle name="Normal - Style1" xfId="7374" xr:uid="{00000000-0005-0000-0000-0000DF150000}"/>
    <cellStyle name="Normal 10" xfId="4179" xr:uid="{00000000-0005-0000-0000-0000E0150000}"/>
    <cellStyle name="Normal 10 10" xfId="2047" xr:uid="{00000000-0005-0000-0000-0000E1150000}"/>
    <cellStyle name="Normal 10 10 2" xfId="4290" xr:uid="{00000000-0005-0000-0000-0000E2150000}"/>
    <cellStyle name="Normal 10 10 3" xfId="4805" xr:uid="{00000000-0005-0000-0000-0000E3150000}"/>
    <cellStyle name="Normal 10 10_4.2 kt. samtrygg 2010" xfId="9170" xr:uid="{00000000-0005-0000-0000-0000E4150000}"/>
    <cellStyle name="Normal 10 11" xfId="2048" xr:uid="{00000000-0005-0000-0000-0000E5150000}"/>
    <cellStyle name="Normal 10 11 2" xfId="4442" xr:uid="{00000000-0005-0000-0000-0000E6150000}"/>
    <cellStyle name="Normal 10 11 3" xfId="4952" xr:uid="{00000000-0005-0000-0000-0000E7150000}"/>
    <cellStyle name="Normal 10 11_4.2 kt. samtrygg 2010" xfId="9622" xr:uid="{00000000-0005-0000-0000-0000E8150000}"/>
    <cellStyle name="Normal 10 12" xfId="2049" xr:uid="{00000000-0005-0000-0000-0000E9150000}"/>
    <cellStyle name="Normal 10 12 2" xfId="4466" xr:uid="{00000000-0005-0000-0000-0000EA150000}"/>
    <cellStyle name="Normal 10 12 3" xfId="4976" xr:uid="{00000000-0005-0000-0000-0000EB150000}"/>
    <cellStyle name="Normal 10 12_4.2 kt. samtrygg 2010" xfId="8796" xr:uid="{00000000-0005-0000-0000-0000EC150000}"/>
    <cellStyle name="Normal 10 13" xfId="2050" xr:uid="{00000000-0005-0000-0000-0000ED150000}"/>
    <cellStyle name="Normal 10 13 2" xfId="4496" xr:uid="{00000000-0005-0000-0000-0000EE150000}"/>
    <cellStyle name="Normal 10 13 3" xfId="5005" xr:uid="{00000000-0005-0000-0000-0000EF150000}"/>
    <cellStyle name="Normal 10 13_4.2 kt. samtrygg 2010" xfId="10193" xr:uid="{00000000-0005-0000-0000-0000F0150000}"/>
    <cellStyle name="Normal 10 14" xfId="2051" xr:uid="{00000000-0005-0000-0000-0000F1150000}"/>
    <cellStyle name="Normal 10 14 2" xfId="4526" xr:uid="{00000000-0005-0000-0000-0000F2150000}"/>
    <cellStyle name="Normal 10 14 3" xfId="5034" xr:uid="{00000000-0005-0000-0000-0000F3150000}"/>
    <cellStyle name="Normal 10 14_4.2 kt. samtrygg 2010" xfId="10113" xr:uid="{00000000-0005-0000-0000-0000F4150000}"/>
    <cellStyle name="Normal 10 15" xfId="2052" xr:uid="{00000000-0005-0000-0000-0000F5150000}"/>
    <cellStyle name="Normal 10 15 2" xfId="4631" xr:uid="{00000000-0005-0000-0000-0000F6150000}"/>
    <cellStyle name="Normal 10 15 3" xfId="5134" xr:uid="{00000000-0005-0000-0000-0000F7150000}"/>
    <cellStyle name="Normal 10 15_4.2 kt. samtrygg 2010" xfId="9900" xr:uid="{00000000-0005-0000-0000-0000F8150000}"/>
    <cellStyle name="Normal 10 16" xfId="2053" xr:uid="{00000000-0005-0000-0000-0000F9150000}"/>
    <cellStyle name="Normal 10 16 2" xfId="4289" xr:uid="{00000000-0005-0000-0000-0000FA150000}"/>
    <cellStyle name="Normal 10 16 2 2" xfId="5331" xr:uid="{00000000-0005-0000-0000-0000FB150000}"/>
    <cellStyle name="Normal 10 16 2 3" xfId="6015" xr:uid="{00000000-0005-0000-0000-0000FC150000}"/>
    <cellStyle name="Normal 10 16 2 4" xfId="8453" xr:uid="{00000000-0005-0000-0000-0000FD150000}"/>
    <cellStyle name="Normal 10 16 2_4.2 kt. samtrygg 2010" xfId="10155" xr:uid="{00000000-0005-0000-0000-0000FE150000}"/>
    <cellStyle name="Normal 10 16 3" xfId="4804" xr:uid="{00000000-0005-0000-0000-0000FF150000}"/>
    <cellStyle name="Normal 10 16 3 2" xfId="5855" xr:uid="{00000000-0005-0000-0000-000000160000}"/>
    <cellStyle name="Normal 10 16 3 3" xfId="6076" xr:uid="{00000000-0005-0000-0000-000001160000}"/>
    <cellStyle name="Normal 10 16 3 4" xfId="8514" xr:uid="{00000000-0005-0000-0000-000002160000}"/>
    <cellStyle name="Normal 10 16 3_4.2 kt. samtrygg 2010" xfId="8861" xr:uid="{00000000-0005-0000-0000-000003160000}"/>
    <cellStyle name="Normal 10 16 4" xfId="5845" xr:uid="{00000000-0005-0000-0000-000004160000}"/>
    <cellStyle name="Normal 10 16 5" xfId="5843" xr:uid="{00000000-0005-0000-0000-000005160000}"/>
    <cellStyle name="Normal 10 16 6" xfId="5345" xr:uid="{00000000-0005-0000-0000-000006160000}"/>
    <cellStyle name="Normal 10 16 7" xfId="5754" xr:uid="{00000000-0005-0000-0000-000007160000}"/>
    <cellStyle name="Normal 10 16 8" xfId="5510" xr:uid="{00000000-0005-0000-0000-000008160000}"/>
    <cellStyle name="Normal 10 16 9" xfId="5484" xr:uid="{00000000-0005-0000-0000-000009160000}"/>
    <cellStyle name="Normal 10 16_4.2 kt. samtrygg 2010" xfId="10206" xr:uid="{00000000-0005-0000-0000-00000A160000}"/>
    <cellStyle name="Normal 10 17" xfId="2054" xr:uid="{00000000-0005-0000-0000-00000B160000}"/>
    <cellStyle name="Normal 10 17 2" xfId="4681" xr:uid="{00000000-0005-0000-0000-00000C160000}"/>
    <cellStyle name="Normal 10 17 3" xfId="5182" xr:uid="{00000000-0005-0000-0000-00000D160000}"/>
    <cellStyle name="Normal 10 17_4.2 kt. samtrygg 2010" xfId="9832" xr:uid="{00000000-0005-0000-0000-00000E160000}"/>
    <cellStyle name="Normal 10 18" xfId="2935" xr:uid="{00000000-0005-0000-0000-00000F160000}"/>
    <cellStyle name="Normal 10 18 2" xfId="4697" xr:uid="{00000000-0005-0000-0000-000010160000}"/>
    <cellStyle name="Normal 10 18 3" xfId="5198" xr:uid="{00000000-0005-0000-0000-000011160000}"/>
    <cellStyle name="Normal 10 18_4.2 kt. samtrygg 2010" xfId="8995" xr:uid="{00000000-0005-0000-0000-000012160000}"/>
    <cellStyle name="Normal 10 19" xfId="3081" xr:uid="{00000000-0005-0000-0000-000013160000}"/>
    <cellStyle name="Normal 10 2" xfId="2046" xr:uid="{00000000-0005-0000-0000-000014160000}"/>
    <cellStyle name="Normal 10 2 2" xfId="4216" xr:uid="{00000000-0005-0000-0000-000015160000}"/>
    <cellStyle name="Normal 10 2 2 2" xfId="5231" xr:uid="{00000000-0005-0000-0000-000016160000}"/>
    <cellStyle name="Normal 10 2 2 3" xfId="5987" xr:uid="{00000000-0005-0000-0000-000017160000}"/>
    <cellStyle name="Normal 10 2 2 4" xfId="8426" xr:uid="{00000000-0005-0000-0000-000018160000}"/>
    <cellStyle name="Normal 10 2 2_4.2 kt. samtrygg 2010" xfId="8746" xr:uid="{00000000-0005-0000-0000-000019160000}"/>
    <cellStyle name="Normal 10 2 3" xfId="4733" xr:uid="{00000000-0005-0000-0000-00001A160000}"/>
    <cellStyle name="Normal 10 2 3 2" xfId="5655" xr:uid="{00000000-0005-0000-0000-00001B160000}"/>
    <cellStyle name="Normal 10 2 3 3" xfId="6049" xr:uid="{00000000-0005-0000-0000-00001C160000}"/>
    <cellStyle name="Normal 10 2 3 4" xfId="8487" xr:uid="{00000000-0005-0000-0000-00001D160000}"/>
    <cellStyle name="Normal 10 2 3_4.2 kt. samtrygg 2010" xfId="8856" xr:uid="{00000000-0005-0000-0000-00001E160000}"/>
    <cellStyle name="Normal 10 2 4" xfId="5530" xr:uid="{00000000-0005-0000-0000-00001F160000}"/>
    <cellStyle name="Normal 10 2 5" xfId="5498" xr:uid="{00000000-0005-0000-0000-000020160000}"/>
    <cellStyle name="Normal 10 2 6" xfId="5814" xr:uid="{00000000-0005-0000-0000-000021160000}"/>
    <cellStyle name="Normal 10 2 7" xfId="5558" xr:uid="{00000000-0005-0000-0000-000022160000}"/>
    <cellStyle name="Normal 10 2 8" xfId="5370" xr:uid="{00000000-0005-0000-0000-000023160000}"/>
    <cellStyle name="Normal 10 2 9" xfId="5659" xr:uid="{00000000-0005-0000-0000-000024160000}"/>
    <cellStyle name="Normal 10 2_4.2 kt. samtrygg 2010" xfId="9504" xr:uid="{00000000-0005-0000-0000-000025160000}"/>
    <cellStyle name="Normal 10 20" xfId="2880" xr:uid="{00000000-0005-0000-0000-000026160000}"/>
    <cellStyle name="Normal 10 21" xfId="3139" xr:uid="{00000000-0005-0000-0000-000027160000}"/>
    <cellStyle name="Normal 10 22" xfId="3361" xr:uid="{00000000-0005-0000-0000-000028160000}"/>
    <cellStyle name="Normal 10 23" xfId="3582" xr:uid="{00000000-0005-0000-0000-000029160000}"/>
    <cellStyle name="Normal 10 24" xfId="5371" xr:uid="{00000000-0005-0000-0000-00002A160000}"/>
    <cellStyle name="Normal 10 3" xfId="2056" xr:uid="{00000000-0005-0000-0000-00002B160000}"/>
    <cellStyle name="Normal 10 3 2" xfId="4248" xr:uid="{00000000-0005-0000-0000-00002C160000}"/>
    <cellStyle name="Normal 10 3 3" xfId="4763" xr:uid="{00000000-0005-0000-0000-00002D160000}"/>
    <cellStyle name="Normal 10 3_4.2 kt. samtrygg 2010" xfId="9723" xr:uid="{00000000-0005-0000-0000-00002E160000}"/>
    <cellStyle name="Normal 10 4" xfId="2057" xr:uid="{00000000-0005-0000-0000-00002F160000}"/>
    <cellStyle name="Normal 10 4 2" xfId="4277" xr:uid="{00000000-0005-0000-0000-000030160000}"/>
    <cellStyle name="Normal 10 4 3" xfId="4792" xr:uid="{00000000-0005-0000-0000-000031160000}"/>
    <cellStyle name="Normal 10 4_4.2 kt. samtrygg 2010" xfId="9842" xr:uid="{00000000-0005-0000-0000-000032160000}"/>
    <cellStyle name="Normal 10 5" xfId="2058" xr:uid="{00000000-0005-0000-0000-000033160000}"/>
    <cellStyle name="Normal 10 5 2" xfId="4281" xr:uid="{00000000-0005-0000-0000-000034160000}"/>
    <cellStyle name="Normal 10 5 3" xfId="4796" xr:uid="{00000000-0005-0000-0000-000035160000}"/>
    <cellStyle name="Normal 10 5_4.2 kt. samtrygg 2010" xfId="8663" xr:uid="{00000000-0005-0000-0000-000036160000}"/>
    <cellStyle name="Normal 10 6" xfId="2059" xr:uid="{00000000-0005-0000-0000-000037160000}"/>
    <cellStyle name="Normal 10 6 2" xfId="4326" xr:uid="{00000000-0005-0000-0000-000038160000}"/>
    <cellStyle name="Normal 10 6 3" xfId="4840" xr:uid="{00000000-0005-0000-0000-000039160000}"/>
    <cellStyle name="Normal 10 6_4.2 kt. samtrygg 2010" xfId="8768" xr:uid="{00000000-0005-0000-0000-00003A160000}"/>
    <cellStyle name="Normal 10 7" xfId="2060" xr:uid="{00000000-0005-0000-0000-00003B160000}"/>
    <cellStyle name="Normal 10 7 2" xfId="4355" xr:uid="{00000000-0005-0000-0000-00003C160000}"/>
    <cellStyle name="Normal 10 7 3" xfId="4868" xr:uid="{00000000-0005-0000-0000-00003D160000}"/>
    <cellStyle name="Normal 10 7_4.2 kt. samtrygg 2010" xfId="8594" xr:uid="{00000000-0005-0000-0000-00003E160000}"/>
    <cellStyle name="Normal 10 8" xfId="2061" xr:uid="{00000000-0005-0000-0000-00003F160000}"/>
    <cellStyle name="Normal 10 8 2" xfId="4386" xr:uid="{00000000-0005-0000-0000-000040160000}"/>
    <cellStyle name="Normal 10 8 3" xfId="4898" xr:uid="{00000000-0005-0000-0000-000041160000}"/>
    <cellStyle name="Normal 10 8_4.2 kt. samtrygg 2010" xfId="9733" xr:uid="{00000000-0005-0000-0000-000042160000}"/>
    <cellStyle name="Normal 10 9" xfId="2062" xr:uid="{00000000-0005-0000-0000-000043160000}"/>
    <cellStyle name="Normal 10 9 2" xfId="4415" xr:uid="{00000000-0005-0000-0000-000044160000}"/>
    <cellStyle name="Normal 10 9 3" xfId="4926" xr:uid="{00000000-0005-0000-0000-000045160000}"/>
    <cellStyle name="Normal 10 9_4.2 kt. samtrygg 2010" xfId="9755" xr:uid="{00000000-0005-0000-0000-000046160000}"/>
    <cellStyle name="Normal 10_4.2 kt. samtrygg 2010" xfId="8919" xr:uid="{00000000-0005-0000-0000-000047160000}"/>
    <cellStyle name="Normal 100" xfId="5540" xr:uid="{00000000-0005-0000-0000-000048160000}"/>
    <cellStyle name="Normal 101" xfId="5652" xr:uid="{00000000-0005-0000-0000-000049160000}"/>
    <cellStyle name="Normal 102" xfId="5686" xr:uid="{00000000-0005-0000-0000-00004A160000}"/>
    <cellStyle name="Normal 103" xfId="5543" xr:uid="{00000000-0005-0000-0000-00004B160000}"/>
    <cellStyle name="Normal 104" xfId="5748" xr:uid="{00000000-0005-0000-0000-00004C160000}"/>
    <cellStyle name="Normal 105" xfId="5725" xr:uid="{00000000-0005-0000-0000-00004D160000}"/>
    <cellStyle name="Normal 106" xfId="5954" xr:uid="{00000000-0005-0000-0000-00004E160000}"/>
    <cellStyle name="Normal 107" xfId="5280" xr:uid="{00000000-0005-0000-0000-00004F160000}"/>
    <cellStyle name="Normal 108" xfId="5241" xr:uid="{00000000-0005-0000-0000-000050160000}"/>
    <cellStyle name="Normal 109" xfId="5938" xr:uid="{00000000-0005-0000-0000-000051160000}"/>
    <cellStyle name="Normal 11" xfId="4180" xr:uid="{00000000-0005-0000-0000-000052160000}"/>
    <cellStyle name="Normal 11 10" xfId="2064" xr:uid="{00000000-0005-0000-0000-000053160000}"/>
    <cellStyle name="Normal 11 10 2" xfId="4446" xr:uid="{00000000-0005-0000-0000-000054160000}"/>
    <cellStyle name="Normal 11 10 3" xfId="4956" xr:uid="{00000000-0005-0000-0000-000055160000}"/>
    <cellStyle name="Normal 11 10_4.2 kt. samtrygg 2010" xfId="9328" xr:uid="{00000000-0005-0000-0000-000056160000}"/>
    <cellStyle name="Normal 11 11" xfId="2065" xr:uid="{00000000-0005-0000-0000-000057160000}"/>
    <cellStyle name="Normal 11 11 2" xfId="4476" xr:uid="{00000000-0005-0000-0000-000058160000}"/>
    <cellStyle name="Normal 11 11 3" xfId="4985" xr:uid="{00000000-0005-0000-0000-000059160000}"/>
    <cellStyle name="Normal 11 11_4.2 kt. samtrygg 2010" xfId="9786" xr:uid="{00000000-0005-0000-0000-00005A160000}"/>
    <cellStyle name="Normal 11 12" xfId="2066" xr:uid="{00000000-0005-0000-0000-00005B160000}"/>
    <cellStyle name="Normal 11 12 2" xfId="4506" xr:uid="{00000000-0005-0000-0000-00005C160000}"/>
    <cellStyle name="Normal 11 12 3" xfId="5014" xr:uid="{00000000-0005-0000-0000-00005D160000}"/>
    <cellStyle name="Normal 11 12_4.2 kt. samtrygg 2010" xfId="9589" xr:uid="{00000000-0005-0000-0000-00005E160000}"/>
    <cellStyle name="Normal 11 13" xfId="2067" xr:uid="{00000000-0005-0000-0000-00005F160000}"/>
    <cellStyle name="Normal 11 13 2" xfId="4536" xr:uid="{00000000-0005-0000-0000-000060160000}"/>
    <cellStyle name="Normal 11 13 3" xfId="5043" xr:uid="{00000000-0005-0000-0000-000061160000}"/>
    <cellStyle name="Normal 11 13_4.2 kt. samtrygg 2010" xfId="8980" xr:uid="{00000000-0005-0000-0000-000062160000}"/>
    <cellStyle name="Normal 11 14" xfId="2068" xr:uid="{00000000-0005-0000-0000-000063160000}"/>
    <cellStyle name="Normal 11 14 2" xfId="4565" xr:uid="{00000000-0005-0000-0000-000064160000}"/>
    <cellStyle name="Normal 11 14 3" xfId="5071" xr:uid="{00000000-0005-0000-0000-000065160000}"/>
    <cellStyle name="Normal 11 14_4.2 kt. samtrygg 2010" xfId="9828" xr:uid="{00000000-0005-0000-0000-000066160000}"/>
    <cellStyle name="Normal 11 15" xfId="2069" xr:uid="{00000000-0005-0000-0000-000067160000}"/>
    <cellStyle name="Normal 11 15 2" xfId="4630" xr:uid="{00000000-0005-0000-0000-000068160000}"/>
    <cellStyle name="Normal 11 15 3" xfId="5133" xr:uid="{00000000-0005-0000-0000-000069160000}"/>
    <cellStyle name="Normal 11 15_4.2 kt. samtrygg 2010" xfId="9007" xr:uid="{00000000-0005-0000-0000-00006A160000}"/>
    <cellStyle name="Normal 11 16" xfId="2070" xr:uid="{00000000-0005-0000-0000-00006B160000}"/>
    <cellStyle name="Normal 11 16 2" xfId="4293" xr:uid="{00000000-0005-0000-0000-00006C160000}"/>
    <cellStyle name="Normal 11 16 2 2" xfId="5821" xr:uid="{00000000-0005-0000-0000-00006D160000}"/>
    <cellStyle name="Normal 11 16 2 3" xfId="6016" xr:uid="{00000000-0005-0000-0000-00006E160000}"/>
    <cellStyle name="Normal 11 16 2 4" xfId="8454" xr:uid="{00000000-0005-0000-0000-00006F160000}"/>
    <cellStyle name="Normal 11 16 2_4.2 kt. samtrygg 2010" xfId="9205" xr:uid="{00000000-0005-0000-0000-000070160000}"/>
    <cellStyle name="Normal 11 16 3" xfId="4808" xr:uid="{00000000-0005-0000-0000-000071160000}"/>
    <cellStyle name="Normal 11 16 3 2" xfId="5505" xr:uid="{00000000-0005-0000-0000-000072160000}"/>
    <cellStyle name="Normal 11 16 3 3" xfId="6077" xr:uid="{00000000-0005-0000-0000-000073160000}"/>
    <cellStyle name="Normal 11 16 3 4" xfId="8515" xr:uid="{00000000-0005-0000-0000-000074160000}"/>
    <cellStyle name="Normal 11 16 3_4.2 kt. samtrygg 2010" xfId="8760" xr:uid="{00000000-0005-0000-0000-000075160000}"/>
    <cellStyle name="Normal 11 16 4" xfId="5711" xr:uid="{00000000-0005-0000-0000-000076160000}"/>
    <cellStyle name="Normal 11 16 5" xfId="5658" xr:uid="{00000000-0005-0000-0000-000077160000}"/>
    <cellStyle name="Normal 11 16 6" xfId="5588" xr:uid="{00000000-0005-0000-0000-000078160000}"/>
    <cellStyle name="Normal 11 16 7" xfId="5569" xr:uid="{00000000-0005-0000-0000-000079160000}"/>
    <cellStyle name="Normal 11 16 8" xfId="5935" xr:uid="{00000000-0005-0000-0000-00007A160000}"/>
    <cellStyle name="Normal 11 16 9" xfId="5501" xr:uid="{00000000-0005-0000-0000-00007B160000}"/>
    <cellStyle name="Normal 11 16_4.2 kt. samtrygg 2010" xfId="8794" xr:uid="{00000000-0005-0000-0000-00007C160000}"/>
    <cellStyle name="Normal 11 17" xfId="2071" xr:uid="{00000000-0005-0000-0000-00007D160000}"/>
    <cellStyle name="Normal 11 17 2" xfId="4680" xr:uid="{00000000-0005-0000-0000-00007E160000}"/>
    <cellStyle name="Normal 11 17 3" xfId="5181" xr:uid="{00000000-0005-0000-0000-00007F160000}"/>
    <cellStyle name="Normal 11 17_4.2 kt. samtrygg 2010" xfId="9296" xr:uid="{00000000-0005-0000-0000-000080160000}"/>
    <cellStyle name="Normal 11 18" xfId="2940" xr:uid="{00000000-0005-0000-0000-000081160000}"/>
    <cellStyle name="Normal 11 18 2" xfId="4696" xr:uid="{00000000-0005-0000-0000-000082160000}"/>
    <cellStyle name="Normal 11 18 3" xfId="5197" xr:uid="{00000000-0005-0000-0000-000083160000}"/>
    <cellStyle name="Normal 11 18_4.2 kt. samtrygg 2010" xfId="9831" xr:uid="{00000000-0005-0000-0000-000084160000}"/>
    <cellStyle name="Normal 11 19" xfId="3075" xr:uid="{00000000-0005-0000-0000-000085160000}"/>
    <cellStyle name="Normal 11 2" xfId="2063" xr:uid="{00000000-0005-0000-0000-000086160000}"/>
    <cellStyle name="Normal 11 2 2" xfId="4217" xr:uid="{00000000-0005-0000-0000-000087160000}"/>
    <cellStyle name="Normal 11 2 2 2" xfId="5651" xr:uid="{00000000-0005-0000-0000-000088160000}"/>
    <cellStyle name="Normal 11 2 2 3" xfId="5988" xr:uid="{00000000-0005-0000-0000-000089160000}"/>
    <cellStyle name="Normal 11 2 2 4" xfId="8427" xr:uid="{00000000-0005-0000-0000-00008A160000}"/>
    <cellStyle name="Normal 11 2 2_4.2 kt. samtrygg 2010" xfId="9891" xr:uid="{00000000-0005-0000-0000-00008B160000}"/>
    <cellStyle name="Normal 11 2 3" xfId="4734" xr:uid="{00000000-0005-0000-0000-00008C160000}"/>
    <cellStyle name="Normal 11 2 3 2" xfId="5573" xr:uid="{00000000-0005-0000-0000-00008D160000}"/>
    <cellStyle name="Normal 11 2 3 3" xfId="6050" xr:uid="{00000000-0005-0000-0000-00008E160000}"/>
    <cellStyle name="Normal 11 2 3 4" xfId="8488" xr:uid="{00000000-0005-0000-0000-00008F160000}"/>
    <cellStyle name="Normal 11 2 3_4.2 kt. samtrygg 2010" xfId="9455" xr:uid="{00000000-0005-0000-0000-000090160000}"/>
    <cellStyle name="Normal 11 2 4" xfId="5528" xr:uid="{00000000-0005-0000-0000-000091160000}"/>
    <cellStyle name="Normal 11 2 5" xfId="5322" xr:uid="{00000000-0005-0000-0000-000092160000}"/>
    <cellStyle name="Normal 11 2 6" xfId="5909" xr:uid="{00000000-0005-0000-0000-000093160000}"/>
    <cellStyle name="Normal 11 2 7" xfId="5305" xr:uid="{00000000-0005-0000-0000-000094160000}"/>
    <cellStyle name="Normal 11 2 8" xfId="5286" xr:uid="{00000000-0005-0000-0000-000095160000}"/>
    <cellStyle name="Normal 11 2 9" xfId="5423" xr:uid="{00000000-0005-0000-0000-000096160000}"/>
    <cellStyle name="Normal 11 2_4.2 kt. samtrygg 2010" xfId="9763" xr:uid="{00000000-0005-0000-0000-000097160000}"/>
    <cellStyle name="Normal 11 20" xfId="2916" xr:uid="{00000000-0005-0000-0000-000098160000}"/>
    <cellStyle name="Normal 11 21" xfId="3100" xr:uid="{00000000-0005-0000-0000-000099160000}"/>
    <cellStyle name="Normal 11 22" xfId="1849" xr:uid="{00000000-0005-0000-0000-00009A160000}"/>
    <cellStyle name="Normal 11 23" xfId="3205" xr:uid="{00000000-0005-0000-0000-00009B160000}"/>
    <cellStyle name="Normal 11 24" xfId="5397" xr:uid="{00000000-0005-0000-0000-00009C160000}"/>
    <cellStyle name="Normal 11 3" xfId="2073" xr:uid="{00000000-0005-0000-0000-00009D160000}"/>
    <cellStyle name="Normal 11 3 2" xfId="4249" xr:uid="{00000000-0005-0000-0000-00009E160000}"/>
    <cellStyle name="Normal 11 3 3" xfId="4764" xr:uid="{00000000-0005-0000-0000-00009F160000}"/>
    <cellStyle name="Normal 11 3_4.2 kt. samtrygg 2010" xfId="8828" xr:uid="{00000000-0005-0000-0000-0000A0160000}"/>
    <cellStyle name="Normal 11 4" xfId="2074" xr:uid="{00000000-0005-0000-0000-0000A1160000}"/>
    <cellStyle name="Normal 11 4 2" xfId="4276" xr:uid="{00000000-0005-0000-0000-0000A2160000}"/>
    <cellStyle name="Normal 11 4 3" xfId="4791" xr:uid="{00000000-0005-0000-0000-0000A3160000}"/>
    <cellStyle name="Normal 11 4_4.2 kt. samtrygg 2010" xfId="9948" xr:uid="{00000000-0005-0000-0000-0000A4160000}"/>
    <cellStyle name="Normal 11 5" xfId="2075" xr:uid="{00000000-0005-0000-0000-0000A5160000}"/>
    <cellStyle name="Normal 11 5 2" xfId="4296" xr:uid="{00000000-0005-0000-0000-0000A6160000}"/>
    <cellStyle name="Normal 11 5 3" xfId="4811" xr:uid="{00000000-0005-0000-0000-0000A7160000}"/>
    <cellStyle name="Normal 11 5_4.2 kt. samtrygg 2010" xfId="10157" xr:uid="{00000000-0005-0000-0000-0000A8160000}"/>
    <cellStyle name="Normal 11 6" xfId="2076" xr:uid="{00000000-0005-0000-0000-0000A9160000}"/>
    <cellStyle name="Normal 11 6 2" xfId="4327" xr:uid="{00000000-0005-0000-0000-0000AA160000}"/>
    <cellStyle name="Normal 11 6 3" xfId="4841" xr:uid="{00000000-0005-0000-0000-0000AB160000}"/>
    <cellStyle name="Normal 11 6_4.2 kt. samtrygg 2010" xfId="9928" xr:uid="{00000000-0005-0000-0000-0000AC160000}"/>
    <cellStyle name="Normal 11 7" xfId="2077" xr:uid="{00000000-0005-0000-0000-0000AD160000}"/>
    <cellStyle name="Normal 11 7 2" xfId="4316" xr:uid="{00000000-0005-0000-0000-0000AE160000}"/>
    <cellStyle name="Normal 11 7 3" xfId="4831" xr:uid="{00000000-0005-0000-0000-0000AF160000}"/>
    <cellStyle name="Normal 11 7_4.2 kt. samtrygg 2010" xfId="8888" xr:uid="{00000000-0005-0000-0000-0000B0160000}"/>
    <cellStyle name="Normal 11 8" xfId="2078" xr:uid="{00000000-0005-0000-0000-0000B1160000}"/>
    <cellStyle name="Normal 11 8 2" xfId="4387" xr:uid="{00000000-0005-0000-0000-0000B2160000}"/>
    <cellStyle name="Normal 11 8 3" xfId="4899" xr:uid="{00000000-0005-0000-0000-0000B3160000}"/>
    <cellStyle name="Normal 11 8_4.2 kt. samtrygg 2010" xfId="10028" xr:uid="{00000000-0005-0000-0000-0000B4160000}"/>
    <cellStyle name="Normal 11 9" xfId="2079" xr:uid="{00000000-0005-0000-0000-0000B5160000}"/>
    <cellStyle name="Normal 11 9 2" xfId="4382" xr:uid="{00000000-0005-0000-0000-0000B6160000}"/>
    <cellStyle name="Normal 11 9 3" xfId="4894" xr:uid="{00000000-0005-0000-0000-0000B7160000}"/>
    <cellStyle name="Normal 11 9_4.2 kt. samtrygg 2010" xfId="9621" xr:uid="{00000000-0005-0000-0000-0000B8160000}"/>
    <cellStyle name="Normal 11_4.2 kt. samtrygg 2010" xfId="9049" xr:uid="{00000000-0005-0000-0000-0000B9160000}"/>
    <cellStyle name="Normal 110" xfId="5348" xr:uid="{00000000-0005-0000-0000-0000BA160000}"/>
    <cellStyle name="Normal 111" xfId="5964" xr:uid="{00000000-0005-0000-0000-0000BB160000}"/>
    <cellStyle name="Normal 112" xfId="6134" xr:uid="{00000000-0005-0000-0000-0000BC160000}"/>
    <cellStyle name="Normal 112 2" xfId="6125" xr:uid="{00000000-0005-0000-0000-0000BD160000}"/>
    <cellStyle name="Normal 112 3" xfId="8547" xr:uid="{00000000-0005-0000-0000-0000BE160000}"/>
    <cellStyle name="Normal 112 3 2" xfId="8564" xr:uid="{00000000-0005-0000-0000-0000BF160000}"/>
    <cellStyle name="Normal 112 3 3" xfId="8568" xr:uid="{00000000-0005-0000-0000-0000C0160000}"/>
    <cellStyle name="Normal 112 3 4" xfId="8570" xr:uid="{00000000-0005-0000-0000-0000C1160000}"/>
    <cellStyle name="Normal 112 3_4.2 kt. samtrygg 2010" xfId="9164" xr:uid="{00000000-0005-0000-0000-0000C2160000}"/>
    <cellStyle name="Normal 112_4.2 kt. samtrygg 2010" xfId="9742" xr:uid="{00000000-0005-0000-0000-0000C3160000}"/>
    <cellStyle name="Normal 113" xfId="7520" xr:uid="{00000000-0005-0000-0000-0000C4160000}"/>
    <cellStyle name="Normal 114" xfId="7594" xr:uid="{00000000-0005-0000-0000-0000C5160000}"/>
    <cellStyle name="Normal 115" xfId="7595" xr:uid="{00000000-0005-0000-0000-0000C6160000}"/>
    <cellStyle name="Normal 116" xfId="7596" xr:uid="{00000000-0005-0000-0000-0000C7160000}"/>
    <cellStyle name="Normal 117" xfId="6128" xr:uid="{00000000-0005-0000-0000-0000C8160000}"/>
    <cellStyle name="Normal 118" xfId="7590" xr:uid="{00000000-0005-0000-0000-0000C9160000}"/>
    <cellStyle name="Normal 119" xfId="6131" xr:uid="{00000000-0005-0000-0000-0000CA160000}"/>
    <cellStyle name="Normal 12" xfId="4181" xr:uid="{00000000-0005-0000-0000-0000CB160000}"/>
    <cellStyle name="Normal 12 10" xfId="2081" xr:uid="{00000000-0005-0000-0000-0000CC160000}"/>
    <cellStyle name="Normal 12 10 2" xfId="4447" xr:uid="{00000000-0005-0000-0000-0000CD160000}"/>
    <cellStyle name="Normal 12 10 3" xfId="4957" xr:uid="{00000000-0005-0000-0000-0000CE160000}"/>
    <cellStyle name="Normal 12 10_4.2 kt. samtrygg 2010" xfId="9014" xr:uid="{00000000-0005-0000-0000-0000CF160000}"/>
    <cellStyle name="Normal 12 11" xfId="2082" xr:uid="{00000000-0005-0000-0000-0000D0160000}"/>
    <cellStyle name="Normal 12 11 2" xfId="4477" xr:uid="{00000000-0005-0000-0000-0000D1160000}"/>
    <cellStyle name="Normal 12 11 3" xfId="4986" xr:uid="{00000000-0005-0000-0000-0000D2160000}"/>
    <cellStyle name="Normal 12 11_4.2 kt. samtrygg 2010" xfId="9535" xr:uid="{00000000-0005-0000-0000-0000D3160000}"/>
    <cellStyle name="Normal 12 12" xfId="2083" xr:uid="{00000000-0005-0000-0000-0000D4160000}"/>
    <cellStyle name="Normal 12 12 2" xfId="4507" xr:uid="{00000000-0005-0000-0000-0000D5160000}"/>
    <cellStyle name="Normal 12 12 3" xfId="5015" xr:uid="{00000000-0005-0000-0000-0000D6160000}"/>
    <cellStyle name="Normal 12 12_4.2 kt. samtrygg 2010" xfId="9968" xr:uid="{00000000-0005-0000-0000-0000D7160000}"/>
    <cellStyle name="Normal 12 13" xfId="2084" xr:uid="{00000000-0005-0000-0000-0000D8160000}"/>
    <cellStyle name="Normal 12 13 2" xfId="4537" xr:uid="{00000000-0005-0000-0000-0000D9160000}"/>
    <cellStyle name="Normal 12 13 3" xfId="5044" xr:uid="{00000000-0005-0000-0000-0000DA160000}"/>
    <cellStyle name="Normal 12 13_4.2 kt. samtrygg 2010" xfId="10029" xr:uid="{00000000-0005-0000-0000-0000DB160000}"/>
    <cellStyle name="Normal 12 14" xfId="2085" xr:uid="{00000000-0005-0000-0000-0000DC160000}"/>
    <cellStyle name="Normal 12 14 2" xfId="4566" xr:uid="{00000000-0005-0000-0000-0000DD160000}"/>
    <cellStyle name="Normal 12 14 3" xfId="5072" xr:uid="{00000000-0005-0000-0000-0000DE160000}"/>
    <cellStyle name="Normal 12 14_4.2 kt. samtrygg 2010" xfId="9732" xr:uid="{00000000-0005-0000-0000-0000DF160000}"/>
    <cellStyle name="Normal 12 15" xfId="2086" xr:uid="{00000000-0005-0000-0000-0000E0160000}"/>
    <cellStyle name="Normal 12 15 2" xfId="4629" xr:uid="{00000000-0005-0000-0000-0000E1160000}"/>
    <cellStyle name="Normal 12 15 3" xfId="5132" xr:uid="{00000000-0005-0000-0000-0000E2160000}"/>
    <cellStyle name="Normal 12 15_4.2 kt. samtrygg 2010" xfId="10033" xr:uid="{00000000-0005-0000-0000-0000E3160000}"/>
    <cellStyle name="Normal 12 16" xfId="2087" xr:uid="{00000000-0005-0000-0000-0000E4160000}"/>
    <cellStyle name="Normal 12 16 2" xfId="4346" xr:uid="{00000000-0005-0000-0000-0000E5160000}"/>
    <cellStyle name="Normal 12 16 2 2" xfId="5661" xr:uid="{00000000-0005-0000-0000-0000E6160000}"/>
    <cellStyle name="Normal 12 16 2 3" xfId="6018" xr:uid="{00000000-0005-0000-0000-0000E7160000}"/>
    <cellStyle name="Normal 12 16 2 4" xfId="8456" xr:uid="{00000000-0005-0000-0000-0000E8160000}"/>
    <cellStyle name="Normal 12 16 2_4.2 kt. samtrygg 2010" xfId="9334" xr:uid="{00000000-0005-0000-0000-0000E9160000}"/>
    <cellStyle name="Normal 12 16 3" xfId="4860" xr:uid="{00000000-0005-0000-0000-0000EA160000}"/>
    <cellStyle name="Normal 12 16 3 2" xfId="5862" xr:uid="{00000000-0005-0000-0000-0000EB160000}"/>
    <cellStyle name="Normal 12 16 3 3" xfId="6079" xr:uid="{00000000-0005-0000-0000-0000EC160000}"/>
    <cellStyle name="Normal 12 16 3 4" xfId="8517" xr:uid="{00000000-0005-0000-0000-0000ED160000}"/>
    <cellStyle name="Normal 12 16 3_4.2 kt. samtrygg 2010" xfId="9665" xr:uid="{00000000-0005-0000-0000-0000EE160000}"/>
    <cellStyle name="Normal 12 16 4" xfId="5917" xr:uid="{00000000-0005-0000-0000-0000EF160000}"/>
    <cellStyle name="Normal 12 16 5" xfId="5288" xr:uid="{00000000-0005-0000-0000-0000F0160000}"/>
    <cellStyle name="Normal 12 16 6" xfId="5587" xr:uid="{00000000-0005-0000-0000-0000F1160000}"/>
    <cellStyle name="Normal 12 16 7" xfId="5281" xr:uid="{00000000-0005-0000-0000-0000F2160000}"/>
    <cellStyle name="Normal 12 16 8" xfId="5758" xr:uid="{00000000-0005-0000-0000-0000F3160000}"/>
    <cellStyle name="Normal 12 16 9" xfId="5556" xr:uid="{00000000-0005-0000-0000-0000F4160000}"/>
    <cellStyle name="Normal 12 16_4.2 kt. samtrygg 2010" xfId="9166" xr:uid="{00000000-0005-0000-0000-0000F5160000}"/>
    <cellStyle name="Normal 12 17" xfId="2088" xr:uid="{00000000-0005-0000-0000-0000F6160000}"/>
    <cellStyle name="Normal 12 17 2" xfId="4679" xr:uid="{00000000-0005-0000-0000-0000F7160000}"/>
    <cellStyle name="Normal 12 17 3" xfId="5180" xr:uid="{00000000-0005-0000-0000-0000F8160000}"/>
    <cellStyle name="Normal 12 17_4.2 kt. samtrygg 2010" xfId="9865" xr:uid="{00000000-0005-0000-0000-0000F9160000}"/>
    <cellStyle name="Normal 12 18" xfId="2945" xr:uid="{00000000-0005-0000-0000-0000FA160000}"/>
    <cellStyle name="Normal 12 18 2" xfId="4695" xr:uid="{00000000-0005-0000-0000-0000FB160000}"/>
    <cellStyle name="Normal 12 18 3" xfId="5196" xr:uid="{00000000-0005-0000-0000-0000FC160000}"/>
    <cellStyle name="Normal 12 18_4.2 kt. samtrygg 2010" xfId="8916" xr:uid="{00000000-0005-0000-0000-0000FD160000}"/>
    <cellStyle name="Normal 12 19" xfId="3069" xr:uid="{00000000-0005-0000-0000-0000FE160000}"/>
    <cellStyle name="Normal 12 2" xfId="2080" xr:uid="{00000000-0005-0000-0000-0000FF160000}"/>
    <cellStyle name="Normal 12 2 2" xfId="4218" xr:uid="{00000000-0005-0000-0000-000000170000}"/>
    <cellStyle name="Normal 12 2 2 2" xfId="5817" xr:uid="{00000000-0005-0000-0000-000001170000}"/>
    <cellStyle name="Normal 12 2 2 3" xfId="5989" xr:uid="{00000000-0005-0000-0000-000002170000}"/>
    <cellStyle name="Normal 12 2 2 4" xfId="8428" xr:uid="{00000000-0005-0000-0000-000003170000}"/>
    <cellStyle name="Normal 12 2 2_4.2 kt. samtrygg 2010" xfId="9215" xr:uid="{00000000-0005-0000-0000-000004170000}"/>
    <cellStyle name="Normal 12 2 3" xfId="4735" xr:uid="{00000000-0005-0000-0000-000005170000}"/>
    <cellStyle name="Normal 12 2 3 2" xfId="5328" xr:uid="{00000000-0005-0000-0000-000006170000}"/>
    <cellStyle name="Normal 12 2 3 3" xfId="6051" xr:uid="{00000000-0005-0000-0000-000007170000}"/>
    <cellStyle name="Normal 12 2 3 4" xfId="8489" xr:uid="{00000000-0005-0000-0000-000008170000}"/>
    <cellStyle name="Normal 12 2 3_4.2 kt. samtrygg 2010" xfId="10052" xr:uid="{00000000-0005-0000-0000-000009170000}"/>
    <cellStyle name="Normal 12 2 4" xfId="5731" xr:uid="{00000000-0005-0000-0000-00000A170000}"/>
    <cellStyle name="Normal 12 2 5" xfId="5648" xr:uid="{00000000-0005-0000-0000-00000B170000}"/>
    <cellStyle name="Normal 12 2 6" xfId="5763" xr:uid="{00000000-0005-0000-0000-00000C170000}"/>
    <cellStyle name="Normal 12 2 7" xfId="5445" xr:uid="{00000000-0005-0000-0000-00000D170000}"/>
    <cellStyle name="Normal 12 2 8" xfId="5757" xr:uid="{00000000-0005-0000-0000-00000E170000}"/>
    <cellStyle name="Normal 12 2 9" xfId="5853" xr:uid="{00000000-0005-0000-0000-00000F170000}"/>
    <cellStyle name="Normal 12 2_4.2 kt. samtrygg 2010" xfId="9462" xr:uid="{00000000-0005-0000-0000-000010170000}"/>
    <cellStyle name="Normal 12 20" xfId="2938" xr:uid="{00000000-0005-0000-0000-000011170000}"/>
    <cellStyle name="Normal 12 21" xfId="3077" xr:uid="{00000000-0005-0000-0000-000012170000}"/>
    <cellStyle name="Normal 12 22" xfId="2899" xr:uid="{00000000-0005-0000-0000-000013170000}"/>
    <cellStyle name="Normal 12 23" xfId="3119" xr:uid="{00000000-0005-0000-0000-000014170000}"/>
    <cellStyle name="Normal 12 24" xfId="5951" xr:uid="{00000000-0005-0000-0000-000015170000}"/>
    <cellStyle name="Normal 12 3" xfId="2090" xr:uid="{00000000-0005-0000-0000-000016170000}"/>
    <cellStyle name="Normal 12 3 2" xfId="4250" xr:uid="{00000000-0005-0000-0000-000017170000}"/>
    <cellStyle name="Normal 12 3 3" xfId="4765" xr:uid="{00000000-0005-0000-0000-000018170000}"/>
    <cellStyle name="Normal 12 3_4.2 kt. samtrygg 2010" xfId="10020" xr:uid="{00000000-0005-0000-0000-000019170000}"/>
    <cellStyle name="Normal 12 4" xfId="2091" xr:uid="{00000000-0005-0000-0000-00001A170000}"/>
    <cellStyle name="Normal 12 4 2" xfId="4275" xr:uid="{00000000-0005-0000-0000-00001B170000}"/>
    <cellStyle name="Normal 12 4 3" xfId="4790" xr:uid="{00000000-0005-0000-0000-00001C170000}"/>
    <cellStyle name="Normal 12 4_4.2 kt. samtrygg 2010" xfId="8973" xr:uid="{00000000-0005-0000-0000-00001D170000}"/>
    <cellStyle name="Normal 12 5" xfId="2092" xr:uid="{00000000-0005-0000-0000-00001E170000}"/>
    <cellStyle name="Normal 12 5 2" xfId="4297" xr:uid="{00000000-0005-0000-0000-00001F170000}"/>
    <cellStyle name="Normal 12 5 3" xfId="4812" xr:uid="{00000000-0005-0000-0000-000020170000}"/>
    <cellStyle name="Normal 12 5_4.2 kt. samtrygg 2010" xfId="9005" xr:uid="{00000000-0005-0000-0000-000021170000}"/>
    <cellStyle name="Normal 12 6" xfId="2093" xr:uid="{00000000-0005-0000-0000-000022170000}"/>
    <cellStyle name="Normal 12 6 2" xfId="4328" xr:uid="{00000000-0005-0000-0000-000023170000}"/>
    <cellStyle name="Normal 12 6 3" xfId="4842" xr:uid="{00000000-0005-0000-0000-000024170000}"/>
    <cellStyle name="Normal 12 6_4.2 kt. samtrygg 2010" xfId="9626" xr:uid="{00000000-0005-0000-0000-000025170000}"/>
    <cellStyle name="Normal 12 7" xfId="2094" xr:uid="{00000000-0005-0000-0000-000026170000}"/>
    <cellStyle name="Normal 12 7 2" xfId="4356" xr:uid="{00000000-0005-0000-0000-000027170000}"/>
    <cellStyle name="Normal 12 7 3" xfId="4869" xr:uid="{00000000-0005-0000-0000-000028170000}"/>
    <cellStyle name="Normal 12 7_4.2 kt. samtrygg 2010" xfId="9779" xr:uid="{00000000-0005-0000-0000-000029170000}"/>
    <cellStyle name="Normal 12 8" xfId="2095" xr:uid="{00000000-0005-0000-0000-00002A170000}"/>
    <cellStyle name="Normal 12 8 2" xfId="4388" xr:uid="{00000000-0005-0000-0000-00002B170000}"/>
    <cellStyle name="Normal 12 8 3" xfId="4900" xr:uid="{00000000-0005-0000-0000-00002C170000}"/>
    <cellStyle name="Normal 12 8_4.2 kt. samtrygg 2010" xfId="8770" xr:uid="{00000000-0005-0000-0000-00002D170000}"/>
    <cellStyle name="Normal 12 9" xfId="2096" xr:uid="{00000000-0005-0000-0000-00002E170000}"/>
    <cellStyle name="Normal 12 9 2" xfId="4416" xr:uid="{00000000-0005-0000-0000-00002F170000}"/>
    <cellStyle name="Normal 12 9 3" xfId="4927" xr:uid="{00000000-0005-0000-0000-000030170000}"/>
    <cellStyle name="Normal 12 9_4.2 kt. samtrygg 2010" xfId="10150" xr:uid="{00000000-0005-0000-0000-000031170000}"/>
    <cellStyle name="Normal 12_4.2 kt. samtrygg 2010" xfId="10214" xr:uid="{00000000-0005-0000-0000-000032170000}"/>
    <cellStyle name="Normal 120" xfId="6126" xr:uid="{00000000-0005-0000-0000-000033170000}"/>
    <cellStyle name="Normal 121" xfId="6132" xr:uid="{00000000-0005-0000-0000-000034170000}"/>
    <cellStyle name="Normal 122" xfId="6133" xr:uid="{00000000-0005-0000-0000-000035170000}"/>
    <cellStyle name="Normal 13" xfId="4182" xr:uid="{00000000-0005-0000-0000-000036170000}"/>
    <cellStyle name="Normal 13 10" xfId="2098" xr:uid="{00000000-0005-0000-0000-000037170000}"/>
    <cellStyle name="Normal 13 10 2" xfId="4448" xr:uid="{00000000-0005-0000-0000-000038170000}"/>
    <cellStyle name="Normal 13 10 3" xfId="4958" xr:uid="{00000000-0005-0000-0000-000039170000}"/>
    <cellStyle name="Normal 13 10_4.2 kt. samtrygg 2010" xfId="8720" xr:uid="{00000000-0005-0000-0000-00003A170000}"/>
    <cellStyle name="Normal 13 11" xfId="2099" xr:uid="{00000000-0005-0000-0000-00003B170000}"/>
    <cellStyle name="Normal 13 11 2" xfId="4478" xr:uid="{00000000-0005-0000-0000-00003C170000}"/>
    <cellStyle name="Normal 13 11 3" xfId="4987" xr:uid="{00000000-0005-0000-0000-00003D170000}"/>
    <cellStyle name="Normal 13 11_4.2 kt. samtrygg 2010" xfId="10100" xr:uid="{00000000-0005-0000-0000-00003E170000}"/>
    <cellStyle name="Normal 13 12" xfId="2100" xr:uid="{00000000-0005-0000-0000-00003F170000}"/>
    <cellStyle name="Normal 13 12 2" xfId="4508" xr:uid="{00000000-0005-0000-0000-000040170000}"/>
    <cellStyle name="Normal 13 12 3" xfId="5016" xr:uid="{00000000-0005-0000-0000-000041170000}"/>
    <cellStyle name="Normal 13 12_4.2 kt. samtrygg 2010" xfId="8993" xr:uid="{00000000-0005-0000-0000-000042170000}"/>
    <cellStyle name="Normal 13 13" xfId="2101" xr:uid="{00000000-0005-0000-0000-000043170000}"/>
    <cellStyle name="Normal 13 13 2" xfId="4538" xr:uid="{00000000-0005-0000-0000-000044170000}"/>
    <cellStyle name="Normal 13 13 3" xfId="5045" xr:uid="{00000000-0005-0000-0000-000045170000}"/>
    <cellStyle name="Normal 13 13_4.2 kt. samtrygg 2010" xfId="8599" xr:uid="{00000000-0005-0000-0000-000046170000}"/>
    <cellStyle name="Normal 13 14" xfId="2102" xr:uid="{00000000-0005-0000-0000-000047170000}"/>
    <cellStyle name="Normal 13 14 2" xfId="4567" xr:uid="{00000000-0005-0000-0000-000048170000}"/>
    <cellStyle name="Normal 13 14 3" xfId="5073" xr:uid="{00000000-0005-0000-0000-000049170000}"/>
    <cellStyle name="Normal 13 14_4.2 kt. samtrygg 2010" xfId="8930" xr:uid="{00000000-0005-0000-0000-00004A170000}"/>
    <cellStyle name="Normal 13 15" xfId="2103" xr:uid="{00000000-0005-0000-0000-00004B170000}"/>
    <cellStyle name="Normal 13 15 2" xfId="4628" xr:uid="{00000000-0005-0000-0000-00004C170000}"/>
    <cellStyle name="Normal 13 15 3" xfId="5131" xr:uid="{00000000-0005-0000-0000-00004D170000}"/>
    <cellStyle name="Normal 13 15_4.2 kt. samtrygg 2010" xfId="8996" xr:uid="{00000000-0005-0000-0000-00004E170000}"/>
    <cellStyle name="Normal 13 16" xfId="2104" xr:uid="{00000000-0005-0000-0000-00004F170000}"/>
    <cellStyle name="Normal 13 16 2" xfId="4592" xr:uid="{00000000-0005-0000-0000-000050170000}"/>
    <cellStyle name="Normal 13 16 2 2" xfId="5383" xr:uid="{00000000-0005-0000-0000-000051170000}"/>
    <cellStyle name="Normal 13 16 2 3" xfId="6021" xr:uid="{00000000-0005-0000-0000-000052170000}"/>
    <cellStyle name="Normal 13 16 2 4" xfId="8459" xr:uid="{00000000-0005-0000-0000-000053170000}"/>
    <cellStyle name="Normal 13 16 2_4.2 kt. samtrygg 2010" xfId="10068" xr:uid="{00000000-0005-0000-0000-000054170000}"/>
    <cellStyle name="Normal 13 16 3" xfId="5097" xr:uid="{00000000-0005-0000-0000-000055170000}"/>
    <cellStyle name="Normal 13 16 3 2" xfId="5487" xr:uid="{00000000-0005-0000-0000-000056170000}"/>
    <cellStyle name="Normal 13 16 3 3" xfId="6082" xr:uid="{00000000-0005-0000-0000-000057170000}"/>
    <cellStyle name="Normal 13 16 3 4" xfId="8520" xr:uid="{00000000-0005-0000-0000-000058170000}"/>
    <cellStyle name="Normal 13 16 3_4.2 kt. samtrygg 2010" xfId="10093" xr:uid="{00000000-0005-0000-0000-000059170000}"/>
    <cellStyle name="Normal 13 16 4" xfId="5735" xr:uid="{00000000-0005-0000-0000-00005A170000}"/>
    <cellStyle name="Normal 13 16 5" xfId="5424" xr:uid="{00000000-0005-0000-0000-00005B170000}"/>
    <cellStyle name="Normal 13 16 6" xfId="5693" xr:uid="{00000000-0005-0000-0000-00005C170000}"/>
    <cellStyle name="Normal 13 16 7" xfId="5819" xr:uid="{00000000-0005-0000-0000-00005D170000}"/>
    <cellStyle name="Normal 13 16 8" xfId="5447" xr:uid="{00000000-0005-0000-0000-00005E170000}"/>
    <cellStyle name="Normal 13 16 9" xfId="5446" xr:uid="{00000000-0005-0000-0000-00005F170000}"/>
    <cellStyle name="Normal 13 16_4.2 kt. samtrygg 2010" xfId="9030" xr:uid="{00000000-0005-0000-0000-000060170000}"/>
    <cellStyle name="Normal 13 17" xfId="2105" xr:uid="{00000000-0005-0000-0000-000061170000}"/>
    <cellStyle name="Normal 13 17 2" xfId="4678" xr:uid="{00000000-0005-0000-0000-000062170000}"/>
    <cellStyle name="Normal 13 17 3" xfId="5179" xr:uid="{00000000-0005-0000-0000-000063170000}"/>
    <cellStyle name="Normal 13 17_4.2 kt. samtrygg 2010" xfId="8643" xr:uid="{00000000-0005-0000-0000-000064170000}"/>
    <cellStyle name="Normal 13 18" xfId="2951" xr:uid="{00000000-0005-0000-0000-000065170000}"/>
    <cellStyle name="Normal 13 18 2" xfId="4694" xr:uid="{00000000-0005-0000-0000-000066170000}"/>
    <cellStyle name="Normal 13 18 3" xfId="5195" xr:uid="{00000000-0005-0000-0000-000067170000}"/>
    <cellStyle name="Normal 13 18_4.2 kt. samtrygg 2010" xfId="10022" xr:uid="{00000000-0005-0000-0000-000068170000}"/>
    <cellStyle name="Normal 13 19" xfId="3063" xr:uid="{00000000-0005-0000-0000-000069170000}"/>
    <cellStyle name="Normal 13 2" xfId="2097" xr:uid="{00000000-0005-0000-0000-00006A170000}"/>
    <cellStyle name="Normal 13 2 2" xfId="4219" xr:uid="{00000000-0005-0000-0000-00006B170000}"/>
    <cellStyle name="Normal 13 2 2 2" xfId="5555" xr:uid="{00000000-0005-0000-0000-00006C170000}"/>
    <cellStyle name="Normal 13 2 2 3" xfId="5990" xr:uid="{00000000-0005-0000-0000-00006D170000}"/>
    <cellStyle name="Normal 13 2 2 4" xfId="8429" xr:uid="{00000000-0005-0000-0000-00006E170000}"/>
    <cellStyle name="Normal 13 2 2_4.2 kt. samtrygg 2010" xfId="9490" xr:uid="{00000000-0005-0000-0000-00006F170000}"/>
    <cellStyle name="Normal 13 2 3" xfId="4736" xr:uid="{00000000-0005-0000-0000-000070170000}"/>
    <cellStyle name="Normal 13 2 3 2" xfId="5925" xr:uid="{00000000-0005-0000-0000-000071170000}"/>
    <cellStyle name="Normal 13 2 3 3" xfId="6052" xr:uid="{00000000-0005-0000-0000-000072170000}"/>
    <cellStyle name="Normal 13 2 3 4" xfId="8490" xr:uid="{00000000-0005-0000-0000-000073170000}"/>
    <cellStyle name="Normal 13 2 3_4.2 kt. samtrygg 2010" xfId="8641" xr:uid="{00000000-0005-0000-0000-000074170000}"/>
    <cellStyle name="Normal 13 2 4" xfId="5552" xr:uid="{00000000-0005-0000-0000-000075170000}"/>
    <cellStyle name="Normal 13 2 5" xfId="5572" xr:uid="{00000000-0005-0000-0000-000076170000}"/>
    <cellStyle name="Normal 13 2 6" xfId="5677" xr:uid="{00000000-0005-0000-0000-000077170000}"/>
    <cellStyle name="Normal 13 2 7" xfId="5434" xr:uid="{00000000-0005-0000-0000-000078170000}"/>
    <cellStyle name="Normal 13 2 8" xfId="5863" xr:uid="{00000000-0005-0000-0000-000079170000}"/>
    <cellStyle name="Normal 13 2 9" xfId="5361" xr:uid="{00000000-0005-0000-0000-00007A170000}"/>
    <cellStyle name="Normal 13 2_4.2 kt. samtrygg 2010" xfId="8811" xr:uid="{00000000-0005-0000-0000-00007B170000}"/>
    <cellStyle name="Normal 13 20" xfId="2944" xr:uid="{00000000-0005-0000-0000-00007C170000}"/>
    <cellStyle name="Normal 13 21" xfId="3071" xr:uid="{00000000-0005-0000-0000-00007D170000}"/>
    <cellStyle name="Normal 13 22" xfId="2936" xr:uid="{00000000-0005-0000-0000-00007E170000}"/>
    <cellStyle name="Normal 13 23" xfId="3079" xr:uid="{00000000-0005-0000-0000-00007F170000}"/>
    <cellStyle name="Normal 13 24" xfId="5481" xr:uid="{00000000-0005-0000-0000-000080170000}"/>
    <cellStyle name="Normal 13 3" xfId="2107" xr:uid="{00000000-0005-0000-0000-000081170000}"/>
    <cellStyle name="Normal 13 3 2" xfId="4251" xr:uid="{00000000-0005-0000-0000-000082170000}"/>
    <cellStyle name="Normal 13 3 3" xfId="4766" xr:uid="{00000000-0005-0000-0000-000083170000}"/>
    <cellStyle name="Normal 13 3_4.2 kt. samtrygg 2010" xfId="9811" xr:uid="{00000000-0005-0000-0000-000084170000}"/>
    <cellStyle name="Normal 13 4" xfId="2108" xr:uid="{00000000-0005-0000-0000-000085170000}"/>
    <cellStyle name="Normal 13 4 2" xfId="4274" xr:uid="{00000000-0005-0000-0000-000086170000}"/>
    <cellStyle name="Normal 13 4 3" xfId="4789" xr:uid="{00000000-0005-0000-0000-000087170000}"/>
    <cellStyle name="Normal 13 4_4.2 kt. samtrygg 2010" xfId="9947" xr:uid="{00000000-0005-0000-0000-000088170000}"/>
    <cellStyle name="Normal 13 5" xfId="2109" xr:uid="{00000000-0005-0000-0000-000089170000}"/>
    <cellStyle name="Normal 13 5 2" xfId="4298" xr:uid="{00000000-0005-0000-0000-00008A170000}"/>
    <cellStyle name="Normal 13 5 3" xfId="4813" xr:uid="{00000000-0005-0000-0000-00008B170000}"/>
    <cellStyle name="Normal 13 5_4.2 kt. samtrygg 2010" xfId="8976" xr:uid="{00000000-0005-0000-0000-00008C170000}"/>
    <cellStyle name="Normal 13 6" xfId="2110" xr:uid="{00000000-0005-0000-0000-00008D170000}"/>
    <cellStyle name="Normal 13 6 2" xfId="4329" xr:uid="{00000000-0005-0000-0000-00008E170000}"/>
    <cellStyle name="Normal 13 6 3" xfId="4843" xr:uid="{00000000-0005-0000-0000-00008F170000}"/>
    <cellStyle name="Normal 13 6_4.2 kt. samtrygg 2010" xfId="10071" xr:uid="{00000000-0005-0000-0000-000090170000}"/>
    <cellStyle name="Normal 13 7" xfId="2111" xr:uid="{00000000-0005-0000-0000-000091170000}"/>
    <cellStyle name="Normal 13 7 2" xfId="4357" xr:uid="{00000000-0005-0000-0000-000092170000}"/>
    <cellStyle name="Normal 13 7 3" xfId="4870" xr:uid="{00000000-0005-0000-0000-000093170000}"/>
    <cellStyle name="Normal 13 7_4.2 kt. samtrygg 2010" xfId="9372" xr:uid="{00000000-0005-0000-0000-000094170000}"/>
    <cellStyle name="Normal 13 8" xfId="2112" xr:uid="{00000000-0005-0000-0000-000095170000}"/>
    <cellStyle name="Normal 13 8 2" xfId="4389" xr:uid="{00000000-0005-0000-0000-000096170000}"/>
    <cellStyle name="Normal 13 8 3" xfId="4901" xr:uid="{00000000-0005-0000-0000-000097170000}"/>
    <cellStyle name="Normal 13 8_4.2 kt. samtrygg 2010" xfId="9021" xr:uid="{00000000-0005-0000-0000-000098170000}"/>
    <cellStyle name="Normal 13 9" xfId="2113" xr:uid="{00000000-0005-0000-0000-000099170000}"/>
    <cellStyle name="Normal 13 9 2" xfId="4417" xr:uid="{00000000-0005-0000-0000-00009A170000}"/>
    <cellStyle name="Normal 13 9 3" xfId="4928" xr:uid="{00000000-0005-0000-0000-00009B170000}"/>
    <cellStyle name="Normal 13 9_4.2 kt. samtrygg 2010" xfId="9042" xr:uid="{00000000-0005-0000-0000-00009C170000}"/>
    <cellStyle name="Normal 13_4.2 kt. samtrygg 2010" xfId="9180" xr:uid="{00000000-0005-0000-0000-00009D170000}"/>
    <cellStyle name="Normal 14" xfId="4183" xr:uid="{00000000-0005-0000-0000-00009E170000}"/>
    <cellStyle name="Normal 14 10" xfId="2115" xr:uid="{00000000-0005-0000-0000-00009F170000}"/>
    <cellStyle name="Normal 14 10 2" xfId="4449" xr:uid="{00000000-0005-0000-0000-0000A0170000}"/>
    <cellStyle name="Normal 14 10 3" xfId="4959" xr:uid="{00000000-0005-0000-0000-0000A1170000}"/>
    <cellStyle name="Normal 14 10_4.2 kt. samtrygg 2010" xfId="9822" xr:uid="{00000000-0005-0000-0000-0000A2170000}"/>
    <cellStyle name="Normal 14 11" xfId="2116" xr:uid="{00000000-0005-0000-0000-0000A3170000}"/>
    <cellStyle name="Normal 14 11 2" xfId="4479" xr:uid="{00000000-0005-0000-0000-0000A4170000}"/>
    <cellStyle name="Normal 14 11 3" xfId="4988" xr:uid="{00000000-0005-0000-0000-0000A5170000}"/>
    <cellStyle name="Normal 14 11_4.2 kt. samtrygg 2010" xfId="9118" xr:uid="{00000000-0005-0000-0000-0000A6170000}"/>
    <cellStyle name="Normal 14 12" xfId="2117" xr:uid="{00000000-0005-0000-0000-0000A7170000}"/>
    <cellStyle name="Normal 14 12 2" xfId="4509" xr:uid="{00000000-0005-0000-0000-0000A8170000}"/>
    <cellStyle name="Normal 14 12 3" xfId="5017" xr:uid="{00000000-0005-0000-0000-0000A9170000}"/>
    <cellStyle name="Normal 14 12_4.2 kt. samtrygg 2010" xfId="8712" xr:uid="{00000000-0005-0000-0000-0000AA170000}"/>
    <cellStyle name="Normal 14 13" xfId="2118" xr:uid="{00000000-0005-0000-0000-0000AB170000}"/>
    <cellStyle name="Normal 14 13 2" xfId="4539" xr:uid="{00000000-0005-0000-0000-0000AC170000}"/>
    <cellStyle name="Normal 14 13 3" xfId="5046" xr:uid="{00000000-0005-0000-0000-0000AD170000}"/>
    <cellStyle name="Normal 14 13_4.2 kt. samtrygg 2010" xfId="9173" xr:uid="{00000000-0005-0000-0000-0000AE170000}"/>
    <cellStyle name="Normal 14 14" xfId="2119" xr:uid="{00000000-0005-0000-0000-0000AF170000}"/>
    <cellStyle name="Normal 14 14 2" xfId="4568" xr:uid="{00000000-0005-0000-0000-0000B0170000}"/>
    <cellStyle name="Normal 14 14 3" xfId="5074" xr:uid="{00000000-0005-0000-0000-0000B1170000}"/>
    <cellStyle name="Normal 14 14_4.2 kt. samtrygg 2010" xfId="9036" xr:uid="{00000000-0005-0000-0000-0000B2170000}"/>
    <cellStyle name="Normal 14 15" xfId="2120" xr:uid="{00000000-0005-0000-0000-0000B3170000}"/>
    <cellStyle name="Normal 14 15 2" xfId="4533" xr:uid="{00000000-0005-0000-0000-0000B4170000}"/>
    <cellStyle name="Normal 14 15 3" xfId="5040" xr:uid="{00000000-0005-0000-0000-0000B5170000}"/>
    <cellStyle name="Normal 14 15_4.2 kt. samtrygg 2010" xfId="8933" xr:uid="{00000000-0005-0000-0000-0000B6170000}"/>
    <cellStyle name="Normal 14 16" xfId="2121" xr:uid="{00000000-0005-0000-0000-0000B7170000}"/>
    <cellStyle name="Normal 14 16 2" xfId="4323" xr:uid="{00000000-0005-0000-0000-0000B8170000}"/>
    <cellStyle name="Normal 14 16 2 2" xfId="5542" xr:uid="{00000000-0005-0000-0000-0000B9170000}"/>
    <cellStyle name="Normal 14 16 2 3" xfId="6017" xr:uid="{00000000-0005-0000-0000-0000BA170000}"/>
    <cellStyle name="Normal 14 16 2 4" xfId="8455" xr:uid="{00000000-0005-0000-0000-0000BB170000}"/>
    <cellStyle name="Normal 14 16 2_4.2 kt. samtrygg 2010" xfId="9483" xr:uid="{00000000-0005-0000-0000-0000BC170000}"/>
    <cellStyle name="Normal 14 16 3" xfId="4837" xr:uid="{00000000-0005-0000-0000-0000BD170000}"/>
    <cellStyle name="Normal 14 16 3 2" xfId="5559" xr:uid="{00000000-0005-0000-0000-0000BE170000}"/>
    <cellStyle name="Normal 14 16 3 3" xfId="6078" xr:uid="{00000000-0005-0000-0000-0000BF170000}"/>
    <cellStyle name="Normal 14 16 3 4" xfId="8516" xr:uid="{00000000-0005-0000-0000-0000C0170000}"/>
    <cellStyle name="Normal 14 16 3_4.2 kt. samtrygg 2010" xfId="9752" xr:uid="{00000000-0005-0000-0000-0000C1170000}"/>
    <cellStyle name="Normal 14 16 4" xfId="5402" xr:uid="{00000000-0005-0000-0000-0000C2170000}"/>
    <cellStyle name="Normal 14 16 5" xfId="5705" xr:uid="{00000000-0005-0000-0000-0000C3170000}"/>
    <cellStyle name="Normal 14 16 6" xfId="5753" xr:uid="{00000000-0005-0000-0000-0000C4170000}"/>
    <cellStyle name="Normal 14 16 7" xfId="5691" xr:uid="{00000000-0005-0000-0000-0000C5170000}"/>
    <cellStyle name="Normal 14 16 8" xfId="5738" xr:uid="{00000000-0005-0000-0000-0000C6170000}"/>
    <cellStyle name="Normal 14 16 9" xfId="5549" xr:uid="{00000000-0005-0000-0000-0000C7170000}"/>
    <cellStyle name="Normal 14 16_4.2 kt. samtrygg 2010" xfId="9935" xr:uid="{00000000-0005-0000-0000-0000C8170000}"/>
    <cellStyle name="Normal 14 17" xfId="2122" xr:uid="{00000000-0005-0000-0000-0000C9170000}"/>
    <cellStyle name="Normal 14 17 2" xfId="4677" xr:uid="{00000000-0005-0000-0000-0000CA170000}"/>
    <cellStyle name="Normal 14 17 3" xfId="5178" xr:uid="{00000000-0005-0000-0000-0000CB170000}"/>
    <cellStyle name="Normal 14 17_4.2 kt. samtrygg 2010" xfId="8956" xr:uid="{00000000-0005-0000-0000-0000CC170000}"/>
    <cellStyle name="Normal 14 18" xfId="2957" xr:uid="{00000000-0005-0000-0000-0000CD170000}"/>
    <cellStyle name="Normal 14 18 2" xfId="4693" xr:uid="{00000000-0005-0000-0000-0000CE170000}"/>
    <cellStyle name="Normal 14 18 3" xfId="5194" xr:uid="{00000000-0005-0000-0000-0000CF170000}"/>
    <cellStyle name="Normal 14 18_4.2 kt. samtrygg 2010" xfId="8656" xr:uid="{00000000-0005-0000-0000-0000D0170000}"/>
    <cellStyle name="Normal 14 19" xfId="3057" xr:uid="{00000000-0005-0000-0000-0000D1170000}"/>
    <cellStyle name="Normal 14 2" xfId="2114" xr:uid="{00000000-0005-0000-0000-0000D2170000}"/>
    <cellStyle name="Normal 14 2 2" xfId="4220" xr:uid="{00000000-0005-0000-0000-0000D3170000}"/>
    <cellStyle name="Normal 14 2 2 2" xfId="5249" xr:uid="{00000000-0005-0000-0000-0000D4170000}"/>
    <cellStyle name="Normal 14 2 2 3" xfId="5991" xr:uid="{00000000-0005-0000-0000-0000D5170000}"/>
    <cellStyle name="Normal 14 2 2 4" xfId="8430" xr:uid="{00000000-0005-0000-0000-0000D6170000}"/>
    <cellStyle name="Normal 14 2 2_4.2 kt. samtrygg 2010" xfId="8805" xr:uid="{00000000-0005-0000-0000-0000D7170000}"/>
    <cellStyle name="Normal 14 2 3" xfId="4737" xr:uid="{00000000-0005-0000-0000-0000D8170000}"/>
    <cellStyle name="Normal 14 2 3 2" xfId="5429" xr:uid="{00000000-0005-0000-0000-0000D9170000}"/>
    <cellStyle name="Normal 14 2 3 3" xfId="6053" xr:uid="{00000000-0005-0000-0000-0000DA170000}"/>
    <cellStyle name="Normal 14 2 3 4" xfId="8491" xr:uid="{00000000-0005-0000-0000-0000DB170000}"/>
    <cellStyle name="Normal 14 2 3_4.2 kt. samtrygg 2010" xfId="8991" xr:uid="{00000000-0005-0000-0000-0000DC170000}"/>
    <cellStyle name="Normal 14 2 4" xfId="5472" xr:uid="{00000000-0005-0000-0000-0000DD170000}"/>
    <cellStyle name="Normal 14 2 5" xfId="5865" xr:uid="{00000000-0005-0000-0000-0000DE170000}"/>
    <cellStyle name="Normal 14 2 6" xfId="5647" xr:uid="{00000000-0005-0000-0000-0000DF170000}"/>
    <cellStyle name="Normal 14 2 7" xfId="5789" xr:uid="{00000000-0005-0000-0000-0000E0170000}"/>
    <cellStyle name="Normal 14 2 8" xfId="5389" xr:uid="{00000000-0005-0000-0000-0000E1170000}"/>
    <cellStyle name="Normal 14 2 9" xfId="5684" xr:uid="{00000000-0005-0000-0000-0000E2170000}"/>
    <cellStyle name="Normal 14 2_4.2 kt. samtrygg 2010" xfId="8711" xr:uid="{00000000-0005-0000-0000-0000E3170000}"/>
    <cellStyle name="Normal 14 20" xfId="2950" xr:uid="{00000000-0005-0000-0000-0000E4170000}"/>
    <cellStyle name="Normal 14 21" xfId="3065" xr:uid="{00000000-0005-0000-0000-0000E5170000}"/>
    <cellStyle name="Normal 14 22" xfId="2942" xr:uid="{00000000-0005-0000-0000-0000E6170000}"/>
    <cellStyle name="Normal 14 23" xfId="3073" xr:uid="{00000000-0005-0000-0000-0000E7170000}"/>
    <cellStyle name="Normal 14 24" xfId="5538" xr:uid="{00000000-0005-0000-0000-0000E8170000}"/>
    <cellStyle name="Normal 14 3" xfId="2124" xr:uid="{00000000-0005-0000-0000-0000E9170000}"/>
    <cellStyle name="Normal 14 3 2" xfId="4252" xr:uid="{00000000-0005-0000-0000-0000EA170000}"/>
    <cellStyle name="Normal 14 3 3" xfId="4767" xr:uid="{00000000-0005-0000-0000-0000EB170000}"/>
    <cellStyle name="Normal 14 3_4.2 kt. samtrygg 2010" xfId="9855" xr:uid="{00000000-0005-0000-0000-0000EC170000}"/>
    <cellStyle name="Normal 14 4" xfId="2125" xr:uid="{00000000-0005-0000-0000-0000ED170000}"/>
    <cellStyle name="Normal 14 4 2" xfId="4273" xr:uid="{00000000-0005-0000-0000-0000EE170000}"/>
    <cellStyle name="Normal 14 4 3" xfId="4788" xr:uid="{00000000-0005-0000-0000-0000EF170000}"/>
    <cellStyle name="Normal 14 4_4.2 kt. samtrygg 2010" xfId="9269" xr:uid="{00000000-0005-0000-0000-0000F0170000}"/>
    <cellStyle name="Normal 14 5" xfId="2126" xr:uid="{00000000-0005-0000-0000-0000F1170000}"/>
    <cellStyle name="Normal 14 5 2" xfId="4299" xr:uid="{00000000-0005-0000-0000-0000F2170000}"/>
    <cellStyle name="Normal 14 5 3" xfId="4814" xr:uid="{00000000-0005-0000-0000-0000F3170000}"/>
    <cellStyle name="Normal 14 5_4.2 kt. samtrygg 2010" xfId="8582" xr:uid="{00000000-0005-0000-0000-0000F4170000}"/>
    <cellStyle name="Normal 14 6" xfId="2127" xr:uid="{00000000-0005-0000-0000-0000F5170000}"/>
    <cellStyle name="Normal 14 6 2" xfId="4330" xr:uid="{00000000-0005-0000-0000-0000F6170000}"/>
    <cellStyle name="Normal 14 6 3" xfId="4844" xr:uid="{00000000-0005-0000-0000-0000F7170000}"/>
    <cellStyle name="Normal 14 6_4.2 kt. samtrygg 2010" xfId="8677" xr:uid="{00000000-0005-0000-0000-0000F8170000}"/>
    <cellStyle name="Normal 14 7" xfId="2128" xr:uid="{00000000-0005-0000-0000-0000F9170000}"/>
    <cellStyle name="Normal 14 7 2" xfId="4358" xr:uid="{00000000-0005-0000-0000-0000FA170000}"/>
    <cellStyle name="Normal 14 7 3" xfId="4871" xr:uid="{00000000-0005-0000-0000-0000FB170000}"/>
    <cellStyle name="Normal 14 7_4.2 kt. samtrygg 2010" xfId="9174" xr:uid="{00000000-0005-0000-0000-0000FC170000}"/>
    <cellStyle name="Normal 14 8" xfId="2129" xr:uid="{00000000-0005-0000-0000-0000FD170000}"/>
    <cellStyle name="Normal 14 8 2" xfId="4390" xr:uid="{00000000-0005-0000-0000-0000FE170000}"/>
    <cellStyle name="Normal 14 8 3" xfId="4902" xr:uid="{00000000-0005-0000-0000-0000FF170000}"/>
    <cellStyle name="Normal 14 8_4.2 kt. samtrygg 2010" xfId="8604" xr:uid="{00000000-0005-0000-0000-000000180000}"/>
    <cellStyle name="Normal 14 9" xfId="2130" xr:uid="{00000000-0005-0000-0000-000001180000}"/>
    <cellStyle name="Normal 14 9 2" xfId="4418" xr:uid="{00000000-0005-0000-0000-000002180000}"/>
    <cellStyle name="Normal 14 9 3" xfId="4929" xr:uid="{00000000-0005-0000-0000-000003180000}"/>
    <cellStyle name="Normal 14 9_4.2 kt. samtrygg 2010" xfId="9965" xr:uid="{00000000-0005-0000-0000-000004180000}"/>
    <cellStyle name="Normal 14_4.2 kt. samtrygg 2010" xfId="9063" xr:uid="{00000000-0005-0000-0000-000005180000}"/>
    <cellStyle name="Normal 15" xfId="4184" xr:uid="{00000000-0005-0000-0000-000006180000}"/>
    <cellStyle name="Normal 15 10" xfId="2132" xr:uid="{00000000-0005-0000-0000-000007180000}"/>
    <cellStyle name="Normal 15 10 2" xfId="4450" xr:uid="{00000000-0005-0000-0000-000008180000}"/>
    <cellStyle name="Normal 15 10 3" xfId="4960" xr:uid="{00000000-0005-0000-0000-000009180000}"/>
    <cellStyle name="Normal 15 10_4.2 kt. samtrygg 2010" xfId="10078" xr:uid="{00000000-0005-0000-0000-00000A180000}"/>
    <cellStyle name="Normal 15 11" xfId="2133" xr:uid="{00000000-0005-0000-0000-00000B180000}"/>
    <cellStyle name="Normal 15 11 2" xfId="4480" xr:uid="{00000000-0005-0000-0000-00000C180000}"/>
    <cellStyle name="Normal 15 11 3" xfId="4989" xr:uid="{00000000-0005-0000-0000-00000D180000}"/>
    <cellStyle name="Normal 15 11_4.2 kt. samtrygg 2010" xfId="9501" xr:uid="{00000000-0005-0000-0000-00000E180000}"/>
    <cellStyle name="Normal 15 12" xfId="2134" xr:uid="{00000000-0005-0000-0000-00000F180000}"/>
    <cellStyle name="Normal 15 12 2" xfId="4510" xr:uid="{00000000-0005-0000-0000-000010180000}"/>
    <cellStyle name="Normal 15 12 3" xfId="5018" xr:uid="{00000000-0005-0000-0000-000011180000}"/>
    <cellStyle name="Normal 15 12_4.2 kt. samtrygg 2010" xfId="9562" xr:uid="{00000000-0005-0000-0000-000012180000}"/>
    <cellStyle name="Normal 15 13" xfId="2135" xr:uid="{00000000-0005-0000-0000-000013180000}"/>
    <cellStyle name="Normal 15 13 2" xfId="4540" xr:uid="{00000000-0005-0000-0000-000014180000}"/>
    <cellStyle name="Normal 15 13 3" xfId="5047" xr:uid="{00000000-0005-0000-0000-000015180000}"/>
    <cellStyle name="Normal 15 13_4.2 kt. samtrygg 2010" xfId="8860" xr:uid="{00000000-0005-0000-0000-000016180000}"/>
    <cellStyle name="Normal 15 14" xfId="2136" xr:uid="{00000000-0005-0000-0000-000017180000}"/>
    <cellStyle name="Normal 15 14 2" xfId="4569" xr:uid="{00000000-0005-0000-0000-000018180000}"/>
    <cellStyle name="Normal 15 14 3" xfId="5075" xr:uid="{00000000-0005-0000-0000-000019180000}"/>
    <cellStyle name="Normal 15 14_4.2 kt. samtrygg 2010" xfId="9029" xr:uid="{00000000-0005-0000-0000-00001A180000}"/>
    <cellStyle name="Normal 15 15" xfId="2137" xr:uid="{00000000-0005-0000-0000-00001B180000}"/>
    <cellStyle name="Normal 15 15 2" xfId="4627" xr:uid="{00000000-0005-0000-0000-00001C180000}"/>
    <cellStyle name="Normal 15 15 3" xfId="5130" xr:uid="{00000000-0005-0000-0000-00001D180000}"/>
    <cellStyle name="Normal 15 15_4.2 kt. samtrygg 2010" xfId="8806" xr:uid="{00000000-0005-0000-0000-00001E180000}"/>
    <cellStyle name="Normal 15 16" xfId="2138" xr:uid="{00000000-0005-0000-0000-00001F180000}"/>
    <cellStyle name="Normal 15 16 2" xfId="4383" xr:uid="{00000000-0005-0000-0000-000020180000}"/>
    <cellStyle name="Normal 15 16 2 2" xfId="5450" xr:uid="{00000000-0005-0000-0000-000021180000}"/>
    <cellStyle name="Normal 15 16 2 3" xfId="6019" xr:uid="{00000000-0005-0000-0000-000022180000}"/>
    <cellStyle name="Normal 15 16 2 4" xfId="8457" xr:uid="{00000000-0005-0000-0000-000023180000}"/>
    <cellStyle name="Normal 15 16 2_4.2 kt. samtrygg 2010" xfId="9305" xr:uid="{00000000-0005-0000-0000-000024180000}"/>
    <cellStyle name="Normal 15 16 3" xfId="4895" xr:uid="{00000000-0005-0000-0000-000025180000}"/>
    <cellStyle name="Normal 15 16 3 2" xfId="5230" xr:uid="{00000000-0005-0000-0000-000026180000}"/>
    <cellStyle name="Normal 15 16 3 3" xfId="6080" xr:uid="{00000000-0005-0000-0000-000027180000}"/>
    <cellStyle name="Normal 15 16 3 4" xfId="8518" xr:uid="{00000000-0005-0000-0000-000028180000}"/>
    <cellStyle name="Normal 15 16 3_4.2 kt. samtrygg 2010" xfId="10034" xr:uid="{00000000-0005-0000-0000-000029180000}"/>
    <cellStyle name="Normal 15 16 4" xfId="5287" xr:uid="{00000000-0005-0000-0000-00002A180000}"/>
    <cellStyle name="Normal 15 16 5" xfId="5574" xr:uid="{00000000-0005-0000-0000-00002B180000}"/>
    <cellStyle name="Normal 15 16 6" xfId="5585" xr:uid="{00000000-0005-0000-0000-00002C180000}"/>
    <cellStyle name="Normal 15 16 7" xfId="5571" xr:uid="{00000000-0005-0000-0000-00002D180000}"/>
    <cellStyle name="Normal 15 16 8" xfId="5849" xr:uid="{00000000-0005-0000-0000-00002E180000}"/>
    <cellStyle name="Normal 15 16 9" xfId="5570" xr:uid="{00000000-0005-0000-0000-00002F180000}"/>
    <cellStyle name="Normal 15 16_4.2 kt. samtrygg 2010" xfId="8838" xr:uid="{00000000-0005-0000-0000-000030180000}"/>
    <cellStyle name="Normal 15 17" xfId="2139" xr:uid="{00000000-0005-0000-0000-000031180000}"/>
    <cellStyle name="Normal 15 17 2" xfId="4651" xr:uid="{00000000-0005-0000-0000-000032180000}"/>
    <cellStyle name="Normal 15 17 3" xfId="5153" xr:uid="{00000000-0005-0000-0000-000033180000}"/>
    <cellStyle name="Normal 15 17_4.2 kt. samtrygg 2010" xfId="9990" xr:uid="{00000000-0005-0000-0000-000034180000}"/>
    <cellStyle name="Normal 15 18" xfId="2961" xr:uid="{00000000-0005-0000-0000-000035180000}"/>
    <cellStyle name="Normal 15 18 2" xfId="4692" xr:uid="{00000000-0005-0000-0000-000036180000}"/>
    <cellStyle name="Normal 15 18 3" xfId="5193" xr:uid="{00000000-0005-0000-0000-000037180000}"/>
    <cellStyle name="Normal 15 18_4.2 kt. samtrygg 2010" xfId="8662" xr:uid="{00000000-0005-0000-0000-000038180000}"/>
    <cellStyle name="Normal 15 19" xfId="3053" xr:uid="{00000000-0005-0000-0000-000039180000}"/>
    <cellStyle name="Normal 15 2" xfId="2131" xr:uid="{00000000-0005-0000-0000-00003A180000}"/>
    <cellStyle name="Normal 15 2 2" xfId="4221" xr:uid="{00000000-0005-0000-0000-00003B180000}"/>
    <cellStyle name="Normal 15 2 2 2" xfId="5414" xr:uid="{00000000-0005-0000-0000-00003C180000}"/>
    <cellStyle name="Normal 15 2 2 3" xfId="5992" xr:uid="{00000000-0005-0000-0000-00003D180000}"/>
    <cellStyle name="Normal 15 2 2 4" xfId="8431" xr:uid="{00000000-0005-0000-0000-00003E180000}"/>
    <cellStyle name="Normal 15 2 2_4.2 kt. samtrygg 2010" xfId="10203" xr:uid="{00000000-0005-0000-0000-00003F180000}"/>
    <cellStyle name="Normal 15 2 3" xfId="4738" xr:uid="{00000000-0005-0000-0000-000040180000}"/>
    <cellStyle name="Normal 15 2 3 2" xfId="5766" xr:uid="{00000000-0005-0000-0000-000041180000}"/>
    <cellStyle name="Normal 15 2 3 3" xfId="6054" xr:uid="{00000000-0005-0000-0000-000042180000}"/>
    <cellStyle name="Normal 15 2 3 4" xfId="8492" xr:uid="{00000000-0005-0000-0000-000043180000}"/>
    <cellStyle name="Normal 15 2 3_4.2 kt. samtrygg 2010" xfId="9385" xr:uid="{00000000-0005-0000-0000-000044180000}"/>
    <cellStyle name="Normal 15 2 4" xfId="5931" xr:uid="{00000000-0005-0000-0000-000045180000}"/>
    <cellStyle name="Normal 15 2 5" xfId="5794" xr:uid="{00000000-0005-0000-0000-000046180000}"/>
    <cellStyle name="Normal 15 2 6" xfId="5455" xr:uid="{00000000-0005-0000-0000-000047180000}"/>
    <cellStyle name="Normal 15 2 7" xfId="5529" xr:uid="{00000000-0005-0000-0000-000048180000}"/>
    <cellStyle name="Normal 15 2 8" xfId="5463" xr:uid="{00000000-0005-0000-0000-000049180000}"/>
    <cellStyle name="Normal 15 2 9" xfId="5875" xr:uid="{00000000-0005-0000-0000-00004A180000}"/>
    <cellStyle name="Normal 15 2_4.2 kt. samtrygg 2010" xfId="9124" xr:uid="{00000000-0005-0000-0000-00004B180000}"/>
    <cellStyle name="Normal 15 20" xfId="2955" xr:uid="{00000000-0005-0000-0000-00004C180000}"/>
    <cellStyle name="Normal 15 21" xfId="3059" xr:uid="{00000000-0005-0000-0000-00004D180000}"/>
    <cellStyle name="Normal 15 22" xfId="2949" xr:uid="{00000000-0005-0000-0000-00004E180000}"/>
    <cellStyle name="Normal 15 23" xfId="3066" xr:uid="{00000000-0005-0000-0000-00004F180000}"/>
    <cellStyle name="Normal 15 24" xfId="5907" xr:uid="{00000000-0005-0000-0000-000050180000}"/>
    <cellStyle name="Normal 15 3" xfId="2141" xr:uid="{00000000-0005-0000-0000-000051180000}"/>
    <cellStyle name="Normal 15 3 2" xfId="4253" xr:uid="{00000000-0005-0000-0000-000052180000}"/>
    <cellStyle name="Normal 15 3 3" xfId="4768" xr:uid="{00000000-0005-0000-0000-000053180000}"/>
    <cellStyle name="Normal 15 3_4.2 kt. samtrygg 2010" xfId="9722" xr:uid="{00000000-0005-0000-0000-000054180000}"/>
    <cellStyle name="Normal 15 4" xfId="2142" xr:uid="{00000000-0005-0000-0000-000055180000}"/>
    <cellStyle name="Normal 15 4 2" xfId="4272" xr:uid="{00000000-0005-0000-0000-000056180000}"/>
    <cellStyle name="Normal 15 4 3" xfId="4787" xr:uid="{00000000-0005-0000-0000-000057180000}"/>
    <cellStyle name="Normal 15 4_4.2 kt. samtrygg 2010" xfId="9756" xr:uid="{00000000-0005-0000-0000-000058180000}"/>
    <cellStyle name="Normal 15 5" xfId="2143" xr:uid="{00000000-0005-0000-0000-000059180000}"/>
    <cellStyle name="Normal 15 5 2" xfId="4300" xr:uid="{00000000-0005-0000-0000-00005A180000}"/>
    <cellStyle name="Normal 15 5 3" xfId="4815" xr:uid="{00000000-0005-0000-0000-00005B180000}"/>
    <cellStyle name="Normal 15 5_4.2 kt. samtrygg 2010" xfId="9936" xr:uid="{00000000-0005-0000-0000-00005C180000}"/>
    <cellStyle name="Normal 15 6" xfId="2144" xr:uid="{00000000-0005-0000-0000-00005D180000}"/>
    <cellStyle name="Normal 15 6 2" xfId="4331" xr:uid="{00000000-0005-0000-0000-00005E180000}"/>
    <cellStyle name="Normal 15 6 3" xfId="4845" xr:uid="{00000000-0005-0000-0000-00005F180000}"/>
    <cellStyle name="Normal 15 6_4.2 kt. samtrygg 2010" xfId="9776" xr:uid="{00000000-0005-0000-0000-000060180000}"/>
    <cellStyle name="Normal 15 7" xfId="2145" xr:uid="{00000000-0005-0000-0000-000061180000}"/>
    <cellStyle name="Normal 15 7 2" xfId="4359" xr:uid="{00000000-0005-0000-0000-000062180000}"/>
    <cellStyle name="Normal 15 7 3" xfId="4872" xr:uid="{00000000-0005-0000-0000-000063180000}"/>
    <cellStyle name="Normal 15 7_4.2 kt. samtrygg 2010" xfId="9167" xr:uid="{00000000-0005-0000-0000-000064180000}"/>
    <cellStyle name="Normal 15 8" xfId="2146" xr:uid="{00000000-0005-0000-0000-000065180000}"/>
    <cellStyle name="Normal 15 8 2" xfId="4391" xr:uid="{00000000-0005-0000-0000-000066180000}"/>
    <cellStyle name="Normal 15 8 3" xfId="4903" xr:uid="{00000000-0005-0000-0000-000067180000}"/>
    <cellStyle name="Normal 15 8_4.2 kt. samtrygg 2010" xfId="10050" xr:uid="{00000000-0005-0000-0000-000068180000}"/>
    <cellStyle name="Normal 15 9" xfId="2147" xr:uid="{00000000-0005-0000-0000-000069180000}"/>
    <cellStyle name="Normal 15 9 2" xfId="4419" xr:uid="{00000000-0005-0000-0000-00006A180000}"/>
    <cellStyle name="Normal 15 9 3" xfId="4930" xr:uid="{00000000-0005-0000-0000-00006B180000}"/>
    <cellStyle name="Normal 15 9_4.2 kt. samtrygg 2010" xfId="9277" xr:uid="{00000000-0005-0000-0000-00006C180000}"/>
    <cellStyle name="Normal 15_4.2 kt. samtrygg 2010" xfId="9303" xr:uid="{00000000-0005-0000-0000-00006D180000}"/>
    <cellStyle name="Normal 16" xfId="4185" xr:uid="{00000000-0005-0000-0000-00006E180000}"/>
    <cellStyle name="Normal 16 10" xfId="2149" xr:uid="{00000000-0005-0000-0000-00006F180000}"/>
    <cellStyle name="Normal 16 10 2" xfId="4451" xr:uid="{00000000-0005-0000-0000-000070180000}"/>
    <cellStyle name="Normal 16 10 3" xfId="4961" xr:uid="{00000000-0005-0000-0000-000071180000}"/>
    <cellStyle name="Normal 16 10_4.2 kt. samtrygg 2010" xfId="9604" xr:uid="{00000000-0005-0000-0000-000072180000}"/>
    <cellStyle name="Normal 16 11" xfId="2150" xr:uid="{00000000-0005-0000-0000-000073180000}"/>
    <cellStyle name="Normal 16 11 2" xfId="4481" xr:uid="{00000000-0005-0000-0000-000074180000}"/>
    <cellStyle name="Normal 16 11 3" xfId="4990" xr:uid="{00000000-0005-0000-0000-000075180000}"/>
    <cellStyle name="Normal 16 11_4.2 kt. samtrygg 2010" xfId="8580" xr:uid="{00000000-0005-0000-0000-000076180000}"/>
    <cellStyle name="Normal 16 12" xfId="2151" xr:uid="{00000000-0005-0000-0000-000077180000}"/>
    <cellStyle name="Normal 16 12 2" xfId="4511" xr:uid="{00000000-0005-0000-0000-000078180000}"/>
    <cellStyle name="Normal 16 12 3" xfId="5019" xr:uid="{00000000-0005-0000-0000-000079180000}"/>
    <cellStyle name="Normal 16 12_4.2 kt. samtrygg 2010" xfId="9790" xr:uid="{00000000-0005-0000-0000-00007A180000}"/>
    <cellStyle name="Normal 16 13" xfId="2152" xr:uid="{00000000-0005-0000-0000-00007B180000}"/>
    <cellStyle name="Normal 16 13 2" xfId="4541" xr:uid="{00000000-0005-0000-0000-00007C180000}"/>
    <cellStyle name="Normal 16 13 3" xfId="5048" xr:uid="{00000000-0005-0000-0000-00007D180000}"/>
    <cellStyle name="Normal 16 13_4.2 kt. samtrygg 2010" xfId="9451" xr:uid="{00000000-0005-0000-0000-00007E180000}"/>
    <cellStyle name="Normal 16 14" xfId="2153" xr:uid="{00000000-0005-0000-0000-00007F180000}"/>
    <cellStyle name="Normal 16 14 2" xfId="4570" xr:uid="{00000000-0005-0000-0000-000080180000}"/>
    <cellStyle name="Normal 16 14 3" xfId="5076" xr:uid="{00000000-0005-0000-0000-000081180000}"/>
    <cellStyle name="Normal 16 14_4.2 kt. samtrygg 2010" xfId="9175" xr:uid="{00000000-0005-0000-0000-000082180000}"/>
    <cellStyle name="Normal 16 15" xfId="2154" xr:uid="{00000000-0005-0000-0000-000083180000}"/>
    <cellStyle name="Normal 16 15 2" xfId="4626" xr:uid="{00000000-0005-0000-0000-000084180000}"/>
    <cellStyle name="Normal 16 15 3" xfId="5129" xr:uid="{00000000-0005-0000-0000-000085180000}"/>
    <cellStyle name="Normal 16 15_4.2 kt. samtrygg 2010" xfId="9355" xr:uid="{00000000-0005-0000-0000-000086180000}"/>
    <cellStyle name="Normal 16 16" xfId="2155" xr:uid="{00000000-0005-0000-0000-000087180000}"/>
    <cellStyle name="Normal 16 16 2" xfId="4562" xr:uid="{00000000-0005-0000-0000-000088180000}"/>
    <cellStyle name="Normal 16 16 2 2" xfId="5773" xr:uid="{00000000-0005-0000-0000-000089180000}"/>
    <cellStyle name="Normal 16 16 2 3" xfId="6020" xr:uid="{00000000-0005-0000-0000-00008A180000}"/>
    <cellStyle name="Normal 16 16 2 4" xfId="8458" xr:uid="{00000000-0005-0000-0000-00008B180000}"/>
    <cellStyle name="Normal 16 16 2_4.2 kt. samtrygg 2010" xfId="9554" xr:uid="{00000000-0005-0000-0000-00008C180000}"/>
    <cellStyle name="Normal 16 16 3" xfId="5068" xr:uid="{00000000-0005-0000-0000-00008D180000}"/>
    <cellStyle name="Normal 16 16 3 2" xfId="5242" xr:uid="{00000000-0005-0000-0000-00008E180000}"/>
    <cellStyle name="Normal 16 16 3 3" xfId="6081" xr:uid="{00000000-0005-0000-0000-00008F180000}"/>
    <cellStyle name="Normal 16 16 3 4" xfId="8519" xr:uid="{00000000-0005-0000-0000-000090180000}"/>
    <cellStyle name="Normal 16 16 3_4.2 kt. samtrygg 2010" xfId="10027" xr:uid="{00000000-0005-0000-0000-000091180000}"/>
    <cellStyle name="Normal 16 16 4" xfId="5870" xr:uid="{00000000-0005-0000-0000-000092180000}"/>
    <cellStyle name="Normal 16 16 5" xfId="5792" xr:uid="{00000000-0005-0000-0000-000093180000}"/>
    <cellStyle name="Normal 16 16 6" xfId="5770" xr:uid="{00000000-0005-0000-0000-000094180000}"/>
    <cellStyle name="Normal 16 16 7" xfId="5906" xr:uid="{00000000-0005-0000-0000-000095180000}"/>
    <cellStyle name="Normal 16 16 8" xfId="5356" xr:uid="{00000000-0005-0000-0000-000096180000}"/>
    <cellStyle name="Normal 16 16 9" xfId="5833" xr:uid="{00000000-0005-0000-0000-000097180000}"/>
    <cellStyle name="Normal 16 16_4.2 kt. samtrygg 2010" xfId="10240" xr:uid="{00000000-0005-0000-0000-000098180000}"/>
    <cellStyle name="Normal 16 17" xfId="2156" xr:uid="{00000000-0005-0000-0000-000099180000}"/>
    <cellStyle name="Normal 16 17 2" xfId="4676" xr:uid="{00000000-0005-0000-0000-00009A180000}"/>
    <cellStyle name="Normal 16 17 3" xfId="5177" xr:uid="{00000000-0005-0000-0000-00009B180000}"/>
    <cellStyle name="Normal 16 17_4.2 kt. samtrygg 2010" xfId="10168" xr:uid="{00000000-0005-0000-0000-00009C180000}"/>
    <cellStyle name="Normal 16 18" xfId="2966" xr:uid="{00000000-0005-0000-0000-00009D180000}"/>
    <cellStyle name="Normal 16 18 2" xfId="4691" xr:uid="{00000000-0005-0000-0000-00009E180000}"/>
    <cellStyle name="Normal 16 18 3" xfId="5192" xr:uid="{00000000-0005-0000-0000-00009F180000}"/>
    <cellStyle name="Normal 16 18_4.2 kt. samtrygg 2010" xfId="9194" xr:uid="{00000000-0005-0000-0000-0000A0180000}"/>
    <cellStyle name="Normal 16 19" xfId="3047" xr:uid="{00000000-0005-0000-0000-0000A1180000}"/>
    <cellStyle name="Normal 16 2" xfId="2148" xr:uid="{00000000-0005-0000-0000-0000A2180000}"/>
    <cellStyle name="Normal 16 2 2" xfId="4222" xr:uid="{00000000-0005-0000-0000-0000A3180000}"/>
    <cellStyle name="Normal 16 2 2 2" xfId="5439" xr:uid="{00000000-0005-0000-0000-0000A4180000}"/>
    <cellStyle name="Normal 16 2 2 3" xfId="5993" xr:uid="{00000000-0005-0000-0000-0000A5180000}"/>
    <cellStyle name="Normal 16 2 2 4" xfId="8432" xr:uid="{00000000-0005-0000-0000-0000A6180000}"/>
    <cellStyle name="Normal 16 2 2_4.2 kt. samtrygg 2010" xfId="8813" xr:uid="{00000000-0005-0000-0000-0000A7180000}"/>
    <cellStyle name="Normal 16 2 3" xfId="4739" xr:uid="{00000000-0005-0000-0000-0000A8180000}"/>
    <cellStyle name="Normal 16 2 3 2" xfId="5579" xr:uid="{00000000-0005-0000-0000-0000A9180000}"/>
    <cellStyle name="Normal 16 2 3 3" xfId="6055" xr:uid="{00000000-0005-0000-0000-0000AA180000}"/>
    <cellStyle name="Normal 16 2 3 4" xfId="8493" xr:uid="{00000000-0005-0000-0000-0000AB180000}"/>
    <cellStyle name="Normal 16 2 3_4.2 kt. samtrygg 2010" xfId="9347" xr:uid="{00000000-0005-0000-0000-0000AC180000}"/>
    <cellStyle name="Normal 16 2 4" xfId="5407" xr:uid="{00000000-0005-0000-0000-0000AD180000}"/>
    <cellStyle name="Normal 16 2 5" xfId="5531" xr:uid="{00000000-0005-0000-0000-0000AE180000}"/>
    <cellStyle name="Normal 16 2 6" xfId="5340" xr:uid="{00000000-0005-0000-0000-0000AF180000}"/>
    <cellStyle name="Normal 16 2 7" xfId="5448" xr:uid="{00000000-0005-0000-0000-0000B0180000}"/>
    <cellStyle name="Normal 16 2 8" xfId="5301" xr:uid="{00000000-0005-0000-0000-0000B1180000}"/>
    <cellStyle name="Normal 16 2 9" xfId="5336" xr:uid="{00000000-0005-0000-0000-0000B2180000}"/>
    <cellStyle name="Normal 16 2_4.2 kt. samtrygg 2010" xfId="9373" xr:uid="{00000000-0005-0000-0000-0000B3180000}"/>
    <cellStyle name="Normal 16 20" xfId="2962" xr:uid="{00000000-0005-0000-0000-0000B4180000}"/>
    <cellStyle name="Normal 16 21" xfId="3052" xr:uid="{00000000-0005-0000-0000-0000B5180000}"/>
    <cellStyle name="Normal 16 22" xfId="2956" xr:uid="{00000000-0005-0000-0000-0000B6180000}"/>
    <cellStyle name="Normal 16 23" xfId="3058" xr:uid="{00000000-0005-0000-0000-0000B7180000}"/>
    <cellStyle name="Normal 16 24" xfId="5959" xr:uid="{00000000-0005-0000-0000-0000B8180000}"/>
    <cellStyle name="Normal 16 3" xfId="2158" xr:uid="{00000000-0005-0000-0000-0000B9180000}"/>
    <cellStyle name="Normal 16 3 2" xfId="4254" xr:uid="{00000000-0005-0000-0000-0000BA180000}"/>
    <cellStyle name="Normal 16 3 3" xfId="4769" xr:uid="{00000000-0005-0000-0000-0000BB180000}"/>
    <cellStyle name="Normal 16 3_4.2 kt. samtrygg 2010" xfId="9476" xr:uid="{00000000-0005-0000-0000-0000BC180000}"/>
    <cellStyle name="Normal 16 4" xfId="2159" xr:uid="{00000000-0005-0000-0000-0000BD180000}"/>
    <cellStyle name="Normal 16 4 2" xfId="4271" xr:uid="{00000000-0005-0000-0000-0000BE180000}"/>
    <cellStyle name="Normal 16 4 3" xfId="4786" xr:uid="{00000000-0005-0000-0000-0000BF180000}"/>
    <cellStyle name="Normal 16 4_4.2 kt. samtrygg 2010" xfId="9325" xr:uid="{00000000-0005-0000-0000-0000C0180000}"/>
    <cellStyle name="Normal 16 5" xfId="2160" xr:uid="{00000000-0005-0000-0000-0000C1180000}"/>
    <cellStyle name="Normal 16 5 2" xfId="4301" xr:uid="{00000000-0005-0000-0000-0000C2180000}"/>
    <cellStyle name="Normal 16 5 3" xfId="4816" xr:uid="{00000000-0005-0000-0000-0000C3180000}"/>
    <cellStyle name="Normal 16 5_4.2 kt. samtrygg 2010" xfId="9426" xr:uid="{00000000-0005-0000-0000-0000C4180000}"/>
    <cellStyle name="Normal 16 6" xfId="2161" xr:uid="{00000000-0005-0000-0000-0000C5180000}"/>
    <cellStyle name="Normal 16 6 2" xfId="4375" xr:uid="{00000000-0005-0000-0000-0000C6180000}"/>
    <cellStyle name="Normal 16 6 3" xfId="4888" xr:uid="{00000000-0005-0000-0000-0000C7180000}"/>
    <cellStyle name="Normal 16 6_4.2 kt. samtrygg 2010" xfId="9859" xr:uid="{00000000-0005-0000-0000-0000C8180000}"/>
    <cellStyle name="Normal 16 7" xfId="2162" xr:uid="{00000000-0005-0000-0000-0000C9180000}"/>
    <cellStyle name="Normal 16 7 2" xfId="4360" xr:uid="{00000000-0005-0000-0000-0000CA180000}"/>
    <cellStyle name="Normal 16 7 3" xfId="4873" xr:uid="{00000000-0005-0000-0000-0000CB180000}"/>
    <cellStyle name="Normal 16 7_4.2 kt. samtrygg 2010" xfId="10060" xr:uid="{00000000-0005-0000-0000-0000CC180000}"/>
    <cellStyle name="Normal 16 8" xfId="2163" xr:uid="{00000000-0005-0000-0000-0000CD180000}"/>
    <cellStyle name="Normal 16 8 2" xfId="4435" xr:uid="{00000000-0005-0000-0000-0000CE180000}"/>
    <cellStyle name="Normal 16 8 3" xfId="4946" xr:uid="{00000000-0005-0000-0000-0000CF180000}"/>
    <cellStyle name="Normal 16 8_4.2 kt. samtrygg 2010" xfId="9478" xr:uid="{00000000-0005-0000-0000-0000D0180000}"/>
    <cellStyle name="Normal 16 9" xfId="2164" xr:uid="{00000000-0005-0000-0000-0000D1180000}"/>
    <cellStyle name="Normal 16 9 2" xfId="4420" xr:uid="{00000000-0005-0000-0000-0000D2180000}"/>
    <cellStyle name="Normal 16 9 3" xfId="4931" xr:uid="{00000000-0005-0000-0000-0000D3180000}"/>
    <cellStyle name="Normal 16 9_4.2 kt. samtrygg 2010" xfId="10145" xr:uid="{00000000-0005-0000-0000-0000D4180000}"/>
    <cellStyle name="Normal 16_4.2 kt. samtrygg 2010" xfId="9670" xr:uid="{00000000-0005-0000-0000-0000D5180000}"/>
    <cellStyle name="Normal 17" xfId="4186" xr:uid="{00000000-0005-0000-0000-0000D6180000}"/>
    <cellStyle name="Normal 17 10" xfId="2166" xr:uid="{00000000-0005-0000-0000-0000D7180000}"/>
    <cellStyle name="Normal 17 10 2" xfId="4495" xr:uid="{00000000-0005-0000-0000-0000D8180000}"/>
    <cellStyle name="Normal 17 10 3" xfId="5004" xr:uid="{00000000-0005-0000-0000-0000D9180000}"/>
    <cellStyle name="Normal 17 10_4.2 kt. samtrygg 2010" xfId="9341" xr:uid="{00000000-0005-0000-0000-0000DA180000}"/>
    <cellStyle name="Normal 17 11" xfId="2167" xr:uid="{00000000-0005-0000-0000-0000DB180000}"/>
    <cellStyle name="Normal 17 11 2" xfId="4525" xr:uid="{00000000-0005-0000-0000-0000DC180000}"/>
    <cellStyle name="Normal 17 11 3" xfId="5033" xr:uid="{00000000-0005-0000-0000-0000DD180000}"/>
    <cellStyle name="Normal 17 11_4.2 kt. samtrygg 2010" xfId="9244" xr:uid="{00000000-0005-0000-0000-0000DE180000}"/>
    <cellStyle name="Normal 17 12" xfId="2168" xr:uid="{00000000-0005-0000-0000-0000DF180000}"/>
    <cellStyle name="Normal 17 12 2" xfId="4555" xr:uid="{00000000-0005-0000-0000-0000E0180000}"/>
    <cellStyle name="Normal 17 12 3" xfId="5062" xr:uid="{00000000-0005-0000-0000-0000E1180000}"/>
    <cellStyle name="Normal 17 12_4.2 kt. samtrygg 2010" xfId="9507" xr:uid="{00000000-0005-0000-0000-0000E2180000}"/>
    <cellStyle name="Normal 17 13" xfId="2169" xr:uid="{00000000-0005-0000-0000-0000E3180000}"/>
    <cellStyle name="Normal 17 13 2" xfId="4584" xr:uid="{00000000-0005-0000-0000-0000E4180000}"/>
    <cellStyle name="Normal 17 13 3" xfId="5090" xr:uid="{00000000-0005-0000-0000-0000E5180000}"/>
    <cellStyle name="Normal 17 13_4.2 kt. samtrygg 2010" xfId="10172" xr:uid="{00000000-0005-0000-0000-0000E6180000}"/>
    <cellStyle name="Normal 17 14" xfId="2170" xr:uid="{00000000-0005-0000-0000-0000E7180000}"/>
    <cellStyle name="Normal 17 14 2" xfId="4607" xr:uid="{00000000-0005-0000-0000-0000E8180000}"/>
    <cellStyle name="Normal 17 14 3" xfId="5112" xr:uid="{00000000-0005-0000-0000-0000E9180000}"/>
    <cellStyle name="Normal 17 14_4.2 kt. samtrygg 2010" xfId="9993" xr:uid="{00000000-0005-0000-0000-0000EA180000}"/>
    <cellStyle name="Normal 17 15" xfId="2171" xr:uid="{00000000-0005-0000-0000-0000EB180000}"/>
    <cellStyle name="Normal 17 15 2" xfId="4625" xr:uid="{00000000-0005-0000-0000-0000EC180000}"/>
    <cellStyle name="Normal 17 15 3" xfId="5128" xr:uid="{00000000-0005-0000-0000-0000ED180000}"/>
    <cellStyle name="Normal 17 15_4.2 kt. samtrygg 2010" xfId="8744" xr:uid="{00000000-0005-0000-0000-0000EE180000}"/>
    <cellStyle name="Normal 17 16" xfId="2172" xr:uid="{00000000-0005-0000-0000-0000EF180000}"/>
    <cellStyle name="Normal 17 16 2" xfId="4667" xr:uid="{00000000-0005-0000-0000-0000F0180000}"/>
    <cellStyle name="Normal 17 16 2 2" xfId="5465" xr:uid="{00000000-0005-0000-0000-0000F1180000}"/>
    <cellStyle name="Normal 17 16 2 3" xfId="6038" xr:uid="{00000000-0005-0000-0000-0000F2180000}"/>
    <cellStyle name="Normal 17 16 2 4" xfId="8476" xr:uid="{00000000-0005-0000-0000-0000F3180000}"/>
    <cellStyle name="Normal 17 16 2_4.2 kt. samtrygg 2010" xfId="8818" xr:uid="{00000000-0005-0000-0000-0000F4180000}"/>
    <cellStyle name="Normal 17 16 3" xfId="5169" xr:uid="{00000000-0005-0000-0000-0000F5180000}"/>
    <cellStyle name="Normal 17 16 3 2" xfId="5886" xr:uid="{00000000-0005-0000-0000-0000F6180000}"/>
    <cellStyle name="Normal 17 16 3 3" xfId="6099" xr:uid="{00000000-0005-0000-0000-0000F7180000}"/>
    <cellStyle name="Normal 17 16 3 4" xfId="8537" xr:uid="{00000000-0005-0000-0000-0000F8180000}"/>
    <cellStyle name="Normal 17 16 3_4.2 kt. samtrygg 2010" xfId="9813" xr:uid="{00000000-0005-0000-0000-0000F9180000}"/>
    <cellStyle name="Normal 17 16 4" xfId="5533" xr:uid="{00000000-0005-0000-0000-0000FA180000}"/>
    <cellStyle name="Normal 17 16 5" xfId="5503" xr:uid="{00000000-0005-0000-0000-0000FB180000}"/>
    <cellStyle name="Normal 17 16 6" xfId="5718" xr:uid="{00000000-0005-0000-0000-0000FC180000}"/>
    <cellStyle name="Normal 17 16 7" xfId="5252" xr:uid="{00000000-0005-0000-0000-0000FD180000}"/>
    <cellStyle name="Normal 17 16 8" xfId="5279" xr:uid="{00000000-0005-0000-0000-0000FE180000}"/>
    <cellStyle name="Normal 17 16 9" xfId="5613" xr:uid="{00000000-0005-0000-0000-0000FF180000}"/>
    <cellStyle name="Normal 17 16_4.2 kt. samtrygg 2010" xfId="9099" xr:uid="{00000000-0005-0000-0000-000000190000}"/>
    <cellStyle name="Normal 17 17" xfId="2173" xr:uid="{00000000-0005-0000-0000-000001190000}"/>
    <cellStyle name="Normal 17 17 2" xfId="4675" xr:uid="{00000000-0005-0000-0000-000002190000}"/>
    <cellStyle name="Normal 17 17 3" xfId="5176" xr:uid="{00000000-0005-0000-0000-000003190000}"/>
    <cellStyle name="Normal 17 17_4.2 kt. samtrygg 2010" xfId="10260" xr:uid="{00000000-0005-0000-0000-000004190000}"/>
    <cellStyle name="Normal 17 18" xfId="2971" xr:uid="{00000000-0005-0000-0000-000005190000}"/>
    <cellStyle name="Normal 17 18 2" xfId="4715" xr:uid="{00000000-0005-0000-0000-000006190000}"/>
    <cellStyle name="Normal 17 18 3" xfId="5216" xr:uid="{00000000-0005-0000-0000-000007190000}"/>
    <cellStyle name="Normal 17 18_4.2 kt. samtrygg 2010" xfId="9898" xr:uid="{00000000-0005-0000-0000-000008190000}"/>
    <cellStyle name="Normal 17 19" xfId="3042" xr:uid="{00000000-0005-0000-0000-000009190000}"/>
    <cellStyle name="Normal 17 2" xfId="2165" xr:uid="{00000000-0005-0000-0000-00000A190000}"/>
    <cellStyle name="Normal 17 2 2" xfId="4223" xr:uid="{00000000-0005-0000-0000-00000B190000}"/>
    <cellStyle name="Normal 17 2 2 2" xfId="5275" xr:uid="{00000000-0005-0000-0000-00000C190000}"/>
    <cellStyle name="Normal 17 2 2 3" xfId="5994" xr:uid="{00000000-0005-0000-0000-00000D190000}"/>
    <cellStyle name="Normal 17 2 2 4" xfId="8433" xr:uid="{00000000-0005-0000-0000-00000E190000}"/>
    <cellStyle name="Normal 17 2 2_4.2 kt. samtrygg 2010" xfId="9222" xr:uid="{00000000-0005-0000-0000-00000F190000}"/>
    <cellStyle name="Normal 17 2 3" xfId="4740" xr:uid="{00000000-0005-0000-0000-000010190000}"/>
    <cellStyle name="Normal 17 2 3 2" xfId="5793" xr:uid="{00000000-0005-0000-0000-000011190000}"/>
    <cellStyle name="Normal 17 2 3 3" xfId="6056" xr:uid="{00000000-0005-0000-0000-000012190000}"/>
    <cellStyle name="Normal 17 2 3 4" xfId="8494" xr:uid="{00000000-0005-0000-0000-000013190000}"/>
    <cellStyle name="Normal 17 2 3_4.2 kt. samtrygg 2010" xfId="8807" xr:uid="{00000000-0005-0000-0000-000014190000}"/>
    <cellStyle name="Normal 17 2 4" xfId="5866" xr:uid="{00000000-0005-0000-0000-000015190000}"/>
    <cellStyle name="Normal 17 2 5" xfId="5387" xr:uid="{00000000-0005-0000-0000-000016190000}"/>
    <cellStyle name="Normal 17 2 6" xfId="5709" xr:uid="{00000000-0005-0000-0000-000017190000}"/>
    <cellStyle name="Normal 17 2 7" xfId="5344" xr:uid="{00000000-0005-0000-0000-000018190000}"/>
    <cellStyle name="Normal 17 2 8" xfId="5409" xr:uid="{00000000-0005-0000-0000-000019190000}"/>
    <cellStyle name="Normal 17 2 9" xfId="5504" xr:uid="{00000000-0005-0000-0000-00001A190000}"/>
    <cellStyle name="Normal 17 2_4.2 kt. samtrygg 2010" xfId="9553" xr:uid="{00000000-0005-0000-0000-00001B190000}"/>
    <cellStyle name="Normal 17 20" xfId="2967" xr:uid="{00000000-0005-0000-0000-00001C190000}"/>
    <cellStyle name="Normal 17 21" xfId="3046" xr:uid="{00000000-0005-0000-0000-00001D190000}"/>
    <cellStyle name="Normal 17 22" xfId="2963" xr:uid="{00000000-0005-0000-0000-00001E190000}"/>
    <cellStyle name="Normal 17 23" xfId="3051" xr:uid="{00000000-0005-0000-0000-00001F190000}"/>
    <cellStyle name="Normal 17 24" xfId="5720" xr:uid="{00000000-0005-0000-0000-000020190000}"/>
    <cellStyle name="Normal 17 3" xfId="2175" xr:uid="{00000000-0005-0000-0000-000021190000}"/>
    <cellStyle name="Normal 17 3 2" xfId="4255" xr:uid="{00000000-0005-0000-0000-000022190000}"/>
    <cellStyle name="Normal 17 3 3" xfId="4770" xr:uid="{00000000-0005-0000-0000-000023190000}"/>
    <cellStyle name="Normal 17 3_4.2 kt. samtrygg 2010" xfId="9527" xr:uid="{00000000-0005-0000-0000-000024190000}"/>
    <cellStyle name="Normal 17 4" xfId="2176" xr:uid="{00000000-0005-0000-0000-000025190000}"/>
    <cellStyle name="Normal 17 4 2" xfId="4315" xr:uid="{00000000-0005-0000-0000-000026190000}"/>
    <cellStyle name="Normal 17 4 3" xfId="4830" xr:uid="{00000000-0005-0000-0000-000027190000}"/>
    <cellStyle name="Normal 17 4_4.2 kt. samtrygg 2010" xfId="9134" xr:uid="{00000000-0005-0000-0000-000028190000}"/>
    <cellStyle name="Normal 17 5" xfId="2177" xr:uid="{00000000-0005-0000-0000-000029190000}"/>
    <cellStyle name="Normal 17 5 2" xfId="4345" xr:uid="{00000000-0005-0000-0000-00002A190000}"/>
    <cellStyle name="Normal 17 5 3" xfId="4859" xr:uid="{00000000-0005-0000-0000-00002B190000}"/>
    <cellStyle name="Normal 17 5_4.2 kt. samtrygg 2010" xfId="9391" xr:uid="{00000000-0005-0000-0000-00002C190000}"/>
    <cellStyle name="Normal 17 6" xfId="2178" xr:uid="{00000000-0005-0000-0000-00002D190000}"/>
    <cellStyle name="Normal 17 6 2" xfId="4352" xr:uid="{00000000-0005-0000-0000-00002E190000}"/>
    <cellStyle name="Normal 17 6 3" xfId="4865" xr:uid="{00000000-0005-0000-0000-00002F190000}"/>
    <cellStyle name="Normal 17 6_4.2 kt. samtrygg 2010" xfId="9721" xr:uid="{00000000-0005-0000-0000-000030190000}"/>
    <cellStyle name="Normal 17 7" xfId="2179" xr:uid="{00000000-0005-0000-0000-000031190000}"/>
    <cellStyle name="Normal 17 7 2" xfId="4405" xr:uid="{00000000-0005-0000-0000-000032190000}"/>
    <cellStyle name="Normal 17 7 3" xfId="4917" xr:uid="{00000000-0005-0000-0000-000033190000}"/>
    <cellStyle name="Normal 17 7_4.2 kt. samtrygg 2010" xfId="9197" xr:uid="{00000000-0005-0000-0000-000034190000}"/>
    <cellStyle name="Normal 17 8" xfId="2180" xr:uid="{00000000-0005-0000-0000-000035190000}"/>
    <cellStyle name="Normal 17 8 2" xfId="4412" xr:uid="{00000000-0005-0000-0000-000036190000}"/>
    <cellStyle name="Normal 17 8 3" xfId="4923" xr:uid="{00000000-0005-0000-0000-000037190000}"/>
    <cellStyle name="Normal 17 8_4.2 kt. samtrygg 2010" xfId="8724" xr:uid="{00000000-0005-0000-0000-000038190000}"/>
    <cellStyle name="Normal 17 9" xfId="2181" xr:uid="{00000000-0005-0000-0000-000039190000}"/>
    <cellStyle name="Normal 17 9 2" xfId="4465" xr:uid="{00000000-0005-0000-0000-00003A190000}"/>
    <cellStyle name="Normal 17 9 3" xfId="4975" xr:uid="{00000000-0005-0000-0000-00003B190000}"/>
    <cellStyle name="Normal 17 9_4.2 kt. samtrygg 2010" xfId="8778" xr:uid="{00000000-0005-0000-0000-00003C190000}"/>
    <cellStyle name="Normal 17_4.2 kt. samtrygg 2010" xfId="9705" xr:uid="{00000000-0005-0000-0000-00003D190000}"/>
    <cellStyle name="Normal 18" xfId="4187" xr:uid="{00000000-0005-0000-0000-00003E190000}"/>
    <cellStyle name="Normal 18 10" xfId="2183" xr:uid="{00000000-0005-0000-0000-00003F190000}"/>
    <cellStyle name="Normal 18 10 2" xfId="4472" xr:uid="{00000000-0005-0000-0000-000040190000}"/>
    <cellStyle name="Normal 18 10 3" xfId="4981" xr:uid="{00000000-0005-0000-0000-000041190000}"/>
    <cellStyle name="Normal 18 10_4.2 kt. samtrygg 2010" xfId="8595" xr:uid="{00000000-0005-0000-0000-000042190000}"/>
    <cellStyle name="Normal 18 11" xfId="2184" xr:uid="{00000000-0005-0000-0000-000043190000}"/>
    <cellStyle name="Normal 18 11 2" xfId="4502" xr:uid="{00000000-0005-0000-0000-000044190000}"/>
    <cellStyle name="Normal 18 11 3" xfId="5010" xr:uid="{00000000-0005-0000-0000-000045190000}"/>
    <cellStyle name="Normal 18 11_4.2 kt. samtrygg 2010" xfId="8619" xr:uid="{00000000-0005-0000-0000-000046190000}"/>
    <cellStyle name="Normal 18 12" xfId="2185" xr:uid="{00000000-0005-0000-0000-000047190000}"/>
    <cellStyle name="Normal 18 12 2" xfId="4532" xr:uid="{00000000-0005-0000-0000-000048190000}"/>
    <cellStyle name="Normal 18 12 3" xfId="5039" xr:uid="{00000000-0005-0000-0000-000049190000}"/>
    <cellStyle name="Normal 18 12_4.2 kt. samtrygg 2010" xfId="8959" xr:uid="{00000000-0005-0000-0000-00004A190000}"/>
    <cellStyle name="Normal 18 13" xfId="2186" xr:uid="{00000000-0005-0000-0000-00004B190000}"/>
    <cellStyle name="Normal 18 13 2" xfId="4561" xr:uid="{00000000-0005-0000-0000-00004C190000}"/>
    <cellStyle name="Normal 18 13 3" xfId="5067" xr:uid="{00000000-0005-0000-0000-00004D190000}"/>
    <cellStyle name="Normal 18 13_4.2 kt. samtrygg 2010" xfId="9080" xr:uid="{00000000-0005-0000-0000-00004E190000}"/>
    <cellStyle name="Normal 18 14" xfId="2187" xr:uid="{00000000-0005-0000-0000-00004F190000}"/>
    <cellStyle name="Normal 18 14 2" xfId="4591" xr:uid="{00000000-0005-0000-0000-000050190000}"/>
    <cellStyle name="Normal 18 14 3" xfId="5096" xr:uid="{00000000-0005-0000-0000-000051190000}"/>
    <cellStyle name="Normal 18 14_4.2 kt. samtrygg 2010" xfId="9240" xr:uid="{00000000-0005-0000-0000-000052190000}"/>
    <cellStyle name="Normal 18 15" xfId="2188" xr:uid="{00000000-0005-0000-0000-000053190000}"/>
    <cellStyle name="Normal 18 15 2" xfId="4624" xr:uid="{00000000-0005-0000-0000-000054190000}"/>
    <cellStyle name="Normal 18 15 3" xfId="5127" xr:uid="{00000000-0005-0000-0000-000055190000}"/>
    <cellStyle name="Normal 18 15_4.2 kt. samtrygg 2010" xfId="9521" xr:uid="{00000000-0005-0000-0000-000056190000}"/>
    <cellStyle name="Normal 18 16" xfId="2189" xr:uid="{00000000-0005-0000-0000-000057190000}"/>
    <cellStyle name="Normal 18 16 2" xfId="4637" xr:uid="{00000000-0005-0000-0000-000058190000}"/>
    <cellStyle name="Normal 18 16 2 2" xfId="5493" xr:uid="{00000000-0005-0000-0000-000059190000}"/>
    <cellStyle name="Normal 18 16 2 3" xfId="6022" xr:uid="{00000000-0005-0000-0000-00005A190000}"/>
    <cellStyle name="Normal 18 16 2 4" xfId="8460" xr:uid="{00000000-0005-0000-0000-00005B190000}"/>
    <cellStyle name="Normal 18 16 2_4.2 kt. samtrygg 2010" xfId="9574" xr:uid="{00000000-0005-0000-0000-00005C190000}"/>
    <cellStyle name="Normal 18 16 3" xfId="5140" xr:uid="{00000000-0005-0000-0000-00005D190000}"/>
    <cellStyle name="Normal 18 16 3 2" xfId="5273" xr:uid="{00000000-0005-0000-0000-00005E190000}"/>
    <cellStyle name="Normal 18 16 3 3" xfId="6083" xr:uid="{00000000-0005-0000-0000-00005F190000}"/>
    <cellStyle name="Normal 18 16 3 4" xfId="8521" xr:uid="{00000000-0005-0000-0000-000060190000}"/>
    <cellStyle name="Normal 18 16 3_4.2 kt. samtrygg 2010" xfId="9882" xr:uid="{00000000-0005-0000-0000-000061190000}"/>
    <cellStyle name="Normal 18 16 4" xfId="5480" xr:uid="{00000000-0005-0000-0000-000062190000}"/>
    <cellStyle name="Normal 18 16 5" xfId="5227" xr:uid="{00000000-0005-0000-0000-000063190000}"/>
    <cellStyle name="Normal 18 16 6" xfId="5302" xr:uid="{00000000-0005-0000-0000-000064190000}"/>
    <cellStyle name="Normal 18 16 7" xfId="5576" xr:uid="{00000000-0005-0000-0000-000065190000}"/>
    <cellStyle name="Normal 18 16 8" xfId="5624" xr:uid="{00000000-0005-0000-0000-000066190000}"/>
    <cellStyle name="Normal 18 16 9" xfId="5240" xr:uid="{00000000-0005-0000-0000-000067190000}"/>
    <cellStyle name="Normal 18 16_4.2 kt. samtrygg 2010" xfId="9510" xr:uid="{00000000-0005-0000-0000-000068190000}"/>
    <cellStyle name="Normal 18 17" xfId="2190" xr:uid="{00000000-0005-0000-0000-000069190000}"/>
    <cellStyle name="Normal 18 17 2" xfId="4674" xr:uid="{00000000-0005-0000-0000-00006A190000}"/>
    <cellStyle name="Normal 18 17 3" xfId="5175" xr:uid="{00000000-0005-0000-0000-00006B190000}"/>
    <cellStyle name="Normal 18 17_4.2 kt. samtrygg 2010" xfId="8675" xr:uid="{00000000-0005-0000-0000-00006C190000}"/>
    <cellStyle name="Normal 18 18" xfId="2977" xr:uid="{00000000-0005-0000-0000-00006D190000}"/>
    <cellStyle name="Normal 18 18 2" xfId="4687" xr:uid="{00000000-0005-0000-0000-00006E190000}"/>
    <cellStyle name="Normal 18 18 3" xfId="5188" xr:uid="{00000000-0005-0000-0000-00006F190000}"/>
    <cellStyle name="Normal 18 18_4.2 kt. samtrygg 2010" xfId="8784" xr:uid="{00000000-0005-0000-0000-000070190000}"/>
    <cellStyle name="Normal 18 19" xfId="3036" xr:uid="{00000000-0005-0000-0000-000071190000}"/>
    <cellStyle name="Normal 18 2" xfId="2182" xr:uid="{00000000-0005-0000-0000-000072190000}"/>
    <cellStyle name="Normal 18 2 2" xfId="4224" xr:uid="{00000000-0005-0000-0000-000073190000}"/>
    <cellStyle name="Normal 18 2 2 2" xfId="5762" xr:uid="{00000000-0005-0000-0000-000074190000}"/>
    <cellStyle name="Normal 18 2 2 3" xfId="5995" xr:uid="{00000000-0005-0000-0000-000075190000}"/>
    <cellStyle name="Normal 18 2 2 4" xfId="8434" xr:uid="{00000000-0005-0000-0000-000076190000}"/>
    <cellStyle name="Normal 18 2 2_4.2 kt. samtrygg 2010" xfId="8875" xr:uid="{00000000-0005-0000-0000-000077190000}"/>
    <cellStyle name="Normal 18 2 3" xfId="4741" xr:uid="{00000000-0005-0000-0000-000078190000}"/>
    <cellStyle name="Normal 18 2 3 2" xfId="5581" xr:uid="{00000000-0005-0000-0000-000079190000}"/>
    <cellStyle name="Normal 18 2 3 3" xfId="6057" xr:uid="{00000000-0005-0000-0000-00007A190000}"/>
    <cellStyle name="Normal 18 2 3 4" xfId="8495" xr:uid="{00000000-0005-0000-0000-00007B190000}"/>
    <cellStyle name="Normal 18 2 3_4.2 kt. samtrygg 2010" xfId="9377" xr:uid="{00000000-0005-0000-0000-00007C190000}"/>
    <cellStyle name="Normal 18 2 4" xfId="5828" xr:uid="{00000000-0005-0000-0000-00007D190000}"/>
    <cellStyle name="Normal 18 2 5" xfId="5783" xr:uid="{00000000-0005-0000-0000-00007E190000}"/>
    <cellStyle name="Normal 18 2 6" xfId="5822" xr:uid="{00000000-0005-0000-0000-00007F190000}"/>
    <cellStyle name="Normal 18 2 7" xfId="5418" xr:uid="{00000000-0005-0000-0000-000080190000}"/>
    <cellStyle name="Normal 18 2 8" xfId="5941" xr:uid="{00000000-0005-0000-0000-000081190000}"/>
    <cellStyle name="Normal 18 2 9" xfId="5816" xr:uid="{00000000-0005-0000-0000-000082190000}"/>
    <cellStyle name="Normal 18 2_4.2 kt. samtrygg 2010" xfId="9056" xr:uid="{00000000-0005-0000-0000-000083190000}"/>
    <cellStyle name="Normal 18 20" xfId="2973" xr:uid="{00000000-0005-0000-0000-000084190000}"/>
    <cellStyle name="Normal 18 21" xfId="3040" xr:uid="{00000000-0005-0000-0000-000085190000}"/>
    <cellStyle name="Normal 18 22" xfId="2969" xr:uid="{00000000-0005-0000-0000-000086190000}"/>
    <cellStyle name="Normal 18 23" xfId="3045" xr:uid="{00000000-0005-0000-0000-000087190000}"/>
    <cellStyle name="Normal 18 24" xfId="5900" xr:uid="{00000000-0005-0000-0000-000088190000}"/>
    <cellStyle name="Normal 18 3" xfId="2192" xr:uid="{00000000-0005-0000-0000-000089190000}"/>
    <cellStyle name="Normal 18 3 2" xfId="4256" xr:uid="{00000000-0005-0000-0000-00008A190000}"/>
    <cellStyle name="Normal 18 3 3" xfId="4771" xr:uid="{00000000-0005-0000-0000-00008B190000}"/>
    <cellStyle name="Normal 18 3_4.2 kt. samtrygg 2010" xfId="9485" xr:uid="{00000000-0005-0000-0000-00008C190000}"/>
    <cellStyle name="Normal 18 4" xfId="2193" xr:uid="{00000000-0005-0000-0000-00008D190000}"/>
    <cellStyle name="Normal 18 4 2" xfId="4241" xr:uid="{00000000-0005-0000-0000-00008E190000}"/>
    <cellStyle name="Normal 18 4 3" xfId="4757" xr:uid="{00000000-0005-0000-0000-00008F190000}"/>
    <cellStyle name="Normal 18 4_4.2 kt. samtrygg 2010" xfId="8651" xr:uid="{00000000-0005-0000-0000-000090190000}"/>
    <cellStyle name="Normal 18 5" xfId="2194" xr:uid="{00000000-0005-0000-0000-000091190000}"/>
    <cellStyle name="Normal 18 5 2" xfId="4322" xr:uid="{00000000-0005-0000-0000-000092190000}"/>
    <cellStyle name="Normal 18 5 3" xfId="4836" xr:uid="{00000000-0005-0000-0000-000093190000}"/>
    <cellStyle name="Normal 18 5_4.2 kt. samtrygg 2010" xfId="9061" xr:uid="{00000000-0005-0000-0000-000094190000}"/>
    <cellStyle name="Normal 18 6" xfId="2195" xr:uid="{00000000-0005-0000-0000-000095190000}"/>
    <cellStyle name="Normal 18 6 2" xfId="4374" xr:uid="{00000000-0005-0000-0000-000096190000}"/>
    <cellStyle name="Normal 18 6 3" xfId="4887" xr:uid="{00000000-0005-0000-0000-000097190000}"/>
    <cellStyle name="Normal 18 6_4.2 kt. samtrygg 2010" xfId="9315" xr:uid="{00000000-0005-0000-0000-000098190000}"/>
    <cellStyle name="Normal 18 7" xfId="2196" xr:uid="{00000000-0005-0000-0000-000099190000}"/>
    <cellStyle name="Normal 18 7 2" xfId="4381" xr:uid="{00000000-0005-0000-0000-00009A190000}"/>
    <cellStyle name="Normal 18 7 3" xfId="4893" xr:uid="{00000000-0005-0000-0000-00009B190000}"/>
    <cellStyle name="Normal 18 7_4.2 kt. samtrygg 2010" xfId="9413" xr:uid="{00000000-0005-0000-0000-00009C190000}"/>
    <cellStyle name="Normal 18 8" xfId="2197" xr:uid="{00000000-0005-0000-0000-00009D190000}"/>
    <cellStyle name="Normal 18 8 2" xfId="4434" xr:uid="{00000000-0005-0000-0000-00009E190000}"/>
    <cellStyle name="Normal 18 8 3" xfId="4945" xr:uid="{00000000-0005-0000-0000-00009F190000}"/>
    <cellStyle name="Normal 18 8_4.2 kt. samtrygg 2010" xfId="9168" xr:uid="{00000000-0005-0000-0000-0000A0190000}"/>
    <cellStyle name="Normal 18 9" xfId="2198" xr:uid="{00000000-0005-0000-0000-0000A1190000}"/>
    <cellStyle name="Normal 18 9 2" xfId="4441" xr:uid="{00000000-0005-0000-0000-0000A2190000}"/>
    <cellStyle name="Normal 18 9 3" xfId="4951" xr:uid="{00000000-0005-0000-0000-0000A3190000}"/>
    <cellStyle name="Normal 18 9_4.2 kt. samtrygg 2010" xfId="8723" xr:uid="{00000000-0005-0000-0000-0000A4190000}"/>
    <cellStyle name="Normal 18_4.2 kt. samtrygg 2010" xfId="8745" xr:uid="{00000000-0005-0000-0000-0000A5190000}"/>
    <cellStyle name="Normal 19" xfId="4188" xr:uid="{00000000-0005-0000-0000-0000A6190000}"/>
    <cellStyle name="Normal 19 10" xfId="2200" xr:uid="{00000000-0005-0000-0000-0000A7190000}"/>
    <cellStyle name="Normal 19 10 2" xfId="4494" xr:uid="{00000000-0005-0000-0000-0000A8190000}"/>
    <cellStyle name="Normal 19 10 3" xfId="5003" xr:uid="{00000000-0005-0000-0000-0000A9190000}"/>
    <cellStyle name="Normal 19 10_4.2 kt. samtrygg 2010" xfId="8650" xr:uid="{00000000-0005-0000-0000-0000AA190000}"/>
    <cellStyle name="Normal 19 11" xfId="2201" xr:uid="{00000000-0005-0000-0000-0000AB190000}"/>
    <cellStyle name="Normal 19 11 2" xfId="4524" xr:uid="{00000000-0005-0000-0000-0000AC190000}"/>
    <cellStyle name="Normal 19 11 3" xfId="5032" xr:uid="{00000000-0005-0000-0000-0000AD190000}"/>
    <cellStyle name="Normal 19 11_4.2 kt. samtrygg 2010" xfId="9162" xr:uid="{00000000-0005-0000-0000-0000AE190000}"/>
    <cellStyle name="Normal 19 12" xfId="2202" xr:uid="{00000000-0005-0000-0000-0000AF190000}"/>
    <cellStyle name="Normal 19 12 2" xfId="4554" xr:uid="{00000000-0005-0000-0000-0000B0190000}"/>
    <cellStyle name="Normal 19 12 3" xfId="5061" xr:uid="{00000000-0005-0000-0000-0000B1190000}"/>
    <cellStyle name="Normal 19 12_4.2 kt. samtrygg 2010" xfId="8897" xr:uid="{00000000-0005-0000-0000-0000B2190000}"/>
    <cellStyle name="Normal 19 13" xfId="2203" xr:uid="{00000000-0005-0000-0000-0000B3190000}"/>
    <cellStyle name="Normal 19 13 2" xfId="4583" xr:uid="{00000000-0005-0000-0000-0000B4190000}"/>
    <cellStyle name="Normal 19 13 3" xfId="5089" xr:uid="{00000000-0005-0000-0000-0000B5190000}"/>
    <cellStyle name="Normal 19 13_4.2 kt. samtrygg 2010" xfId="9834" xr:uid="{00000000-0005-0000-0000-0000B6190000}"/>
    <cellStyle name="Normal 19 14" xfId="2204" xr:uid="{00000000-0005-0000-0000-0000B7190000}"/>
    <cellStyle name="Normal 19 14 2" xfId="4606" xr:uid="{00000000-0005-0000-0000-0000B8190000}"/>
    <cellStyle name="Normal 19 14 3" xfId="5111" xr:uid="{00000000-0005-0000-0000-0000B9190000}"/>
    <cellStyle name="Normal 19 14_4.2 kt. samtrygg 2010" xfId="10194" xr:uid="{00000000-0005-0000-0000-0000BA190000}"/>
    <cellStyle name="Normal 19 15" xfId="2205" xr:uid="{00000000-0005-0000-0000-0000BB190000}"/>
    <cellStyle name="Normal 19 15 2" xfId="4623" xr:uid="{00000000-0005-0000-0000-0000BC190000}"/>
    <cellStyle name="Normal 19 15 3" xfId="5126" xr:uid="{00000000-0005-0000-0000-0000BD190000}"/>
    <cellStyle name="Normal 19 15_4.2 kt. samtrygg 2010" xfId="10014" xr:uid="{00000000-0005-0000-0000-0000BE190000}"/>
    <cellStyle name="Normal 19 16" xfId="2206" xr:uid="{00000000-0005-0000-0000-0000BF190000}"/>
    <cellStyle name="Normal 19 16 2" xfId="4666" xr:uid="{00000000-0005-0000-0000-0000C0190000}"/>
    <cellStyle name="Normal 19 16 2 2" xfId="5396" xr:uid="{00000000-0005-0000-0000-0000C1190000}"/>
    <cellStyle name="Normal 19 16 2 3" xfId="6037" xr:uid="{00000000-0005-0000-0000-0000C2190000}"/>
    <cellStyle name="Normal 19 16 2 4" xfId="8475" xr:uid="{00000000-0005-0000-0000-0000C3190000}"/>
    <cellStyle name="Normal 19 16 2_4.2 kt. samtrygg 2010" xfId="8574" xr:uid="{00000000-0005-0000-0000-0000C4190000}"/>
    <cellStyle name="Normal 19 16 3" xfId="5168" xr:uid="{00000000-0005-0000-0000-0000C5190000}"/>
    <cellStyle name="Normal 19 16 3 2" xfId="5512" xr:uid="{00000000-0005-0000-0000-0000C6190000}"/>
    <cellStyle name="Normal 19 16 3 3" xfId="6098" xr:uid="{00000000-0005-0000-0000-0000C7190000}"/>
    <cellStyle name="Normal 19 16 3 4" xfId="8536" xr:uid="{00000000-0005-0000-0000-0000C8190000}"/>
    <cellStyle name="Normal 19 16 3_4.2 kt. samtrygg 2010" xfId="8834" xr:uid="{00000000-0005-0000-0000-0000C9190000}"/>
    <cellStyle name="Normal 19 16 4" xfId="5698" xr:uid="{00000000-0005-0000-0000-0000CA190000}"/>
    <cellStyle name="Normal 19 16 5" xfId="5476" xr:uid="{00000000-0005-0000-0000-0000CB190000}"/>
    <cellStyle name="Normal 19 16 6" xfId="5324" xr:uid="{00000000-0005-0000-0000-0000CC190000}"/>
    <cellStyle name="Normal 19 16 7" xfId="5260" xr:uid="{00000000-0005-0000-0000-0000CD190000}"/>
    <cellStyle name="Normal 19 16 8" xfId="5326" xr:uid="{00000000-0005-0000-0000-0000CE190000}"/>
    <cellStyle name="Normal 19 16 9" xfId="5527" xr:uid="{00000000-0005-0000-0000-0000CF190000}"/>
    <cellStyle name="Normal 19 16_4.2 kt. samtrygg 2010" xfId="9219" xr:uid="{00000000-0005-0000-0000-0000D0190000}"/>
    <cellStyle name="Normal 19 17" xfId="2207" xr:uid="{00000000-0005-0000-0000-0000D1190000}"/>
    <cellStyle name="Normal 19 17 2" xfId="4668" xr:uid="{00000000-0005-0000-0000-0000D2190000}"/>
    <cellStyle name="Normal 19 17 3" xfId="5170" xr:uid="{00000000-0005-0000-0000-0000D3190000}"/>
    <cellStyle name="Normal 19 17_4.2 kt. samtrygg 2010" xfId="9617" xr:uid="{00000000-0005-0000-0000-0000D4190000}"/>
    <cellStyle name="Normal 19 18" xfId="2982" xr:uid="{00000000-0005-0000-0000-0000D5190000}"/>
    <cellStyle name="Normal 19 18 2" xfId="4714" xr:uid="{00000000-0005-0000-0000-0000D6190000}"/>
    <cellStyle name="Normal 19 18 3" xfId="5215" xr:uid="{00000000-0005-0000-0000-0000D7190000}"/>
    <cellStyle name="Normal 19 18_4.2 kt. samtrygg 2010" xfId="10009" xr:uid="{00000000-0005-0000-0000-0000D8190000}"/>
    <cellStyle name="Normal 19 19" xfId="3031" xr:uid="{00000000-0005-0000-0000-0000D9190000}"/>
    <cellStyle name="Normal 19 2" xfId="2199" xr:uid="{00000000-0005-0000-0000-0000DA190000}"/>
    <cellStyle name="Normal 19 2 2" xfId="4225" xr:uid="{00000000-0005-0000-0000-0000DB190000}"/>
    <cellStyle name="Normal 19 2 2 2" xfId="5325" xr:uid="{00000000-0005-0000-0000-0000DC190000}"/>
    <cellStyle name="Normal 19 2 2 3" xfId="5996" xr:uid="{00000000-0005-0000-0000-0000DD190000}"/>
    <cellStyle name="Normal 19 2 2 4" xfId="8435" xr:uid="{00000000-0005-0000-0000-0000DE190000}"/>
    <cellStyle name="Normal 19 2 2_4.2 kt. samtrygg 2010" xfId="9158" xr:uid="{00000000-0005-0000-0000-0000DF190000}"/>
    <cellStyle name="Normal 19 2 3" xfId="4742" xr:uid="{00000000-0005-0000-0000-0000E0190000}"/>
    <cellStyle name="Normal 19 2 3 2" xfId="5894" xr:uid="{00000000-0005-0000-0000-0000E1190000}"/>
    <cellStyle name="Normal 19 2 3 3" xfId="6058" xr:uid="{00000000-0005-0000-0000-0000E2190000}"/>
    <cellStyle name="Normal 19 2 3 4" xfId="8496" xr:uid="{00000000-0005-0000-0000-0000E3190000}"/>
    <cellStyle name="Normal 19 2 3_4.2 kt. samtrygg 2010" xfId="8733" xr:uid="{00000000-0005-0000-0000-0000E4190000}"/>
    <cellStyle name="Normal 19 2 4" xfId="5582" xr:uid="{00000000-0005-0000-0000-0000E5190000}"/>
    <cellStyle name="Normal 19 2 5" xfId="5243" xr:uid="{00000000-0005-0000-0000-0000E6190000}"/>
    <cellStyle name="Normal 19 2 6" xfId="5839" xr:uid="{00000000-0005-0000-0000-0000E7190000}"/>
    <cellStyle name="Normal 19 2 7" xfId="5708" xr:uid="{00000000-0005-0000-0000-0000E8190000}"/>
    <cellStyle name="Normal 19 2 8" xfId="5413" xr:uid="{00000000-0005-0000-0000-0000E9190000}"/>
    <cellStyle name="Normal 19 2 9" xfId="5432" xr:uid="{00000000-0005-0000-0000-0000EA190000}"/>
    <cellStyle name="Normal 19 2_4.2 kt. samtrygg 2010" xfId="9258" xr:uid="{00000000-0005-0000-0000-0000EB190000}"/>
    <cellStyle name="Normal 19 20" xfId="2979" xr:uid="{00000000-0005-0000-0000-0000EC190000}"/>
    <cellStyle name="Normal 19 21" xfId="3034" xr:uid="{00000000-0005-0000-0000-0000ED190000}"/>
    <cellStyle name="Normal 19 22" xfId="2975" xr:uid="{00000000-0005-0000-0000-0000EE190000}"/>
    <cellStyle name="Normal 19 23" xfId="3038" xr:uid="{00000000-0005-0000-0000-0000EF190000}"/>
    <cellStyle name="Normal 19 24" xfId="5374" xr:uid="{00000000-0005-0000-0000-0000F0190000}"/>
    <cellStyle name="Normal 19 3" xfId="2209" xr:uid="{00000000-0005-0000-0000-0000F1190000}"/>
    <cellStyle name="Normal 19 3 2" xfId="4257" xr:uid="{00000000-0005-0000-0000-0000F2190000}"/>
    <cellStyle name="Normal 19 3 3" xfId="4772" xr:uid="{00000000-0005-0000-0000-0000F3190000}"/>
    <cellStyle name="Normal 19 3_4.2 kt. samtrygg 2010" xfId="9185" xr:uid="{00000000-0005-0000-0000-0000F4190000}"/>
    <cellStyle name="Normal 19 4" xfId="2210" xr:uid="{00000000-0005-0000-0000-0000F5190000}"/>
    <cellStyle name="Normal 19 4 2" xfId="4314" xr:uid="{00000000-0005-0000-0000-0000F6190000}"/>
    <cellStyle name="Normal 19 4 3" xfId="4829" xr:uid="{00000000-0005-0000-0000-0000F7190000}"/>
    <cellStyle name="Normal 19 4_4.2 kt. samtrygg 2010" xfId="8697" xr:uid="{00000000-0005-0000-0000-0000F8190000}"/>
    <cellStyle name="Normal 19 5" xfId="2211" xr:uid="{00000000-0005-0000-0000-0000F9190000}"/>
    <cellStyle name="Normal 19 5 2" xfId="4344" xr:uid="{00000000-0005-0000-0000-0000FA190000}"/>
    <cellStyle name="Normal 19 5 3" xfId="4858" xr:uid="{00000000-0005-0000-0000-0000FB190000}"/>
    <cellStyle name="Normal 19 5_4.2 kt. samtrygg 2010" xfId="9489" xr:uid="{00000000-0005-0000-0000-0000FC190000}"/>
    <cellStyle name="Normal 19 6" xfId="2212" xr:uid="{00000000-0005-0000-0000-0000FD190000}"/>
    <cellStyle name="Normal 19 6 2" xfId="4373" xr:uid="{00000000-0005-0000-0000-0000FE190000}"/>
    <cellStyle name="Normal 19 6 3" xfId="4886" xr:uid="{00000000-0005-0000-0000-0000FF190000}"/>
    <cellStyle name="Normal 19 6_4.2 kt. samtrygg 2010" xfId="9236" xr:uid="{00000000-0005-0000-0000-0000001A0000}"/>
    <cellStyle name="Normal 19 7" xfId="2213" xr:uid="{00000000-0005-0000-0000-0000011A0000}"/>
    <cellStyle name="Normal 19 7 2" xfId="4404" xr:uid="{00000000-0005-0000-0000-0000021A0000}"/>
    <cellStyle name="Normal 19 7 3" xfId="4916" xr:uid="{00000000-0005-0000-0000-0000031A0000}"/>
    <cellStyle name="Normal 19 7_4.2 kt. samtrygg 2010" xfId="9672" xr:uid="{00000000-0005-0000-0000-0000041A0000}"/>
    <cellStyle name="Normal 19 8" xfId="2214" xr:uid="{00000000-0005-0000-0000-0000051A0000}"/>
    <cellStyle name="Normal 19 8 2" xfId="4433" xr:uid="{00000000-0005-0000-0000-0000061A0000}"/>
    <cellStyle name="Normal 19 8 3" xfId="4944" xr:uid="{00000000-0005-0000-0000-0000071A0000}"/>
    <cellStyle name="Normal 19 8_4.2 kt. samtrygg 2010" xfId="8622" xr:uid="{00000000-0005-0000-0000-0000081A0000}"/>
    <cellStyle name="Normal 19 9" xfId="2215" xr:uid="{00000000-0005-0000-0000-0000091A0000}"/>
    <cellStyle name="Normal 19 9 2" xfId="4464" xr:uid="{00000000-0005-0000-0000-00000A1A0000}"/>
    <cellStyle name="Normal 19 9 3" xfId="4974" xr:uid="{00000000-0005-0000-0000-00000B1A0000}"/>
    <cellStyle name="Normal 19 9_4.2 kt. samtrygg 2010" xfId="9059" xr:uid="{00000000-0005-0000-0000-00000C1A0000}"/>
    <cellStyle name="Normal 19_4.2 kt. samtrygg 2010" xfId="8986" xr:uid="{00000000-0005-0000-0000-00000D1A0000}"/>
    <cellStyle name="Normal 2" xfId="4173" xr:uid="{00000000-0005-0000-0000-00000E1A0000}"/>
    <cellStyle name="Normal 2 10" xfId="4501" xr:uid="{00000000-0005-0000-0000-00000F1A0000}"/>
    <cellStyle name="Normal 2 11" xfId="4531" xr:uid="{00000000-0005-0000-0000-0000101A0000}"/>
    <cellStyle name="Normal 2 12" xfId="4560" xr:uid="{00000000-0005-0000-0000-0000111A0000}"/>
    <cellStyle name="Normal 2 13" xfId="4590" xr:uid="{00000000-0005-0000-0000-0000121A0000}"/>
    <cellStyle name="Normal 2 14" xfId="4613" xr:uid="{00000000-0005-0000-0000-0000131A0000}"/>
    <cellStyle name="Normal 2 15" xfId="4614" xr:uid="{00000000-0005-0000-0000-0000141A0000}"/>
    <cellStyle name="Normal 2 16" xfId="4673" xr:uid="{00000000-0005-0000-0000-0000151A0000}"/>
    <cellStyle name="Normal 2 17" xfId="4647" xr:uid="{00000000-0005-0000-0000-0000161A0000}"/>
    <cellStyle name="Normal 2 18" xfId="4720" xr:uid="{00000000-0005-0000-0000-0000171A0000}"/>
    <cellStyle name="Normal 2 19" xfId="7375" xr:uid="{00000000-0005-0000-0000-0000181A0000}"/>
    <cellStyle name="Normal 2 2" xfId="4210" xr:uid="{00000000-0005-0000-0000-0000191A0000}"/>
    <cellStyle name="Normal 2 2 2" xfId="6211" xr:uid="{00000000-0005-0000-0000-00001A1A0000}"/>
    <cellStyle name="Normal 2 2 2 2" xfId="6212" xr:uid="{00000000-0005-0000-0000-00001B1A0000}"/>
    <cellStyle name="Normal 2 2 2 3" xfId="7376" xr:uid="{00000000-0005-0000-0000-00001C1A0000}"/>
    <cellStyle name="Normal 2 2 2_4.2 kt. samtrygg 2010" xfId="8579" xr:uid="{00000000-0005-0000-0000-00001D1A0000}"/>
    <cellStyle name="Normal 2 2 3" xfId="6213" xr:uid="{00000000-0005-0000-0000-00001E1A0000}"/>
    <cellStyle name="Normal 2 2 3 2" xfId="7377" xr:uid="{00000000-0005-0000-0000-00001F1A0000}"/>
    <cellStyle name="Normal 2 2 3_4.2 kt. samtrygg 2010" xfId="8825" xr:uid="{00000000-0005-0000-0000-0000201A0000}"/>
    <cellStyle name="Normal 2 2 4" xfId="6210" xr:uid="{00000000-0005-0000-0000-0000211A0000}"/>
    <cellStyle name="Normal 2 2 4 2" xfId="7378" xr:uid="{00000000-0005-0000-0000-0000221A0000}"/>
    <cellStyle name="Normal 2 2 4_4.2 kt. samtrygg 2010" xfId="8774" xr:uid="{00000000-0005-0000-0000-0000231A0000}"/>
    <cellStyle name="Normal 2 2 5" xfId="7379" xr:uid="{00000000-0005-0000-0000-0000241A0000}"/>
    <cellStyle name="Normal 2 2_4.2 kt. samtrygg 2010" xfId="8607" xr:uid="{00000000-0005-0000-0000-0000251A0000}"/>
    <cellStyle name="Normal 2 20" xfId="7380" xr:uid="{00000000-0005-0000-0000-0000261A0000}"/>
    <cellStyle name="Normal 2 21" xfId="7381" xr:uid="{00000000-0005-0000-0000-0000271A0000}"/>
    <cellStyle name="Normal 2 22" xfId="7382" xr:uid="{00000000-0005-0000-0000-0000281A0000}"/>
    <cellStyle name="Normal 2 23" xfId="7383" xr:uid="{00000000-0005-0000-0000-0000291A0000}"/>
    <cellStyle name="Normal 2 24" xfId="7384" xr:uid="{00000000-0005-0000-0000-00002A1A0000}"/>
    <cellStyle name="Normal 2 25" xfId="7385" xr:uid="{00000000-0005-0000-0000-00002B1A0000}"/>
    <cellStyle name="Normal 2 26" xfId="7386" xr:uid="{00000000-0005-0000-0000-00002C1A0000}"/>
    <cellStyle name="Normal 2 27" xfId="7387" xr:uid="{00000000-0005-0000-0000-00002D1A0000}"/>
    <cellStyle name="Normal 2 28" xfId="7388" xr:uid="{00000000-0005-0000-0000-00002E1A0000}"/>
    <cellStyle name="Normal 2 29" xfId="7389" xr:uid="{00000000-0005-0000-0000-00002F1A0000}"/>
    <cellStyle name="Normal 2 3" xfId="4242" xr:uid="{00000000-0005-0000-0000-0000301A0000}"/>
    <cellStyle name="Normal 2 3 2" xfId="5702" xr:uid="{00000000-0005-0000-0000-0000311A0000}"/>
    <cellStyle name="Normal 2 3 2 2" xfId="6214" xr:uid="{00000000-0005-0000-0000-0000321A0000}"/>
    <cellStyle name="Normal 2 3 2 3" xfId="8545" xr:uid="{00000000-0005-0000-0000-0000331A0000}"/>
    <cellStyle name="Normal 2 3 2_4.2 kt. samtrygg 2010" xfId="10136" xr:uid="{00000000-0005-0000-0000-0000341A0000}"/>
    <cellStyle name="Normal 2 3 3" xfId="6010" xr:uid="{00000000-0005-0000-0000-0000351A0000}"/>
    <cellStyle name="Normal 2 3_4.2 kt. samtrygg 2010" xfId="9966" xr:uid="{00000000-0005-0000-0000-0000361A0000}"/>
    <cellStyle name="Normal 2 30" xfId="7390" xr:uid="{00000000-0005-0000-0000-0000371A0000}"/>
    <cellStyle name="Normal 2 31" xfId="7391" xr:uid="{00000000-0005-0000-0000-0000381A0000}"/>
    <cellStyle name="Normal 2 32" xfId="7392" xr:uid="{00000000-0005-0000-0000-0000391A0000}"/>
    <cellStyle name="Normal 2 33" xfId="7393" xr:uid="{00000000-0005-0000-0000-00003A1A0000}"/>
    <cellStyle name="Normal 2 34" xfId="7394" xr:uid="{00000000-0005-0000-0000-00003B1A0000}"/>
    <cellStyle name="Normal 2 35" xfId="7395" xr:uid="{00000000-0005-0000-0000-00003C1A0000}"/>
    <cellStyle name="Normal 2 36" xfId="7396" xr:uid="{00000000-0005-0000-0000-00003D1A0000}"/>
    <cellStyle name="Normal 2 37" xfId="7397" xr:uid="{00000000-0005-0000-0000-00003E1A0000}"/>
    <cellStyle name="Normal 2 38" xfId="7398" xr:uid="{00000000-0005-0000-0000-00003F1A0000}"/>
    <cellStyle name="Normal 2 39" xfId="7399" xr:uid="{00000000-0005-0000-0000-0000401A0000}"/>
    <cellStyle name="Normal 2 4" xfId="4321" xr:uid="{00000000-0005-0000-0000-0000411A0000}"/>
    <cellStyle name="Normal 2 40" xfId="7400" xr:uid="{00000000-0005-0000-0000-0000421A0000}"/>
    <cellStyle name="Normal 2 41" xfId="7401" xr:uid="{00000000-0005-0000-0000-0000431A0000}"/>
    <cellStyle name="Normal 2 42" xfId="7402" xr:uid="{00000000-0005-0000-0000-0000441A0000}"/>
    <cellStyle name="Normal 2 5" xfId="4351" xr:uid="{00000000-0005-0000-0000-0000451A0000}"/>
    <cellStyle name="Normal 2 6" xfId="4380" xr:uid="{00000000-0005-0000-0000-0000461A0000}"/>
    <cellStyle name="Normal 2 7" xfId="4411" xr:uid="{00000000-0005-0000-0000-0000471A0000}"/>
    <cellStyle name="Normal 2 8" xfId="4440" xr:uid="{00000000-0005-0000-0000-0000481A0000}"/>
    <cellStyle name="Normal 2 9" xfId="4471" xr:uid="{00000000-0005-0000-0000-0000491A0000}"/>
    <cellStyle name="Normal 2_4.2 kt. samtrygg 2010" xfId="8900" xr:uid="{00000000-0005-0000-0000-00004A1A0000}"/>
    <cellStyle name="Normal 20" xfId="4189" xr:uid="{00000000-0005-0000-0000-00004B1A0000}"/>
    <cellStyle name="Normal 20 10" xfId="2217" xr:uid="{00000000-0005-0000-0000-00004C1A0000}"/>
    <cellStyle name="Normal 20 10 2" xfId="4493" xr:uid="{00000000-0005-0000-0000-00004D1A0000}"/>
    <cellStyle name="Normal 20 10 3" xfId="5002" xr:uid="{00000000-0005-0000-0000-00004E1A0000}"/>
    <cellStyle name="Normal 20 10_4.2 kt. samtrygg 2010" xfId="8727" xr:uid="{00000000-0005-0000-0000-00004F1A0000}"/>
    <cellStyle name="Normal 20 11" xfId="2218" xr:uid="{00000000-0005-0000-0000-0000501A0000}"/>
    <cellStyle name="Normal 20 11 2" xfId="4523" xr:uid="{00000000-0005-0000-0000-0000511A0000}"/>
    <cellStyle name="Normal 20 11 3" xfId="5031" xr:uid="{00000000-0005-0000-0000-0000521A0000}"/>
    <cellStyle name="Normal 20 11_4.2 kt. samtrygg 2010" xfId="8972" xr:uid="{00000000-0005-0000-0000-0000531A0000}"/>
    <cellStyle name="Normal 20 12" xfId="2219" xr:uid="{00000000-0005-0000-0000-0000541A0000}"/>
    <cellStyle name="Normal 20 12 2" xfId="4553" xr:uid="{00000000-0005-0000-0000-0000551A0000}"/>
    <cellStyle name="Normal 20 12 3" xfId="5060" xr:uid="{00000000-0005-0000-0000-0000561A0000}"/>
    <cellStyle name="Normal 20 12_4.2 kt. samtrygg 2010" xfId="9157" xr:uid="{00000000-0005-0000-0000-0000571A0000}"/>
    <cellStyle name="Normal 20 13" xfId="2220" xr:uid="{00000000-0005-0000-0000-0000581A0000}"/>
    <cellStyle name="Normal 20 13 2" xfId="4582" xr:uid="{00000000-0005-0000-0000-0000591A0000}"/>
    <cellStyle name="Normal 20 13 3" xfId="5088" xr:uid="{00000000-0005-0000-0000-00005A1A0000}"/>
    <cellStyle name="Normal 20 13_4.2 kt. samtrygg 2010" xfId="10210" xr:uid="{00000000-0005-0000-0000-00005B1A0000}"/>
    <cellStyle name="Normal 20 14" xfId="2221" xr:uid="{00000000-0005-0000-0000-00005C1A0000}"/>
    <cellStyle name="Normal 20 14 2" xfId="4605" xr:uid="{00000000-0005-0000-0000-00005D1A0000}"/>
    <cellStyle name="Normal 20 14 3" xfId="5110" xr:uid="{00000000-0005-0000-0000-00005E1A0000}"/>
    <cellStyle name="Normal 20 14_4.2 kt. samtrygg 2010" xfId="10106" xr:uid="{00000000-0005-0000-0000-00005F1A0000}"/>
    <cellStyle name="Normal 20 15" xfId="2222" xr:uid="{00000000-0005-0000-0000-0000601A0000}"/>
    <cellStyle name="Normal 20 15 2" xfId="4622" xr:uid="{00000000-0005-0000-0000-0000611A0000}"/>
    <cellStyle name="Normal 20 15 3" xfId="5125" xr:uid="{00000000-0005-0000-0000-0000621A0000}"/>
    <cellStyle name="Normal 20 15_4.2 kt. samtrygg 2010" xfId="9853" xr:uid="{00000000-0005-0000-0000-0000631A0000}"/>
    <cellStyle name="Normal 20 16" xfId="2223" xr:uid="{00000000-0005-0000-0000-0000641A0000}"/>
    <cellStyle name="Normal 20 16 2" xfId="4665" xr:uid="{00000000-0005-0000-0000-0000651A0000}"/>
    <cellStyle name="Normal 20 16 2 2" xfId="5253" xr:uid="{00000000-0005-0000-0000-0000661A0000}"/>
    <cellStyle name="Normal 20 16 2 3" xfId="6036" xr:uid="{00000000-0005-0000-0000-0000671A0000}"/>
    <cellStyle name="Normal 20 16 2 4" xfId="8474" xr:uid="{00000000-0005-0000-0000-0000681A0000}"/>
    <cellStyle name="Normal 20 16 2_4.2 kt. samtrygg 2010" xfId="10069" xr:uid="{00000000-0005-0000-0000-0000691A0000}"/>
    <cellStyle name="Normal 20 16 3" xfId="5167" xr:uid="{00000000-0005-0000-0000-00006A1A0000}"/>
    <cellStyle name="Normal 20 16 3 2" xfId="5525" xr:uid="{00000000-0005-0000-0000-00006B1A0000}"/>
    <cellStyle name="Normal 20 16 3 3" xfId="6097" xr:uid="{00000000-0005-0000-0000-00006C1A0000}"/>
    <cellStyle name="Normal 20 16 3 4" xfId="8535" xr:uid="{00000000-0005-0000-0000-00006D1A0000}"/>
    <cellStyle name="Normal 20 16 3_4.2 kt. samtrygg 2010" xfId="9270" xr:uid="{00000000-0005-0000-0000-00006E1A0000}"/>
    <cellStyle name="Normal 20 16 4" xfId="5824" xr:uid="{00000000-0005-0000-0000-00006F1A0000}"/>
    <cellStyle name="Normal 20 16 5" xfId="5311" xr:uid="{00000000-0005-0000-0000-0000701A0000}"/>
    <cellStyle name="Normal 20 16 6" xfId="5776" xr:uid="{00000000-0005-0000-0000-0000711A0000}"/>
    <cellStyle name="Normal 20 16 7" xfId="5942" xr:uid="{00000000-0005-0000-0000-0000721A0000}"/>
    <cellStyle name="Normal 20 16 8" xfId="5511" xr:uid="{00000000-0005-0000-0000-0000731A0000}"/>
    <cellStyle name="Normal 20 16 9" xfId="5657" xr:uid="{00000000-0005-0000-0000-0000741A0000}"/>
    <cellStyle name="Normal 20 16_4.2 kt. samtrygg 2010" xfId="9605" xr:uid="{00000000-0005-0000-0000-0000751A0000}"/>
    <cellStyle name="Normal 20 17" xfId="2224" xr:uid="{00000000-0005-0000-0000-0000761A0000}"/>
    <cellStyle name="Normal 20 17 2" xfId="4641" xr:uid="{00000000-0005-0000-0000-0000771A0000}"/>
    <cellStyle name="Normal 20 17 3" xfId="5144" xr:uid="{00000000-0005-0000-0000-0000781A0000}"/>
    <cellStyle name="Normal 20 17_4.2 kt. samtrygg 2010" xfId="9176" xr:uid="{00000000-0005-0000-0000-0000791A0000}"/>
    <cellStyle name="Normal 20 18" xfId="2987" xr:uid="{00000000-0005-0000-0000-00007A1A0000}"/>
    <cellStyle name="Normal 20 18 2" xfId="4713" xr:uid="{00000000-0005-0000-0000-00007B1A0000}"/>
    <cellStyle name="Normal 20 18 3" xfId="5214" xr:uid="{00000000-0005-0000-0000-00007C1A0000}"/>
    <cellStyle name="Normal 20 18_4.2 kt. samtrygg 2010" xfId="8703" xr:uid="{00000000-0005-0000-0000-00007D1A0000}"/>
    <cellStyle name="Normal 20 19" xfId="3025" xr:uid="{00000000-0005-0000-0000-00007E1A0000}"/>
    <cellStyle name="Normal 20 2" xfId="2216" xr:uid="{00000000-0005-0000-0000-00007F1A0000}"/>
    <cellStyle name="Normal 20 2 2" xfId="4226" xr:uid="{00000000-0005-0000-0000-0000801A0000}"/>
    <cellStyle name="Normal 20 2 2 2" xfId="5662" xr:uid="{00000000-0005-0000-0000-0000811A0000}"/>
    <cellStyle name="Normal 20 2 2 3" xfId="5997" xr:uid="{00000000-0005-0000-0000-0000821A0000}"/>
    <cellStyle name="Normal 20 2 2 4" xfId="8436" xr:uid="{00000000-0005-0000-0000-0000831A0000}"/>
    <cellStyle name="Normal 20 2 2_4.2 kt. samtrygg 2010" xfId="9470" xr:uid="{00000000-0005-0000-0000-0000841A0000}"/>
    <cellStyle name="Normal 20 2 3" xfId="4743" xr:uid="{00000000-0005-0000-0000-0000851A0000}"/>
    <cellStyle name="Normal 20 2 3 2" xfId="5673" xr:uid="{00000000-0005-0000-0000-0000861A0000}"/>
    <cellStyle name="Normal 20 2 3 3" xfId="6059" xr:uid="{00000000-0005-0000-0000-0000871A0000}"/>
    <cellStyle name="Normal 20 2 3 4" xfId="8497" xr:uid="{00000000-0005-0000-0000-0000881A0000}"/>
    <cellStyle name="Normal 20 2 3_4.2 kt. samtrygg 2010" xfId="9113" xr:uid="{00000000-0005-0000-0000-0000891A0000}"/>
    <cellStyle name="Normal 20 2 4" xfId="5339" xr:uid="{00000000-0005-0000-0000-00008A1A0000}"/>
    <cellStyle name="Normal 20 2 5" xfId="5706" xr:uid="{00000000-0005-0000-0000-00008B1A0000}"/>
    <cellStyle name="Normal 20 2 6" xfId="5335" xr:uid="{00000000-0005-0000-0000-00008C1A0000}"/>
    <cellStyle name="Normal 20 2 7" xfId="5261" xr:uid="{00000000-0005-0000-0000-00008D1A0000}"/>
    <cellStyle name="Normal 20 2 8" xfId="5406" xr:uid="{00000000-0005-0000-0000-00008E1A0000}"/>
    <cellStyle name="Normal 20 2 9" xfId="5580" xr:uid="{00000000-0005-0000-0000-00008F1A0000}"/>
    <cellStyle name="Normal 20 2_4.2 kt. samtrygg 2010" xfId="9787" xr:uid="{00000000-0005-0000-0000-0000901A0000}"/>
    <cellStyle name="Normal 20 20" xfId="2985" xr:uid="{00000000-0005-0000-0000-0000911A0000}"/>
    <cellStyle name="Normal 20 21" xfId="3027" xr:uid="{00000000-0005-0000-0000-0000921A0000}"/>
    <cellStyle name="Normal 20 22" xfId="2983" xr:uid="{00000000-0005-0000-0000-0000931A0000}"/>
    <cellStyle name="Normal 20 23" xfId="3030" xr:uid="{00000000-0005-0000-0000-0000941A0000}"/>
    <cellStyle name="Normal 20 24" xfId="5869" xr:uid="{00000000-0005-0000-0000-0000951A0000}"/>
    <cellStyle name="Normal 20 3" xfId="2226" xr:uid="{00000000-0005-0000-0000-0000961A0000}"/>
    <cellStyle name="Normal 20 3 2" xfId="4258" xr:uid="{00000000-0005-0000-0000-0000971A0000}"/>
    <cellStyle name="Normal 20 3 3" xfId="4773" xr:uid="{00000000-0005-0000-0000-0000981A0000}"/>
    <cellStyle name="Normal 20 3_4.2 kt. samtrygg 2010" xfId="8701" xr:uid="{00000000-0005-0000-0000-0000991A0000}"/>
    <cellStyle name="Normal 20 4" xfId="2227" xr:uid="{00000000-0005-0000-0000-00009A1A0000}"/>
    <cellStyle name="Normal 20 4 2" xfId="4313" xr:uid="{00000000-0005-0000-0000-00009B1A0000}"/>
    <cellStyle name="Normal 20 4 3" xfId="4828" xr:uid="{00000000-0005-0000-0000-00009C1A0000}"/>
    <cellStyle name="Normal 20 4_4.2 kt. samtrygg 2010" xfId="8910" xr:uid="{00000000-0005-0000-0000-00009D1A0000}"/>
    <cellStyle name="Normal 20 5" xfId="2228" xr:uid="{00000000-0005-0000-0000-00009E1A0000}"/>
    <cellStyle name="Normal 20 5 2" xfId="4343" xr:uid="{00000000-0005-0000-0000-00009F1A0000}"/>
    <cellStyle name="Normal 20 5 3" xfId="4857" xr:uid="{00000000-0005-0000-0000-0000A01A0000}"/>
    <cellStyle name="Normal 20 5_4.2 kt. samtrygg 2010" xfId="9406" xr:uid="{00000000-0005-0000-0000-0000A11A0000}"/>
    <cellStyle name="Normal 20 6" xfId="2229" xr:uid="{00000000-0005-0000-0000-0000A21A0000}"/>
    <cellStyle name="Normal 20 6 2" xfId="4372" xr:uid="{00000000-0005-0000-0000-0000A31A0000}"/>
    <cellStyle name="Normal 20 6 3" xfId="4885" xr:uid="{00000000-0005-0000-0000-0000A41A0000}"/>
    <cellStyle name="Normal 20 6_4.2 kt. samtrygg 2010" xfId="9548" xr:uid="{00000000-0005-0000-0000-0000A51A0000}"/>
    <cellStyle name="Normal 20 7" xfId="2230" xr:uid="{00000000-0005-0000-0000-0000A61A0000}"/>
    <cellStyle name="Normal 20 7 2" xfId="4403" xr:uid="{00000000-0005-0000-0000-0000A71A0000}"/>
    <cellStyle name="Normal 20 7 3" xfId="4915" xr:uid="{00000000-0005-0000-0000-0000A81A0000}"/>
    <cellStyle name="Normal 20 7_4.2 kt. samtrygg 2010" xfId="9978" xr:uid="{00000000-0005-0000-0000-0000A91A0000}"/>
    <cellStyle name="Normal 20 8" xfId="2231" xr:uid="{00000000-0005-0000-0000-0000AA1A0000}"/>
    <cellStyle name="Normal 20 8 2" xfId="4432" xr:uid="{00000000-0005-0000-0000-0000AB1A0000}"/>
    <cellStyle name="Normal 20 8 3" xfId="4943" xr:uid="{00000000-0005-0000-0000-0000AC1A0000}"/>
    <cellStyle name="Normal 20 8_4.2 kt. samtrygg 2010" xfId="9556" xr:uid="{00000000-0005-0000-0000-0000AD1A0000}"/>
    <cellStyle name="Normal 20 9" xfId="2232" xr:uid="{00000000-0005-0000-0000-0000AE1A0000}"/>
    <cellStyle name="Normal 20 9 2" xfId="4463" xr:uid="{00000000-0005-0000-0000-0000AF1A0000}"/>
    <cellStyle name="Normal 20 9 3" xfId="4973" xr:uid="{00000000-0005-0000-0000-0000B01A0000}"/>
    <cellStyle name="Normal 20 9_4.2 kt. samtrygg 2010" xfId="9283" xr:uid="{00000000-0005-0000-0000-0000B11A0000}"/>
    <cellStyle name="Normal 20_4.2 kt. samtrygg 2010" xfId="9399" xr:uid="{00000000-0005-0000-0000-0000B21A0000}"/>
    <cellStyle name="Normal 21" xfId="4190" xr:uid="{00000000-0005-0000-0000-0000B31A0000}"/>
    <cellStyle name="Normal 21 10" xfId="2234" xr:uid="{00000000-0005-0000-0000-0000B41A0000}"/>
    <cellStyle name="Normal 21 10 2" xfId="4492" xr:uid="{00000000-0005-0000-0000-0000B51A0000}"/>
    <cellStyle name="Normal 21 10 3" xfId="5001" xr:uid="{00000000-0005-0000-0000-0000B61A0000}"/>
    <cellStyle name="Normal 21 10_4.2 kt. samtrygg 2010" xfId="9815" xr:uid="{00000000-0005-0000-0000-0000B71A0000}"/>
    <cellStyle name="Normal 21 11" xfId="2235" xr:uid="{00000000-0005-0000-0000-0000B81A0000}"/>
    <cellStyle name="Normal 21 11 2" xfId="4522" xr:uid="{00000000-0005-0000-0000-0000B91A0000}"/>
    <cellStyle name="Normal 21 11 3" xfId="5030" xr:uid="{00000000-0005-0000-0000-0000BA1A0000}"/>
    <cellStyle name="Normal 21 11_4.2 kt. samtrygg 2010" xfId="9860" xr:uid="{00000000-0005-0000-0000-0000BB1A0000}"/>
    <cellStyle name="Normal 21 12" xfId="2236" xr:uid="{00000000-0005-0000-0000-0000BC1A0000}"/>
    <cellStyle name="Normal 21 12 2" xfId="4552" xr:uid="{00000000-0005-0000-0000-0000BD1A0000}"/>
    <cellStyle name="Normal 21 12 3" xfId="5059" xr:uid="{00000000-0005-0000-0000-0000BE1A0000}"/>
    <cellStyle name="Normal 21 12_4.2 kt. samtrygg 2010" xfId="8750" xr:uid="{00000000-0005-0000-0000-0000BF1A0000}"/>
    <cellStyle name="Normal 21 13" xfId="2237" xr:uid="{00000000-0005-0000-0000-0000C01A0000}"/>
    <cellStyle name="Normal 21 13 2" xfId="4581" xr:uid="{00000000-0005-0000-0000-0000C11A0000}"/>
    <cellStyle name="Normal 21 13 3" xfId="5087" xr:uid="{00000000-0005-0000-0000-0000C21A0000}"/>
    <cellStyle name="Normal 21 13_4.2 kt. samtrygg 2010" xfId="9893" xr:uid="{00000000-0005-0000-0000-0000C31A0000}"/>
    <cellStyle name="Normal 21 14" xfId="2238" xr:uid="{00000000-0005-0000-0000-0000C41A0000}"/>
    <cellStyle name="Normal 21 14 2" xfId="4604" xr:uid="{00000000-0005-0000-0000-0000C51A0000}"/>
    <cellStyle name="Normal 21 14 3" xfId="5109" xr:uid="{00000000-0005-0000-0000-0000C61A0000}"/>
    <cellStyle name="Normal 21 14_4.2 kt. samtrygg 2010" xfId="9390" xr:uid="{00000000-0005-0000-0000-0000C71A0000}"/>
    <cellStyle name="Normal 21 15" xfId="2239" xr:uid="{00000000-0005-0000-0000-0000C81A0000}"/>
    <cellStyle name="Normal 21 15 2" xfId="4621" xr:uid="{00000000-0005-0000-0000-0000C91A0000}"/>
    <cellStyle name="Normal 21 15 3" xfId="5124" xr:uid="{00000000-0005-0000-0000-0000CA1A0000}"/>
    <cellStyle name="Normal 21 15_4.2 kt. samtrygg 2010" xfId="8974" xr:uid="{00000000-0005-0000-0000-0000CB1A0000}"/>
    <cellStyle name="Normal 21 16" xfId="2240" xr:uid="{00000000-0005-0000-0000-0000CC1A0000}"/>
    <cellStyle name="Normal 21 16 2" xfId="4664" xr:uid="{00000000-0005-0000-0000-0000CD1A0000}"/>
    <cellStyle name="Normal 21 16 2 2" xfId="5332" xr:uid="{00000000-0005-0000-0000-0000CE1A0000}"/>
    <cellStyle name="Normal 21 16 2 3" xfId="6035" xr:uid="{00000000-0005-0000-0000-0000CF1A0000}"/>
    <cellStyle name="Normal 21 16 2 4" xfId="8473" xr:uid="{00000000-0005-0000-0000-0000D01A0000}"/>
    <cellStyle name="Normal 21 16 2_4.2 kt. samtrygg 2010" xfId="9640" xr:uid="{00000000-0005-0000-0000-0000D11A0000}"/>
    <cellStyle name="Normal 21 16 3" xfId="5166" xr:uid="{00000000-0005-0000-0000-0000D21A0000}"/>
    <cellStyle name="Normal 21 16 3 2" xfId="5343" xr:uid="{00000000-0005-0000-0000-0000D31A0000}"/>
    <cellStyle name="Normal 21 16 3 3" xfId="6096" xr:uid="{00000000-0005-0000-0000-0000D41A0000}"/>
    <cellStyle name="Normal 21 16 3 4" xfId="8534" xr:uid="{00000000-0005-0000-0000-0000D51A0000}"/>
    <cellStyle name="Normal 21 16 3_4.2 kt. samtrygg 2010" xfId="10208" xr:uid="{00000000-0005-0000-0000-0000D61A0000}"/>
    <cellStyle name="Normal 21 16 4" xfId="5229" xr:uid="{00000000-0005-0000-0000-0000D71A0000}"/>
    <cellStyle name="Normal 21 16 5" xfId="5575" xr:uid="{00000000-0005-0000-0000-0000D81A0000}"/>
    <cellStyle name="Normal 21 16 6" xfId="5318" xr:uid="{00000000-0005-0000-0000-0000D91A0000}"/>
    <cellStyle name="Normal 21 16 7" xfId="5537" xr:uid="{00000000-0005-0000-0000-0000DA1A0000}"/>
    <cellStyle name="Normal 21 16 8" xfId="5466" xr:uid="{00000000-0005-0000-0000-0000DB1A0000}"/>
    <cellStyle name="Normal 21 16 9" xfId="5908" xr:uid="{00000000-0005-0000-0000-0000DC1A0000}"/>
    <cellStyle name="Normal 21 16_4.2 kt. samtrygg 2010" xfId="8832" xr:uid="{00000000-0005-0000-0000-0000DD1A0000}"/>
    <cellStyle name="Normal 21 17" xfId="2241" xr:uid="{00000000-0005-0000-0000-0000DE1A0000}"/>
    <cellStyle name="Normal 21 17 2" xfId="4642" xr:uid="{00000000-0005-0000-0000-0000DF1A0000}"/>
    <cellStyle name="Normal 21 17 3" xfId="5145" xr:uid="{00000000-0005-0000-0000-0000E01A0000}"/>
    <cellStyle name="Normal 21 17_4.2 kt. samtrygg 2010" xfId="10046" xr:uid="{00000000-0005-0000-0000-0000E11A0000}"/>
    <cellStyle name="Normal 21 18" xfId="2992" xr:uid="{00000000-0005-0000-0000-0000E21A0000}"/>
    <cellStyle name="Normal 21 18 2" xfId="4712" xr:uid="{00000000-0005-0000-0000-0000E31A0000}"/>
    <cellStyle name="Normal 21 18 3" xfId="5213" xr:uid="{00000000-0005-0000-0000-0000E41A0000}"/>
    <cellStyle name="Normal 21 18_4.2 kt. samtrygg 2010" xfId="9311" xr:uid="{00000000-0005-0000-0000-0000E51A0000}"/>
    <cellStyle name="Normal 21 19" xfId="3020" xr:uid="{00000000-0005-0000-0000-0000E61A0000}"/>
    <cellStyle name="Normal 21 2" xfId="2233" xr:uid="{00000000-0005-0000-0000-0000E71A0000}"/>
    <cellStyle name="Normal 21 2 2" xfId="4227" xr:uid="{00000000-0005-0000-0000-0000E81A0000}"/>
    <cellStyle name="Normal 21 2 2 2" xfId="5350" xr:uid="{00000000-0005-0000-0000-0000E91A0000}"/>
    <cellStyle name="Normal 21 2 2 3" xfId="5998" xr:uid="{00000000-0005-0000-0000-0000EA1A0000}"/>
    <cellStyle name="Normal 21 2 2 4" xfId="8437" xr:uid="{00000000-0005-0000-0000-0000EB1A0000}"/>
    <cellStyle name="Normal 21 2 2_4.2 kt. samtrygg 2010" xfId="8911" xr:uid="{00000000-0005-0000-0000-0000EC1A0000}"/>
    <cellStyle name="Normal 21 2 3" xfId="4744" xr:uid="{00000000-0005-0000-0000-0000ED1A0000}"/>
    <cellStyle name="Normal 21 2 3 2" xfId="5663" xr:uid="{00000000-0005-0000-0000-0000EE1A0000}"/>
    <cellStyle name="Normal 21 2 3 3" xfId="6060" xr:uid="{00000000-0005-0000-0000-0000EF1A0000}"/>
    <cellStyle name="Normal 21 2 3 4" xfId="8498" xr:uid="{00000000-0005-0000-0000-0000F01A0000}"/>
    <cellStyle name="Normal 21 2 3_4.2 kt. samtrygg 2010" xfId="8968" xr:uid="{00000000-0005-0000-0000-0000F11A0000}"/>
    <cellStyle name="Normal 21 2 4" xfId="5334" xr:uid="{00000000-0005-0000-0000-0000F21A0000}"/>
    <cellStyle name="Normal 21 2 5" xfId="5844" xr:uid="{00000000-0005-0000-0000-0000F31A0000}"/>
    <cellStyle name="Normal 21 2 6" xfId="5308" xr:uid="{00000000-0005-0000-0000-0000F41A0000}"/>
    <cellStyle name="Normal 21 2 7" xfId="5960" xr:uid="{00000000-0005-0000-0000-0000F51A0000}"/>
    <cellStyle name="Normal 21 2 8" xfId="5378" xr:uid="{00000000-0005-0000-0000-0000F61A0000}"/>
    <cellStyle name="Normal 21 2 9" xfId="5532" xr:uid="{00000000-0005-0000-0000-0000F71A0000}"/>
    <cellStyle name="Normal 21 2_4.2 kt. samtrygg 2010" xfId="10121" xr:uid="{00000000-0005-0000-0000-0000F81A0000}"/>
    <cellStyle name="Normal 21 20" xfId="2990" xr:uid="{00000000-0005-0000-0000-0000F91A0000}"/>
    <cellStyle name="Normal 21 21" xfId="3022" xr:uid="{00000000-0005-0000-0000-0000FA1A0000}"/>
    <cellStyle name="Normal 21 22" xfId="2988" xr:uid="{00000000-0005-0000-0000-0000FB1A0000}"/>
    <cellStyle name="Normal 21 23" xfId="3024" xr:uid="{00000000-0005-0000-0000-0000FC1A0000}"/>
    <cellStyle name="Normal 21 24" xfId="5352" xr:uid="{00000000-0005-0000-0000-0000FD1A0000}"/>
    <cellStyle name="Normal 21 3" xfId="2243" xr:uid="{00000000-0005-0000-0000-0000FE1A0000}"/>
    <cellStyle name="Normal 21 3 2" xfId="4259" xr:uid="{00000000-0005-0000-0000-0000FF1A0000}"/>
    <cellStyle name="Normal 21 3 3" xfId="4774" xr:uid="{00000000-0005-0000-0000-0000001B0000}"/>
    <cellStyle name="Normal 21 3_4.2 kt. samtrygg 2010" xfId="9867" xr:uid="{00000000-0005-0000-0000-0000011B0000}"/>
    <cellStyle name="Normal 21 4" xfId="2244" xr:uid="{00000000-0005-0000-0000-0000021B0000}"/>
    <cellStyle name="Normal 21 4 2" xfId="4312" xr:uid="{00000000-0005-0000-0000-0000031B0000}"/>
    <cellStyle name="Normal 21 4 3" xfId="4827" xr:uid="{00000000-0005-0000-0000-0000041B0000}"/>
    <cellStyle name="Normal 21 4_4.2 kt. samtrygg 2010" xfId="8833" xr:uid="{00000000-0005-0000-0000-0000051B0000}"/>
    <cellStyle name="Normal 21 5" xfId="2245" xr:uid="{00000000-0005-0000-0000-0000061B0000}"/>
    <cellStyle name="Normal 21 5 2" xfId="4342" xr:uid="{00000000-0005-0000-0000-0000071B0000}"/>
    <cellStyle name="Normal 21 5 3" xfId="4856" xr:uid="{00000000-0005-0000-0000-0000081B0000}"/>
    <cellStyle name="Normal 21 5_4.2 kt. samtrygg 2010" xfId="8751" xr:uid="{00000000-0005-0000-0000-0000091B0000}"/>
    <cellStyle name="Normal 21 6" xfId="2246" xr:uid="{00000000-0005-0000-0000-00000A1B0000}"/>
    <cellStyle name="Normal 21 6 2" xfId="4371" xr:uid="{00000000-0005-0000-0000-00000B1B0000}"/>
    <cellStyle name="Normal 21 6 3" xfId="4884" xr:uid="{00000000-0005-0000-0000-00000C1B0000}"/>
    <cellStyle name="Normal 21 6_4.2 kt. samtrygg 2010" xfId="8783" xr:uid="{00000000-0005-0000-0000-00000D1B0000}"/>
    <cellStyle name="Normal 21 7" xfId="2247" xr:uid="{00000000-0005-0000-0000-00000E1B0000}"/>
    <cellStyle name="Normal 21 7 2" xfId="4402" xr:uid="{00000000-0005-0000-0000-00000F1B0000}"/>
    <cellStyle name="Normal 21 7 3" xfId="4914" xr:uid="{00000000-0005-0000-0000-0000101B0000}"/>
    <cellStyle name="Normal 21 7_4.2 kt. samtrygg 2010" xfId="10064" xr:uid="{00000000-0005-0000-0000-0000111B0000}"/>
    <cellStyle name="Normal 21 8" xfId="2248" xr:uid="{00000000-0005-0000-0000-0000121B0000}"/>
    <cellStyle name="Normal 21 8 2" xfId="4431" xr:uid="{00000000-0005-0000-0000-0000131B0000}"/>
    <cellStyle name="Normal 21 8 3" xfId="4942" xr:uid="{00000000-0005-0000-0000-0000141B0000}"/>
    <cellStyle name="Normal 21 8_4.2 kt. samtrygg 2010" xfId="9958" xr:uid="{00000000-0005-0000-0000-0000151B0000}"/>
    <cellStyle name="Normal 21 9" xfId="2249" xr:uid="{00000000-0005-0000-0000-0000161B0000}"/>
    <cellStyle name="Normal 21 9 2" xfId="4462" xr:uid="{00000000-0005-0000-0000-0000171B0000}"/>
    <cellStyle name="Normal 21 9 3" xfId="4972" xr:uid="{00000000-0005-0000-0000-0000181B0000}"/>
    <cellStyle name="Normal 21 9_4.2 kt. samtrygg 2010" xfId="9544" xr:uid="{00000000-0005-0000-0000-0000191B0000}"/>
    <cellStyle name="Normal 21_4.2 kt. samtrygg 2010" xfId="9130" xr:uid="{00000000-0005-0000-0000-00001A1B0000}"/>
    <cellStyle name="Normal 22" xfId="4191" xr:uid="{00000000-0005-0000-0000-00001B1B0000}"/>
    <cellStyle name="Normal 22 10" xfId="2251" xr:uid="{00000000-0005-0000-0000-00001C1B0000}"/>
    <cellStyle name="Normal 22 10 2" xfId="4491" xr:uid="{00000000-0005-0000-0000-00001D1B0000}"/>
    <cellStyle name="Normal 22 10 3" xfId="5000" xr:uid="{00000000-0005-0000-0000-00001E1B0000}"/>
    <cellStyle name="Normal 22 10_4.2 kt. samtrygg 2010" xfId="9220" xr:uid="{00000000-0005-0000-0000-00001F1B0000}"/>
    <cellStyle name="Normal 22 11" xfId="2252" xr:uid="{00000000-0005-0000-0000-0000201B0000}"/>
    <cellStyle name="Normal 22 11 2" xfId="4521" xr:uid="{00000000-0005-0000-0000-0000211B0000}"/>
    <cellStyle name="Normal 22 11 3" xfId="5029" xr:uid="{00000000-0005-0000-0000-0000221B0000}"/>
    <cellStyle name="Normal 22 11_4.2 kt. samtrygg 2010" xfId="9959" xr:uid="{00000000-0005-0000-0000-0000231B0000}"/>
    <cellStyle name="Normal 22 12" xfId="2253" xr:uid="{00000000-0005-0000-0000-0000241B0000}"/>
    <cellStyle name="Normal 22 12 2" xfId="4551" xr:uid="{00000000-0005-0000-0000-0000251B0000}"/>
    <cellStyle name="Normal 22 12 3" xfId="5058" xr:uid="{00000000-0005-0000-0000-0000261B0000}"/>
    <cellStyle name="Normal 22 12_4.2 kt. samtrygg 2010" xfId="10010" xr:uid="{00000000-0005-0000-0000-0000271B0000}"/>
    <cellStyle name="Normal 22 13" xfId="2254" xr:uid="{00000000-0005-0000-0000-0000281B0000}"/>
    <cellStyle name="Normal 22 13 2" xfId="4580" xr:uid="{00000000-0005-0000-0000-0000291B0000}"/>
    <cellStyle name="Normal 22 13 3" xfId="5086" xr:uid="{00000000-0005-0000-0000-00002A1B0000}"/>
    <cellStyle name="Normal 22 13_4.2 kt. samtrygg 2010" xfId="8693" xr:uid="{00000000-0005-0000-0000-00002B1B0000}"/>
    <cellStyle name="Normal 22 14" xfId="2255" xr:uid="{00000000-0005-0000-0000-00002C1B0000}"/>
    <cellStyle name="Normal 22 14 2" xfId="4603" xr:uid="{00000000-0005-0000-0000-00002D1B0000}"/>
    <cellStyle name="Normal 22 14 3" xfId="5108" xr:uid="{00000000-0005-0000-0000-00002E1B0000}"/>
    <cellStyle name="Normal 22 14_4.2 kt. samtrygg 2010" xfId="9945" xr:uid="{00000000-0005-0000-0000-00002F1B0000}"/>
    <cellStyle name="Normal 22 15" xfId="2256" xr:uid="{00000000-0005-0000-0000-0000301B0000}"/>
    <cellStyle name="Normal 22 15 2" xfId="4620" xr:uid="{00000000-0005-0000-0000-0000311B0000}"/>
    <cellStyle name="Normal 22 15 3" xfId="5123" xr:uid="{00000000-0005-0000-0000-0000321B0000}"/>
    <cellStyle name="Normal 22 15_4.2 kt. samtrygg 2010" xfId="9988" xr:uid="{00000000-0005-0000-0000-0000331B0000}"/>
    <cellStyle name="Normal 22 16" xfId="2257" xr:uid="{00000000-0005-0000-0000-0000341B0000}"/>
    <cellStyle name="Normal 22 16 2" xfId="4663" xr:uid="{00000000-0005-0000-0000-0000351B0000}"/>
    <cellStyle name="Normal 22 16 2 2" xfId="5563" xr:uid="{00000000-0005-0000-0000-0000361B0000}"/>
    <cellStyle name="Normal 22 16 2 3" xfId="6034" xr:uid="{00000000-0005-0000-0000-0000371B0000}"/>
    <cellStyle name="Normal 22 16 2 4" xfId="8472" xr:uid="{00000000-0005-0000-0000-0000381B0000}"/>
    <cellStyle name="Normal 22 16 2_4.2 kt. samtrygg 2010" xfId="10185" xr:uid="{00000000-0005-0000-0000-0000391B0000}"/>
    <cellStyle name="Normal 22 16 3" xfId="5165" xr:uid="{00000000-0005-0000-0000-00003A1B0000}"/>
    <cellStyle name="Normal 22 16 3 2" xfId="5724" xr:uid="{00000000-0005-0000-0000-00003B1B0000}"/>
    <cellStyle name="Normal 22 16 3 3" xfId="6095" xr:uid="{00000000-0005-0000-0000-00003C1B0000}"/>
    <cellStyle name="Normal 22 16 3 4" xfId="8533" xr:uid="{00000000-0005-0000-0000-00003D1B0000}"/>
    <cellStyle name="Normal 22 16 3_4.2 kt. samtrygg 2010" xfId="10215" xr:uid="{00000000-0005-0000-0000-00003E1B0000}"/>
    <cellStyle name="Normal 22 16 4" xfId="5545" xr:uid="{00000000-0005-0000-0000-00003F1B0000}"/>
    <cellStyle name="Normal 22 16 5" xfId="5467" xr:uid="{00000000-0005-0000-0000-0000401B0000}"/>
    <cellStyle name="Normal 22 16 6" xfId="5901" xr:uid="{00000000-0005-0000-0000-0000411B0000}"/>
    <cellStyle name="Normal 22 16 7" xfId="5726" xr:uid="{00000000-0005-0000-0000-0000421B0000}"/>
    <cellStyle name="Normal 22 16 8" xfId="5411" xr:uid="{00000000-0005-0000-0000-0000431B0000}"/>
    <cellStyle name="Normal 22 16 9" xfId="5801" xr:uid="{00000000-0005-0000-0000-0000441B0000}"/>
    <cellStyle name="Normal 22 16_4.2 kt. samtrygg 2010" xfId="9392" xr:uid="{00000000-0005-0000-0000-0000451B0000}"/>
    <cellStyle name="Normal 22 17" xfId="2258" xr:uid="{00000000-0005-0000-0000-0000461B0000}"/>
    <cellStyle name="Normal 22 17 2" xfId="4643" xr:uid="{00000000-0005-0000-0000-0000471B0000}"/>
    <cellStyle name="Normal 22 17 3" xfId="5146" xr:uid="{00000000-0005-0000-0000-0000481B0000}"/>
    <cellStyle name="Normal 22 17_4.2 kt. samtrygg 2010" xfId="9846" xr:uid="{00000000-0005-0000-0000-0000491B0000}"/>
    <cellStyle name="Normal 22 18" xfId="2998" xr:uid="{00000000-0005-0000-0000-00004A1B0000}"/>
    <cellStyle name="Normal 22 18 2" xfId="4711" xr:uid="{00000000-0005-0000-0000-00004B1B0000}"/>
    <cellStyle name="Normal 22 18 3" xfId="5212" xr:uid="{00000000-0005-0000-0000-00004C1B0000}"/>
    <cellStyle name="Normal 22 18_4.2 kt. samtrygg 2010" xfId="8638" xr:uid="{00000000-0005-0000-0000-00004D1B0000}"/>
    <cellStyle name="Normal 22 19" xfId="3014" xr:uid="{00000000-0005-0000-0000-00004E1B0000}"/>
    <cellStyle name="Normal 22 2" xfId="2250" xr:uid="{00000000-0005-0000-0000-00004F1B0000}"/>
    <cellStyle name="Normal 22 2 2" xfId="4228" xr:uid="{00000000-0005-0000-0000-0000501B0000}"/>
    <cellStyle name="Normal 22 2 2 2" xfId="5283" xr:uid="{00000000-0005-0000-0000-0000511B0000}"/>
    <cellStyle name="Normal 22 2 2 3" xfId="5999" xr:uid="{00000000-0005-0000-0000-0000521B0000}"/>
    <cellStyle name="Normal 22 2 2 4" xfId="8438" xr:uid="{00000000-0005-0000-0000-0000531B0000}"/>
    <cellStyle name="Normal 22 2 2_4.2 kt. samtrygg 2010" xfId="9329" xr:uid="{00000000-0005-0000-0000-0000541B0000}"/>
    <cellStyle name="Normal 22 2 3" xfId="4745" xr:uid="{00000000-0005-0000-0000-0000551B0000}"/>
    <cellStyle name="Normal 22 2 3 2" xfId="5255" xr:uid="{00000000-0005-0000-0000-0000561B0000}"/>
    <cellStyle name="Normal 22 2 3 3" xfId="6061" xr:uid="{00000000-0005-0000-0000-0000571B0000}"/>
    <cellStyle name="Normal 22 2 3 4" xfId="8499" xr:uid="{00000000-0005-0000-0000-0000581B0000}"/>
    <cellStyle name="Normal 22 2 3_4.2 kt. samtrygg 2010" xfId="9480" xr:uid="{00000000-0005-0000-0000-0000591B0000}"/>
    <cellStyle name="Normal 22 2 4" xfId="5760" xr:uid="{00000000-0005-0000-0000-00005A1B0000}"/>
    <cellStyle name="Normal 22 2 5" xfId="5490" xr:uid="{00000000-0005-0000-0000-00005B1B0000}"/>
    <cellStyle name="Normal 22 2 6" xfId="5685" xr:uid="{00000000-0005-0000-0000-00005C1B0000}"/>
    <cellStyle name="Normal 22 2 7" xfId="5774" xr:uid="{00000000-0005-0000-0000-00005D1B0000}"/>
    <cellStyle name="Normal 22 2 8" xfId="5847" xr:uid="{00000000-0005-0000-0000-00005E1B0000}"/>
    <cellStyle name="Normal 22 2 9" xfId="5802" xr:uid="{00000000-0005-0000-0000-00005F1B0000}"/>
    <cellStyle name="Normal 22 2_4.2 kt. samtrygg 2010" xfId="9178" xr:uid="{00000000-0005-0000-0000-0000601B0000}"/>
    <cellStyle name="Normal 22 20" xfId="2996" xr:uid="{00000000-0005-0000-0000-0000611B0000}"/>
    <cellStyle name="Normal 22 21" xfId="3016" xr:uid="{00000000-0005-0000-0000-0000621B0000}"/>
    <cellStyle name="Normal 22 22" xfId="2994" xr:uid="{00000000-0005-0000-0000-0000631B0000}"/>
    <cellStyle name="Normal 22 23" xfId="3017" xr:uid="{00000000-0005-0000-0000-0000641B0000}"/>
    <cellStyle name="Normal 22 24" xfId="5276" xr:uid="{00000000-0005-0000-0000-0000651B0000}"/>
    <cellStyle name="Normal 22 3" xfId="2259" xr:uid="{00000000-0005-0000-0000-0000661B0000}"/>
    <cellStyle name="Normal 22 3 2" xfId="4260" xr:uid="{00000000-0005-0000-0000-0000671B0000}"/>
    <cellStyle name="Normal 22 3 3" xfId="4775" xr:uid="{00000000-0005-0000-0000-0000681B0000}"/>
    <cellStyle name="Normal 22 3_4.2 kt. samtrygg 2010" xfId="9949" xr:uid="{00000000-0005-0000-0000-0000691B0000}"/>
    <cellStyle name="Normal 22 4" xfId="2260" xr:uid="{00000000-0005-0000-0000-00006A1B0000}"/>
    <cellStyle name="Normal 22 4 2" xfId="4311" xr:uid="{00000000-0005-0000-0000-00006B1B0000}"/>
    <cellStyle name="Normal 22 4 3" xfId="4826" xr:uid="{00000000-0005-0000-0000-00006C1B0000}"/>
    <cellStyle name="Normal 22 4_4.2 kt. samtrygg 2010" xfId="10265" xr:uid="{00000000-0005-0000-0000-00006D1B0000}"/>
    <cellStyle name="Normal 22 5" xfId="2261" xr:uid="{00000000-0005-0000-0000-00006E1B0000}"/>
    <cellStyle name="Normal 22 5 2" xfId="4341" xr:uid="{00000000-0005-0000-0000-00006F1B0000}"/>
    <cellStyle name="Normal 22 5 3" xfId="4855" xr:uid="{00000000-0005-0000-0000-0000701B0000}"/>
    <cellStyle name="Normal 22 5_4.2 kt. samtrygg 2010" xfId="10012" xr:uid="{00000000-0005-0000-0000-0000711B0000}"/>
    <cellStyle name="Normal 22 6" xfId="2262" xr:uid="{00000000-0005-0000-0000-0000721B0000}"/>
    <cellStyle name="Normal 22 6 2" xfId="4370" xr:uid="{00000000-0005-0000-0000-0000731B0000}"/>
    <cellStyle name="Normal 22 6 3" xfId="4883" xr:uid="{00000000-0005-0000-0000-0000741B0000}"/>
    <cellStyle name="Normal 22 6_4.2 kt. samtrygg 2010" xfId="8588" xr:uid="{00000000-0005-0000-0000-0000751B0000}"/>
    <cellStyle name="Normal 22 7" xfId="2263" xr:uid="{00000000-0005-0000-0000-0000761B0000}"/>
    <cellStyle name="Normal 22 7 2" xfId="4401" xr:uid="{00000000-0005-0000-0000-0000771B0000}"/>
    <cellStyle name="Normal 22 7 3" xfId="4913" xr:uid="{00000000-0005-0000-0000-0000781B0000}"/>
    <cellStyle name="Normal 22 7_4.2 kt. samtrygg 2010" xfId="9547" xr:uid="{00000000-0005-0000-0000-0000791B0000}"/>
    <cellStyle name="Normal 22 8" xfId="2264" xr:uid="{00000000-0005-0000-0000-00007A1B0000}"/>
    <cellStyle name="Normal 22 8 2" xfId="4430" xr:uid="{00000000-0005-0000-0000-00007B1B0000}"/>
    <cellStyle name="Normal 22 8 3" xfId="4941" xr:uid="{00000000-0005-0000-0000-00007C1B0000}"/>
    <cellStyle name="Normal 22 8_4.2 kt. samtrygg 2010" xfId="9123" xr:uid="{00000000-0005-0000-0000-00007D1B0000}"/>
    <cellStyle name="Normal 22 9" xfId="2265" xr:uid="{00000000-0005-0000-0000-00007E1B0000}"/>
    <cellStyle name="Normal 22 9 2" xfId="4461" xr:uid="{00000000-0005-0000-0000-00007F1B0000}"/>
    <cellStyle name="Normal 22 9 3" xfId="4971" xr:uid="{00000000-0005-0000-0000-0000801B0000}"/>
    <cellStyle name="Normal 22 9_4.2 kt. samtrygg 2010" xfId="9132" xr:uid="{00000000-0005-0000-0000-0000811B0000}"/>
    <cellStyle name="Normal 22_4.2 kt. samtrygg 2010" xfId="9104" xr:uid="{00000000-0005-0000-0000-0000821B0000}"/>
    <cellStyle name="Normal 23" xfId="4192" xr:uid="{00000000-0005-0000-0000-0000831B0000}"/>
    <cellStyle name="Normal 23 10" xfId="2267" xr:uid="{00000000-0005-0000-0000-0000841B0000}"/>
    <cellStyle name="Normal 23 10 2" xfId="4490" xr:uid="{00000000-0005-0000-0000-0000851B0000}"/>
    <cellStyle name="Normal 23 10 3" xfId="4999" xr:uid="{00000000-0005-0000-0000-0000861B0000}"/>
    <cellStyle name="Normal 23 10_4.2 kt. samtrygg 2010" xfId="9187" xr:uid="{00000000-0005-0000-0000-0000871B0000}"/>
    <cellStyle name="Normal 23 11" xfId="2268" xr:uid="{00000000-0005-0000-0000-0000881B0000}"/>
    <cellStyle name="Normal 23 11 2" xfId="4520" xr:uid="{00000000-0005-0000-0000-0000891B0000}"/>
    <cellStyle name="Normal 23 11 3" xfId="5028" xr:uid="{00000000-0005-0000-0000-00008A1B0000}"/>
    <cellStyle name="Normal 23 11_4.2 kt. samtrygg 2010" xfId="9921" xr:uid="{00000000-0005-0000-0000-00008B1B0000}"/>
    <cellStyle name="Normal 23 12" xfId="2269" xr:uid="{00000000-0005-0000-0000-00008C1B0000}"/>
    <cellStyle name="Normal 23 12 2" xfId="4550" xr:uid="{00000000-0005-0000-0000-00008D1B0000}"/>
    <cellStyle name="Normal 23 12 3" xfId="5057" xr:uid="{00000000-0005-0000-0000-00008E1B0000}"/>
    <cellStyle name="Normal 23 12_4.2 kt. samtrygg 2010" xfId="8898" xr:uid="{00000000-0005-0000-0000-00008F1B0000}"/>
    <cellStyle name="Normal 23 13" xfId="2270" xr:uid="{00000000-0005-0000-0000-0000901B0000}"/>
    <cellStyle name="Normal 23 13 2" xfId="4579" xr:uid="{00000000-0005-0000-0000-0000911B0000}"/>
    <cellStyle name="Normal 23 13 3" xfId="5085" xr:uid="{00000000-0005-0000-0000-0000921B0000}"/>
    <cellStyle name="Normal 23 13_4.2 kt. samtrygg 2010" xfId="9887" xr:uid="{00000000-0005-0000-0000-0000931B0000}"/>
    <cellStyle name="Normal 23 14" xfId="2271" xr:uid="{00000000-0005-0000-0000-0000941B0000}"/>
    <cellStyle name="Normal 23 14 2" xfId="4602" xr:uid="{00000000-0005-0000-0000-0000951B0000}"/>
    <cellStyle name="Normal 23 14 3" xfId="5107" xr:uid="{00000000-0005-0000-0000-0000961B0000}"/>
    <cellStyle name="Normal 23 14_4.2 kt. samtrygg 2010" xfId="9268" xr:uid="{00000000-0005-0000-0000-0000971B0000}"/>
    <cellStyle name="Normal 23 15" xfId="2272" xr:uid="{00000000-0005-0000-0000-0000981B0000}"/>
    <cellStyle name="Normal 23 15 2" xfId="4619" xr:uid="{00000000-0005-0000-0000-0000991B0000}"/>
    <cellStyle name="Normal 23 15 3" xfId="5122" xr:uid="{00000000-0005-0000-0000-00009A1B0000}"/>
    <cellStyle name="Normal 23 15_4.2 kt. samtrygg 2010" xfId="9432" xr:uid="{00000000-0005-0000-0000-00009B1B0000}"/>
    <cellStyle name="Normal 23 16" xfId="2273" xr:uid="{00000000-0005-0000-0000-00009C1B0000}"/>
    <cellStyle name="Normal 23 16 2" xfId="4662" xr:uid="{00000000-0005-0000-0000-00009D1B0000}"/>
    <cellStyle name="Normal 23 16 2 2" xfId="5715" xr:uid="{00000000-0005-0000-0000-00009E1B0000}"/>
    <cellStyle name="Normal 23 16 2 3" xfId="6033" xr:uid="{00000000-0005-0000-0000-00009F1B0000}"/>
    <cellStyle name="Normal 23 16 2 4" xfId="8471" xr:uid="{00000000-0005-0000-0000-0000A01B0000}"/>
    <cellStyle name="Normal 23 16 2_4.2 kt. samtrygg 2010" xfId="9660" xr:uid="{00000000-0005-0000-0000-0000A11B0000}"/>
    <cellStyle name="Normal 23 16 3" xfId="5164" xr:uid="{00000000-0005-0000-0000-0000A21B0000}"/>
    <cellStyle name="Normal 23 16 3 2" xfId="5518" xr:uid="{00000000-0005-0000-0000-0000A31B0000}"/>
    <cellStyle name="Normal 23 16 3 3" xfId="6094" xr:uid="{00000000-0005-0000-0000-0000A41B0000}"/>
    <cellStyle name="Normal 23 16 3 4" xfId="8532" xr:uid="{00000000-0005-0000-0000-0000A51B0000}"/>
    <cellStyle name="Normal 23 16 3_4.2 kt. samtrygg 2010" xfId="9138" xr:uid="{00000000-0005-0000-0000-0000A61B0000}"/>
    <cellStyle name="Normal 23 16 4" xfId="5747" xr:uid="{00000000-0005-0000-0000-0000A71B0000}"/>
    <cellStyle name="Normal 23 16 5" xfId="5323" xr:uid="{00000000-0005-0000-0000-0000A81B0000}"/>
    <cellStyle name="Normal 23 16 6" xfId="5474" xr:uid="{00000000-0005-0000-0000-0000A91B0000}"/>
    <cellStyle name="Normal 23 16 7" xfId="5347" xr:uid="{00000000-0005-0000-0000-0000AA1B0000}"/>
    <cellStyle name="Normal 23 16 8" xfId="5554" xr:uid="{00000000-0005-0000-0000-0000AB1B0000}"/>
    <cellStyle name="Normal 23 16 9" xfId="5330" xr:uid="{00000000-0005-0000-0000-0000AC1B0000}"/>
    <cellStyle name="Normal 23 16_4.2 kt. samtrygg 2010" xfId="9519" xr:uid="{00000000-0005-0000-0000-0000AD1B0000}"/>
    <cellStyle name="Normal 23 17" xfId="2274" xr:uid="{00000000-0005-0000-0000-0000AE1B0000}"/>
    <cellStyle name="Normal 23 17 2" xfId="4640" xr:uid="{00000000-0005-0000-0000-0000AF1B0000}"/>
    <cellStyle name="Normal 23 17 3" xfId="5143" xr:uid="{00000000-0005-0000-0000-0000B01B0000}"/>
    <cellStyle name="Normal 23 17_4.2 kt. samtrygg 2010" xfId="9620" xr:uid="{00000000-0005-0000-0000-0000B11B0000}"/>
    <cellStyle name="Normal 23 18" xfId="3002" xr:uid="{00000000-0005-0000-0000-0000B21B0000}"/>
    <cellStyle name="Normal 23 18 2" xfId="4710" xr:uid="{00000000-0005-0000-0000-0000B31B0000}"/>
    <cellStyle name="Normal 23 18 3" xfId="5211" xr:uid="{00000000-0005-0000-0000-0000B41B0000}"/>
    <cellStyle name="Normal 23 18_4.2 kt. samtrygg 2010" xfId="10189" xr:uid="{00000000-0005-0000-0000-0000B51B0000}"/>
    <cellStyle name="Normal 23 19" xfId="3009" xr:uid="{00000000-0005-0000-0000-0000B61B0000}"/>
    <cellStyle name="Normal 23 2" xfId="2266" xr:uid="{00000000-0005-0000-0000-0000B71B0000}"/>
    <cellStyle name="Normal 23 2 2" xfId="4229" xr:uid="{00000000-0005-0000-0000-0000B81B0000}"/>
    <cellStyle name="Normal 23 2 2 2" xfId="5376" xr:uid="{00000000-0005-0000-0000-0000B91B0000}"/>
    <cellStyle name="Normal 23 2 2 3" xfId="6000" xr:uid="{00000000-0005-0000-0000-0000BA1B0000}"/>
    <cellStyle name="Normal 23 2 2 4" xfId="8439" xr:uid="{00000000-0005-0000-0000-0000BB1B0000}"/>
    <cellStyle name="Normal 23 2 2_4.2 kt. samtrygg 2010" xfId="8854" xr:uid="{00000000-0005-0000-0000-0000BC1B0000}"/>
    <cellStyle name="Normal 23 2 3" xfId="4746" xr:uid="{00000000-0005-0000-0000-0000BD1B0000}"/>
    <cellStyle name="Normal 23 2 3 2" xfId="5798" xr:uid="{00000000-0005-0000-0000-0000BE1B0000}"/>
    <cellStyle name="Normal 23 2 3 3" xfId="6062" xr:uid="{00000000-0005-0000-0000-0000BF1B0000}"/>
    <cellStyle name="Normal 23 2 3 4" xfId="8500" xr:uid="{00000000-0005-0000-0000-0000C01B0000}"/>
    <cellStyle name="Normal 23 2 3_4.2 kt. samtrygg 2010" xfId="9097" xr:uid="{00000000-0005-0000-0000-0000C11B0000}"/>
    <cellStyle name="Normal 23 2 4" xfId="5272" xr:uid="{00000000-0005-0000-0000-0000C21B0000}"/>
    <cellStyle name="Normal 23 2 5" xfId="5519" xr:uid="{00000000-0005-0000-0000-0000C31B0000}"/>
    <cellStyle name="Normal 23 2 6" xfId="5327" xr:uid="{00000000-0005-0000-0000-0000C41B0000}"/>
    <cellStyle name="Normal 23 2 7" xfId="5546" xr:uid="{00000000-0005-0000-0000-0000C51B0000}"/>
    <cellStyle name="Normal 23 2 8" xfId="5777" xr:uid="{00000000-0005-0000-0000-0000C61B0000}"/>
    <cellStyle name="Normal 23 2 9" xfId="5313" xr:uid="{00000000-0005-0000-0000-0000C71B0000}"/>
    <cellStyle name="Normal 23 2_4.2 kt. samtrygg 2010" xfId="9901" xr:uid="{00000000-0005-0000-0000-0000C81B0000}"/>
    <cellStyle name="Normal 23 20" xfId="3001" xr:uid="{00000000-0005-0000-0000-0000C91B0000}"/>
    <cellStyle name="Normal 23 21" xfId="3010" xr:uid="{00000000-0005-0000-0000-0000CA1B0000}"/>
    <cellStyle name="Normal 23 22" xfId="3000" xr:uid="{00000000-0005-0000-0000-0000CB1B0000}"/>
    <cellStyle name="Normal 23 23" xfId="3011" xr:uid="{00000000-0005-0000-0000-0000CC1B0000}"/>
    <cellStyle name="Normal 23 24" xfId="5905" xr:uid="{00000000-0005-0000-0000-0000CD1B0000}"/>
    <cellStyle name="Normal 23 3" xfId="2276" xr:uid="{00000000-0005-0000-0000-0000CE1B0000}"/>
    <cellStyle name="Normal 23 3 2" xfId="4261" xr:uid="{00000000-0005-0000-0000-0000CF1B0000}"/>
    <cellStyle name="Normal 23 3 3" xfId="4776" xr:uid="{00000000-0005-0000-0000-0000D01B0000}"/>
    <cellStyle name="Normal 23 3_4.2 kt. samtrygg 2010" xfId="9541" xr:uid="{00000000-0005-0000-0000-0000D11B0000}"/>
    <cellStyle name="Normal 23 4" xfId="2277" xr:uid="{00000000-0005-0000-0000-0000D21B0000}"/>
    <cellStyle name="Normal 23 4 2" xfId="4310" xr:uid="{00000000-0005-0000-0000-0000D31B0000}"/>
    <cellStyle name="Normal 23 4 3" xfId="4825" xr:uid="{00000000-0005-0000-0000-0000D41B0000}"/>
    <cellStyle name="Normal 23 4_4.2 kt. samtrygg 2010" xfId="10041" xr:uid="{00000000-0005-0000-0000-0000D51B0000}"/>
    <cellStyle name="Normal 23 5" xfId="2278" xr:uid="{00000000-0005-0000-0000-0000D61B0000}"/>
    <cellStyle name="Normal 23 5 2" xfId="4340" xr:uid="{00000000-0005-0000-0000-0000D71B0000}"/>
    <cellStyle name="Normal 23 5 3" xfId="4854" xr:uid="{00000000-0005-0000-0000-0000D81B0000}"/>
    <cellStyle name="Normal 23 5_4.2 kt. samtrygg 2010" xfId="8891" xr:uid="{00000000-0005-0000-0000-0000D91B0000}"/>
    <cellStyle name="Normal 23 6" xfId="2279" xr:uid="{00000000-0005-0000-0000-0000DA1B0000}"/>
    <cellStyle name="Normal 23 6 2" xfId="4369" xr:uid="{00000000-0005-0000-0000-0000DB1B0000}"/>
    <cellStyle name="Normal 23 6 3" xfId="4882" xr:uid="{00000000-0005-0000-0000-0000DC1B0000}"/>
    <cellStyle name="Normal 23 6_4.2 kt. samtrygg 2010" xfId="9293" xr:uid="{00000000-0005-0000-0000-0000DD1B0000}"/>
    <cellStyle name="Normal 23 7" xfId="2280" xr:uid="{00000000-0005-0000-0000-0000DE1B0000}"/>
    <cellStyle name="Normal 23 7 2" xfId="4400" xr:uid="{00000000-0005-0000-0000-0000DF1B0000}"/>
    <cellStyle name="Normal 23 7 3" xfId="4912" xr:uid="{00000000-0005-0000-0000-0000E01B0000}"/>
    <cellStyle name="Normal 23 7_4.2 kt. samtrygg 2010" xfId="10088" xr:uid="{00000000-0005-0000-0000-0000E11B0000}"/>
    <cellStyle name="Normal 23 8" xfId="2281" xr:uid="{00000000-0005-0000-0000-0000E21B0000}"/>
    <cellStyle name="Normal 23 8 2" xfId="4429" xr:uid="{00000000-0005-0000-0000-0000E31B0000}"/>
    <cellStyle name="Normal 23 8 3" xfId="4940" xr:uid="{00000000-0005-0000-0000-0000E41B0000}"/>
    <cellStyle name="Normal 23 8_4.2 kt. samtrygg 2010" xfId="8939" xr:uid="{00000000-0005-0000-0000-0000E51B0000}"/>
    <cellStyle name="Normal 23 9" xfId="2282" xr:uid="{00000000-0005-0000-0000-0000E61B0000}"/>
    <cellStyle name="Normal 23 9 2" xfId="4460" xr:uid="{00000000-0005-0000-0000-0000E71B0000}"/>
    <cellStyle name="Normal 23 9 3" xfId="4970" xr:uid="{00000000-0005-0000-0000-0000E81B0000}"/>
    <cellStyle name="Normal 23 9_4.2 kt. samtrygg 2010" xfId="9383" xr:uid="{00000000-0005-0000-0000-0000E91B0000}"/>
    <cellStyle name="Normal 23_4.2 kt. samtrygg 2010" xfId="9924" xr:uid="{00000000-0005-0000-0000-0000EA1B0000}"/>
    <cellStyle name="Normal 24" xfId="4193" xr:uid="{00000000-0005-0000-0000-0000EB1B0000}"/>
    <cellStyle name="Normal 24 10" xfId="2284" xr:uid="{00000000-0005-0000-0000-0000EC1B0000}"/>
    <cellStyle name="Normal 24 10 2" xfId="4489" xr:uid="{00000000-0005-0000-0000-0000ED1B0000}"/>
    <cellStyle name="Normal 24 10 3" xfId="4998" xr:uid="{00000000-0005-0000-0000-0000EE1B0000}"/>
    <cellStyle name="Normal 24 10_4.2 kt. samtrygg 2010" xfId="9884" xr:uid="{00000000-0005-0000-0000-0000EF1B0000}"/>
    <cellStyle name="Normal 24 11" xfId="2285" xr:uid="{00000000-0005-0000-0000-0000F01B0000}"/>
    <cellStyle name="Normal 24 11 2" xfId="4519" xr:uid="{00000000-0005-0000-0000-0000F11B0000}"/>
    <cellStyle name="Normal 24 11 3" xfId="5027" xr:uid="{00000000-0005-0000-0000-0000F21B0000}"/>
    <cellStyle name="Normal 24 11_4.2 kt. samtrygg 2010" xfId="8699" xr:uid="{00000000-0005-0000-0000-0000F31B0000}"/>
    <cellStyle name="Normal 24 12" xfId="2286" xr:uid="{00000000-0005-0000-0000-0000F41B0000}"/>
    <cellStyle name="Normal 24 12 2" xfId="4549" xr:uid="{00000000-0005-0000-0000-0000F51B0000}"/>
    <cellStyle name="Normal 24 12 3" xfId="5056" xr:uid="{00000000-0005-0000-0000-0000F61B0000}"/>
    <cellStyle name="Normal 24 12_4.2 kt. samtrygg 2010" xfId="9195" xr:uid="{00000000-0005-0000-0000-0000F71B0000}"/>
    <cellStyle name="Normal 24 13" xfId="2287" xr:uid="{00000000-0005-0000-0000-0000F81B0000}"/>
    <cellStyle name="Normal 24 13 2" xfId="4578" xr:uid="{00000000-0005-0000-0000-0000F91B0000}"/>
    <cellStyle name="Normal 24 13 3" xfId="5084" xr:uid="{00000000-0005-0000-0000-0000FA1B0000}"/>
    <cellStyle name="Normal 24 13_4.2 kt. samtrygg 2010" xfId="9457" xr:uid="{00000000-0005-0000-0000-0000FB1B0000}"/>
    <cellStyle name="Normal 24 14" xfId="2288" xr:uid="{00000000-0005-0000-0000-0000FC1B0000}"/>
    <cellStyle name="Normal 24 14 2" xfId="4601" xr:uid="{00000000-0005-0000-0000-0000FD1B0000}"/>
    <cellStyle name="Normal 24 14 3" xfId="5106" xr:uid="{00000000-0005-0000-0000-0000FE1B0000}"/>
    <cellStyle name="Normal 24 14_4.2 kt. samtrygg 2010" xfId="9389" xr:uid="{00000000-0005-0000-0000-0000FF1B0000}"/>
    <cellStyle name="Normal 24 15" xfId="2289" xr:uid="{00000000-0005-0000-0000-0000001C0000}"/>
    <cellStyle name="Normal 24 15 2" xfId="4618" xr:uid="{00000000-0005-0000-0000-0000011C0000}"/>
    <cellStyle name="Normal 24 15 3" xfId="5121" xr:uid="{00000000-0005-0000-0000-0000021C0000}"/>
    <cellStyle name="Normal 24 15_4.2 kt. samtrygg 2010" xfId="8683" xr:uid="{00000000-0005-0000-0000-0000031C0000}"/>
    <cellStyle name="Normal 24 16" xfId="2290" xr:uid="{00000000-0005-0000-0000-0000041C0000}"/>
    <cellStyle name="Normal 24 16 2" xfId="4661" xr:uid="{00000000-0005-0000-0000-0000051C0000}"/>
    <cellStyle name="Normal 24 16 2 2" xfId="5728" xr:uid="{00000000-0005-0000-0000-0000061C0000}"/>
    <cellStyle name="Normal 24 16 2 3" xfId="6032" xr:uid="{00000000-0005-0000-0000-0000071C0000}"/>
    <cellStyle name="Normal 24 16 2 4" xfId="8470" xr:uid="{00000000-0005-0000-0000-0000081C0000}"/>
    <cellStyle name="Normal 24 16 2_4.2 kt. samtrygg 2010" xfId="8635" xr:uid="{00000000-0005-0000-0000-0000091C0000}"/>
    <cellStyle name="Normal 24 16 3" xfId="5163" xr:uid="{00000000-0005-0000-0000-00000A1C0000}"/>
    <cellStyle name="Normal 24 16 3 2" xfId="5795" xr:uid="{00000000-0005-0000-0000-00000B1C0000}"/>
    <cellStyle name="Normal 24 16 3 3" xfId="6093" xr:uid="{00000000-0005-0000-0000-00000C1C0000}"/>
    <cellStyle name="Normal 24 16 3 4" xfId="8531" xr:uid="{00000000-0005-0000-0000-00000D1C0000}"/>
    <cellStyle name="Normal 24 16 3_4.2 kt. samtrygg 2010" xfId="9615" xr:uid="{00000000-0005-0000-0000-00000E1C0000}"/>
    <cellStyle name="Normal 24 16 4" xfId="5764" xr:uid="{00000000-0005-0000-0000-00000F1C0000}"/>
    <cellStyle name="Normal 24 16 5" xfId="5489" xr:uid="{00000000-0005-0000-0000-0000101C0000}"/>
    <cellStyle name="Normal 24 16 6" xfId="5947" xr:uid="{00000000-0005-0000-0000-0000111C0000}"/>
    <cellStyle name="Normal 24 16 7" xfId="5778" xr:uid="{00000000-0005-0000-0000-0000121C0000}"/>
    <cellStyle name="Normal 24 16 8" xfId="5759" xr:uid="{00000000-0005-0000-0000-0000131C0000}"/>
    <cellStyle name="Normal 24 16 9" xfId="5767" xr:uid="{00000000-0005-0000-0000-0000141C0000}"/>
    <cellStyle name="Normal 24 16_4.2 kt. samtrygg 2010" xfId="9525" xr:uid="{00000000-0005-0000-0000-0000151C0000}"/>
    <cellStyle name="Normal 24 17" xfId="2291" xr:uid="{00000000-0005-0000-0000-0000161C0000}"/>
    <cellStyle name="Normal 24 17 2" xfId="4645" xr:uid="{00000000-0005-0000-0000-0000171C0000}"/>
    <cellStyle name="Normal 24 17 3" xfId="5148" xr:uid="{00000000-0005-0000-0000-0000181C0000}"/>
    <cellStyle name="Normal 24 17_4.2 kt. samtrygg 2010" xfId="9105" xr:uid="{00000000-0005-0000-0000-0000191C0000}"/>
    <cellStyle name="Normal 24 18" xfId="3006" xr:uid="{00000000-0005-0000-0000-00001A1C0000}"/>
    <cellStyle name="Normal 24 18 2" xfId="4709" xr:uid="{00000000-0005-0000-0000-00001B1C0000}"/>
    <cellStyle name="Normal 24 18 3" xfId="5210" xr:uid="{00000000-0005-0000-0000-00001C1C0000}"/>
    <cellStyle name="Normal 24 18_4.2 kt. samtrygg 2010" xfId="8713" xr:uid="{00000000-0005-0000-0000-00001D1C0000}"/>
    <cellStyle name="Normal 24 19" xfId="3005" xr:uid="{00000000-0005-0000-0000-00001E1C0000}"/>
    <cellStyle name="Normal 24 2" xfId="2283" xr:uid="{00000000-0005-0000-0000-00001F1C0000}"/>
    <cellStyle name="Normal 24 2 2" xfId="4230" xr:uid="{00000000-0005-0000-0000-0000201C0000}"/>
    <cellStyle name="Normal 24 2 2 2" xfId="5775" xr:uid="{00000000-0005-0000-0000-0000211C0000}"/>
    <cellStyle name="Normal 24 2 2 3" xfId="6001" xr:uid="{00000000-0005-0000-0000-0000221C0000}"/>
    <cellStyle name="Normal 24 2 2 4" xfId="8440" xr:uid="{00000000-0005-0000-0000-0000231C0000}"/>
    <cellStyle name="Normal 24 2 2_4.2 kt. samtrygg 2010" xfId="8752" xr:uid="{00000000-0005-0000-0000-0000241C0000}"/>
    <cellStyle name="Normal 24 2 3" xfId="4747" xr:uid="{00000000-0005-0000-0000-0000251C0000}"/>
    <cellStyle name="Normal 24 2 3 2" xfId="5922" xr:uid="{00000000-0005-0000-0000-0000261C0000}"/>
    <cellStyle name="Normal 24 2 3 3" xfId="6063" xr:uid="{00000000-0005-0000-0000-0000271C0000}"/>
    <cellStyle name="Normal 24 2 3 4" xfId="8501" xr:uid="{00000000-0005-0000-0000-0000281C0000}"/>
    <cellStyle name="Normal 24 2 3_4.2 kt. samtrygg 2010" xfId="9941" xr:uid="{00000000-0005-0000-0000-0000291C0000}"/>
    <cellStyle name="Normal 24 2 4" xfId="5267" xr:uid="{00000000-0005-0000-0000-00002A1C0000}"/>
    <cellStyle name="Normal 24 2 5" xfId="5915" xr:uid="{00000000-0005-0000-0000-00002B1C0000}"/>
    <cellStyle name="Normal 24 2 6" xfId="5341" xr:uid="{00000000-0005-0000-0000-00002C1C0000}"/>
    <cellStyle name="Normal 24 2 7" xfId="5727" xr:uid="{00000000-0005-0000-0000-00002D1C0000}"/>
    <cellStyle name="Normal 24 2 8" xfId="5830" xr:uid="{00000000-0005-0000-0000-00002E1C0000}"/>
    <cellStyle name="Normal 24 2 9" xfId="5333" xr:uid="{00000000-0005-0000-0000-00002F1C0000}"/>
    <cellStyle name="Normal 24 2_4.2 kt. samtrygg 2010" xfId="9694" xr:uid="{00000000-0005-0000-0000-0000301C0000}"/>
    <cellStyle name="Normal 24 20" xfId="3007" xr:uid="{00000000-0005-0000-0000-0000311C0000}"/>
    <cellStyle name="Normal 24 21" xfId="3004" xr:uid="{00000000-0005-0000-0000-0000321C0000}"/>
    <cellStyle name="Normal 24 22" xfId="3008" xr:uid="{00000000-0005-0000-0000-0000331C0000}"/>
    <cellStyle name="Normal 24 23" xfId="3003" xr:uid="{00000000-0005-0000-0000-0000341C0000}"/>
    <cellStyle name="Normal 24 24" xfId="5859" xr:uid="{00000000-0005-0000-0000-0000351C0000}"/>
    <cellStyle name="Normal 24 3" xfId="2293" xr:uid="{00000000-0005-0000-0000-0000361C0000}"/>
    <cellStyle name="Normal 24 3 2" xfId="4262" xr:uid="{00000000-0005-0000-0000-0000371C0000}"/>
    <cellStyle name="Normal 24 3 3" xfId="4777" xr:uid="{00000000-0005-0000-0000-0000381C0000}"/>
    <cellStyle name="Normal 24 3_4.2 kt. samtrygg 2010" xfId="8644" xr:uid="{00000000-0005-0000-0000-0000391C0000}"/>
    <cellStyle name="Normal 24 4" xfId="2294" xr:uid="{00000000-0005-0000-0000-00003A1C0000}"/>
    <cellStyle name="Normal 24 4 2" xfId="4309" xr:uid="{00000000-0005-0000-0000-00003B1C0000}"/>
    <cellStyle name="Normal 24 4 3" xfId="4824" xr:uid="{00000000-0005-0000-0000-00003C1C0000}"/>
    <cellStyle name="Normal 24 4_4.2 kt. samtrygg 2010" xfId="9902" xr:uid="{00000000-0005-0000-0000-00003D1C0000}"/>
    <cellStyle name="Normal 24 5" xfId="2295" xr:uid="{00000000-0005-0000-0000-00003E1C0000}"/>
    <cellStyle name="Normal 24 5 2" xfId="4339" xr:uid="{00000000-0005-0000-0000-00003F1C0000}"/>
    <cellStyle name="Normal 24 5 3" xfId="4853" xr:uid="{00000000-0005-0000-0000-0000401C0000}"/>
    <cellStyle name="Normal 24 5_4.2 kt. samtrygg 2010" xfId="8789" xr:uid="{00000000-0005-0000-0000-0000411C0000}"/>
    <cellStyle name="Normal 24 6" xfId="2296" xr:uid="{00000000-0005-0000-0000-0000421C0000}"/>
    <cellStyle name="Normal 24 6 2" xfId="4368" xr:uid="{00000000-0005-0000-0000-0000431C0000}"/>
    <cellStyle name="Normal 24 6 3" xfId="4881" xr:uid="{00000000-0005-0000-0000-0000441C0000}"/>
    <cellStyle name="Normal 24 6_4.2 kt. samtrygg 2010" xfId="10105" xr:uid="{00000000-0005-0000-0000-0000451C0000}"/>
    <cellStyle name="Normal 24 7" xfId="2297" xr:uid="{00000000-0005-0000-0000-0000461C0000}"/>
    <cellStyle name="Normal 24 7 2" xfId="4399" xr:uid="{00000000-0005-0000-0000-0000471C0000}"/>
    <cellStyle name="Normal 24 7 3" xfId="4911" xr:uid="{00000000-0005-0000-0000-0000481C0000}"/>
    <cellStyle name="Normal 24 7_4.2 kt. samtrygg 2010" xfId="8606" xr:uid="{00000000-0005-0000-0000-0000491C0000}"/>
    <cellStyle name="Normal 24 8" xfId="2298" xr:uid="{00000000-0005-0000-0000-00004A1C0000}"/>
    <cellStyle name="Normal 24 8 2" xfId="4428" xr:uid="{00000000-0005-0000-0000-00004B1C0000}"/>
    <cellStyle name="Normal 24 8 3" xfId="4939" xr:uid="{00000000-0005-0000-0000-00004C1C0000}"/>
    <cellStyle name="Normal 24 8_4.2 kt. samtrygg 2010" xfId="9006" xr:uid="{00000000-0005-0000-0000-00004D1C0000}"/>
    <cellStyle name="Normal 24 9" xfId="2299" xr:uid="{00000000-0005-0000-0000-00004E1C0000}"/>
    <cellStyle name="Normal 24 9 2" xfId="4459" xr:uid="{00000000-0005-0000-0000-00004F1C0000}"/>
    <cellStyle name="Normal 24 9 3" xfId="4969" xr:uid="{00000000-0005-0000-0000-0000501C0000}"/>
    <cellStyle name="Normal 24 9_4.2 kt. samtrygg 2010" xfId="8820" xr:uid="{00000000-0005-0000-0000-0000511C0000}"/>
    <cellStyle name="Normal 24_4.2 kt. samtrygg 2010" xfId="9326" xr:uid="{00000000-0005-0000-0000-0000521C0000}"/>
    <cellStyle name="Normal 25" xfId="4194" xr:uid="{00000000-0005-0000-0000-0000531C0000}"/>
    <cellStyle name="Normal 25 10" xfId="2301" xr:uid="{00000000-0005-0000-0000-0000541C0000}"/>
    <cellStyle name="Normal 25 10 2" xfId="4488" xr:uid="{00000000-0005-0000-0000-0000551C0000}"/>
    <cellStyle name="Normal 25 10 3" xfId="4997" xr:uid="{00000000-0005-0000-0000-0000561C0000}"/>
    <cellStyle name="Normal 25 10_4.2 kt. samtrygg 2010" xfId="9009" xr:uid="{00000000-0005-0000-0000-0000571C0000}"/>
    <cellStyle name="Normal 25 11" xfId="2302" xr:uid="{00000000-0005-0000-0000-0000581C0000}"/>
    <cellStyle name="Normal 25 11 2" xfId="4518" xr:uid="{00000000-0005-0000-0000-0000591C0000}"/>
    <cellStyle name="Normal 25 11 3" xfId="5026" xr:uid="{00000000-0005-0000-0000-00005A1C0000}"/>
    <cellStyle name="Normal 25 11_4.2 kt. samtrygg 2010" xfId="9925" xr:uid="{00000000-0005-0000-0000-00005B1C0000}"/>
    <cellStyle name="Normal 25 12" xfId="2303" xr:uid="{00000000-0005-0000-0000-00005C1C0000}"/>
    <cellStyle name="Normal 25 12 2" xfId="4548" xr:uid="{00000000-0005-0000-0000-00005D1C0000}"/>
    <cellStyle name="Normal 25 12 3" xfId="5055" xr:uid="{00000000-0005-0000-0000-00005E1C0000}"/>
    <cellStyle name="Normal 25 12_4.2 kt. samtrygg 2010" xfId="9914" xr:uid="{00000000-0005-0000-0000-00005F1C0000}"/>
    <cellStyle name="Normal 25 13" xfId="2304" xr:uid="{00000000-0005-0000-0000-0000601C0000}"/>
    <cellStyle name="Normal 25 13 2" xfId="4577" xr:uid="{00000000-0005-0000-0000-0000611C0000}"/>
    <cellStyle name="Normal 25 13 3" xfId="5083" xr:uid="{00000000-0005-0000-0000-0000621C0000}"/>
    <cellStyle name="Normal 25 13_4.2 kt. samtrygg 2010" xfId="9889" xr:uid="{00000000-0005-0000-0000-0000631C0000}"/>
    <cellStyle name="Normal 25 14" xfId="2305" xr:uid="{00000000-0005-0000-0000-0000641C0000}"/>
    <cellStyle name="Normal 25 14 2" xfId="4600" xr:uid="{00000000-0005-0000-0000-0000651C0000}"/>
    <cellStyle name="Normal 25 14 3" xfId="5105" xr:uid="{00000000-0005-0000-0000-0000661C0000}"/>
    <cellStyle name="Normal 25 14_4.2 kt. samtrygg 2010" xfId="9671" xr:uid="{00000000-0005-0000-0000-0000671C0000}"/>
    <cellStyle name="Normal 25 15" xfId="2306" xr:uid="{00000000-0005-0000-0000-0000681C0000}"/>
    <cellStyle name="Normal 25 15 2" xfId="4585" xr:uid="{00000000-0005-0000-0000-0000691C0000}"/>
    <cellStyle name="Normal 25 15 3" xfId="5091" xr:uid="{00000000-0005-0000-0000-00006A1C0000}"/>
    <cellStyle name="Normal 25 15_4.2 kt. samtrygg 2010" xfId="9674" xr:uid="{00000000-0005-0000-0000-00006B1C0000}"/>
    <cellStyle name="Normal 25 16" xfId="2307" xr:uid="{00000000-0005-0000-0000-00006C1C0000}"/>
    <cellStyle name="Normal 25 16 2" xfId="4660" xr:uid="{00000000-0005-0000-0000-00006D1C0000}"/>
    <cellStyle name="Normal 25 16 2 2" xfId="5237" xr:uid="{00000000-0005-0000-0000-00006E1C0000}"/>
    <cellStyle name="Normal 25 16 2 3" xfId="6031" xr:uid="{00000000-0005-0000-0000-00006F1C0000}"/>
    <cellStyle name="Normal 25 16 2 4" xfId="8469" xr:uid="{00000000-0005-0000-0000-0000701C0000}"/>
    <cellStyle name="Normal 25 16 2_4.2 kt. samtrygg 2010" xfId="9204" xr:uid="{00000000-0005-0000-0000-0000711C0000}"/>
    <cellStyle name="Normal 25 16 3" xfId="5162" xr:uid="{00000000-0005-0000-0000-0000721C0000}"/>
    <cellStyle name="Normal 25 16 3 2" xfId="5367" xr:uid="{00000000-0005-0000-0000-0000731C0000}"/>
    <cellStyle name="Normal 25 16 3 3" xfId="6092" xr:uid="{00000000-0005-0000-0000-0000741C0000}"/>
    <cellStyle name="Normal 25 16 3 4" xfId="8530" xr:uid="{00000000-0005-0000-0000-0000751C0000}"/>
    <cellStyle name="Normal 25 16 3_4.2 kt. samtrygg 2010" xfId="9229" xr:uid="{00000000-0005-0000-0000-0000761C0000}"/>
    <cellStyle name="Normal 25 16 4" xfId="5890" xr:uid="{00000000-0005-0000-0000-0000771C0000}"/>
    <cellStyle name="Normal 25 16 5" xfId="5688" xr:uid="{00000000-0005-0000-0000-0000781C0000}"/>
    <cellStyle name="Normal 25 16 6" xfId="5315" xr:uid="{00000000-0005-0000-0000-0000791C0000}"/>
    <cellStyle name="Normal 25 16 7" xfId="5291" xr:uid="{00000000-0005-0000-0000-00007A1C0000}"/>
    <cellStyle name="Normal 25 16 8" xfId="5872" xr:uid="{00000000-0005-0000-0000-00007B1C0000}"/>
    <cellStyle name="Normal 25 16 9" xfId="5745" xr:uid="{00000000-0005-0000-0000-00007C1C0000}"/>
    <cellStyle name="Normal 25 16_4.2 kt. samtrygg 2010" xfId="9903" xr:uid="{00000000-0005-0000-0000-00007D1C0000}"/>
    <cellStyle name="Normal 25 17" xfId="2308" xr:uid="{00000000-0005-0000-0000-00007E1C0000}"/>
    <cellStyle name="Normal 25 17 2" xfId="4646" xr:uid="{00000000-0005-0000-0000-00007F1C0000}"/>
    <cellStyle name="Normal 25 17 3" xfId="5149" xr:uid="{00000000-0005-0000-0000-0000801C0000}"/>
    <cellStyle name="Normal 25 17_4.2 kt. samtrygg 2010" xfId="8985" xr:uid="{00000000-0005-0000-0000-0000811C0000}"/>
    <cellStyle name="Normal 25 18" xfId="3012" xr:uid="{00000000-0005-0000-0000-0000821C0000}"/>
    <cellStyle name="Normal 25 18 2" xfId="4708" xr:uid="{00000000-0005-0000-0000-0000831C0000}"/>
    <cellStyle name="Normal 25 18 3" xfId="5209" xr:uid="{00000000-0005-0000-0000-0000841C0000}"/>
    <cellStyle name="Normal 25 18_4.2 kt. samtrygg 2010" xfId="9683" xr:uid="{00000000-0005-0000-0000-0000851C0000}"/>
    <cellStyle name="Normal 25 19" xfId="2999" xr:uid="{00000000-0005-0000-0000-0000861C0000}"/>
    <cellStyle name="Normal 25 2" xfId="2300" xr:uid="{00000000-0005-0000-0000-0000871C0000}"/>
    <cellStyle name="Normal 25 2 2" xfId="4231" xr:uid="{00000000-0005-0000-0000-0000881C0000}"/>
    <cellStyle name="Normal 25 2 2 2" xfId="5497" xr:uid="{00000000-0005-0000-0000-0000891C0000}"/>
    <cellStyle name="Normal 25 2 2 3" xfId="6002" xr:uid="{00000000-0005-0000-0000-00008A1C0000}"/>
    <cellStyle name="Normal 25 2 2 4" xfId="8441" xr:uid="{00000000-0005-0000-0000-00008B1C0000}"/>
    <cellStyle name="Normal 25 2 2_4.2 kt. samtrygg 2010" xfId="8601" xr:uid="{00000000-0005-0000-0000-00008C1C0000}"/>
    <cellStyle name="Normal 25 2 3" xfId="4748" xr:uid="{00000000-0005-0000-0000-00008D1C0000}"/>
    <cellStyle name="Normal 25 2 3 2" xfId="5714" xr:uid="{00000000-0005-0000-0000-00008E1C0000}"/>
    <cellStyle name="Normal 25 2 3 3" xfId="6064" xr:uid="{00000000-0005-0000-0000-00008F1C0000}"/>
    <cellStyle name="Normal 25 2 3 4" xfId="8502" xr:uid="{00000000-0005-0000-0000-0000901C0000}"/>
    <cellStyle name="Normal 25 2 3_4.2 kt. samtrygg 2010" xfId="9576" xr:uid="{00000000-0005-0000-0000-0000911C0000}"/>
    <cellStyle name="Normal 25 2 4" xfId="5499" xr:uid="{00000000-0005-0000-0000-0000921C0000}"/>
    <cellStyle name="Normal 25 2 5" xfId="5695" xr:uid="{00000000-0005-0000-0000-0000931C0000}"/>
    <cellStyle name="Normal 25 2 6" xfId="5761" xr:uid="{00000000-0005-0000-0000-0000941C0000}"/>
    <cellStyle name="Normal 25 2 7" xfId="5823" xr:uid="{00000000-0005-0000-0000-0000951C0000}"/>
    <cellStyle name="Normal 25 2 8" xfId="5578" xr:uid="{00000000-0005-0000-0000-0000961C0000}"/>
    <cellStyle name="Normal 25 2 9" xfId="5565" xr:uid="{00000000-0005-0000-0000-0000971C0000}"/>
    <cellStyle name="Normal 25 2_4.2 kt. samtrygg 2010" xfId="9736" xr:uid="{00000000-0005-0000-0000-0000981C0000}"/>
    <cellStyle name="Normal 25 20" xfId="3013" xr:uid="{00000000-0005-0000-0000-0000991C0000}"/>
    <cellStyle name="Normal 25 21" xfId="2997" xr:uid="{00000000-0005-0000-0000-00009A1C0000}"/>
    <cellStyle name="Normal 25 22" xfId="3015" xr:uid="{00000000-0005-0000-0000-00009B1C0000}"/>
    <cellStyle name="Normal 25 23" xfId="2995" xr:uid="{00000000-0005-0000-0000-00009C1C0000}"/>
    <cellStyle name="Normal 25 24" xfId="5928" xr:uid="{00000000-0005-0000-0000-00009D1C0000}"/>
    <cellStyle name="Normal 25 3" xfId="2310" xr:uid="{00000000-0005-0000-0000-00009E1C0000}"/>
    <cellStyle name="Normal 25 3 2" xfId="4263" xr:uid="{00000000-0005-0000-0000-00009F1C0000}"/>
    <cellStyle name="Normal 25 3 3" xfId="4778" xr:uid="{00000000-0005-0000-0000-0000A01C0000}"/>
    <cellStyle name="Normal 25 3_4.2 kt. samtrygg 2010" xfId="9464" xr:uid="{00000000-0005-0000-0000-0000A11C0000}"/>
    <cellStyle name="Normal 25 4" xfId="2311" xr:uid="{00000000-0005-0000-0000-0000A21C0000}"/>
    <cellStyle name="Normal 25 4 2" xfId="4308" xr:uid="{00000000-0005-0000-0000-0000A31C0000}"/>
    <cellStyle name="Normal 25 4 3" xfId="4823" xr:uid="{00000000-0005-0000-0000-0000A41C0000}"/>
    <cellStyle name="Normal 25 4_4.2 kt. samtrygg 2010" xfId="8847" xr:uid="{00000000-0005-0000-0000-0000A51C0000}"/>
    <cellStyle name="Normal 25 5" xfId="2312" xr:uid="{00000000-0005-0000-0000-0000A61C0000}"/>
    <cellStyle name="Normal 25 5 2" xfId="4338" xr:uid="{00000000-0005-0000-0000-0000A71C0000}"/>
    <cellStyle name="Normal 25 5 3" xfId="4852" xr:uid="{00000000-0005-0000-0000-0000A81C0000}"/>
    <cellStyle name="Normal 25 5_4.2 kt. samtrygg 2010" xfId="8938" xr:uid="{00000000-0005-0000-0000-0000A91C0000}"/>
    <cellStyle name="Normal 25 6" xfId="2313" xr:uid="{00000000-0005-0000-0000-0000AA1C0000}"/>
    <cellStyle name="Normal 25 6 2" xfId="4367" xr:uid="{00000000-0005-0000-0000-0000AB1C0000}"/>
    <cellStyle name="Normal 25 6 3" xfId="4880" xr:uid="{00000000-0005-0000-0000-0000AC1C0000}"/>
    <cellStyle name="Normal 25 6_4.2 kt. samtrygg 2010" xfId="9443" xr:uid="{00000000-0005-0000-0000-0000AD1C0000}"/>
    <cellStyle name="Normal 25 7" xfId="2314" xr:uid="{00000000-0005-0000-0000-0000AE1C0000}"/>
    <cellStyle name="Normal 25 7 2" xfId="4398" xr:uid="{00000000-0005-0000-0000-0000AF1C0000}"/>
    <cellStyle name="Normal 25 7 3" xfId="4910" xr:uid="{00000000-0005-0000-0000-0000B01C0000}"/>
    <cellStyle name="Normal 25 7_4.2 kt. samtrygg 2010" xfId="8835" xr:uid="{00000000-0005-0000-0000-0000B11C0000}"/>
    <cellStyle name="Normal 25 8" xfId="2315" xr:uid="{00000000-0005-0000-0000-0000B21C0000}"/>
    <cellStyle name="Normal 25 8 2" xfId="4427" xr:uid="{00000000-0005-0000-0000-0000B31C0000}"/>
    <cellStyle name="Normal 25 8 3" xfId="4938" xr:uid="{00000000-0005-0000-0000-0000B41C0000}"/>
    <cellStyle name="Normal 25 8_4.2 kt. samtrygg 2010" xfId="9584" xr:uid="{00000000-0005-0000-0000-0000B51C0000}"/>
    <cellStyle name="Normal 25 9" xfId="2316" xr:uid="{00000000-0005-0000-0000-0000B61C0000}"/>
    <cellStyle name="Normal 25 9 2" xfId="4458" xr:uid="{00000000-0005-0000-0000-0000B71C0000}"/>
    <cellStyle name="Normal 25 9 3" xfId="4968" xr:uid="{00000000-0005-0000-0000-0000B81C0000}"/>
    <cellStyle name="Normal 25 9_4.2 kt. samtrygg 2010" xfId="8931" xr:uid="{00000000-0005-0000-0000-0000B91C0000}"/>
    <cellStyle name="Normal 25_4.2 kt. samtrygg 2010" xfId="9448" xr:uid="{00000000-0005-0000-0000-0000BA1C0000}"/>
    <cellStyle name="Normal 26" xfId="4195" xr:uid="{00000000-0005-0000-0000-0000BB1C0000}"/>
    <cellStyle name="Normal 26 10" xfId="2318" xr:uid="{00000000-0005-0000-0000-0000BC1C0000}"/>
    <cellStyle name="Normal 26 10 2" xfId="4487" xr:uid="{00000000-0005-0000-0000-0000BD1C0000}"/>
    <cellStyle name="Normal 26 10 3" xfId="4996" xr:uid="{00000000-0005-0000-0000-0000BE1C0000}"/>
    <cellStyle name="Normal 26 10_4.2 kt. samtrygg 2010" xfId="9783" xr:uid="{00000000-0005-0000-0000-0000BF1C0000}"/>
    <cellStyle name="Normal 26 11" xfId="2319" xr:uid="{00000000-0005-0000-0000-0000C01C0000}"/>
    <cellStyle name="Normal 26 11 2" xfId="4517" xr:uid="{00000000-0005-0000-0000-0000C11C0000}"/>
    <cellStyle name="Normal 26 11 3" xfId="5025" xr:uid="{00000000-0005-0000-0000-0000C21C0000}"/>
    <cellStyle name="Normal 26 11_4.2 kt. samtrygg 2010" xfId="9862" xr:uid="{00000000-0005-0000-0000-0000C31C0000}"/>
    <cellStyle name="Normal 26 12" xfId="2320" xr:uid="{00000000-0005-0000-0000-0000C41C0000}"/>
    <cellStyle name="Normal 26 12 2" xfId="4547" xr:uid="{00000000-0005-0000-0000-0000C51C0000}"/>
    <cellStyle name="Normal 26 12 3" xfId="5054" xr:uid="{00000000-0005-0000-0000-0000C61C0000}"/>
    <cellStyle name="Normal 26 12_4.2 kt. samtrygg 2010" xfId="10002" xr:uid="{00000000-0005-0000-0000-0000C71C0000}"/>
    <cellStyle name="Normal 26 13" xfId="2321" xr:uid="{00000000-0005-0000-0000-0000C81C0000}"/>
    <cellStyle name="Normal 26 13 2" xfId="4576" xr:uid="{00000000-0005-0000-0000-0000C91C0000}"/>
    <cellStyle name="Normal 26 13 3" xfId="5082" xr:uid="{00000000-0005-0000-0000-0000CA1C0000}"/>
    <cellStyle name="Normal 26 13_4.2 kt. samtrygg 2010" xfId="9465" xr:uid="{00000000-0005-0000-0000-0000CB1C0000}"/>
    <cellStyle name="Normal 26 14" xfId="2322" xr:uid="{00000000-0005-0000-0000-0000CC1C0000}"/>
    <cellStyle name="Normal 26 14 2" xfId="4599" xr:uid="{00000000-0005-0000-0000-0000CD1C0000}"/>
    <cellStyle name="Normal 26 14 3" xfId="5104" xr:uid="{00000000-0005-0000-0000-0000CE1C0000}"/>
    <cellStyle name="Normal 26 14_4.2 kt. samtrygg 2010" xfId="9585" xr:uid="{00000000-0005-0000-0000-0000CF1C0000}"/>
    <cellStyle name="Normal 26 15" xfId="2323" xr:uid="{00000000-0005-0000-0000-0000D01C0000}"/>
    <cellStyle name="Normal 26 15 2" xfId="4617" xr:uid="{00000000-0005-0000-0000-0000D11C0000}"/>
    <cellStyle name="Normal 26 15 3" xfId="5120" xr:uid="{00000000-0005-0000-0000-0000D21C0000}"/>
    <cellStyle name="Normal 26 15_4.2 kt. samtrygg 2010" xfId="9054" xr:uid="{00000000-0005-0000-0000-0000D31C0000}"/>
    <cellStyle name="Normal 26 16" xfId="2324" xr:uid="{00000000-0005-0000-0000-0000D41C0000}"/>
    <cellStyle name="Normal 26 16 2" xfId="4659" xr:uid="{00000000-0005-0000-0000-0000D51C0000}"/>
    <cellStyle name="Normal 26 16 2 2" xfId="5460" xr:uid="{00000000-0005-0000-0000-0000D61C0000}"/>
    <cellStyle name="Normal 26 16 2 3" xfId="6030" xr:uid="{00000000-0005-0000-0000-0000D71C0000}"/>
    <cellStyle name="Normal 26 16 2 4" xfId="8468" xr:uid="{00000000-0005-0000-0000-0000D81C0000}"/>
    <cellStyle name="Normal 26 16 2_4.2 kt. samtrygg 2010" xfId="9597" xr:uid="{00000000-0005-0000-0000-0000D91C0000}"/>
    <cellStyle name="Normal 26 16 3" xfId="5161" xr:uid="{00000000-0005-0000-0000-0000DA1C0000}"/>
    <cellStyle name="Normal 26 16 3 2" xfId="5696" xr:uid="{00000000-0005-0000-0000-0000DB1C0000}"/>
    <cellStyle name="Normal 26 16 3 3" xfId="6091" xr:uid="{00000000-0005-0000-0000-0000DC1C0000}"/>
    <cellStyle name="Normal 26 16 3 4" xfId="8529" xr:uid="{00000000-0005-0000-0000-0000DD1C0000}"/>
    <cellStyle name="Normal 26 16 3_4.2 kt. samtrygg 2010" xfId="9109" xr:uid="{00000000-0005-0000-0000-0000DE1C0000}"/>
    <cellStyle name="Normal 26 16 4" xfId="5800" xr:uid="{00000000-0005-0000-0000-0000DF1C0000}"/>
    <cellStyle name="Normal 26 16 5" xfId="5373" xr:uid="{00000000-0005-0000-0000-0000E01C0000}"/>
    <cellStyle name="Normal 26 16 6" xfId="5732" xr:uid="{00000000-0005-0000-0000-0000E11C0000}"/>
    <cellStyle name="Normal 26 16 7" xfId="5744" xr:uid="{00000000-0005-0000-0000-0000E21C0000}"/>
    <cellStyle name="Normal 26 16 8" xfId="5364" xr:uid="{00000000-0005-0000-0000-0000E31C0000}"/>
    <cellStyle name="Normal 26 16 9" xfId="5391" xr:uid="{00000000-0005-0000-0000-0000E41C0000}"/>
    <cellStyle name="Normal 26 16_4.2 kt. samtrygg 2010" xfId="8863" xr:uid="{00000000-0005-0000-0000-0000E51C0000}"/>
    <cellStyle name="Normal 26 17" xfId="2325" xr:uid="{00000000-0005-0000-0000-0000E61C0000}"/>
    <cellStyle name="Normal 26 17 2" xfId="4652" xr:uid="{00000000-0005-0000-0000-0000E71C0000}"/>
    <cellStyle name="Normal 26 17 3" xfId="5154" xr:uid="{00000000-0005-0000-0000-0000E81C0000}"/>
    <cellStyle name="Normal 26 17_4.2 kt. samtrygg 2010" xfId="9066" xr:uid="{00000000-0005-0000-0000-0000E91C0000}"/>
    <cellStyle name="Normal 26 18" xfId="3018" xr:uid="{00000000-0005-0000-0000-0000EA1C0000}"/>
    <cellStyle name="Normal 26 18 2" xfId="4707" xr:uid="{00000000-0005-0000-0000-0000EB1C0000}"/>
    <cellStyle name="Normal 26 18 3" xfId="5208" xr:uid="{00000000-0005-0000-0000-0000EC1C0000}"/>
    <cellStyle name="Normal 26 18_4.2 kt. samtrygg 2010" xfId="9635" xr:uid="{00000000-0005-0000-0000-0000ED1C0000}"/>
    <cellStyle name="Normal 26 19" xfId="2993" xr:uid="{00000000-0005-0000-0000-0000EE1C0000}"/>
    <cellStyle name="Normal 26 2" xfId="2317" xr:uid="{00000000-0005-0000-0000-0000EF1C0000}"/>
    <cellStyle name="Normal 26 2 2" xfId="4232" xr:uid="{00000000-0005-0000-0000-0000F01C0000}"/>
    <cellStyle name="Normal 26 2 2 2" xfId="5473" xr:uid="{00000000-0005-0000-0000-0000F11C0000}"/>
    <cellStyle name="Normal 26 2 2 3" xfId="6003" xr:uid="{00000000-0005-0000-0000-0000F21C0000}"/>
    <cellStyle name="Normal 26 2 2 4" xfId="8442" xr:uid="{00000000-0005-0000-0000-0000F31C0000}"/>
    <cellStyle name="Normal 26 2 2_4.2 kt. samtrygg 2010" xfId="9294" xr:uid="{00000000-0005-0000-0000-0000F41C0000}"/>
    <cellStyle name="Normal 26 2 3" xfId="4749" xr:uid="{00000000-0005-0000-0000-0000F51C0000}"/>
    <cellStyle name="Normal 26 2 3 2" xfId="5741" xr:uid="{00000000-0005-0000-0000-0000F61C0000}"/>
    <cellStyle name="Normal 26 2 3 3" xfId="6065" xr:uid="{00000000-0005-0000-0000-0000F71C0000}"/>
    <cellStyle name="Normal 26 2 3 4" xfId="8503" xr:uid="{00000000-0005-0000-0000-0000F81C0000}"/>
    <cellStyle name="Normal 26 2 3_4.2 kt. samtrygg 2010" xfId="8640" xr:uid="{00000000-0005-0000-0000-0000F91C0000}"/>
    <cellStyle name="Normal 26 2 4" xfId="5251" xr:uid="{00000000-0005-0000-0000-0000FA1C0000}"/>
    <cellStyle name="Normal 26 2 5" xfId="5284" xr:uid="{00000000-0005-0000-0000-0000FB1C0000}"/>
    <cellStyle name="Normal 26 2 6" xfId="5632" xr:uid="{00000000-0005-0000-0000-0000FC1C0000}"/>
    <cellStyle name="Normal 26 2 7" xfId="5583" xr:uid="{00000000-0005-0000-0000-0000FD1C0000}"/>
    <cellStyle name="Normal 26 2 8" xfId="5806" xr:uid="{00000000-0005-0000-0000-0000FE1C0000}"/>
    <cellStyle name="Normal 26 2 9" xfId="5296" xr:uid="{00000000-0005-0000-0000-0000FF1C0000}"/>
    <cellStyle name="Normal 26 2_4.2 kt. samtrygg 2010" xfId="10184" xr:uid="{00000000-0005-0000-0000-0000001D0000}"/>
    <cellStyle name="Normal 26 20" xfId="3019" xr:uid="{00000000-0005-0000-0000-0000011D0000}"/>
    <cellStyle name="Normal 26 21" xfId="2991" xr:uid="{00000000-0005-0000-0000-0000021D0000}"/>
    <cellStyle name="Normal 26 22" xfId="3021" xr:uid="{00000000-0005-0000-0000-0000031D0000}"/>
    <cellStyle name="Normal 26 23" xfId="2989" xr:uid="{00000000-0005-0000-0000-0000041D0000}"/>
    <cellStyle name="Normal 26 24" xfId="5584" xr:uid="{00000000-0005-0000-0000-0000051D0000}"/>
    <cellStyle name="Normal 26 3" xfId="2327" xr:uid="{00000000-0005-0000-0000-0000061D0000}"/>
    <cellStyle name="Normal 26 3 2" xfId="4264" xr:uid="{00000000-0005-0000-0000-0000071D0000}"/>
    <cellStyle name="Normal 26 3 3" xfId="4779" xr:uid="{00000000-0005-0000-0000-0000081D0000}"/>
    <cellStyle name="Normal 26 3_4.2 kt. samtrygg 2010" xfId="8590" xr:uid="{00000000-0005-0000-0000-0000091D0000}"/>
    <cellStyle name="Normal 26 4" xfId="2328" xr:uid="{00000000-0005-0000-0000-00000A1D0000}"/>
    <cellStyle name="Normal 26 4 2" xfId="4307" xr:uid="{00000000-0005-0000-0000-00000B1D0000}"/>
    <cellStyle name="Normal 26 4 3" xfId="4822" xr:uid="{00000000-0005-0000-0000-00000C1D0000}"/>
    <cellStyle name="Normal 26 4_4.2 kt. samtrygg 2010" xfId="9772" xr:uid="{00000000-0005-0000-0000-00000D1D0000}"/>
    <cellStyle name="Normal 26 5" xfId="2329" xr:uid="{00000000-0005-0000-0000-00000E1D0000}"/>
    <cellStyle name="Normal 26 5 2" xfId="4337" xr:uid="{00000000-0005-0000-0000-00000F1D0000}"/>
    <cellStyle name="Normal 26 5 3" xfId="4851" xr:uid="{00000000-0005-0000-0000-0000101D0000}"/>
    <cellStyle name="Normal 26 5_4.2 kt. samtrygg 2010" xfId="8614" xr:uid="{00000000-0005-0000-0000-0000111D0000}"/>
    <cellStyle name="Normal 26 6" xfId="2330" xr:uid="{00000000-0005-0000-0000-0000121D0000}"/>
    <cellStyle name="Normal 26 6 2" xfId="4366" xr:uid="{00000000-0005-0000-0000-0000131D0000}"/>
    <cellStyle name="Normal 26 6 3" xfId="4879" xr:uid="{00000000-0005-0000-0000-0000141D0000}"/>
    <cellStyle name="Normal 26 6_4.2 kt. samtrygg 2010" xfId="9340" xr:uid="{00000000-0005-0000-0000-0000151D0000}"/>
    <cellStyle name="Normal 26 7" xfId="2331" xr:uid="{00000000-0005-0000-0000-0000161D0000}"/>
    <cellStyle name="Normal 26 7 2" xfId="4397" xr:uid="{00000000-0005-0000-0000-0000171D0000}"/>
    <cellStyle name="Normal 26 7 3" xfId="4909" xr:uid="{00000000-0005-0000-0000-0000181D0000}"/>
    <cellStyle name="Normal 26 7_4.2 kt. samtrygg 2010" xfId="10262" xr:uid="{00000000-0005-0000-0000-0000191D0000}"/>
    <cellStyle name="Normal 26 8" xfId="2332" xr:uid="{00000000-0005-0000-0000-00001A1D0000}"/>
    <cellStyle name="Normal 26 8 2" xfId="4426" xr:uid="{00000000-0005-0000-0000-00001B1D0000}"/>
    <cellStyle name="Normal 26 8 3" xfId="4937" xr:uid="{00000000-0005-0000-0000-00001C1D0000}"/>
    <cellStyle name="Normal 26 8_4.2 kt. samtrygg 2010" xfId="8612" xr:uid="{00000000-0005-0000-0000-00001D1D0000}"/>
    <cellStyle name="Normal 26 9" xfId="2333" xr:uid="{00000000-0005-0000-0000-00001E1D0000}"/>
    <cellStyle name="Normal 26 9 2" xfId="4457" xr:uid="{00000000-0005-0000-0000-00001F1D0000}"/>
    <cellStyle name="Normal 26 9 3" xfId="4967" xr:uid="{00000000-0005-0000-0000-0000201D0000}"/>
    <cellStyle name="Normal 26 9_4.2 kt. samtrygg 2010" xfId="9505" xr:uid="{00000000-0005-0000-0000-0000211D0000}"/>
    <cellStyle name="Normal 26_4.2 kt. samtrygg 2010" xfId="10251" xr:uid="{00000000-0005-0000-0000-0000221D0000}"/>
    <cellStyle name="Normal 27" xfId="4196" xr:uid="{00000000-0005-0000-0000-0000231D0000}"/>
    <cellStyle name="Normal 27 10" xfId="2335" xr:uid="{00000000-0005-0000-0000-0000241D0000}"/>
    <cellStyle name="Normal 27 10 2" xfId="4486" xr:uid="{00000000-0005-0000-0000-0000251D0000}"/>
    <cellStyle name="Normal 27 10 3" xfId="4995" xr:uid="{00000000-0005-0000-0000-0000261D0000}"/>
    <cellStyle name="Normal 27 10_4.2 kt. samtrygg 2010" xfId="8764" xr:uid="{00000000-0005-0000-0000-0000271D0000}"/>
    <cellStyle name="Normal 27 11" xfId="2336" xr:uid="{00000000-0005-0000-0000-0000281D0000}"/>
    <cellStyle name="Normal 27 11 2" xfId="4516" xr:uid="{00000000-0005-0000-0000-0000291D0000}"/>
    <cellStyle name="Normal 27 11 3" xfId="5024" xr:uid="{00000000-0005-0000-0000-00002A1D0000}"/>
    <cellStyle name="Normal 27 11_4.2 kt. samtrygg 2010" xfId="9714" xr:uid="{00000000-0005-0000-0000-00002B1D0000}"/>
    <cellStyle name="Normal 27 12" xfId="2337" xr:uid="{00000000-0005-0000-0000-00002C1D0000}"/>
    <cellStyle name="Normal 27 12 2" xfId="4546" xr:uid="{00000000-0005-0000-0000-00002D1D0000}"/>
    <cellStyle name="Normal 27 12 3" xfId="5053" xr:uid="{00000000-0005-0000-0000-00002E1D0000}"/>
    <cellStyle name="Normal 27 12_4.2 kt. samtrygg 2010" xfId="9401" xr:uid="{00000000-0005-0000-0000-00002F1D0000}"/>
    <cellStyle name="Normal 27 13" xfId="2338" xr:uid="{00000000-0005-0000-0000-0000301D0000}"/>
    <cellStyle name="Normal 27 13 2" xfId="4575" xr:uid="{00000000-0005-0000-0000-0000311D0000}"/>
    <cellStyle name="Normal 27 13 3" xfId="5081" xr:uid="{00000000-0005-0000-0000-0000321D0000}"/>
    <cellStyle name="Normal 27 13_4.2 kt. samtrygg 2010" xfId="9183" xr:uid="{00000000-0005-0000-0000-0000331D0000}"/>
    <cellStyle name="Normal 27 14" xfId="2339" xr:uid="{00000000-0005-0000-0000-0000341D0000}"/>
    <cellStyle name="Normal 27 14 2" xfId="4598" xr:uid="{00000000-0005-0000-0000-0000351D0000}"/>
    <cellStyle name="Normal 27 14 3" xfId="5103" xr:uid="{00000000-0005-0000-0000-0000361D0000}"/>
    <cellStyle name="Normal 27 14_4.2 kt. samtrygg 2010" xfId="10188" xr:uid="{00000000-0005-0000-0000-0000371D0000}"/>
    <cellStyle name="Normal 27 15" xfId="2340" xr:uid="{00000000-0005-0000-0000-0000381D0000}"/>
    <cellStyle name="Normal 27 15 2" xfId="4616" xr:uid="{00000000-0005-0000-0000-0000391D0000}"/>
    <cellStyle name="Normal 27 15 3" xfId="5119" xr:uid="{00000000-0005-0000-0000-00003A1D0000}"/>
    <cellStyle name="Normal 27 15_4.2 kt. samtrygg 2010" xfId="9570" xr:uid="{00000000-0005-0000-0000-00003B1D0000}"/>
    <cellStyle name="Normal 27 16" xfId="2341" xr:uid="{00000000-0005-0000-0000-00003C1D0000}"/>
    <cellStyle name="Normal 27 16 2" xfId="4658" xr:uid="{00000000-0005-0000-0000-00003D1D0000}"/>
    <cellStyle name="Normal 27 16 2 2" xfId="5963" xr:uid="{00000000-0005-0000-0000-00003E1D0000}"/>
    <cellStyle name="Normal 27 16 2 3" xfId="6029" xr:uid="{00000000-0005-0000-0000-00003F1D0000}"/>
    <cellStyle name="Normal 27 16 2 4" xfId="8467" xr:uid="{00000000-0005-0000-0000-0000401D0000}"/>
    <cellStyle name="Normal 27 16 2_4.2 kt. samtrygg 2010" xfId="8859" xr:uid="{00000000-0005-0000-0000-0000411D0000}"/>
    <cellStyle name="Normal 27 16 3" xfId="5160" xr:uid="{00000000-0005-0000-0000-0000421D0000}"/>
    <cellStyle name="Normal 27 16 3 2" xfId="5857" xr:uid="{00000000-0005-0000-0000-0000431D0000}"/>
    <cellStyle name="Normal 27 16 3 3" xfId="6090" xr:uid="{00000000-0005-0000-0000-0000441D0000}"/>
    <cellStyle name="Normal 27 16 3 4" xfId="8528" xr:uid="{00000000-0005-0000-0000-0000451D0000}"/>
    <cellStyle name="Normal 27 16 3_4.2 kt. samtrygg 2010" xfId="10200" xr:uid="{00000000-0005-0000-0000-0000461D0000}"/>
    <cellStyle name="Normal 27 16 4" xfId="5933" xr:uid="{00000000-0005-0000-0000-0000471D0000}"/>
    <cellStyle name="Normal 27 16 5" xfId="5461" xr:uid="{00000000-0005-0000-0000-0000481D0000}"/>
    <cellStyle name="Normal 27 16 6" xfId="5270" xr:uid="{00000000-0005-0000-0000-0000491D0000}"/>
    <cellStyle name="Normal 27 16 7" xfId="5365" xr:uid="{00000000-0005-0000-0000-00004A1D0000}"/>
    <cellStyle name="Normal 27 16 8" xfId="5694" xr:uid="{00000000-0005-0000-0000-00004B1D0000}"/>
    <cellStyle name="Normal 27 16 9" xfId="5769" xr:uid="{00000000-0005-0000-0000-00004C1D0000}"/>
    <cellStyle name="Normal 27 16_4.2 kt. samtrygg 2010" xfId="9043" xr:uid="{00000000-0005-0000-0000-00004D1D0000}"/>
    <cellStyle name="Normal 27 17" xfId="2342" xr:uid="{00000000-0005-0000-0000-00004E1D0000}"/>
    <cellStyle name="Normal 27 17 2" xfId="4648" xr:uid="{00000000-0005-0000-0000-00004F1D0000}"/>
    <cellStyle name="Normal 27 17 3" xfId="5150" xr:uid="{00000000-0005-0000-0000-0000501D0000}"/>
    <cellStyle name="Normal 27 17_4.2 kt. samtrygg 2010" xfId="10129" xr:uid="{00000000-0005-0000-0000-0000511D0000}"/>
    <cellStyle name="Normal 27 18" xfId="3023" xr:uid="{00000000-0005-0000-0000-0000521D0000}"/>
    <cellStyle name="Normal 27 18 2" xfId="4706" xr:uid="{00000000-0005-0000-0000-0000531D0000}"/>
    <cellStyle name="Normal 27 18 3" xfId="5207" xr:uid="{00000000-0005-0000-0000-0000541D0000}"/>
    <cellStyle name="Normal 27 18_4.2 kt. samtrygg 2010" xfId="9692" xr:uid="{00000000-0005-0000-0000-0000551D0000}"/>
    <cellStyle name="Normal 27 19" xfId="2986" xr:uid="{00000000-0005-0000-0000-0000561D0000}"/>
    <cellStyle name="Normal 27 2" xfId="2334" xr:uid="{00000000-0005-0000-0000-0000571D0000}"/>
    <cellStyle name="Normal 27 2 2" xfId="4233" xr:uid="{00000000-0005-0000-0000-0000581D0000}"/>
    <cellStyle name="Normal 27 2 2 2" xfId="5408" xr:uid="{00000000-0005-0000-0000-0000591D0000}"/>
    <cellStyle name="Normal 27 2 2 3" xfId="6004" xr:uid="{00000000-0005-0000-0000-00005A1D0000}"/>
    <cellStyle name="Normal 27 2 2 4" xfId="8443" xr:uid="{00000000-0005-0000-0000-00005B1D0000}"/>
    <cellStyle name="Normal 27 2 2_4.2 kt. samtrygg 2010" xfId="9227" xr:uid="{00000000-0005-0000-0000-00005C1D0000}"/>
    <cellStyle name="Normal 27 2 3" xfId="4750" xr:uid="{00000000-0005-0000-0000-00005D1D0000}"/>
    <cellStyle name="Normal 27 2 3 2" xfId="5256" xr:uid="{00000000-0005-0000-0000-00005E1D0000}"/>
    <cellStyle name="Normal 27 2 3 3" xfId="6066" xr:uid="{00000000-0005-0000-0000-00005F1D0000}"/>
    <cellStyle name="Normal 27 2 3 4" xfId="8504" xr:uid="{00000000-0005-0000-0000-0000601D0000}"/>
    <cellStyle name="Normal 27 2 3_4.2 kt. samtrygg 2010" xfId="8961" xr:uid="{00000000-0005-0000-0000-0000611D0000}"/>
    <cellStyle name="Normal 27 2 4" xfId="5486" xr:uid="{00000000-0005-0000-0000-0000621D0000}"/>
    <cellStyle name="Normal 27 2 5" xfId="5478" xr:uid="{00000000-0005-0000-0000-0000631D0000}"/>
    <cellStyle name="Normal 27 2 6" xfId="5245" xr:uid="{00000000-0005-0000-0000-0000641D0000}"/>
    <cellStyle name="Normal 27 2 7" xfId="5739" xr:uid="{00000000-0005-0000-0000-0000651D0000}"/>
    <cellStyle name="Normal 27 2 8" xfId="5289" xr:uid="{00000000-0005-0000-0000-0000661D0000}"/>
    <cellStyle name="Normal 27 2 9" xfId="5674" xr:uid="{00000000-0005-0000-0000-0000671D0000}"/>
    <cellStyle name="Normal 27 2_4.2 kt. samtrygg 2010" xfId="8710" xr:uid="{00000000-0005-0000-0000-0000681D0000}"/>
    <cellStyle name="Normal 27 20" xfId="3026" xr:uid="{00000000-0005-0000-0000-0000691D0000}"/>
    <cellStyle name="Normal 27 21" xfId="2984" xr:uid="{00000000-0005-0000-0000-00006A1D0000}"/>
    <cellStyle name="Normal 27 22" xfId="3028" xr:uid="{00000000-0005-0000-0000-00006B1D0000}"/>
    <cellStyle name="Normal 27 23" xfId="2981" xr:uid="{00000000-0005-0000-0000-00006C1D0000}"/>
    <cellStyle name="Normal 27 24" xfId="5713" xr:uid="{00000000-0005-0000-0000-00006D1D0000}"/>
    <cellStyle name="Normal 27 3" xfId="2344" xr:uid="{00000000-0005-0000-0000-00006E1D0000}"/>
    <cellStyle name="Normal 27 3 2" xfId="4265" xr:uid="{00000000-0005-0000-0000-00006F1D0000}"/>
    <cellStyle name="Normal 27 3 3" xfId="4780" xr:uid="{00000000-0005-0000-0000-0000701D0000}"/>
    <cellStyle name="Normal 27 3_4.2 kt. samtrygg 2010" xfId="8780" xr:uid="{00000000-0005-0000-0000-0000711D0000}"/>
    <cellStyle name="Normal 27 4" xfId="2345" xr:uid="{00000000-0005-0000-0000-0000721D0000}"/>
    <cellStyle name="Normal 27 4 2" xfId="4306" xr:uid="{00000000-0005-0000-0000-0000731D0000}"/>
    <cellStyle name="Normal 27 4 3" xfId="4821" xr:uid="{00000000-0005-0000-0000-0000741D0000}"/>
    <cellStyle name="Normal 27 4_4.2 kt. samtrygg 2010" xfId="9026" xr:uid="{00000000-0005-0000-0000-0000751D0000}"/>
    <cellStyle name="Normal 27 5" xfId="2346" xr:uid="{00000000-0005-0000-0000-0000761D0000}"/>
    <cellStyle name="Normal 27 5 2" xfId="4336" xr:uid="{00000000-0005-0000-0000-0000771D0000}"/>
    <cellStyle name="Normal 27 5 3" xfId="4850" xr:uid="{00000000-0005-0000-0000-0000781D0000}"/>
    <cellStyle name="Normal 27 5_4.2 kt. samtrygg 2010" xfId="9388" xr:uid="{00000000-0005-0000-0000-0000791D0000}"/>
    <cellStyle name="Normal 27 6" xfId="2347" xr:uid="{00000000-0005-0000-0000-00007A1D0000}"/>
    <cellStyle name="Normal 27 6 2" xfId="4280" xr:uid="{00000000-0005-0000-0000-00007B1D0000}"/>
    <cellStyle name="Normal 27 6 3" xfId="4795" xr:uid="{00000000-0005-0000-0000-00007C1D0000}"/>
    <cellStyle name="Normal 27 6_4.2 kt. samtrygg 2010" xfId="9159" xr:uid="{00000000-0005-0000-0000-00007D1D0000}"/>
    <cellStyle name="Normal 27 7" xfId="2348" xr:uid="{00000000-0005-0000-0000-00007E1D0000}"/>
    <cellStyle name="Normal 27 7 2" xfId="4396" xr:uid="{00000000-0005-0000-0000-00007F1D0000}"/>
    <cellStyle name="Normal 27 7 3" xfId="4908" xr:uid="{00000000-0005-0000-0000-0000801D0000}"/>
    <cellStyle name="Normal 27 7_4.2 kt. samtrygg 2010" xfId="9550" xr:uid="{00000000-0005-0000-0000-0000811D0000}"/>
    <cellStyle name="Normal 27 8" xfId="2349" xr:uid="{00000000-0005-0000-0000-0000821D0000}"/>
    <cellStyle name="Normal 27 8 2" xfId="4284" xr:uid="{00000000-0005-0000-0000-0000831D0000}"/>
    <cellStyle name="Normal 27 8 3" xfId="4799" xr:uid="{00000000-0005-0000-0000-0000841D0000}"/>
    <cellStyle name="Normal 27 8_4.2 kt. samtrygg 2010" xfId="9513" xr:uid="{00000000-0005-0000-0000-0000851D0000}"/>
    <cellStyle name="Normal 27 9" xfId="2350" xr:uid="{00000000-0005-0000-0000-0000861D0000}"/>
    <cellStyle name="Normal 27 9 2" xfId="4456" xr:uid="{00000000-0005-0000-0000-0000871D0000}"/>
    <cellStyle name="Normal 27 9 3" xfId="4966" xr:uid="{00000000-0005-0000-0000-0000881D0000}"/>
    <cellStyle name="Normal 27 9_4.2 kt. samtrygg 2010" xfId="9251" xr:uid="{00000000-0005-0000-0000-0000891D0000}"/>
    <cellStyle name="Normal 27_4.2 kt. samtrygg 2010" xfId="10036" xr:uid="{00000000-0005-0000-0000-00008A1D0000}"/>
    <cellStyle name="Normal 28" xfId="4197" xr:uid="{00000000-0005-0000-0000-00008B1D0000}"/>
    <cellStyle name="Normal 28 10" xfId="2352" xr:uid="{00000000-0005-0000-0000-00008C1D0000}"/>
    <cellStyle name="Normal 28 10 2" xfId="4283" xr:uid="{00000000-0005-0000-0000-00008D1D0000}"/>
    <cellStyle name="Normal 28 10 3" xfId="4798" xr:uid="{00000000-0005-0000-0000-00008E1D0000}"/>
    <cellStyle name="Normal 28 10_4.2 kt. samtrygg 2010" xfId="9731" xr:uid="{00000000-0005-0000-0000-00008F1D0000}"/>
    <cellStyle name="Normal 28 11" xfId="2353" xr:uid="{00000000-0005-0000-0000-0000901D0000}"/>
    <cellStyle name="Normal 28 11 2" xfId="4406" xr:uid="{00000000-0005-0000-0000-0000911D0000}"/>
    <cellStyle name="Normal 28 11 3" xfId="4918" xr:uid="{00000000-0005-0000-0000-0000921D0000}"/>
    <cellStyle name="Normal 28 11_4.2 kt. samtrygg 2010" xfId="9302" xr:uid="{00000000-0005-0000-0000-0000931D0000}"/>
    <cellStyle name="Normal 28 12" xfId="2354" xr:uid="{00000000-0005-0000-0000-0000941D0000}"/>
    <cellStyle name="Normal 28 12 2" xfId="4443" xr:uid="{00000000-0005-0000-0000-0000951D0000}"/>
    <cellStyle name="Normal 28 12 3" xfId="4953" xr:uid="{00000000-0005-0000-0000-0000961D0000}"/>
    <cellStyle name="Normal 28 12_4.2 kt. samtrygg 2010" xfId="9791" xr:uid="{00000000-0005-0000-0000-0000971D0000}"/>
    <cellStyle name="Normal 28 13" xfId="2355" xr:uid="{00000000-0005-0000-0000-0000981D0000}"/>
    <cellStyle name="Normal 28 13 2" xfId="4473" xr:uid="{00000000-0005-0000-0000-0000991D0000}"/>
    <cellStyle name="Normal 28 13 3" xfId="4982" xr:uid="{00000000-0005-0000-0000-00009A1D0000}"/>
    <cellStyle name="Normal 28 13_4.2 kt. samtrygg 2010" xfId="10181" xr:uid="{00000000-0005-0000-0000-00009B1D0000}"/>
    <cellStyle name="Normal 28 14" xfId="2356" xr:uid="{00000000-0005-0000-0000-00009C1D0000}"/>
    <cellStyle name="Normal 28 14 2" xfId="4503" xr:uid="{00000000-0005-0000-0000-00009D1D0000}"/>
    <cellStyle name="Normal 28 14 3" xfId="5011" xr:uid="{00000000-0005-0000-0000-00009E1D0000}"/>
    <cellStyle name="Normal 28 14_4.2 kt. samtrygg 2010" xfId="8722" xr:uid="{00000000-0005-0000-0000-00009F1D0000}"/>
    <cellStyle name="Normal 28 15" xfId="2357" xr:uid="{00000000-0005-0000-0000-0000A01D0000}"/>
    <cellStyle name="Normal 28 15 2" xfId="4615" xr:uid="{00000000-0005-0000-0000-0000A11D0000}"/>
    <cellStyle name="Normal 28 15 3" xfId="5118" xr:uid="{00000000-0005-0000-0000-0000A21D0000}"/>
    <cellStyle name="Normal 28 15_4.2 kt. samtrygg 2010" xfId="9430" xr:uid="{00000000-0005-0000-0000-0000A31D0000}"/>
    <cellStyle name="Normal 28 16" xfId="2358" xr:uid="{00000000-0005-0000-0000-0000A41D0000}"/>
    <cellStyle name="Normal 28 16 2" xfId="4644" xr:uid="{00000000-0005-0000-0000-0000A51D0000}"/>
    <cellStyle name="Normal 28 16 2 2" xfId="5608" xr:uid="{00000000-0005-0000-0000-0000A61D0000}"/>
    <cellStyle name="Normal 28 16 2 3" xfId="6025" xr:uid="{00000000-0005-0000-0000-0000A71D0000}"/>
    <cellStyle name="Normal 28 16 2 4" xfId="8463" xr:uid="{00000000-0005-0000-0000-0000A81D0000}"/>
    <cellStyle name="Normal 28 16 2_4.2 kt. samtrygg 2010" xfId="9661" xr:uid="{00000000-0005-0000-0000-0000A91D0000}"/>
    <cellStyle name="Normal 28 16 3" xfId="5147" xr:uid="{00000000-0005-0000-0000-0000AA1D0000}"/>
    <cellStyle name="Normal 28 16 3 2" xfId="5926" xr:uid="{00000000-0005-0000-0000-0000AB1D0000}"/>
    <cellStyle name="Normal 28 16 3 3" xfId="6086" xr:uid="{00000000-0005-0000-0000-0000AC1D0000}"/>
    <cellStyle name="Normal 28 16 3 4" xfId="8524" xr:uid="{00000000-0005-0000-0000-0000AD1D0000}"/>
    <cellStyle name="Normal 28 16 3_4.2 kt. samtrygg 2010" xfId="8842" xr:uid="{00000000-0005-0000-0000-0000AE1D0000}"/>
    <cellStyle name="Normal 28 16 4" xfId="5400" xr:uid="{00000000-0005-0000-0000-0000AF1D0000}"/>
    <cellStyle name="Normal 28 16 5" xfId="5876" xr:uid="{00000000-0005-0000-0000-0000B01D0000}"/>
    <cellStyle name="Normal 28 16 6" xfId="5526" xr:uid="{00000000-0005-0000-0000-0000B11D0000}"/>
    <cellStyle name="Normal 28 16 7" xfId="5469" xr:uid="{00000000-0005-0000-0000-0000B21D0000}"/>
    <cellStyle name="Normal 28 16 8" xfId="5704" xr:uid="{00000000-0005-0000-0000-0000B31D0000}"/>
    <cellStyle name="Normal 28 16 9" xfId="5902" xr:uid="{00000000-0005-0000-0000-0000B41D0000}"/>
    <cellStyle name="Normal 28 16_4.2 kt. samtrygg 2010" xfId="10245" xr:uid="{00000000-0005-0000-0000-0000B51D0000}"/>
    <cellStyle name="Normal 28 17" xfId="2359" xr:uid="{00000000-0005-0000-0000-0000B61D0000}"/>
    <cellStyle name="Normal 28 17 2" xfId="4649" xr:uid="{00000000-0005-0000-0000-0000B71D0000}"/>
    <cellStyle name="Normal 28 17 3" xfId="5151" xr:uid="{00000000-0005-0000-0000-0000B81D0000}"/>
    <cellStyle name="Normal 28 17_4.2 kt. samtrygg 2010" xfId="9878" xr:uid="{00000000-0005-0000-0000-0000B91D0000}"/>
    <cellStyle name="Normal 28 18" xfId="3029" xr:uid="{00000000-0005-0000-0000-0000BA1D0000}"/>
    <cellStyle name="Normal 28 18 2" xfId="4700" xr:uid="{00000000-0005-0000-0000-0000BB1D0000}"/>
    <cellStyle name="Normal 28 18 3" xfId="5201" xr:uid="{00000000-0005-0000-0000-0000BC1D0000}"/>
    <cellStyle name="Normal 28 18_4.2 kt. samtrygg 2010" xfId="10035" xr:uid="{00000000-0005-0000-0000-0000BD1D0000}"/>
    <cellStyle name="Normal 28 19" xfId="2980" xr:uid="{00000000-0005-0000-0000-0000BE1D0000}"/>
    <cellStyle name="Normal 28 2" xfId="2351" xr:uid="{00000000-0005-0000-0000-0000BF1D0000}"/>
    <cellStyle name="Normal 28 2 2" xfId="4234" xr:uid="{00000000-0005-0000-0000-0000C01D0000}"/>
    <cellStyle name="Normal 28 2 2 2" xfId="5664" xr:uid="{00000000-0005-0000-0000-0000C11D0000}"/>
    <cellStyle name="Normal 28 2 2 3" xfId="6005" xr:uid="{00000000-0005-0000-0000-0000C21D0000}"/>
    <cellStyle name="Normal 28 2 2 4" xfId="8444" xr:uid="{00000000-0005-0000-0000-0000C31D0000}"/>
    <cellStyle name="Normal 28 2 2_4.2 kt. samtrygg 2010" xfId="9673" xr:uid="{00000000-0005-0000-0000-0000C41D0000}"/>
    <cellStyle name="Normal 28 2 3" xfId="4751" xr:uid="{00000000-0005-0000-0000-0000C51D0000}"/>
    <cellStyle name="Normal 28 2 3 2" xfId="5233" xr:uid="{00000000-0005-0000-0000-0000C61D0000}"/>
    <cellStyle name="Normal 28 2 3 3" xfId="6067" xr:uid="{00000000-0005-0000-0000-0000C71D0000}"/>
    <cellStyle name="Normal 28 2 3 4" xfId="8505" xr:uid="{00000000-0005-0000-0000-0000C81D0000}"/>
    <cellStyle name="Normal 28 2 3_4.2 kt. samtrygg 2010" xfId="10190" xr:uid="{00000000-0005-0000-0000-0000C91D0000}"/>
    <cellStyle name="Normal 28 2 4" xfId="5300" xr:uid="{00000000-0005-0000-0000-0000CA1D0000}"/>
    <cellStyle name="Normal 28 2 5" xfId="5934" xr:uid="{00000000-0005-0000-0000-0000CB1D0000}"/>
    <cellStyle name="Normal 28 2 6" xfId="5858" xr:uid="{00000000-0005-0000-0000-0000CC1D0000}"/>
    <cellStyle name="Normal 28 2 7" xfId="5520" xr:uid="{00000000-0005-0000-0000-0000CD1D0000}"/>
    <cellStyle name="Normal 28 2 8" xfId="5385" xr:uid="{00000000-0005-0000-0000-0000CE1D0000}"/>
    <cellStyle name="Normal 28 2 9" xfId="5516" xr:uid="{00000000-0005-0000-0000-0000CF1D0000}"/>
    <cellStyle name="Normal 28 2_4.2 kt. samtrygg 2010" xfId="8906" xr:uid="{00000000-0005-0000-0000-0000D01D0000}"/>
    <cellStyle name="Normal 28 20" xfId="3032" xr:uid="{00000000-0005-0000-0000-0000D11D0000}"/>
    <cellStyle name="Normal 28 21" xfId="2978" xr:uid="{00000000-0005-0000-0000-0000D21D0000}"/>
    <cellStyle name="Normal 28 22" xfId="3035" xr:uid="{00000000-0005-0000-0000-0000D31D0000}"/>
    <cellStyle name="Normal 28 23" xfId="2974" xr:uid="{00000000-0005-0000-0000-0000D41D0000}"/>
    <cellStyle name="Normal 28 24" xfId="5755" xr:uid="{00000000-0005-0000-0000-0000D51D0000}"/>
    <cellStyle name="Normal 28 3" xfId="2360" xr:uid="{00000000-0005-0000-0000-0000D61D0000}"/>
    <cellStyle name="Normal 28 3 2" xfId="4266" xr:uid="{00000000-0005-0000-0000-0000D71D0000}"/>
    <cellStyle name="Normal 28 3 3" xfId="4781" xr:uid="{00000000-0005-0000-0000-0000D81D0000}"/>
    <cellStyle name="Normal 28 3_4.2 kt. samtrygg 2010" xfId="9915" xr:uid="{00000000-0005-0000-0000-0000D91D0000}"/>
    <cellStyle name="Normal 28 4" xfId="2361" xr:uid="{00000000-0005-0000-0000-0000DA1D0000}"/>
    <cellStyle name="Normal 28 4 2" xfId="4285" xr:uid="{00000000-0005-0000-0000-0000DB1D0000}"/>
    <cellStyle name="Normal 28 4 3" xfId="4800" xr:uid="{00000000-0005-0000-0000-0000DC1D0000}"/>
    <cellStyle name="Normal 28 4_4.2 kt. samtrygg 2010" xfId="8669" xr:uid="{00000000-0005-0000-0000-0000DD1D0000}"/>
    <cellStyle name="Normal 28 5" xfId="2362" xr:uid="{00000000-0005-0000-0000-0000DE1D0000}"/>
    <cellStyle name="Normal 28 5 2" xfId="4288" xr:uid="{00000000-0005-0000-0000-0000DF1D0000}"/>
    <cellStyle name="Normal 28 5 3" xfId="4803" xr:uid="{00000000-0005-0000-0000-0000E01D0000}"/>
    <cellStyle name="Normal 28 5_4.2 kt. samtrygg 2010" xfId="9680" xr:uid="{00000000-0005-0000-0000-0000E11D0000}"/>
    <cellStyle name="Normal 28 6" xfId="2363" xr:uid="{00000000-0005-0000-0000-0000E21D0000}"/>
    <cellStyle name="Normal 28 6 2" xfId="4365" xr:uid="{00000000-0005-0000-0000-0000E31D0000}"/>
    <cellStyle name="Normal 28 6 3" xfId="4878" xr:uid="{00000000-0005-0000-0000-0000E41D0000}"/>
    <cellStyle name="Normal 28 6_4.2 kt. samtrygg 2010" xfId="9098" xr:uid="{00000000-0005-0000-0000-0000E51D0000}"/>
    <cellStyle name="Normal 28 7" xfId="2364" xr:uid="{00000000-0005-0000-0000-0000E61D0000}"/>
    <cellStyle name="Normal 28 7 2" xfId="4287" xr:uid="{00000000-0005-0000-0000-0000E71D0000}"/>
    <cellStyle name="Normal 28 7 3" xfId="4802" xr:uid="{00000000-0005-0000-0000-0000E81D0000}"/>
    <cellStyle name="Normal 28 7_4.2 kt. samtrygg 2010" xfId="9410" xr:uid="{00000000-0005-0000-0000-0000E91D0000}"/>
    <cellStyle name="Normal 28 8" xfId="2365" xr:uid="{00000000-0005-0000-0000-0000EA1D0000}"/>
    <cellStyle name="Normal 28 8 2" xfId="4425" xr:uid="{00000000-0005-0000-0000-0000EB1D0000}"/>
    <cellStyle name="Normal 28 8 3" xfId="4936" xr:uid="{00000000-0005-0000-0000-0000EC1D0000}"/>
    <cellStyle name="Normal 28 8_4.2 kt. samtrygg 2010" xfId="9394" xr:uid="{00000000-0005-0000-0000-0000ED1D0000}"/>
    <cellStyle name="Normal 28 9" xfId="2366" xr:uid="{00000000-0005-0000-0000-0000EE1D0000}"/>
    <cellStyle name="Normal 28 9 2" xfId="4286" xr:uid="{00000000-0005-0000-0000-0000EF1D0000}"/>
    <cellStyle name="Normal 28 9 3" xfId="4801" xr:uid="{00000000-0005-0000-0000-0000F01D0000}"/>
    <cellStyle name="Normal 28 9_4.2 kt. samtrygg 2010" xfId="8741" xr:uid="{00000000-0005-0000-0000-0000F11D0000}"/>
    <cellStyle name="Normal 28_4.2 kt. samtrygg 2010" xfId="9239" xr:uid="{00000000-0005-0000-0000-0000F21D0000}"/>
    <cellStyle name="Normal 29" xfId="4198" xr:uid="{00000000-0005-0000-0000-0000F31D0000}"/>
    <cellStyle name="Normal 29 10" xfId="2368" xr:uid="{00000000-0005-0000-0000-0000F41D0000}"/>
    <cellStyle name="Normal 29 10 2" xfId="4485" xr:uid="{00000000-0005-0000-0000-0000F51D0000}"/>
    <cellStyle name="Normal 29 10 3" xfId="4994" xr:uid="{00000000-0005-0000-0000-0000F61D0000}"/>
    <cellStyle name="Normal 29 10_4.2 kt. samtrygg 2010" xfId="9323" xr:uid="{00000000-0005-0000-0000-0000F71D0000}"/>
    <cellStyle name="Normal 29 11" xfId="2369" xr:uid="{00000000-0005-0000-0000-0000F81D0000}"/>
    <cellStyle name="Normal 29 11 2" xfId="4515" xr:uid="{00000000-0005-0000-0000-0000F91D0000}"/>
    <cellStyle name="Normal 29 11 3" xfId="5023" xr:uid="{00000000-0005-0000-0000-0000FA1D0000}"/>
    <cellStyle name="Normal 29 11_4.2 kt. samtrygg 2010" xfId="9122" xr:uid="{00000000-0005-0000-0000-0000FB1D0000}"/>
    <cellStyle name="Normal 29 12" xfId="2370" xr:uid="{00000000-0005-0000-0000-0000FC1D0000}"/>
    <cellStyle name="Normal 29 12 2" xfId="4545" xr:uid="{00000000-0005-0000-0000-0000FD1D0000}"/>
    <cellStyle name="Normal 29 12 3" xfId="5052" xr:uid="{00000000-0005-0000-0000-0000FE1D0000}"/>
    <cellStyle name="Normal 29 12_4.2 kt. samtrygg 2010" xfId="9444" xr:uid="{00000000-0005-0000-0000-0000FF1D0000}"/>
    <cellStyle name="Normal 29 13" xfId="2371" xr:uid="{00000000-0005-0000-0000-0000001E0000}"/>
    <cellStyle name="Normal 29 13 2" xfId="4574" xr:uid="{00000000-0005-0000-0000-0000011E0000}"/>
    <cellStyle name="Normal 29 13 3" xfId="5080" xr:uid="{00000000-0005-0000-0000-0000021E0000}"/>
    <cellStyle name="Normal 29 13_4.2 kt. samtrygg 2010" xfId="9542" xr:uid="{00000000-0005-0000-0000-0000031E0000}"/>
    <cellStyle name="Normal 29 14" xfId="2372" xr:uid="{00000000-0005-0000-0000-0000041E0000}"/>
    <cellStyle name="Normal 29 14 2" xfId="4597" xr:uid="{00000000-0005-0000-0000-0000051E0000}"/>
    <cellStyle name="Normal 29 14 3" xfId="5102" xr:uid="{00000000-0005-0000-0000-0000061E0000}"/>
    <cellStyle name="Normal 29 14_4.2 kt. samtrygg 2010" xfId="8653" xr:uid="{00000000-0005-0000-0000-0000071E0000}"/>
    <cellStyle name="Normal 29 15" xfId="2373" xr:uid="{00000000-0005-0000-0000-0000081E0000}"/>
    <cellStyle name="Normal 29 15 2" xfId="4608" xr:uid="{00000000-0005-0000-0000-0000091E0000}"/>
    <cellStyle name="Normal 29 15 3" xfId="5113" xr:uid="{00000000-0005-0000-0000-00000A1E0000}"/>
    <cellStyle name="Normal 29 15_4.2 kt. samtrygg 2010" xfId="9607" xr:uid="{00000000-0005-0000-0000-00000B1E0000}"/>
    <cellStyle name="Normal 29 16" xfId="2374" xr:uid="{00000000-0005-0000-0000-00000C1E0000}"/>
    <cellStyle name="Normal 29 16 2" xfId="4657" xr:uid="{00000000-0005-0000-0000-00000D1E0000}"/>
    <cellStyle name="Normal 29 16 2 2" xfId="5278" xr:uid="{00000000-0005-0000-0000-00000E1E0000}"/>
    <cellStyle name="Normal 29 16 2 3" xfId="6028" xr:uid="{00000000-0005-0000-0000-00000F1E0000}"/>
    <cellStyle name="Normal 29 16 2 4" xfId="8466" xr:uid="{00000000-0005-0000-0000-0000101E0000}"/>
    <cellStyle name="Normal 29 16 2_4.2 kt. samtrygg 2010" xfId="9747" xr:uid="{00000000-0005-0000-0000-0000111E0000}"/>
    <cellStyle name="Normal 29 16 3" xfId="5159" xr:uid="{00000000-0005-0000-0000-0000121E0000}"/>
    <cellStyle name="Normal 29 16 3 2" xfId="5366" xr:uid="{00000000-0005-0000-0000-0000131E0000}"/>
    <cellStyle name="Normal 29 16 3 3" xfId="6089" xr:uid="{00000000-0005-0000-0000-0000141E0000}"/>
    <cellStyle name="Normal 29 16 3 4" xfId="8527" xr:uid="{00000000-0005-0000-0000-0000151E0000}"/>
    <cellStyle name="Normal 29 16 3_4.2 kt. samtrygg 2010" xfId="9649" xr:uid="{00000000-0005-0000-0000-0000161E0000}"/>
    <cellStyle name="Normal 29 16 4" xfId="5282" xr:uid="{00000000-0005-0000-0000-0000171E0000}"/>
    <cellStyle name="Normal 29 16 5" xfId="5502" xr:uid="{00000000-0005-0000-0000-0000181E0000}"/>
    <cellStyle name="Normal 29 16 6" xfId="5495" xr:uid="{00000000-0005-0000-0000-0000191E0000}"/>
    <cellStyle name="Normal 29 16 7" xfId="5799" xr:uid="{00000000-0005-0000-0000-00001A1E0000}"/>
    <cellStyle name="Normal 29 16 8" xfId="5675" xr:uid="{00000000-0005-0000-0000-00001B1E0000}"/>
    <cellStyle name="Normal 29 16 9" xfId="5918" xr:uid="{00000000-0005-0000-0000-00001C1E0000}"/>
    <cellStyle name="Normal 29 16_4.2 kt. samtrygg 2010" xfId="9050" xr:uid="{00000000-0005-0000-0000-00001D1E0000}"/>
    <cellStyle name="Normal 29 17" xfId="2375" xr:uid="{00000000-0005-0000-0000-00001E1E0000}"/>
    <cellStyle name="Normal 29 17 2" xfId="4650" xr:uid="{00000000-0005-0000-0000-00001F1E0000}"/>
    <cellStyle name="Normal 29 17 3" xfId="5152" xr:uid="{00000000-0005-0000-0000-0000201E0000}"/>
    <cellStyle name="Normal 29 17_4.2 kt. samtrygg 2010" xfId="9431" xr:uid="{00000000-0005-0000-0000-0000211E0000}"/>
    <cellStyle name="Normal 29 18" xfId="3033" xr:uid="{00000000-0005-0000-0000-0000221E0000}"/>
    <cellStyle name="Normal 29 18 2" xfId="4705" xr:uid="{00000000-0005-0000-0000-0000231E0000}"/>
    <cellStyle name="Normal 29 18 3" xfId="5206" xr:uid="{00000000-0005-0000-0000-0000241E0000}"/>
    <cellStyle name="Normal 29 18_4.2 kt. samtrygg 2010" xfId="9563" xr:uid="{00000000-0005-0000-0000-0000251E0000}"/>
    <cellStyle name="Normal 29 19" xfId="2976" xr:uid="{00000000-0005-0000-0000-0000261E0000}"/>
    <cellStyle name="Normal 29 2" xfId="2367" xr:uid="{00000000-0005-0000-0000-0000271E0000}"/>
    <cellStyle name="Normal 29 2 2" xfId="4235" xr:uid="{00000000-0005-0000-0000-0000281E0000}"/>
    <cellStyle name="Normal 29 2 2 2" xfId="5292" xr:uid="{00000000-0005-0000-0000-0000291E0000}"/>
    <cellStyle name="Normal 29 2 2 3" xfId="6006" xr:uid="{00000000-0005-0000-0000-00002A1E0000}"/>
    <cellStyle name="Normal 29 2 2 4" xfId="8445" xr:uid="{00000000-0005-0000-0000-00002B1E0000}"/>
    <cellStyle name="Normal 29 2 2_4.2 kt. samtrygg 2010" xfId="9918" xr:uid="{00000000-0005-0000-0000-00002C1E0000}"/>
    <cellStyle name="Normal 29 2 3" xfId="4752" xr:uid="{00000000-0005-0000-0000-00002D1E0000}"/>
    <cellStyle name="Normal 29 2 3 2" xfId="5248" xr:uid="{00000000-0005-0000-0000-00002E1E0000}"/>
    <cellStyle name="Normal 29 2 3 3" xfId="6068" xr:uid="{00000000-0005-0000-0000-00002F1E0000}"/>
    <cellStyle name="Normal 29 2 3 4" xfId="8506" xr:uid="{00000000-0005-0000-0000-0000301E0000}"/>
    <cellStyle name="Normal 29 2 3_4.2 kt. samtrygg 2010" xfId="9800" xr:uid="{00000000-0005-0000-0000-0000311E0000}"/>
    <cellStyle name="Normal 29 2 4" xfId="5577" xr:uid="{00000000-0005-0000-0000-0000321E0000}"/>
    <cellStyle name="Normal 29 2 5" xfId="5736" xr:uid="{00000000-0005-0000-0000-0000331E0000}"/>
    <cellStyle name="Normal 29 2 6" xfId="5914" xr:uid="{00000000-0005-0000-0000-0000341E0000}"/>
    <cellStyle name="Normal 29 2 7" xfId="5395" xr:uid="{00000000-0005-0000-0000-0000351E0000}"/>
    <cellStyle name="Normal 29 2 8" xfId="5562" xr:uid="{00000000-0005-0000-0000-0000361E0000}"/>
    <cellStyle name="Normal 29 2 9" xfId="5362" xr:uid="{00000000-0005-0000-0000-0000371E0000}"/>
    <cellStyle name="Normal 29 2_4.2 kt. samtrygg 2010" xfId="9230" xr:uid="{00000000-0005-0000-0000-0000381E0000}"/>
    <cellStyle name="Normal 29 20" xfId="3037" xr:uid="{00000000-0005-0000-0000-0000391E0000}"/>
    <cellStyle name="Normal 29 21" xfId="2972" xr:uid="{00000000-0005-0000-0000-00003A1E0000}"/>
    <cellStyle name="Normal 29 22" xfId="3041" xr:uid="{00000000-0005-0000-0000-00003B1E0000}"/>
    <cellStyle name="Normal 29 23" xfId="2968" xr:uid="{00000000-0005-0000-0000-00003C1E0000}"/>
    <cellStyle name="Normal 29 24" xfId="5787" xr:uid="{00000000-0005-0000-0000-00003D1E0000}"/>
    <cellStyle name="Normal 29 3" xfId="2377" xr:uid="{00000000-0005-0000-0000-00003E1E0000}"/>
    <cellStyle name="Normal 29 3 2" xfId="4267" xr:uid="{00000000-0005-0000-0000-00003F1E0000}"/>
    <cellStyle name="Normal 29 3 3" xfId="4782" xr:uid="{00000000-0005-0000-0000-0000401E0000}"/>
    <cellStyle name="Normal 29 3_4.2 kt. samtrygg 2010" xfId="8781" xr:uid="{00000000-0005-0000-0000-0000411E0000}"/>
    <cellStyle name="Normal 29 4" xfId="2378" xr:uid="{00000000-0005-0000-0000-0000421E0000}"/>
    <cellStyle name="Normal 29 4 2" xfId="4305" xr:uid="{00000000-0005-0000-0000-0000431E0000}"/>
    <cellStyle name="Normal 29 4 3" xfId="4820" xr:uid="{00000000-0005-0000-0000-0000441E0000}"/>
    <cellStyle name="Normal 29 4_4.2 kt. samtrygg 2010" xfId="9424" xr:uid="{00000000-0005-0000-0000-0000451E0000}"/>
    <cellStyle name="Normal 29 5" xfId="2379" xr:uid="{00000000-0005-0000-0000-0000461E0000}"/>
    <cellStyle name="Normal 29 5 2" xfId="4335" xr:uid="{00000000-0005-0000-0000-0000471E0000}"/>
    <cellStyle name="Normal 29 5 3" xfId="4849" xr:uid="{00000000-0005-0000-0000-0000481E0000}"/>
    <cellStyle name="Normal 29 5_4.2 kt. samtrygg 2010" xfId="9518" xr:uid="{00000000-0005-0000-0000-0000491E0000}"/>
    <cellStyle name="Normal 29 6" xfId="2380" xr:uid="{00000000-0005-0000-0000-00004A1E0000}"/>
    <cellStyle name="Normal 29 6 2" xfId="4364" xr:uid="{00000000-0005-0000-0000-00004B1E0000}"/>
    <cellStyle name="Normal 29 6 3" xfId="4877" xr:uid="{00000000-0005-0000-0000-00004C1E0000}"/>
    <cellStyle name="Normal 29 6_4.2 kt. samtrygg 2010" xfId="10080" xr:uid="{00000000-0005-0000-0000-00004D1E0000}"/>
    <cellStyle name="Normal 29 7" xfId="2381" xr:uid="{00000000-0005-0000-0000-00004E1E0000}"/>
    <cellStyle name="Normal 29 7 2" xfId="4395" xr:uid="{00000000-0005-0000-0000-00004F1E0000}"/>
    <cellStyle name="Normal 29 7 3" xfId="4907" xr:uid="{00000000-0005-0000-0000-0000501E0000}"/>
    <cellStyle name="Normal 29 7_4.2 kt. samtrygg 2010" xfId="9216" xr:uid="{00000000-0005-0000-0000-0000511E0000}"/>
    <cellStyle name="Normal 29 8" xfId="2382" xr:uid="{00000000-0005-0000-0000-0000521E0000}"/>
    <cellStyle name="Normal 29 8 2" xfId="4424" xr:uid="{00000000-0005-0000-0000-0000531E0000}"/>
    <cellStyle name="Normal 29 8 3" xfId="4935" xr:uid="{00000000-0005-0000-0000-0000541E0000}"/>
    <cellStyle name="Normal 29 8_4.2 kt. samtrygg 2010" xfId="9530" xr:uid="{00000000-0005-0000-0000-0000551E0000}"/>
    <cellStyle name="Normal 29 9" xfId="2383" xr:uid="{00000000-0005-0000-0000-0000561E0000}"/>
    <cellStyle name="Normal 29 9 2" xfId="4455" xr:uid="{00000000-0005-0000-0000-0000571E0000}"/>
    <cellStyle name="Normal 29 9 3" xfId="4965" xr:uid="{00000000-0005-0000-0000-0000581E0000}"/>
    <cellStyle name="Normal 29 9_4.2 kt. samtrygg 2010" xfId="9573" xr:uid="{00000000-0005-0000-0000-0000591E0000}"/>
    <cellStyle name="Normal 29_4.2 kt. samtrygg 2010" xfId="9600" xr:uid="{00000000-0005-0000-0000-00005A1E0000}"/>
    <cellStyle name="Normal 3" xfId="4240" xr:uid="{00000000-0005-0000-0000-00005B1E0000}"/>
    <cellStyle name="Normal 3 10" xfId="2385" xr:uid="{00000000-0005-0000-0000-00005C1E0000}"/>
    <cellStyle name="Normal 3 11" xfId="2386" xr:uid="{00000000-0005-0000-0000-00005D1E0000}"/>
    <cellStyle name="Normal 3 12" xfId="2387" xr:uid="{00000000-0005-0000-0000-00005E1E0000}"/>
    <cellStyle name="Normal 3 13" xfId="2388" xr:uid="{00000000-0005-0000-0000-00005F1E0000}"/>
    <cellStyle name="Normal 3 14" xfId="2389" xr:uid="{00000000-0005-0000-0000-0000601E0000}"/>
    <cellStyle name="Normal 3 15" xfId="2390" xr:uid="{00000000-0005-0000-0000-0000611E0000}"/>
    <cellStyle name="Normal 3 16" xfId="2391" xr:uid="{00000000-0005-0000-0000-0000621E0000}"/>
    <cellStyle name="Normal 3 17" xfId="2392" xr:uid="{00000000-0005-0000-0000-0000631E0000}"/>
    <cellStyle name="Normal 3 18" xfId="3039" xr:uid="{00000000-0005-0000-0000-0000641E0000}"/>
    <cellStyle name="Normal 3 19" xfId="2970" xr:uid="{00000000-0005-0000-0000-0000651E0000}"/>
    <cellStyle name="Normal 3 2" xfId="2384" xr:uid="{00000000-0005-0000-0000-0000661E0000}"/>
    <cellStyle name="Normal 3 2 2" xfId="6215" xr:uid="{00000000-0005-0000-0000-0000671E0000}"/>
    <cellStyle name="Normal 3 2 2 2" xfId="7403" xr:uid="{00000000-0005-0000-0000-0000681E0000}"/>
    <cellStyle name="Normal 3 2 2_4.2 kt. samtrygg 2010" xfId="9103" xr:uid="{00000000-0005-0000-0000-0000691E0000}"/>
    <cellStyle name="Normal 3 2_4.2 kt. samtrygg 2010" xfId="9702" xr:uid="{00000000-0005-0000-0000-00006A1E0000}"/>
    <cellStyle name="Normal 3 20" xfId="3043" xr:uid="{00000000-0005-0000-0000-00006B1E0000}"/>
    <cellStyle name="Normal 3 21" xfId="2965" xr:uid="{00000000-0005-0000-0000-00006C1E0000}"/>
    <cellStyle name="Normal 3 22" xfId="3048" xr:uid="{00000000-0005-0000-0000-00006D1E0000}"/>
    <cellStyle name="Normal 3 23" xfId="2960" xr:uid="{00000000-0005-0000-0000-00006E1E0000}"/>
    <cellStyle name="Normal 3 24" xfId="5961" xr:uid="{00000000-0005-0000-0000-00006F1E0000}"/>
    <cellStyle name="Normal 3 3" xfId="2394" xr:uid="{00000000-0005-0000-0000-0000701E0000}"/>
    <cellStyle name="Normal 3 4" xfId="2395" xr:uid="{00000000-0005-0000-0000-0000711E0000}"/>
    <cellStyle name="Normal 3 5" xfId="2396" xr:uid="{00000000-0005-0000-0000-0000721E0000}"/>
    <cellStyle name="Normal 3 6" xfId="2397" xr:uid="{00000000-0005-0000-0000-0000731E0000}"/>
    <cellStyle name="Normal 3 7" xfId="2398" xr:uid="{00000000-0005-0000-0000-0000741E0000}"/>
    <cellStyle name="Normal 3 8" xfId="2399" xr:uid="{00000000-0005-0000-0000-0000751E0000}"/>
    <cellStyle name="Normal 3 9" xfId="2400" xr:uid="{00000000-0005-0000-0000-0000761E0000}"/>
    <cellStyle name="Normal 3_4.2 kt. samtrygg 2010" xfId="8883" xr:uid="{00000000-0005-0000-0000-0000771E0000}"/>
    <cellStyle name="Normal 30" xfId="4199" xr:uid="{00000000-0005-0000-0000-0000781E0000}"/>
    <cellStyle name="Normal 30 10" xfId="2402" xr:uid="{00000000-0005-0000-0000-0000791E0000}"/>
    <cellStyle name="Normal 30 10 2" xfId="4484" xr:uid="{00000000-0005-0000-0000-00007A1E0000}"/>
    <cellStyle name="Normal 30 10 3" xfId="4993" xr:uid="{00000000-0005-0000-0000-00007B1E0000}"/>
    <cellStyle name="Normal 30 10_4.2 kt. samtrygg 2010" xfId="9386" xr:uid="{00000000-0005-0000-0000-00007C1E0000}"/>
    <cellStyle name="Normal 30 11" xfId="2403" xr:uid="{00000000-0005-0000-0000-00007D1E0000}"/>
    <cellStyle name="Normal 30 11 2" xfId="4514" xr:uid="{00000000-0005-0000-0000-00007E1E0000}"/>
    <cellStyle name="Normal 30 11 3" xfId="5022" xr:uid="{00000000-0005-0000-0000-00007F1E0000}"/>
    <cellStyle name="Normal 30 11_4.2 kt. samtrygg 2010" xfId="10162" xr:uid="{00000000-0005-0000-0000-0000801E0000}"/>
    <cellStyle name="Normal 30 12" xfId="2404" xr:uid="{00000000-0005-0000-0000-0000811E0000}"/>
    <cellStyle name="Normal 30 12 2" xfId="4544" xr:uid="{00000000-0005-0000-0000-0000821E0000}"/>
    <cellStyle name="Normal 30 12 3" xfId="5051" xr:uid="{00000000-0005-0000-0000-0000831E0000}"/>
    <cellStyle name="Normal 30 12_4.2 kt. samtrygg 2010" xfId="10268" xr:uid="{00000000-0005-0000-0000-0000841E0000}"/>
    <cellStyle name="Normal 30 13" xfId="2405" xr:uid="{00000000-0005-0000-0000-0000851E0000}"/>
    <cellStyle name="Normal 30 13 2" xfId="4573" xr:uid="{00000000-0005-0000-0000-0000861E0000}"/>
    <cellStyle name="Normal 30 13 3" xfId="5079" xr:uid="{00000000-0005-0000-0000-0000871E0000}"/>
    <cellStyle name="Normal 30 13_4.2 kt. samtrygg 2010" xfId="8936" xr:uid="{00000000-0005-0000-0000-0000881E0000}"/>
    <cellStyle name="Normal 30 14" xfId="2406" xr:uid="{00000000-0005-0000-0000-0000891E0000}"/>
    <cellStyle name="Normal 30 14 2" xfId="4596" xr:uid="{00000000-0005-0000-0000-00008A1E0000}"/>
    <cellStyle name="Normal 30 14 3" xfId="5101" xr:uid="{00000000-0005-0000-0000-00008B1E0000}"/>
    <cellStyle name="Normal 30 14_4.2 kt. samtrygg 2010" xfId="8785" xr:uid="{00000000-0005-0000-0000-00008C1E0000}"/>
    <cellStyle name="Normal 30 15" xfId="2407" xr:uid="{00000000-0005-0000-0000-00008D1E0000}"/>
    <cellStyle name="Normal 30 15 2" xfId="4436" xr:uid="{00000000-0005-0000-0000-00008E1E0000}"/>
    <cellStyle name="Normal 30 15 3" xfId="4947" xr:uid="{00000000-0005-0000-0000-00008F1E0000}"/>
    <cellStyle name="Normal 30 15_4.2 kt. samtrygg 2010" xfId="9235" xr:uid="{00000000-0005-0000-0000-0000901E0000}"/>
    <cellStyle name="Normal 30 16" xfId="2408" xr:uid="{00000000-0005-0000-0000-0000911E0000}"/>
    <cellStyle name="Normal 30 16 2" xfId="4656" xr:uid="{00000000-0005-0000-0000-0000921E0000}"/>
    <cellStyle name="Normal 30 16 2 2" xfId="5680" xr:uid="{00000000-0005-0000-0000-0000931E0000}"/>
    <cellStyle name="Normal 30 16 2 3" xfId="6027" xr:uid="{00000000-0005-0000-0000-0000941E0000}"/>
    <cellStyle name="Normal 30 16 2 4" xfId="8465" xr:uid="{00000000-0005-0000-0000-0000951E0000}"/>
    <cellStyle name="Normal 30 16 2_4.2 kt. samtrygg 2010" xfId="8945" xr:uid="{00000000-0005-0000-0000-0000961E0000}"/>
    <cellStyle name="Normal 30 16 3" xfId="5158" xr:uid="{00000000-0005-0000-0000-0000971E0000}"/>
    <cellStyle name="Normal 30 16 3 2" xfId="5457" xr:uid="{00000000-0005-0000-0000-0000981E0000}"/>
    <cellStyle name="Normal 30 16 3 3" xfId="6088" xr:uid="{00000000-0005-0000-0000-0000991E0000}"/>
    <cellStyle name="Normal 30 16 3 4" xfId="8526" xr:uid="{00000000-0005-0000-0000-00009A1E0000}"/>
    <cellStyle name="Normal 30 16 3_4.2 kt. samtrygg 2010" xfId="9018" xr:uid="{00000000-0005-0000-0000-00009B1E0000}"/>
    <cellStyle name="Normal 30 16 4" xfId="5805" xr:uid="{00000000-0005-0000-0000-00009C1E0000}"/>
    <cellStyle name="Normal 30 16 5" xfId="5666" xr:uid="{00000000-0005-0000-0000-00009D1E0000}"/>
    <cellStyle name="Normal 30 16 6" xfId="5550" xr:uid="{00000000-0005-0000-0000-00009E1E0000}"/>
    <cellStyle name="Normal 30 16 7" xfId="5852" xr:uid="{00000000-0005-0000-0000-00009F1E0000}"/>
    <cellStyle name="Normal 30 16 8" xfId="5379" xr:uid="{00000000-0005-0000-0000-0000A01E0000}"/>
    <cellStyle name="Normal 30 16 9" xfId="5740" xr:uid="{00000000-0005-0000-0000-0000A11E0000}"/>
    <cellStyle name="Normal 30 16_4.2 kt. samtrygg 2010" xfId="9520" xr:uid="{00000000-0005-0000-0000-0000A21E0000}"/>
    <cellStyle name="Normal 30 17" xfId="2409" xr:uid="{00000000-0005-0000-0000-0000A31E0000}"/>
    <cellStyle name="Normal 30 17 2" xfId="4688" xr:uid="{00000000-0005-0000-0000-0000A41E0000}"/>
    <cellStyle name="Normal 30 17 3" xfId="5189" xr:uid="{00000000-0005-0000-0000-0000A51E0000}"/>
    <cellStyle name="Normal 30 17_4.2 kt. samtrygg 2010" xfId="10211" xr:uid="{00000000-0005-0000-0000-0000A61E0000}"/>
    <cellStyle name="Normal 30 18" xfId="3044" xr:uid="{00000000-0005-0000-0000-0000A71E0000}"/>
    <cellStyle name="Normal 30 18 2" xfId="4704" xr:uid="{00000000-0005-0000-0000-0000A81E0000}"/>
    <cellStyle name="Normal 30 18 3" xfId="5205" xr:uid="{00000000-0005-0000-0000-0000A91E0000}"/>
    <cellStyle name="Normal 30 18_4.2 kt. samtrygg 2010" xfId="9453" xr:uid="{00000000-0005-0000-0000-0000AA1E0000}"/>
    <cellStyle name="Normal 30 19" xfId="2964" xr:uid="{00000000-0005-0000-0000-0000AB1E0000}"/>
    <cellStyle name="Normal 30 2" xfId="2401" xr:uid="{00000000-0005-0000-0000-0000AC1E0000}"/>
    <cellStyle name="Normal 30 2 2" xfId="4236" xr:uid="{00000000-0005-0000-0000-0000AD1E0000}"/>
    <cellStyle name="Normal 30 2 2 2" xfId="5310" xr:uid="{00000000-0005-0000-0000-0000AE1E0000}"/>
    <cellStyle name="Normal 30 2 2 3" xfId="6007" xr:uid="{00000000-0005-0000-0000-0000AF1E0000}"/>
    <cellStyle name="Normal 30 2 2 4" xfId="8446" xr:uid="{00000000-0005-0000-0000-0000B01E0000}"/>
    <cellStyle name="Normal 30 2 2_4.2 kt. samtrygg 2010" xfId="9423" xr:uid="{00000000-0005-0000-0000-0000B11E0000}"/>
    <cellStyle name="Normal 30 2 3" xfId="4753" xr:uid="{00000000-0005-0000-0000-0000B21E0000}"/>
    <cellStyle name="Normal 30 2 3 2" xfId="5878" xr:uid="{00000000-0005-0000-0000-0000B31E0000}"/>
    <cellStyle name="Normal 30 2 3 3" xfId="6069" xr:uid="{00000000-0005-0000-0000-0000B41E0000}"/>
    <cellStyle name="Normal 30 2 3 4" xfId="8507" xr:uid="{00000000-0005-0000-0000-0000B51E0000}"/>
    <cellStyle name="Normal 30 2 3_4.2 kt. samtrygg 2010" xfId="9234" xr:uid="{00000000-0005-0000-0000-0000B61E0000}"/>
    <cellStyle name="Normal 30 2 4" xfId="5268" xr:uid="{00000000-0005-0000-0000-0000B71E0000}"/>
    <cellStyle name="Normal 30 2 5" xfId="5893" xr:uid="{00000000-0005-0000-0000-0000B81E0000}"/>
    <cellStyle name="Normal 30 2 6" xfId="5958" xr:uid="{00000000-0005-0000-0000-0000B91E0000}"/>
    <cellStyle name="Normal 30 2 7" xfId="5650" xr:uid="{00000000-0005-0000-0000-0000BA1E0000}"/>
    <cellStyle name="Normal 30 2 8" xfId="5521" xr:uid="{00000000-0005-0000-0000-0000BB1E0000}"/>
    <cellStyle name="Normal 30 2 9" xfId="5451" xr:uid="{00000000-0005-0000-0000-0000BC1E0000}"/>
    <cellStyle name="Normal 30 2_4.2 kt. samtrygg 2010" xfId="9422" xr:uid="{00000000-0005-0000-0000-0000BD1E0000}"/>
    <cellStyle name="Normal 30 20" xfId="3049" xr:uid="{00000000-0005-0000-0000-0000BE1E0000}"/>
    <cellStyle name="Normal 30 21" xfId="2959" xr:uid="{00000000-0005-0000-0000-0000BF1E0000}"/>
    <cellStyle name="Normal 30 22" xfId="3055" xr:uid="{00000000-0005-0000-0000-0000C01E0000}"/>
    <cellStyle name="Normal 30 23" xfId="2953" xr:uid="{00000000-0005-0000-0000-0000C11E0000}"/>
    <cellStyle name="Normal 30 24" xfId="5274" xr:uid="{00000000-0005-0000-0000-0000C21E0000}"/>
    <cellStyle name="Normal 30 3" xfId="2411" xr:uid="{00000000-0005-0000-0000-0000C31E0000}"/>
    <cellStyle name="Normal 30 3 2" xfId="4268" xr:uid="{00000000-0005-0000-0000-0000C41E0000}"/>
    <cellStyle name="Normal 30 3 3" xfId="4783" xr:uid="{00000000-0005-0000-0000-0000C51E0000}"/>
    <cellStyle name="Normal 30 3_4.2 kt. samtrygg 2010" xfId="9282" xr:uid="{00000000-0005-0000-0000-0000C61E0000}"/>
    <cellStyle name="Normal 30 4" xfId="2412" xr:uid="{00000000-0005-0000-0000-0000C71E0000}"/>
    <cellStyle name="Normal 30 4 2" xfId="4304" xr:uid="{00000000-0005-0000-0000-0000C81E0000}"/>
    <cellStyle name="Normal 30 4 3" xfId="4819" xr:uid="{00000000-0005-0000-0000-0000C91E0000}"/>
    <cellStyle name="Normal 30 4_4.2 kt. samtrygg 2010" xfId="8632" xr:uid="{00000000-0005-0000-0000-0000CA1E0000}"/>
    <cellStyle name="Normal 30 5" xfId="2413" xr:uid="{00000000-0005-0000-0000-0000CB1E0000}"/>
    <cellStyle name="Normal 30 5 2" xfId="4334" xr:uid="{00000000-0005-0000-0000-0000CC1E0000}"/>
    <cellStyle name="Normal 30 5 3" xfId="4848" xr:uid="{00000000-0005-0000-0000-0000CD1E0000}"/>
    <cellStyle name="Normal 30 5_4.2 kt. samtrygg 2010" xfId="10097" xr:uid="{00000000-0005-0000-0000-0000CE1E0000}"/>
    <cellStyle name="Normal 30 6" xfId="2414" xr:uid="{00000000-0005-0000-0000-0000CF1E0000}"/>
    <cellStyle name="Normal 30 6 2" xfId="4363" xr:uid="{00000000-0005-0000-0000-0000D01E0000}"/>
    <cellStyle name="Normal 30 6 3" xfId="4876" xr:uid="{00000000-0005-0000-0000-0000D11E0000}"/>
    <cellStyle name="Normal 30 6_4.2 kt. samtrygg 2010" xfId="9108" xr:uid="{00000000-0005-0000-0000-0000D21E0000}"/>
    <cellStyle name="Normal 30 7" xfId="2415" xr:uid="{00000000-0005-0000-0000-0000D31E0000}"/>
    <cellStyle name="Normal 30 7 2" xfId="4394" xr:uid="{00000000-0005-0000-0000-0000D41E0000}"/>
    <cellStyle name="Normal 30 7 3" xfId="4906" xr:uid="{00000000-0005-0000-0000-0000D51E0000}"/>
    <cellStyle name="Normal 30 7_4.2 kt. samtrygg 2010" xfId="9909" xr:uid="{00000000-0005-0000-0000-0000D61E0000}"/>
    <cellStyle name="Normal 30 8" xfId="2416" xr:uid="{00000000-0005-0000-0000-0000D71E0000}"/>
    <cellStyle name="Normal 30 8 2" xfId="4423" xr:uid="{00000000-0005-0000-0000-0000D81E0000}"/>
    <cellStyle name="Normal 30 8 3" xfId="4934" xr:uid="{00000000-0005-0000-0000-0000D91E0000}"/>
    <cellStyle name="Normal 30 8_4.2 kt. samtrygg 2010" xfId="9221" xr:uid="{00000000-0005-0000-0000-0000DA1E0000}"/>
    <cellStyle name="Normal 30 9" xfId="2417" xr:uid="{00000000-0005-0000-0000-0000DB1E0000}"/>
    <cellStyle name="Normal 30 9 2" xfId="4454" xr:uid="{00000000-0005-0000-0000-0000DC1E0000}"/>
    <cellStyle name="Normal 30 9 3" xfId="4964" xr:uid="{00000000-0005-0000-0000-0000DD1E0000}"/>
    <cellStyle name="Normal 30 9_4.2 kt. samtrygg 2010" xfId="9967" xr:uid="{00000000-0005-0000-0000-0000DE1E0000}"/>
    <cellStyle name="Normal 30_4.2 kt. samtrygg 2010" xfId="9734" xr:uid="{00000000-0005-0000-0000-0000DF1E0000}"/>
    <cellStyle name="Normal 31" xfId="4200" xr:uid="{00000000-0005-0000-0000-0000E01E0000}"/>
    <cellStyle name="Normal 31 10" xfId="2419" xr:uid="{00000000-0005-0000-0000-0000E11E0000}"/>
    <cellStyle name="Normal 31 10 2" xfId="4483" xr:uid="{00000000-0005-0000-0000-0000E21E0000}"/>
    <cellStyle name="Normal 31 10 3" xfId="4992" xr:uid="{00000000-0005-0000-0000-0000E31E0000}"/>
    <cellStyle name="Normal 31 10_4.2 kt. samtrygg 2010" xfId="9771" xr:uid="{00000000-0005-0000-0000-0000E41E0000}"/>
    <cellStyle name="Normal 31 11" xfId="2420" xr:uid="{00000000-0005-0000-0000-0000E51E0000}"/>
    <cellStyle name="Normal 31 11 2" xfId="4513" xr:uid="{00000000-0005-0000-0000-0000E61E0000}"/>
    <cellStyle name="Normal 31 11 3" xfId="5021" xr:uid="{00000000-0005-0000-0000-0000E71E0000}"/>
    <cellStyle name="Normal 31 11_4.2 kt. samtrygg 2010" xfId="9571" xr:uid="{00000000-0005-0000-0000-0000E81E0000}"/>
    <cellStyle name="Normal 31 12" xfId="2421" xr:uid="{00000000-0005-0000-0000-0000E91E0000}"/>
    <cellStyle name="Normal 31 12 2" xfId="4543" xr:uid="{00000000-0005-0000-0000-0000EA1E0000}"/>
    <cellStyle name="Normal 31 12 3" xfId="5050" xr:uid="{00000000-0005-0000-0000-0000EB1E0000}"/>
    <cellStyle name="Normal 31 12_4.2 kt. samtrygg 2010" xfId="9751" xr:uid="{00000000-0005-0000-0000-0000EC1E0000}"/>
    <cellStyle name="Normal 31 13" xfId="2422" xr:uid="{00000000-0005-0000-0000-0000ED1E0000}"/>
    <cellStyle name="Normal 31 13 2" xfId="4572" xr:uid="{00000000-0005-0000-0000-0000EE1E0000}"/>
    <cellStyle name="Normal 31 13 3" xfId="5078" xr:uid="{00000000-0005-0000-0000-0000EF1E0000}"/>
    <cellStyle name="Normal 31 13_4.2 kt. samtrygg 2010" xfId="9070" xr:uid="{00000000-0005-0000-0000-0000F01E0000}"/>
    <cellStyle name="Normal 31 14" xfId="2423" xr:uid="{00000000-0005-0000-0000-0000F11E0000}"/>
    <cellStyle name="Normal 31 14 2" xfId="4595" xr:uid="{00000000-0005-0000-0000-0000F21E0000}"/>
    <cellStyle name="Normal 31 14 3" xfId="5100" xr:uid="{00000000-0005-0000-0000-0000F31E0000}"/>
    <cellStyle name="Normal 31 14_4.2 kt. samtrygg 2010" xfId="9951" xr:uid="{00000000-0005-0000-0000-0000F41E0000}"/>
    <cellStyle name="Normal 31 15" xfId="2424" xr:uid="{00000000-0005-0000-0000-0000F51E0000}"/>
    <cellStyle name="Normal 31 15 2" xfId="4376" xr:uid="{00000000-0005-0000-0000-0000F61E0000}"/>
    <cellStyle name="Normal 31 15 3" xfId="4889" xr:uid="{00000000-0005-0000-0000-0000F71E0000}"/>
    <cellStyle name="Normal 31 15_4.2 kt. samtrygg 2010" xfId="9595" xr:uid="{00000000-0005-0000-0000-0000F81E0000}"/>
    <cellStyle name="Normal 31 16" xfId="2425" xr:uid="{00000000-0005-0000-0000-0000F91E0000}"/>
    <cellStyle name="Normal 31 16 2" xfId="4655" xr:uid="{00000000-0005-0000-0000-0000FA1E0000}"/>
    <cellStyle name="Normal 31 16 2 2" xfId="5390" xr:uid="{00000000-0005-0000-0000-0000FB1E0000}"/>
    <cellStyle name="Normal 31 16 2 3" xfId="6026" xr:uid="{00000000-0005-0000-0000-0000FC1E0000}"/>
    <cellStyle name="Normal 31 16 2 4" xfId="8464" xr:uid="{00000000-0005-0000-0000-0000FD1E0000}"/>
    <cellStyle name="Normal 31 16 2_4.2 kt. samtrygg 2010" xfId="9829" xr:uid="{00000000-0005-0000-0000-0000FE1E0000}"/>
    <cellStyle name="Normal 31 16 3" xfId="5157" xr:uid="{00000000-0005-0000-0000-0000FF1E0000}"/>
    <cellStyle name="Normal 31 16 3 2" xfId="5885" xr:uid="{00000000-0005-0000-0000-0000001F0000}"/>
    <cellStyle name="Normal 31 16 3 3" xfId="6087" xr:uid="{00000000-0005-0000-0000-0000011F0000}"/>
    <cellStyle name="Normal 31 16 3 4" xfId="8525" xr:uid="{00000000-0005-0000-0000-0000021F0000}"/>
    <cellStyle name="Normal 31 16 3_4.2 kt. samtrygg 2010" xfId="9729" xr:uid="{00000000-0005-0000-0000-0000031F0000}"/>
    <cellStyle name="Normal 31 16 4" xfId="5294" xr:uid="{00000000-0005-0000-0000-0000041F0000}"/>
    <cellStyle name="Normal 31 16 5" xfId="5464" xr:uid="{00000000-0005-0000-0000-0000051F0000}"/>
    <cellStyle name="Normal 31 16 6" xfId="5568" xr:uid="{00000000-0005-0000-0000-0000061F0000}"/>
    <cellStyle name="Normal 31 16 7" xfId="5295" xr:uid="{00000000-0005-0000-0000-0000071F0000}"/>
    <cellStyle name="Normal 31 16 8" xfId="5640" xr:uid="{00000000-0005-0000-0000-0000081F0000}"/>
    <cellStyle name="Normal 31 16 9" xfId="5393" xr:uid="{00000000-0005-0000-0000-0000091F0000}"/>
    <cellStyle name="Normal 31 16_4.2 kt. samtrygg 2010" xfId="8647" xr:uid="{00000000-0005-0000-0000-00000A1F0000}"/>
    <cellStyle name="Normal 31 17" xfId="2426" xr:uid="{00000000-0005-0000-0000-00000B1F0000}"/>
    <cellStyle name="Normal 31 17 2" xfId="4689" xr:uid="{00000000-0005-0000-0000-00000C1F0000}"/>
    <cellStyle name="Normal 31 17 3" xfId="5190" xr:uid="{00000000-0005-0000-0000-00000D1F0000}"/>
    <cellStyle name="Normal 31 17_4.2 kt. samtrygg 2010" xfId="9002" xr:uid="{00000000-0005-0000-0000-00000E1F0000}"/>
    <cellStyle name="Normal 31 18" xfId="3050" xr:uid="{00000000-0005-0000-0000-00000F1F0000}"/>
    <cellStyle name="Normal 31 18 2" xfId="4703" xr:uid="{00000000-0005-0000-0000-0000101F0000}"/>
    <cellStyle name="Normal 31 18 3" xfId="5204" xr:uid="{00000000-0005-0000-0000-0000111F0000}"/>
    <cellStyle name="Normal 31 18_4.2 kt. samtrygg 2010" xfId="9971" xr:uid="{00000000-0005-0000-0000-0000121F0000}"/>
    <cellStyle name="Normal 31 19" xfId="2958" xr:uid="{00000000-0005-0000-0000-0000131F0000}"/>
    <cellStyle name="Normal 31 2" xfId="2418" xr:uid="{00000000-0005-0000-0000-0000141F0000}"/>
    <cellStyle name="Normal 31 2 2" xfId="4237" xr:uid="{00000000-0005-0000-0000-0000151F0000}"/>
    <cellStyle name="Normal 31 2 2 2" xfId="5750" xr:uid="{00000000-0005-0000-0000-0000161F0000}"/>
    <cellStyle name="Normal 31 2 2 3" xfId="6008" xr:uid="{00000000-0005-0000-0000-0000171F0000}"/>
    <cellStyle name="Normal 31 2 2 4" xfId="8447" xr:uid="{00000000-0005-0000-0000-0000181F0000}"/>
    <cellStyle name="Normal 31 2 2_4.2 kt. samtrygg 2010" xfId="9710" xr:uid="{00000000-0005-0000-0000-0000191F0000}"/>
    <cellStyle name="Normal 31 2 3" xfId="4754" xr:uid="{00000000-0005-0000-0000-00001A1F0000}"/>
    <cellStyle name="Normal 31 2 3 2" xfId="5312" xr:uid="{00000000-0005-0000-0000-00001B1F0000}"/>
    <cellStyle name="Normal 31 2 3 3" xfId="6070" xr:uid="{00000000-0005-0000-0000-00001C1F0000}"/>
    <cellStyle name="Normal 31 2 3 4" xfId="8508" xr:uid="{00000000-0005-0000-0000-00001D1F0000}"/>
    <cellStyle name="Normal 31 2 3_4.2 kt. samtrygg 2010" xfId="8830" xr:uid="{00000000-0005-0000-0000-00001E1F0000}"/>
    <cellStyle name="Normal 31 2 4" xfId="5692" xr:uid="{00000000-0005-0000-0000-00001F1F0000}"/>
    <cellStyle name="Normal 31 2 5" xfId="5897" xr:uid="{00000000-0005-0000-0000-0000201F0000}"/>
    <cellStyle name="Normal 31 2 6" xfId="5506" xr:uid="{00000000-0005-0000-0000-0000211F0000}"/>
    <cellStyle name="Normal 31 2 7" xfId="5860" xr:uid="{00000000-0005-0000-0000-0000221F0000}"/>
    <cellStyle name="Normal 31 2 8" xfId="5827" xr:uid="{00000000-0005-0000-0000-0000231F0000}"/>
    <cellStyle name="Normal 31 2 9" xfId="5939" xr:uid="{00000000-0005-0000-0000-0000241F0000}"/>
    <cellStyle name="Normal 31 2_4.2 kt. samtrygg 2010" xfId="9188" xr:uid="{00000000-0005-0000-0000-0000251F0000}"/>
    <cellStyle name="Normal 31 20" xfId="3056" xr:uid="{00000000-0005-0000-0000-0000261F0000}"/>
    <cellStyle name="Normal 31 21" xfId="2952" xr:uid="{00000000-0005-0000-0000-0000271F0000}"/>
    <cellStyle name="Normal 31 22" xfId="3062" xr:uid="{00000000-0005-0000-0000-0000281F0000}"/>
    <cellStyle name="Normal 31 23" xfId="2946" xr:uid="{00000000-0005-0000-0000-0000291F0000}"/>
    <cellStyle name="Normal 31 24" xfId="5889" xr:uid="{00000000-0005-0000-0000-00002A1F0000}"/>
    <cellStyle name="Normal 31 3" xfId="2428" xr:uid="{00000000-0005-0000-0000-00002B1F0000}"/>
    <cellStyle name="Normal 31 3 2" xfId="4269" xr:uid="{00000000-0005-0000-0000-00002C1F0000}"/>
    <cellStyle name="Normal 31 3 3" xfId="4784" xr:uid="{00000000-0005-0000-0000-00002D1F0000}"/>
    <cellStyle name="Normal 31 3_4.2 kt. samtrygg 2010" xfId="9116" xr:uid="{00000000-0005-0000-0000-00002E1F0000}"/>
    <cellStyle name="Normal 31 4" xfId="2429" xr:uid="{00000000-0005-0000-0000-00002F1F0000}"/>
    <cellStyle name="Normal 31 4 2" xfId="4303" xr:uid="{00000000-0005-0000-0000-0000301F0000}"/>
    <cellStyle name="Normal 31 4 3" xfId="4818" xr:uid="{00000000-0005-0000-0000-0000311F0000}"/>
    <cellStyle name="Normal 31 4_4.2 kt. samtrygg 2010" xfId="10003" xr:uid="{00000000-0005-0000-0000-0000321F0000}"/>
    <cellStyle name="Normal 31 5" xfId="2430" xr:uid="{00000000-0005-0000-0000-0000331F0000}"/>
    <cellStyle name="Normal 31 5 2" xfId="4333" xr:uid="{00000000-0005-0000-0000-0000341F0000}"/>
    <cellStyle name="Normal 31 5 3" xfId="4847" xr:uid="{00000000-0005-0000-0000-0000351F0000}"/>
    <cellStyle name="Normal 31 5_4.2 kt. samtrygg 2010" xfId="10170" xr:uid="{00000000-0005-0000-0000-0000361F0000}"/>
    <cellStyle name="Normal 31 6" xfId="2431" xr:uid="{00000000-0005-0000-0000-0000371F0000}"/>
    <cellStyle name="Normal 31 6 2" xfId="4362" xr:uid="{00000000-0005-0000-0000-0000381F0000}"/>
    <cellStyle name="Normal 31 6 3" xfId="4875" xr:uid="{00000000-0005-0000-0000-0000391F0000}"/>
    <cellStyle name="Normal 31 6_4.2 kt. samtrygg 2010" xfId="8887" xr:uid="{00000000-0005-0000-0000-00003A1F0000}"/>
    <cellStyle name="Normal 31 7" xfId="2432" xr:uid="{00000000-0005-0000-0000-00003B1F0000}"/>
    <cellStyle name="Normal 31 7 2" xfId="4393" xr:uid="{00000000-0005-0000-0000-00003C1F0000}"/>
    <cellStyle name="Normal 31 7 3" xfId="4905" xr:uid="{00000000-0005-0000-0000-00003D1F0000}"/>
    <cellStyle name="Normal 31 7_4.2 kt. samtrygg 2010" xfId="8728" xr:uid="{00000000-0005-0000-0000-00003E1F0000}"/>
    <cellStyle name="Normal 31 8" xfId="2433" xr:uid="{00000000-0005-0000-0000-00003F1F0000}"/>
    <cellStyle name="Normal 31 8 2" xfId="4422" xr:uid="{00000000-0005-0000-0000-0000401F0000}"/>
    <cellStyle name="Normal 31 8 3" xfId="4933" xr:uid="{00000000-0005-0000-0000-0000411F0000}"/>
    <cellStyle name="Normal 31 8_4.2 kt. samtrygg 2010" xfId="8576" xr:uid="{00000000-0005-0000-0000-0000421F0000}"/>
    <cellStyle name="Normal 31 9" xfId="2434" xr:uid="{00000000-0005-0000-0000-0000431F0000}"/>
    <cellStyle name="Normal 31 9 2" xfId="4453" xr:uid="{00000000-0005-0000-0000-0000441F0000}"/>
    <cellStyle name="Normal 31 9 3" xfId="4963" xr:uid="{00000000-0005-0000-0000-0000451F0000}"/>
    <cellStyle name="Normal 31 9_4.2 kt. samtrygg 2010" xfId="9064" xr:uid="{00000000-0005-0000-0000-0000461F0000}"/>
    <cellStyle name="Normal 31_4.2 kt. samtrygg 2010" xfId="9055" xr:uid="{00000000-0005-0000-0000-0000471F0000}"/>
    <cellStyle name="Normal 32" xfId="1278" xr:uid="{00000000-0005-0000-0000-0000481F0000}"/>
    <cellStyle name="Normal 32 10" xfId="2436" xr:uid="{00000000-0005-0000-0000-0000491F0000}"/>
    <cellStyle name="Normal 32 10 2" xfId="4482" xr:uid="{00000000-0005-0000-0000-00004A1F0000}"/>
    <cellStyle name="Normal 32 10 3" xfId="4991" xr:uid="{00000000-0005-0000-0000-00004B1F0000}"/>
    <cellStyle name="Normal 32 10_4.2 kt. samtrygg 2010" xfId="9526" xr:uid="{00000000-0005-0000-0000-00004C1F0000}"/>
    <cellStyle name="Normal 32 11" xfId="2437" xr:uid="{00000000-0005-0000-0000-00004D1F0000}"/>
    <cellStyle name="Normal 32 11 2" xfId="4512" xr:uid="{00000000-0005-0000-0000-00004E1F0000}"/>
    <cellStyle name="Normal 32 11 3" xfId="5020" xr:uid="{00000000-0005-0000-0000-00004F1F0000}"/>
    <cellStyle name="Normal 32 11_4.2 kt. samtrygg 2010" xfId="9625" xr:uid="{00000000-0005-0000-0000-0000501F0000}"/>
    <cellStyle name="Normal 32 12" xfId="2438" xr:uid="{00000000-0005-0000-0000-0000511F0000}"/>
    <cellStyle name="Normal 32 12 2" xfId="4542" xr:uid="{00000000-0005-0000-0000-0000521F0000}"/>
    <cellStyle name="Normal 32 12 3" xfId="5049" xr:uid="{00000000-0005-0000-0000-0000531F0000}"/>
    <cellStyle name="Normal 32 12_4.2 kt. samtrygg 2010" xfId="9939" xr:uid="{00000000-0005-0000-0000-0000541F0000}"/>
    <cellStyle name="Normal 32 13" xfId="2439" xr:uid="{00000000-0005-0000-0000-0000551F0000}"/>
    <cellStyle name="Normal 32 13 2" xfId="4571" xr:uid="{00000000-0005-0000-0000-0000561F0000}"/>
    <cellStyle name="Normal 32 13 3" xfId="5077" xr:uid="{00000000-0005-0000-0000-0000571F0000}"/>
    <cellStyle name="Normal 32 13_4.2 kt. samtrygg 2010" xfId="10030" xr:uid="{00000000-0005-0000-0000-0000581F0000}"/>
    <cellStyle name="Normal 32 14" xfId="2440" xr:uid="{00000000-0005-0000-0000-0000591F0000}"/>
    <cellStyle name="Normal 32 14 2" xfId="4594" xr:uid="{00000000-0005-0000-0000-00005A1F0000}"/>
    <cellStyle name="Normal 32 14 3" xfId="5099" xr:uid="{00000000-0005-0000-0000-00005B1F0000}"/>
    <cellStyle name="Normal 32 14_4.2 kt. samtrygg 2010" xfId="8903" xr:uid="{00000000-0005-0000-0000-00005C1F0000}"/>
    <cellStyle name="Normal 32 15" xfId="2441" xr:uid="{00000000-0005-0000-0000-00005D1F0000}"/>
    <cellStyle name="Normal 32 15 2" xfId="4282" xr:uid="{00000000-0005-0000-0000-00005E1F0000}"/>
    <cellStyle name="Normal 32 15 3" xfId="4797" xr:uid="{00000000-0005-0000-0000-00005F1F0000}"/>
    <cellStyle name="Normal 32 15_4.2 kt. samtrygg 2010" xfId="8661" xr:uid="{00000000-0005-0000-0000-0000601F0000}"/>
    <cellStyle name="Normal 32 16" xfId="2442" xr:uid="{00000000-0005-0000-0000-0000611F0000}"/>
    <cellStyle name="Normal 32 16 2" xfId="4654" xr:uid="{00000000-0005-0000-0000-0000621F0000}"/>
    <cellStyle name="Normal 32 16 3" xfId="5156" xr:uid="{00000000-0005-0000-0000-0000631F0000}"/>
    <cellStyle name="Normal 32 16_4.2 kt. samtrygg 2010" xfId="9861" xr:uid="{00000000-0005-0000-0000-0000641F0000}"/>
    <cellStyle name="Normal 32 17" xfId="2443" xr:uid="{00000000-0005-0000-0000-0000651F0000}"/>
    <cellStyle name="Normal 32 17 2" xfId="4690" xr:uid="{00000000-0005-0000-0000-0000661F0000}"/>
    <cellStyle name="Normal 32 17 3" xfId="5191" xr:uid="{00000000-0005-0000-0000-0000671F0000}"/>
    <cellStyle name="Normal 32 17_4.2 kt. samtrygg 2010" xfId="8616" xr:uid="{00000000-0005-0000-0000-0000681F0000}"/>
    <cellStyle name="Normal 32 18" xfId="3054" xr:uid="{00000000-0005-0000-0000-0000691F0000}"/>
    <cellStyle name="Normal 32 18 2" xfId="4702" xr:uid="{00000000-0005-0000-0000-00006A1F0000}"/>
    <cellStyle name="Normal 32 18 3" xfId="5203" xr:uid="{00000000-0005-0000-0000-00006B1F0000}"/>
    <cellStyle name="Normal 32 18 4" xfId="5984" xr:uid="{00000000-0005-0000-0000-00006C1F0000}"/>
    <cellStyle name="Normal 32 18 5" xfId="8414" xr:uid="{00000000-0005-0000-0000-00006D1F0000}"/>
    <cellStyle name="Normal 32 18_4.2 kt. samtrygg 2010" xfId="10242" xr:uid="{00000000-0005-0000-0000-00006E1F0000}"/>
    <cellStyle name="Normal 32 19" xfId="2954" xr:uid="{00000000-0005-0000-0000-00006F1F0000}"/>
    <cellStyle name="Normal 32 2" xfId="2435" xr:uid="{00000000-0005-0000-0000-0000701F0000}"/>
    <cellStyle name="Normal 32 2 2" xfId="4238" xr:uid="{00000000-0005-0000-0000-0000711F0000}"/>
    <cellStyle name="Normal 32 2 2 2" xfId="5422" xr:uid="{00000000-0005-0000-0000-0000721F0000}"/>
    <cellStyle name="Normal 32 2 2 3" xfId="6009" xr:uid="{00000000-0005-0000-0000-0000731F0000}"/>
    <cellStyle name="Normal 32 2 2 4" xfId="8448" xr:uid="{00000000-0005-0000-0000-0000741F0000}"/>
    <cellStyle name="Normal 32 2 2_4.2 kt. samtrygg 2010" xfId="8848" xr:uid="{00000000-0005-0000-0000-0000751F0000}"/>
    <cellStyle name="Normal 32 2 3" xfId="4755" xr:uid="{00000000-0005-0000-0000-0000761F0000}"/>
    <cellStyle name="Normal 32 2 3 2" xfId="5719" xr:uid="{00000000-0005-0000-0000-0000771F0000}"/>
    <cellStyle name="Normal 32 2 3 3" xfId="6071" xr:uid="{00000000-0005-0000-0000-0000781F0000}"/>
    <cellStyle name="Normal 32 2 3 4" xfId="8509" xr:uid="{00000000-0005-0000-0000-0000791F0000}"/>
    <cellStyle name="Normal 32 2 3_4.2 kt. samtrygg 2010" xfId="9551" xr:uid="{00000000-0005-0000-0000-00007A1F0000}"/>
    <cellStyle name="Normal 32 2 4" xfId="5491" xr:uid="{00000000-0005-0000-0000-00007B1F0000}"/>
    <cellStyle name="Normal 32 2 5" xfId="5553" xr:uid="{00000000-0005-0000-0000-00007C1F0000}"/>
    <cellStyle name="Normal 32 2 6" xfId="5851" xr:uid="{00000000-0005-0000-0000-00007D1F0000}"/>
    <cellStyle name="Normal 32 2 7" xfId="5923" xr:uid="{00000000-0005-0000-0000-00007E1F0000}"/>
    <cellStyle name="Normal 32 2 8" xfId="5421" xr:uid="{00000000-0005-0000-0000-00007F1F0000}"/>
    <cellStyle name="Normal 32 2 9" xfId="5609" xr:uid="{00000000-0005-0000-0000-0000801F0000}"/>
    <cellStyle name="Normal 32 2_4.2 kt. samtrygg 2010" xfId="9290" xr:uid="{00000000-0005-0000-0000-0000811F0000}"/>
    <cellStyle name="Normal 32 20" xfId="3061" xr:uid="{00000000-0005-0000-0000-0000821F0000}"/>
    <cellStyle name="Normal 32 21" xfId="2947" xr:uid="{00000000-0005-0000-0000-0000831F0000}"/>
    <cellStyle name="Normal 32 22" xfId="3068" xr:uid="{00000000-0005-0000-0000-0000841F0000}"/>
    <cellStyle name="Normal 32 23" xfId="2939" xr:uid="{00000000-0005-0000-0000-0000851F0000}"/>
    <cellStyle name="Normal 32 24" xfId="5564" xr:uid="{00000000-0005-0000-0000-0000861F0000}"/>
    <cellStyle name="Normal 32 25" xfId="5410" xr:uid="{00000000-0005-0000-0000-0000871F0000}"/>
    <cellStyle name="Normal 32 3" xfId="2445" xr:uid="{00000000-0005-0000-0000-0000881F0000}"/>
    <cellStyle name="Normal 32 3 2" xfId="4270" xr:uid="{00000000-0005-0000-0000-0000891F0000}"/>
    <cellStyle name="Normal 32 3 3" xfId="4785" xr:uid="{00000000-0005-0000-0000-00008A1F0000}"/>
    <cellStyle name="Normal 32 3_4.2 kt. samtrygg 2010" xfId="9919" xr:uid="{00000000-0005-0000-0000-00008B1F0000}"/>
    <cellStyle name="Normal 32 4" xfId="2446" xr:uid="{00000000-0005-0000-0000-00008C1F0000}"/>
    <cellStyle name="Normal 32 4 2" xfId="4302" xr:uid="{00000000-0005-0000-0000-00008D1F0000}"/>
    <cellStyle name="Normal 32 4 3" xfId="4817" xr:uid="{00000000-0005-0000-0000-00008E1F0000}"/>
    <cellStyle name="Normal 32 4_4.2 kt. samtrygg 2010" xfId="9047" xr:uid="{00000000-0005-0000-0000-00008F1F0000}"/>
    <cellStyle name="Normal 32 5" xfId="2447" xr:uid="{00000000-0005-0000-0000-0000901F0000}"/>
    <cellStyle name="Normal 32 5 2" xfId="4332" xr:uid="{00000000-0005-0000-0000-0000911F0000}"/>
    <cellStyle name="Normal 32 5 3" xfId="4846" xr:uid="{00000000-0005-0000-0000-0000921F0000}"/>
    <cellStyle name="Normal 32 5_4.2 kt. samtrygg 2010" xfId="9300" xr:uid="{00000000-0005-0000-0000-0000931F0000}"/>
    <cellStyle name="Normal 32 6" xfId="2448" xr:uid="{00000000-0005-0000-0000-0000941F0000}"/>
    <cellStyle name="Normal 32 6 2" xfId="4361" xr:uid="{00000000-0005-0000-0000-0000951F0000}"/>
    <cellStyle name="Normal 32 6 3" xfId="4874" xr:uid="{00000000-0005-0000-0000-0000961F0000}"/>
    <cellStyle name="Normal 32 6_4.2 kt. samtrygg 2010" xfId="9785" xr:uid="{00000000-0005-0000-0000-0000971F0000}"/>
    <cellStyle name="Normal 32 7" xfId="2449" xr:uid="{00000000-0005-0000-0000-0000981F0000}"/>
    <cellStyle name="Normal 32 7 2" xfId="4392" xr:uid="{00000000-0005-0000-0000-0000991F0000}"/>
    <cellStyle name="Normal 32 7 3" xfId="4904" xr:uid="{00000000-0005-0000-0000-00009A1F0000}"/>
    <cellStyle name="Normal 32 7_4.2 kt. samtrygg 2010" xfId="8873" xr:uid="{00000000-0005-0000-0000-00009B1F0000}"/>
    <cellStyle name="Normal 32 8" xfId="2450" xr:uid="{00000000-0005-0000-0000-00009C1F0000}"/>
    <cellStyle name="Normal 32 8 2" xfId="4421" xr:uid="{00000000-0005-0000-0000-00009D1F0000}"/>
    <cellStyle name="Normal 32 8 3" xfId="4932" xr:uid="{00000000-0005-0000-0000-00009E1F0000}"/>
    <cellStyle name="Normal 32 8_4.2 kt. samtrygg 2010" xfId="9798" xr:uid="{00000000-0005-0000-0000-00009F1F0000}"/>
    <cellStyle name="Normal 32 9" xfId="2451" xr:uid="{00000000-0005-0000-0000-0000A01F0000}"/>
    <cellStyle name="Normal 32 9 2" xfId="4452" xr:uid="{00000000-0005-0000-0000-0000A11F0000}"/>
    <cellStyle name="Normal 32 9 3" xfId="4962" xr:uid="{00000000-0005-0000-0000-0000A21F0000}"/>
    <cellStyle name="Normal 32 9_4.2 kt. samtrygg 2010" xfId="8755" xr:uid="{00000000-0005-0000-0000-0000A31F0000}"/>
    <cellStyle name="Normal 32_4.2 kt. samtrygg 2010" xfId="9560" xr:uid="{00000000-0005-0000-0000-0000A41F0000}"/>
    <cellStyle name="Normal 33" xfId="4201" xr:uid="{00000000-0005-0000-0000-0000A51F0000}"/>
    <cellStyle name="Normal 33 10" xfId="2453" xr:uid="{00000000-0005-0000-0000-0000A61F0000}"/>
    <cellStyle name="Normal 33 11" xfId="2454" xr:uid="{00000000-0005-0000-0000-0000A71F0000}"/>
    <cellStyle name="Normal 33 12" xfId="2455" xr:uid="{00000000-0005-0000-0000-0000A81F0000}"/>
    <cellStyle name="Normal 33 13" xfId="2456" xr:uid="{00000000-0005-0000-0000-0000A91F0000}"/>
    <cellStyle name="Normal 33 14" xfId="2457" xr:uid="{00000000-0005-0000-0000-0000AA1F0000}"/>
    <cellStyle name="Normal 33 15" xfId="2458" xr:uid="{00000000-0005-0000-0000-0000AB1F0000}"/>
    <cellStyle name="Normal 33 16" xfId="2459" xr:uid="{00000000-0005-0000-0000-0000AC1F0000}"/>
    <cellStyle name="Normal 33 17" xfId="2460" xr:uid="{00000000-0005-0000-0000-0000AD1F0000}"/>
    <cellStyle name="Normal 33 18" xfId="3060" xr:uid="{00000000-0005-0000-0000-0000AE1F0000}"/>
    <cellStyle name="Normal 33 19" xfId="2948" xr:uid="{00000000-0005-0000-0000-0000AF1F0000}"/>
    <cellStyle name="Normal 33 2" xfId="2452" xr:uid="{00000000-0005-0000-0000-0000B01F0000}"/>
    <cellStyle name="Normal 33 20" xfId="3067" xr:uid="{00000000-0005-0000-0000-0000B11F0000}"/>
    <cellStyle name="Normal 33 21" xfId="2941" xr:uid="{00000000-0005-0000-0000-0000B21F0000}"/>
    <cellStyle name="Normal 33 22" xfId="3074" xr:uid="{00000000-0005-0000-0000-0000B31F0000}"/>
    <cellStyle name="Normal 33 23" xfId="2921" xr:uid="{00000000-0005-0000-0000-0000B41F0000}"/>
    <cellStyle name="Normal 33 24" xfId="5743" xr:uid="{00000000-0005-0000-0000-0000B51F0000}"/>
    <cellStyle name="Normal 33 3" xfId="2461" xr:uid="{00000000-0005-0000-0000-0000B61F0000}"/>
    <cellStyle name="Normal 33 4" xfId="2462" xr:uid="{00000000-0005-0000-0000-0000B71F0000}"/>
    <cellStyle name="Normal 33 5" xfId="2463" xr:uid="{00000000-0005-0000-0000-0000B81F0000}"/>
    <cellStyle name="Normal 33 6" xfId="2464" xr:uid="{00000000-0005-0000-0000-0000B91F0000}"/>
    <cellStyle name="Normal 33 7" xfId="2465" xr:uid="{00000000-0005-0000-0000-0000BA1F0000}"/>
    <cellStyle name="Normal 33 8" xfId="2466" xr:uid="{00000000-0005-0000-0000-0000BB1F0000}"/>
    <cellStyle name="Normal 33 9" xfId="2467" xr:uid="{00000000-0005-0000-0000-0000BC1F0000}"/>
    <cellStyle name="Normal 33_4.2 kt. samtrygg 2010" xfId="8915" xr:uid="{00000000-0005-0000-0000-0000BD1F0000}"/>
    <cellStyle name="Normal 34" xfId="4202" xr:uid="{00000000-0005-0000-0000-0000BE1F0000}"/>
    <cellStyle name="Normal 34 10" xfId="2469" xr:uid="{00000000-0005-0000-0000-0000BF1F0000}"/>
    <cellStyle name="Normal 34 11" xfId="2470" xr:uid="{00000000-0005-0000-0000-0000C01F0000}"/>
    <cellStyle name="Normal 34 12" xfId="2471" xr:uid="{00000000-0005-0000-0000-0000C11F0000}"/>
    <cellStyle name="Normal 34 13" xfId="2472" xr:uid="{00000000-0005-0000-0000-0000C21F0000}"/>
    <cellStyle name="Normal 34 14" xfId="2473" xr:uid="{00000000-0005-0000-0000-0000C31F0000}"/>
    <cellStyle name="Normal 34 15" xfId="2474" xr:uid="{00000000-0005-0000-0000-0000C41F0000}"/>
    <cellStyle name="Normal 34 16" xfId="2475" xr:uid="{00000000-0005-0000-0000-0000C51F0000}"/>
    <cellStyle name="Normal 34 17" xfId="2476" xr:uid="{00000000-0005-0000-0000-0000C61F0000}"/>
    <cellStyle name="Normal 34 18" xfId="3064" xr:uid="{00000000-0005-0000-0000-0000C71F0000}"/>
    <cellStyle name="Normal 34 19" xfId="2943" xr:uid="{00000000-0005-0000-0000-0000C81F0000}"/>
    <cellStyle name="Normal 34 2" xfId="2468" xr:uid="{00000000-0005-0000-0000-0000C91F0000}"/>
    <cellStyle name="Normal 34 20" xfId="3072" xr:uid="{00000000-0005-0000-0000-0000CA1F0000}"/>
    <cellStyle name="Normal 34 21" xfId="2932" xr:uid="{00000000-0005-0000-0000-0000CB1F0000}"/>
    <cellStyle name="Normal 34 22" xfId="3084" xr:uid="{00000000-0005-0000-0000-0000CC1F0000}"/>
    <cellStyle name="Normal 34 23" xfId="2871" xr:uid="{00000000-0005-0000-0000-0000CD1F0000}"/>
    <cellStyle name="Normal 34 24" xfId="5462" xr:uid="{00000000-0005-0000-0000-0000CE1F0000}"/>
    <cellStyle name="Normal 34 3" xfId="2478" xr:uid="{00000000-0005-0000-0000-0000CF1F0000}"/>
    <cellStyle name="Normal 34 4" xfId="2479" xr:uid="{00000000-0005-0000-0000-0000D01F0000}"/>
    <cellStyle name="Normal 34 5" xfId="2480" xr:uid="{00000000-0005-0000-0000-0000D11F0000}"/>
    <cellStyle name="Normal 34 6" xfId="2481" xr:uid="{00000000-0005-0000-0000-0000D21F0000}"/>
    <cellStyle name="Normal 34 7" xfId="2482" xr:uid="{00000000-0005-0000-0000-0000D31F0000}"/>
    <cellStyle name="Normal 34 8" xfId="2483" xr:uid="{00000000-0005-0000-0000-0000D41F0000}"/>
    <cellStyle name="Normal 34 9" xfId="2484" xr:uid="{00000000-0005-0000-0000-0000D51F0000}"/>
    <cellStyle name="Normal 34_4.2 kt. samtrygg 2010" xfId="9035" xr:uid="{00000000-0005-0000-0000-0000D61F0000}"/>
    <cellStyle name="Normal 35" xfId="4203" xr:uid="{00000000-0005-0000-0000-0000D71F0000}"/>
    <cellStyle name="Normal 35 10" xfId="2486" xr:uid="{00000000-0005-0000-0000-0000D81F0000}"/>
    <cellStyle name="Normal 35 11" xfId="2487" xr:uid="{00000000-0005-0000-0000-0000D91F0000}"/>
    <cellStyle name="Normal 35 12" xfId="2488" xr:uid="{00000000-0005-0000-0000-0000DA1F0000}"/>
    <cellStyle name="Normal 35 13" xfId="2489" xr:uid="{00000000-0005-0000-0000-0000DB1F0000}"/>
    <cellStyle name="Normal 35 14" xfId="2490" xr:uid="{00000000-0005-0000-0000-0000DC1F0000}"/>
    <cellStyle name="Normal 35 15" xfId="2491" xr:uid="{00000000-0005-0000-0000-0000DD1F0000}"/>
    <cellStyle name="Normal 35 16" xfId="2492" xr:uid="{00000000-0005-0000-0000-0000DE1F0000}"/>
    <cellStyle name="Normal 35 17" xfId="2493" xr:uid="{00000000-0005-0000-0000-0000DF1F0000}"/>
    <cellStyle name="Normal 35 18" xfId="3070" xr:uid="{00000000-0005-0000-0000-0000E01F0000}"/>
    <cellStyle name="Normal 35 19" xfId="2937" xr:uid="{00000000-0005-0000-0000-0000E11F0000}"/>
    <cellStyle name="Normal 35 2" xfId="2485" xr:uid="{00000000-0005-0000-0000-0000E21F0000}"/>
    <cellStyle name="Normal 35 20" xfId="3078" xr:uid="{00000000-0005-0000-0000-0000E31F0000}"/>
    <cellStyle name="Normal 35 21" xfId="2896" xr:uid="{00000000-0005-0000-0000-0000E41F0000}"/>
    <cellStyle name="Normal 35 22" xfId="3122" xr:uid="{00000000-0005-0000-0000-0000E51F0000}"/>
    <cellStyle name="Normal 35 23" xfId="2089" xr:uid="{00000000-0005-0000-0000-0000E61F0000}"/>
    <cellStyle name="Normal 35 24" xfId="5904" xr:uid="{00000000-0005-0000-0000-0000E71F0000}"/>
    <cellStyle name="Normal 35 3" xfId="2495" xr:uid="{00000000-0005-0000-0000-0000E81F0000}"/>
    <cellStyle name="Normal 35 4" xfId="2496" xr:uid="{00000000-0005-0000-0000-0000E91F0000}"/>
    <cellStyle name="Normal 35 5" xfId="2497" xr:uid="{00000000-0005-0000-0000-0000EA1F0000}"/>
    <cellStyle name="Normal 35 6" xfId="2498" xr:uid="{00000000-0005-0000-0000-0000EB1F0000}"/>
    <cellStyle name="Normal 35 7" xfId="2499" xr:uid="{00000000-0005-0000-0000-0000EC1F0000}"/>
    <cellStyle name="Normal 35 8" xfId="2500" xr:uid="{00000000-0005-0000-0000-0000ED1F0000}"/>
    <cellStyle name="Normal 35 9" xfId="2501" xr:uid="{00000000-0005-0000-0000-0000EE1F0000}"/>
    <cellStyle name="Normal 35_4.2 kt. samtrygg 2010" xfId="9612" xr:uid="{00000000-0005-0000-0000-0000EF1F0000}"/>
    <cellStyle name="Normal 36" xfId="4204" xr:uid="{00000000-0005-0000-0000-0000F01F0000}"/>
    <cellStyle name="Normal 36 10" xfId="2503" xr:uid="{00000000-0005-0000-0000-0000F11F0000}"/>
    <cellStyle name="Normal 36 11" xfId="2504" xr:uid="{00000000-0005-0000-0000-0000F21F0000}"/>
    <cellStyle name="Normal 36 12" xfId="2505" xr:uid="{00000000-0005-0000-0000-0000F31F0000}"/>
    <cellStyle name="Normal 36 13" xfId="2506" xr:uid="{00000000-0005-0000-0000-0000F41F0000}"/>
    <cellStyle name="Normal 36 14" xfId="2507" xr:uid="{00000000-0005-0000-0000-0000F51F0000}"/>
    <cellStyle name="Normal 36 15" xfId="2508" xr:uid="{00000000-0005-0000-0000-0000F61F0000}"/>
    <cellStyle name="Normal 36 16" xfId="2509" xr:uid="{00000000-0005-0000-0000-0000F71F0000}"/>
    <cellStyle name="Normal 36 17" xfId="2510" xr:uid="{00000000-0005-0000-0000-0000F81F0000}"/>
    <cellStyle name="Normal 36 18" xfId="3076" xr:uid="{00000000-0005-0000-0000-0000F91F0000}"/>
    <cellStyle name="Normal 36 19" xfId="2914" xr:uid="{00000000-0005-0000-0000-0000FA1F0000}"/>
    <cellStyle name="Normal 36 2" xfId="2502" xr:uid="{00000000-0005-0000-0000-0000FB1F0000}"/>
    <cellStyle name="Normal 36 20" xfId="3102" xr:uid="{00000000-0005-0000-0000-0000FC1F0000}"/>
    <cellStyle name="Normal 36 21" xfId="1865" xr:uid="{00000000-0005-0000-0000-0000FD1F0000}"/>
    <cellStyle name="Normal 36 22" xfId="3212" xr:uid="{00000000-0005-0000-0000-0000FE1F0000}"/>
    <cellStyle name="Normal 36 23" xfId="3433" xr:uid="{00000000-0005-0000-0000-0000FF1F0000}"/>
    <cellStyle name="Normal 36 24" xfId="5832" xr:uid="{00000000-0005-0000-0000-000000200000}"/>
    <cellStyle name="Normal 36 3" xfId="2512" xr:uid="{00000000-0005-0000-0000-000001200000}"/>
    <cellStyle name="Normal 36 4" xfId="2513" xr:uid="{00000000-0005-0000-0000-000002200000}"/>
    <cellStyle name="Normal 36 5" xfId="2514" xr:uid="{00000000-0005-0000-0000-000003200000}"/>
    <cellStyle name="Normal 36 6" xfId="2515" xr:uid="{00000000-0005-0000-0000-000004200000}"/>
    <cellStyle name="Normal 36 7" xfId="2516" xr:uid="{00000000-0005-0000-0000-000005200000}"/>
    <cellStyle name="Normal 36 8" xfId="2517" xr:uid="{00000000-0005-0000-0000-000006200000}"/>
    <cellStyle name="Normal 36 9" xfId="2518" xr:uid="{00000000-0005-0000-0000-000007200000}"/>
    <cellStyle name="Normal 36_4.2 kt. samtrygg 2010" xfId="9745" xr:uid="{00000000-0005-0000-0000-000008200000}"/>
    <cellStyle name="Normal 37" xfId="4722" xr:uid="{00000000-0005-0000-0000-000009200000}"/>
    <cellStyle name="Normal 37 10" xfId="2520" xr:uid="{00000000-0005-0000-0000-00000A200000}"/>
    <cellStyle name="Normal 37 11" xfId="2521" xr:uid="{00000000-0005-0000-0000-00000B200000}"/>
    <cellStyle name="Normal 37 12" xfId="2522" xr:uid="{00000000-0005-0000-0000-00000C200000}"/>
    <cellStyle name="Normal 37 13" xfId="2523" xr:uid="{00000000-0005-0000-0000-00000D200000}"/>
    <cellStyle name="Normal 37 14" xfId="2524" xr:uid="{00000000-0005-0000-0000-00000E200000}"/>
    <cellStyle name="Normal 37 15" xfId="2525" xr:uid="{00000000-0005-0000-0000-00000F200000}"/>
    <cellStyle name="Normal 37 16" xfId="2526" xr:uid="{00000000-0005-0000-0000-000010200000}"/>
    <cellStyle name="Normal 37 17" xfId="2527" xr:uid="{00000000-0005-0000-0000-000011200000}"/>
    <cellStyle name="Normal 37 18" xfId="3080" xr:uid="{00000000-0005-0000-0000-000012200000}"/>
    <cellStyle name="Normal 37 19" xfId="2882" xr:uid="{00000000-0005-0000-0000-000013200000}"/>
    <cellStyle name="Normal 37 2" xfId="2519" xr:uid="{00000000-0005-0000-0000-000014200000}"/>
    <cellStyle name="Normal 37 20" xfId="3137" xr:uid="{00000000-0005-0000-0000-000015200000}"/>
    <cellStyle name="Normal 37 21" xfId="2834" xr:uid="{00000000-0005-0000-0000-000016200000}"/>
    <cellStyle name="Normal 37 22" xfId="3350" xr:uid="{00000000-0005-0000-0000-000017200000}"/>
    <cellStyle name="Normal 37 23" xfId="3571" xr:uid="{00000000-0005-0000-0000-000018200000}"/>
    <cellStyle name="Normal 37 24" xfId="5765" xr:uid="{00000000-0005-0000-0000-000019200000}"/>
    <cellStyle name="Normal 37 3" xfId="2529" xr:uid="{00000000-0005-0000-0000-00001A200000}"/>
    <cellStyle name="Normal 37 4" xfId="2530" xr:uid="{00000000-0005-0000-0000-00001B200000}"/>
    <cellStyle name="Normal 37 5" xfId="2531" xr:uid="{00000000-0005-0000-0000-00001C200000}"/>
    <cellStyle name="Normal 37 6" xfId="2532" xr:uid="{00000000-0005-0000-0000-00001D200000}"/>
    <cellStyle name="Normal 37 7" xfId="2533" xr:uid="{00000000-0005-0000-0000-00001E200000}"/>
    <cellStyle name="Normal 37 8" xfId="2534" xr:uid="{00000000-0005-0000-0000-00001F200000}"/>
    <cellStyle name="Normal 37 9" xfId="2535" xr:uid="{00000000-0005-0000-0000-000020200000}"/>
    <cellStyle name="Normal 37_4.2 kt. samtrygg 2010" xfId="8876" xr:uid="{00000000-0005-0000-0000-000021200000}"/>
    <cellStyle name="Normal 38" xfId="4205" xr:uid="{00000000-0005-0000-0000-000022200000}"/>
    <cellStyle name="Normal 38 10" xfId="2537" xr:uid="{00000000-0005-0000-0000-000023200000}"/>
    <cellStyle name="Normal 38 11" xfId="2538" xr:uid="{00000000-0005-0000-0000-000024200000}"/>
    <cellStyle name="Normal 38 12" xfId="2539" xr:uid="{00000000-0005-0000-0000-000025200000}"/>
    <cellStyle name="Normal 38 13" xfId="2540" xr:uid="{00000000-0005-0000-0000-000026200000}"/>
    <cellStyle name="Normal 38 14" xfId="2541" xr:uid="{00000000-0005-0000-0000-000027200000}"/>
    <cellStyle name="Normal 38 15" xfId="2542" xr:uid="{00000000-0005-0000-0000-000028200000}"/>
    <cellStyle name="Normal 38 16" xfId="2543" xr:uid="{00000000-0005-0000-0000-000029200000}"/>
    <cellStyle name="Normal 38 17" xfId="2544" xr:uid="{00000000-0005-0000-0000-00002A200000}"/>
    <cellStyle name="Normal 38 18" xfId="3092" xr:uid="{00000000-0005-0000-0000-00002B200000}"/>
    <cellStyle name="Normal 38 19" xfId="1772" xr:uid="{00000000-0005-0000-0000-00002C200000}"/>
    <cellStyle name="Normal 38 2" xfId="2536" xr:uid="{00000000-0005-0000-0000-00002D200000}"/>
    <cellStyle name="Normal 38 20" xfId="3178" xr:uid="{00000000-0005-0000-0000-00002E200000}"/>
    <cellStyle name="Normal 38 21" xfId="3400" xr:uid="{00000000-0005-0000-0000-00002F200000}"/>
    <cellStyle name="Normal 38 22" xfId="3621" xr:uid="{00000000-0005-0000-0000-000030200000}"/>
    <cellStyle name="Normal 38 23" xfId="3830" xr:uid="{00000000-0005-0000-0000-000031200000}"/>
    <cellStyle name="Normal 38 24" xfId="5271" xr:uid="{00000000-0005-0000-0000-000032200000}"/>
    <cellStyle name="Normal 38 3" xfId="2546" xr:uid="{00000000-0005-0000-0000-000033200000}"/>
    <cellStyle name="Normal 38 4" xfId="2547" xr:uid="{00000000-0005-0000-0000-000034200000}"/>
    <cellStyle name="Normal 38 5" xfId="2548" xr:uid="{00000000-0005-0000-0000-000035200000}"/>
    <cellStyle name="Normal 38 6" xfId="2549" xr:uid="{00000000-0005-0000-0000-000036200000}"/>
    <cellStyle name="Normal 38 7" xfId="2550" xr:uid="{00000000-0005-0000-0000-000037200000}"/>
    <cellStyle name="Normal 38 8" xfId="2551" xr:uid="{00000000-0005-0000-0000-000038200000}"/>
    <cellStyle name="Normal 38 9" xfId="2552" xr:uid="{00000000-0005-0000-0000-000039200000}"/>
    <cellStyle name="Normal 38_4.2 kt. samtrygg 2010" xfId="9237" xr:uid="{00000000-0005-0000-0000-00003A200000}"/>
    <cellStyle name="Normal 39" xfId="4206" xr:uid="{00000000-0005-0000-0000-00003B200000}"/>
    <cellStyle name="Normal 39 10" xfId="2554" xr:uid="{00000000-0005-0000-0000-00003C200000}"/>
    <cellStyle name="Normal 39 11" xfId="2555" xr:uid="{00000000-0005-0000-0000-00003D200000}"/>
    <cellStyle name="Normal 39 12" xfId="2556" xr:uid="{00000000-0005-0000-0000-00003E200000}"/>
    <cellStyle name="Normal 39 13" xfId="2557" xr:uid="{00000000-0005-0000-0000-00003F200000}"/>
    <cellStyle name="Normal 39 14" xfId="2558" xr:uid="{00000000-0005-0000-0000-000040200000}"/>
    <cellStyle name="Normal 39 15" xfId="2559" xr:uid="{00000000-0005-0000-0000-000041200000}"/>
    <cellStyle name="Normal 39 16" xfId="2560" xr:uid="{00000000-0005-0000-0000-000042200000}"/>
    <cellStyle name="Normal 39 17" xfId="2561" xr:uid="{00000000-0005-0000-0000-000043200000}"/>
    <cellStyle name="Normal 39 18" xfId="3105" xr:uid="{00000000-0005-0000-0000-000044200000}"/>
    <cellStyle name="Normal 39 19" xfId="1890" xr:uid="{00000000-0005-0000-0000-000045200000}"/>
    <cellStyle name="Normal 39 2" xfId="2553" xr:uid="{00000000-0005-0000-0000-000046200000}"/>
    <cellStyle name="Normal 39 20" xfId="3221" xr:uid="{00000000-0005-0000-0000-000047200000}"/>
    <cellStyle name="Normal 39 21" xfId="3442" xr:uid="{00000000-0005-0000-0000-000048200000}"/>
    <cellStyle name="Normal 39 22" xfId="3662" xr:uid="{00000000-0005-0000-0000-000049200000}"/>
    <cellStyle name="Normal 39 23" xfId="3861" xr:uid="{00000000-0005-0000-0000-00004A200000}"/>
    <cellStyle name="Normal 39 24" xfId="5911" xr:uid="{00000000-0005-0000-0000-00004B200000}"/>
    <cellStyle name="Normal 39 3" xfId="2563" xr:uid="{00000000-0005-0000-0000-00004C200000}"/>
    <cellStyle name="Normal 39 4" xfId="2564" xr:uid="{00000000-0005-0000-0000-00004D200000}"/>
    <cellStyle name="Normal 39 5" xfId="2565" xr:uid="{00000000-0005-0000-0000-00004E200000}"/>
    <cellStyle name="Normal 39 6" xfId="2566" xr:uid="{00000000-0005-0000-0000-00004F200000}"/>
    <cellStyle name="Normal 39 7" xfId="2567" xr:uid="{00000000-0005-0000-0000-000050200000}"/>
    <cellStyle name="Normal 39 8" xfId="2568" xr:uid="{00000000-0005-0000-0000-000051200000}"/>
    <cellStyle name="Normal 39 9" xfId="2569" xr:uid="{00000000-0005-0000-0000-000052200000}"/>
    <cellStyle name="Normal 39_4.2 kt. samtrygg 2010" xfId="9854" xr:uid="{00000000-0005-0000-0000-000053200000}"/>
    <cellStyle name="Normal 4" xfId="4721" xr:uid="{00000000-0005-0000-0000-000054200000}"/>
    <cellStyle name="Normal 4 10" xfId="2571" xr:uid="{00000000-0005-0000-0000-000055200000}"/>
    <cellStyle name="Normal 4 11" xfId="2572" xr:uid="{00000000-0005-0000-0000-000056200000}"/>
    <cellStyle name="Normal 4 12" xfId="2573" xr:uid="{00000000-0005-0000-0000-000057200000}"/>
    <cellStyle name="Normal 4 13" xfId="2574" xr:uid="{00000000-0005-0000-0000-000058200000}"/>
    <cellStyle name="Normal 4 14" xfId="2575" xr:uid="{00000000-0005-0000-0000-000059200000}"/>
    <cellStyle name="Normal 4 15" xfId="2576" xr:uid="{00000000-0005-0000-0000-00005A200000}"/>
    <cellStyle name="Normal 4 16" xfId="2577" xr:uid="{00000000-0005-0000-0000-00005B200000}"/>
    <cellStyle name="Normal 4 17" xfId="2578" xr:uid="{00000000-0005-0000-0000-00005C200000}"/>
    <cellStyle name="Normal 4 18" xfId="3116" xr:uid="{00000000-0005-0000-0000-00005D200000}"/>
    <cellStyle name="Normal 4 19" xfId="2006" xr:uid="{00000000-0005-0000-0000-00005E200000}"/>
    <cellStyle name="Normal 4 2" xfId="2570" xr:uid="{00000000-0005-0000-0000-00005F200000}"/>
    <cellStyle name="Normal 4 20" xfId="3262" xr:uid="{00000000-0005-0000-0000-000060200000}"/>
    <cellStyle name="Normal 4 21" xfId="3483" xr:uid="{00000000-0005-0000-0000-000061200000}"/>
    <cellStyle name="Normal 4 22" xfId="3703" xr:uid="{00000000-0005-0000-0000-000062200000}"/>
    <cellStyle name="Normal 4 23" xfId="3892" xr:uid="{00000000-0005-0000-0000-000063200000}"/>
    <cellStyle name="Normal 4 24" xfId="5768" xr:uid="{00000000-0005-0000-0000-000064200000}"/>
    <cellStyle name="Normal 4 3" xfId="2580" xr:uid="{00000000-0005-0000-0000-000065200000}"/>
    <cellStyle name="Normal 4 4" xfId="2581" xr:uid="{00000000-0005-0000-0000-000066200000}"/>
    <cellStyle name="Normal 4 5" xfId="2582" xr:uid="{00000000-0005-0000-0000-000067200000}"/>
    <cellStyle name="Normal 4 6" xfId="2583" xr:uid="{00000000-0005-0000-0000-000068200000}"/>
    <cellStyle name="Normal 4 7" xfId="2584" xr:uid="{00000000-0005-0000-0000-000069200000}"/>
    <cellStyle name="Normal 4 8" xfId="2585" xr:uid="{00000000-0005-0000-0000-00006A200000}"/>
    <cellStyle name="Normal 4 9" xfId="2586" xr:uid="{00000000-0005-0000-0000-00006B200000}"/>
    <cellStyle name="Normal 4_4.2 kt. samtrygg 2010" xfId="10282" xr:uid="{00000000-0005-0000-0000-00006C200000}"/>
    <cellStyle name="Normal 40" xfId="4207" xr:uid="{00000000-0005-0000-0000-00006D200000}"/>
    <cellStyle name="Normal 40 10" xfId="2588" xr:uid="{00000000-0005-0000-0000-00006E200000}"/>
    <cellStyle name="Normal 40 11" xfId="2589" xr:uid="{00000000-0005-0000-0000-00006F200000}"/>
    <cellStyle name="Normal 40 12" xfId="2590" xr:uid="{00000000-0005-0000-0000-000070200000}"/>
    <cellStyle name="Normal 40 13" xfId="2591" xr:uid="{00000000-0005-0000-0000-000071200000}"/>
    <cellStyle name="Normal 40 14" xfId="2592" xr:uid="{00000000-0005-0000-0000-000072200000}"/>
    <cellStyle name="Normal 40 15" xfId="2593" xr:uid="{00000000-0005-0000-0000-000073200000}"/>
    <cellStyle name="Normal 40 16" xfId="2594" xr:uid="{00000000-0005-0000-0000-000074200000}"/>
    <cellStyle name="Normal 40 17" xfId="2595" xr:uid="{00000000-0005-0000-0000-000075200000}"/>
    <cellStyle name="Normal 40 18" xfId="3129" xr:uid="{00000000-0005-0000-0000-000076200000}"/>
    <cellStyle name="Normal 40 19" xfId="2528" xr:uid="{00000000-0005-0000-0000-000077200000}"/>
    <cellStyle name="Normal 40 2" xfId="2587" xr:uid="{00000000-0005-0000-0000-000078200000}"/>
    <cellStyle name="Normal 40 20" xfId="3303" xr:uid="{00000000-0005-0000-0000-000079200000}"/>
    <cellStyle name="Normal 40 21" xfId="3524" xr:uid="{00000000-0005-0000-0000-00007A200000}"/>
    <cellStyle name="Normal 40 22" xfId="3744" xr:uid="{00000000-0005-0000-0000-00007B200000}"/>
    <cellStyle name="Normal 40 23" xfId="3923" xr:uid="{00000000-0005-0000-0000-00007C200000}"/>
    <cellStyle name="Normal 40 24" xfId="5957" xr:uid="{00000000-0005-0000-0000-00007D200000}"/>
    <cellStyle name="Normal 40 3" xfId="2597" xr:uid="{00000000-0005-0000-0000-00007E200000}"/>
    <cellStyle name="Normal 40 4" xfId="2598" xr:uid="{00000000-0005-0000-0000-00007F200000}"/>
    <cellStyle name="Normal 40 5" xfId="2599" xr:uid="{00000000-0005-0000-0000-000080200000}"/>
    <cellStyle name="Normal 40 6" xfId="2600" xr:uid="{00000000-0005-0000-0000-000081200000}"/>
    <cellStyle name="Normal 40 7" xfId="2601" xr:uid="{00000000-0005-0000-0000-000082200000}"/>
    <cellStyle name="Normal 40 8" xfId="2602" xr:uid="{00000000-0005-0000-0000-000083200000}"/>
    <cellStyle name="Normal 40 9" xfId="2603" xr:uid="{00000000-0005-0000-0000-000084200000}"/>
    <cellStyle name="Normal 40_4.2 kt. samtrygg 2010" xfId="10026" xr:uid="{00000000-0005-0000-0000-000085200000}"/>
    <cellStyle name="Normal 41" xfId="4208" xr:uid="{00000000-0005-0000-0000-000086200000}"/>
    <cellStyle name="Normal 42" xfId="4209" xr:uid="{00000000-0005-0000-0000-000087200000}"/>
    <cellStyle name="Normal 42 10" xfId="2605" xr:uid="{00000000-0005-0000-0000-000088200000}"/>
    <cellStyle name="Normal 42 10 2" xfId="4474" xr:uid="{00000000-0005-0000-0000-000089200000}"/>
    <cellStyle name="Normal 42 10 3" xfId="4983" xr:uid="{00000000-0005-0000-0000-00008A200000}"/>
    <cellStyle name="Normal 42 10_4.2 kt. samtrygg 2010" xfId="9922" xr:uid="{00000000-0005-0000-0000-00008B200000}"/>
    <cellStyle name="Normal 42 11" xfId="2606" xr:uid="{00000000-0005-0000-0000-00008C200000}"/>
    <cellStyle name="Normal 42 11 2" xfId="4504" xr:uid="{00000000-0005-0000-0000-00008D200000}"/>
    <cellStyle name="Normal 42 11 3" xfId="5012" xr:uid="{00000000-0005-0000-0000-00008E200000}"/>
    <cellStyle name="Normal 42 11_4.2 kt. samtrygg 2010" xfId="9819" xr:uid="{00000000-0005-0000-0000-00008F200000}"/>
    <cellStyle name="Normal 42 12" xfId="2607" xr:uid="{00000000-0005-0000-0000-000090200000}"/>
    <cellStyle name="Normal 42 12 2" xfId="4534" xr:uid="{00000000-0005-0000-0000-000091200000}"/>
    <cellStyle name="Normal 42 12 3" xfId="5041" xr:uid="{00000000-0005-0000-0000-000092200000}"/>
    <cellStyle name="Normal 42 12_4.2 kt. samtrygg 2010" xfId="9830" xr:uid="{00000000-0005-0000-0000-000093200000}"/>
    <cellStyle name="Normal 42 13" xfId="2608" xr:uid="{00000000-0005-0000-0000-000094200000}"/>
    <cellStyle name="Normal 42 13 2" xfId="4563" xr:uid="{00000000-0005-0000-0000-000095200000}"/>
    <cellStyle name="Normal 42 13 3" xfId="5069" xr:uid="{00000000-0005-0000-0000-000096200000}"/>
    <cellStyle name="Normal 42 13_4.2 kt. samtrygg 2010" xfId="10073" xr:uid="{00000000-0005-0000-0000-000097200000}"/>
    <cellStyle name="Normal 42 14" xfId="2609" xr:uid="{00000000-0005-0000-0000-000098200000}"/>
    <cellStyle name="Normal 42 14 2" xfId="4593" xr:uid="{00000000-0005-0000-0000-000099200000}"/>
    <cellStyle name="Normal 42 14 3" xfId="5098" xr:uid="{00000000-0005-0000-0000-00009A200000}"/>
    <cellStyle name="Normal 42 14_4.2 kt. samtrygg 2010" xfId="9845" xr:uid="{00000000-0005-0000-0000-00009B200000}"/>
    <cellStyle name="Normal 42 15" xfId="2610" xr:uid="{00000000-0005-0000-0000-00009C200000}"/>
    <cellStyle name="Normal 42 15 2" xfId="4639" xr:uid="{00000000-0005-0000-0000-00009D200000}"/>
    <cellStyle name="Normal 42 15 2 2" xfId="5700" xr:uid="{00000000-0005-0000-0000-00009E200000}"/>
    <cellStyle name="Normal 42 15 2 3" xfId="6024" xr:uid="{00000000-0005-0000-0000-00009F200000}"/>
    <cellStyle name="Normal 42 15 2 4" xfId="8462" xr:uid="{00000000-0005-0000-0000-0000A0200000}"/>
    <cellStyle name="Normal 42 15 2_4.2 kt. samtrygg 2010" xfId="9623" xr:uid="{00000000-0005-0000-0000-0000A1200000}"/>
    <cellStyle name="Normal 42 15 3" xfId="5142" xr:uid="{00000000-0005-0000-0000-0000A2200000}"/>
    <cellStyle name="Normal 42 15 3 2" xfId="5929" xr:uid="{00000000-0005-0000-0000-0000A3200000}"/>
    <cellStyle name="Normal 42 15 3 3" xfId="6085" xr:uid="{00000000-0005-0000-0000-0000A4200000}"/>
    <cellStyle name="Normal 42 15 3 4" xfId="8523" xr:uid="{00000000-0005-0000-0000-0000A5200000}"/>
    <cellStyle name="Normal 42 15 3_4.2 kt. samtrygg 2010" xfId="9404" xr:uid="{00000000-0005-0000-0000-0000A6200000}"/>
    <cellStyle name="Normal 42 15 4" xfId="5485" xr:uid="{00000000-0005-0000-0000-0000A7200000}"/>
    <cellStyle name="Normal 42 15 5" xfId="5226" xr:uid="{00000000-0005-0000-0000-0000A8200000}"/>
    <cellStyle name="Normal 42 15 6" xfId="5458" xr:uid="{00000000-0005-0000-0000-0000A9200000}"/>
    <cellStyle name="Normal 42 15 7" xfId="5351" xr:uid="{00000000-0005-0000-0000-0000AA200000}"/>
    <cellStyle name="Normal 42 15 8" xfId="5425" xr:uid="{00000000-0005-0000-0000-0000AB200000}"/>
    <cellStyle name="Normal 42 15 9" xfId="5867" xr:uid="{00000000-0005-0000-0000-0000AC200000}"/>
    <cellStyle name="Normal 42 15_4.2 kt. samtrygg 2010" xfId="9376" xr:uid="{00000000-0005-0000-0000-0000AD200000}"/>
    <cellStyle name="Normal 42 16" xfId="2611" xr:uid="{00000000-0005-0000-0000-0000AE200000}"/>
    <cellStyle name="Normal 42 16 2" xfId="4653" xr:uid="{00000000-0005-0000-0000-0000AF200000}"/>
    <cellStyle name="Normal 42 16 3" xfId="5155" xr:uid="{00000000-0005-0000-0000-0000B0200000}"/>
    <cellStyle name="Normal 42 16_4.2 kt. samtrygg 2010" xfId="9840" xr:uid="{00000000-0005-0000-0000-0000B1200000}"/>
    <cellStyle name="Normal 42 17" xfId="2612" xr:uid="{00000000-0005-0000-0000-0000B2200000}"/>
    <cellStyle name="Normal 42 17 2" xfId="4699" xr:uid="{00000000-0005-0000-0000-0000B3200000}"/>
    <cellStyle name="Normal 42 17 3" xfId="5200" xr:uid="{00000000-0005-0000-0000-0000B4200000}"/>
    <cellStyle name="Normal 42 17_4.2 kt. samtrygg 2010" xfId="10043" xr:uid="{00000000-0005-0000-0000-0000B5200000}"/>
    <cellStyle name="Normal 42 18" xfId="3142" xr:uid="{00000000-0005-0000-0000-0000B6200000}"/>
    <cellStyle name="Normal 42 18 2" xfId="4701" xr:uid="{00000000-0005-0000-0000-0000B7200000}"/>
    <cellStyle name="Normal 42 18 3" xfId="5202" xr:uid="{00000000-0005-0000-0000-0000B8200000}"/>
    <cellStyle name="Normal 42 18_4.2 kt. samtrygg 2010" xfId="9803" xr:uid="{00000000-0005-0000-0000-0000B9200000}"/>
    <cellStyle name="Normal 42 19" xfId="3364" xr:uid="{00000000-0005-0000-0000-0000BA200000}"/>
    <cellStyle name="Normal 42 2" xfId="2604" xr:uid="{00000000-0005-0000-0000-0000BB200000}"/>
    <cellStyle name="Normal 42 2 2" xfId="4239" xr:uid="{00000000-0005-0000-0000-0000BC200000}"/>
    <cellStyle name="Normal 42 2 3" xfId="4756" xr:uid="{00000000-0005-0000-0000-0000BD200000}"/>
    <cellStyle name="Normal 42 2_4.2 kt. samtrygg 2010" xfId="9257" xr:uid="{00000000-0005-0000-0000-0000BE200000}"/>
    <cellStyle name="Normal 42 20" xfId="3585" xr:uid="{00000000-0005-0000-0000-0000BF200000}"/>
    <cellStyle name="Normal 42 21" xfId="3802" xr:uid="{00000000-0005-0000-0000-0000C0200000}"/>
    <cellStyle name="Normal 42 22" xfId="3974" xr:uid="{00000000-0005-0000-0000-0000C1200000}"/>
    <cellStyle name="Normal 42 23" xfId="4140" xr:uid="{00000000-0005-0000-0000-0000C2200000}"/>
    <cellStyle name="Normal 42 24" xfId="5841" xr:uid="{00000000-0005-0000-0000-0000C3200000}"/>
    <cellStyle name="Normal 42 3" xfId="2614" xr:uid="{00000000-0005-0000-0000-0000C4200000}"/>
    <cellStyle name="Normal 42 3 2" xfId="4279" xr:uid="{00000000-0005-0000-0000-0000C5200000}"/>
    <cellStyle name="Normal 42 3 3" xfId="4794" xr:uid="{00000000-0005-0000-0000-0000C6200000}"/>
    <cellStyle name="Normal 42 3_4.2 kt. samtrygg 2010" xfId="8611" xr:uid="{00000000-0005-0000-0000-0000C7200000}"/>
    <cellStyle name="Normal 42 4" xfId="2615" xr:uid="{00000000-0005-0000-0000-0000C8200000}"/>
    <cellStyle name="Normal 42 4 2" xfId="4294" xr:uid="{00000000-0005-0000-0000-0000C9200000}"/>
    <cellStyle name="Normal 42 4 3" xfId="4809" xr:uid="{00000000-0005-0000-0000-0000CA200000}"/>
    <cellStyle name="Normal 42 4_4.2 kt. samtrygg 2010" xfId="9412" xr:uid="{00000000-0005-0000-0000-0000CB200000}"/>
    <cellStyle name="Normal 42 5" xfId="2616" xr:uid="{00000000-0005-0000-0000-0000CC200000}"/>
    <cellStyle name="Normal 42 5 2" xfId="4324" xr:uid="{00000000-0005-0000-0000-0000CD200000}"/>
    <cellStyle name="Normal 42 5 3" xfId="4838" xr:uid="{00000000-0005-0000-0000-0000CE200000}"/>
    <cellStyle name="Normal 42 5_4.2 kt. samtrygg 2010" xfId="10059" xr:uid="{00000000-0005-0000-0000-0000CF200000}"/>
    <cellStyle name="Normal 42 6" xfId="2617" xr:uid="{00000000-0005-0000-0000-0000D0200000}"/>
    <cellStyle name="Normal 42 6 2" xfId="4353" xr:uid="{00000000-0005-0000-0000-0000D1200000}"/>
    <cellStyle name="Normal 42 6 3" xfId="4866" xr:uid="{00000000-0005-0000-0000-0000D2200000}"/>
    <cellStyle name="Normal 42 6_4.2 kt. samtrygg 2010" xfId="9416" xr:uid="{00000000-0005-0000-0000-0000D3200000}"/>
    <cellStyle name="Normal 42 7" xfId="2618" xr:uid="{00000000-0005-0000-0000-0000D4200000}"/>
    <cellStyle name="Normal 42 7 2" xfId="4384" xr:uid="{00000000-0005-0000-0000-0000D5200000}"/>
    <cellStyle name="Normal 42 7 3" xfId="4896" xr:uid="{00000000-0005-0000-0000-0000D6200000}"/>
    <cellStyle name="Normal 42 7_4.2 kt. samtrygg 2010" xfId="8793" xr:uid="{00000000-0005-0000-0000-0000D7200000}"/>
    <cellStyle name="Normal 42 8" xfId="2619" xr:uid="{00000000-0005-0000-0000-0000D8200000}"/>
    <cellStyle name="Normal 42 8 2" xfId="4413" xr:uid="{00000000-0005-0000-0000-0000D9200000}"/>
    <cellStyle name="Normal 42 8 3" xfId="4924" xr:uid="{00000000-0005-0000-0000-0000DA200000}"/>
    <cellStyle name="Normal 42 8_4.2 kt. samtrygg 2010" xfId="9065" xr:uid="{00000000-0005-0000-0000-0000DB200000}"/>
    <cellStyle name="Normal 42 9" xfId="2620" xr:uid="{00000000-0005-0000-0000-0000DC200000}"/>
    <cellStyle name="Normal 42 9 2" xfId="4444" xr:uid="{00000000-0005-0000-0000-0000DD200000}"/>
    <cellStyle name="Normal 42 9 3" xfId="4954" xr:uid="{00000000-0005-0000-0000-0000DE200000}"/>
    <cellStyle name="Normal 42 9_4.2 kt. samtrygg 2010" xfId="9387" xr:uid="{00000000-0005-0000-0000-0000DF200000}"/>
    <cellStyle name="Normal 42_4.2 kt. samtrygg 2010" xfId="9247" xr:uid="{00000000-0005-0000-0000-0000E0200000}"/>
    <cellStyle name="Normal 43" xfId="1727" xr:uid="{00000000-0005-0000-0000-0000E1200000}"/>
    <cellStyle name="Normal 43 10" xfId="2622" xr:uid="{00000000-0005-0000-0000-0000E2200000}"/>
    <cellStyle name="Normal 43 11" xfId="2623" xr:uid="{00000000-0005-0000-0000-0000E3200000}"/>
    <cellStyle name="Normal 43 12" xfId="2624" xr:uid="{00000000-0005-0000-0000-0000E4200000}"/>
    <cellStyle name="Normal 43 13" xfId="2625" xr:uid="{00000000-0005-0000-0000-0000E5200000}"/>
    <cellStyle name="Normal 43 14" xfId="2626" xr:uid="{00000000-0005-0000-0000-0000E6200000}"/>
    <cellStyle name="Normal 43 15" xfId="2627" xr:uid="{00000000-0005-0000-0000-0000E7200000}"/>
    <cellStyle name="Normal 43 16" xfId="2628" xr:uid="{00000000-0005-0000-0000-0000E8200000}"/>
    <cellStyle name="Normal 43 17" xfId="2629" xr:uid="{00000000-0005-0000-0000-0000E9200000}"/>
    <cellStyle name="Normal 43 18" xfId="3156" xr:uid="{00000000-0005-0000-0000-0000EA200000}"/>
    <cellStyle name="Normal 43 19" xfId="3378" xr:uid="{00000000-0005-0000-0000-0000EB200000}"/>
    <cellStyle name="Normal 43 2" xfId="2621" xr:uid="{00000000-0005-0000-0000-0000EC200000}"/>
    <cellStyle name="Normal 43 20" xfId="3599" xr:uid="{00000000-0005-0000-0000-0000ED200000}"/>
    <cellStyle name="Normal 43 21" xfId="3813" xr:uid="{00000000-0005-0000-0000-0000EE200000}"/>
    <cellStyle name="Normal 43 22" xfId="3985" xr:uid="{00000000-0005-0000-0000-0000EF200000}"/>
    <cellStyle name="Normal 43 23" xfId="4141" xr:uid="{00000000-0005-0000-0000-0000F0200000}"/>
    <cellStyle name="Normal 43 24" xfId="5945" xr:uid="{00000000-0005-0000-0000-0000F1200000}"/>
    <cellStyle name="Normal 43 24 2" xfId="5837" xr:uid="{00000000-0005-0000-0000-0000F2200000}"/>
    <cellStyle name="Normal 43 24 3" xfId="6107" xr:uid="{00000000-0005-0000-0000-0000F3200000}"/>
    <cellStyle name="Normal 43 24 4" xfId="8546" xr:uid="{00000000-0005-0000-0000-0000F4200000}"/>
    <cellStyle name="Normal 43 24_4.2 kt. samtrygg 2010" xfId="8587" xr:uid="{00000000-0005-0000-0000-0000F5200000}"/>
    <cellStyle name="Normal 43 25" xfId="5967" xr:uid="{00000000-0005-0000-0000-0000F6200000}"/>
    <cellStyle name="Normal 43 25 2" xfId="6109" xr:uid="{00000000-0005-0000-0000-0000F7200000}"/>
    <cellStyle name="Normal 43 25_4.2 kt. samtrygg 2010" xfId="9181" xr:uid="{00000000-0005-0000-0000-0000F8200000}"/>
    <cellStyle name="Normal 43 26" xfId="8561" xr:uid="{00000000-0005-0000-0000-0000F9200000}"/>
    <cellStyle name="Normal 43 27" xfId="8667" xr:uid="{00000000-0005-0000-0000-0000FA200000}"/>
    <cellStyle name="Normal 43 3" xfId="2631" xr:uid="{00000000-0005-0000-0000-0000FB200000}"/>
    <cellStyle name="Normal 43 4" xfId="2632" xr:uid="{00000000-0005-0000-0000-0000FC200000}"/>
    <cellStyle name="Normal 43 5" xfId="2633" xr:uid="{00000000-0005-0000-0000-0000FD200000}"/>
    <cellStyle name="Normal 43 6" xfId="2634" xr:uid="{00000000-0005-0000-0000-0000FE200000}"/>
    <cellStyle name="Normal 43 7" xfId="2635" xr:uid="{00000000-0005-0000-0000-0000FF200000}"/>
    <cellStyle name="Normal 43 8" xfId="2636" xr:uid="{00000000-0005-0000-0000-000000210000}"/>
    <cellStyle name="Normal 43 9" xfId="2637" xr:uid="{00000000-0005-0000-0000-000001210000}"/>
    <cellStyle name="Normal 43_4.2 kt. samtrygg 2010" xfId="8962" xr:uid="{00000000-0005-0000-0000-000002210000}"/>
    <cellStyle name="Normal 44" xfId="1769" xr:uid="{00000000-0005-0000-0000-000003210000}"/>
    <cellStyle name="Normal 44 10" xfId="2639" xr:uid="{00000000-0005-0000-0000-000004210000}"/>
    <cellStyle name="Normal 44 11" xfId="2640" xr:uid="{00000000-0005-0000-0000-000005210000}"/>
    <cellStyle name="Normal 44 12" xfId="2641" xr:uid="{00000000-0005-0000-0000-000006210000}"/>
    <cellStyle name="Normal 44 13" xfId="2642" xr:uid="{00000000-0005-0000-0000-000007210000}"/>
    <cellStyle name="Normal 44 14" xfId="2643" xr:uid="{00000000-0005-0000-0000-000008210000}"/>
    <cellStyle name="Normal 44 15" xfId="2644" xr:uid="{00000000-0005-0000-0000-000009210000}"/>
    <cellStyle name="Normal 44 16" xfId="2645" xr:uid="{00000000-0005-0000-0000-00000A210000}"/>
    <cellStyle name="Normal 44 17" xfId="2646" xr:uid="{00000000-0005-0000-0000-00000B210000}"/>
    <cellStyle name="Normal 44 18" xfId="3171" xr:uid="{00000000-0005-0000-0000-00000C210000}"/>
    <cellStyle name="Normal 44 19" xfId="3393" xr:uid="{00000000-0005-0000-0000-00000D210000}"/>
    <cellStyle name="Normal 44 2" xfId="2638" xr:uid="{00000000-0005-0000-0000-00000E210000}"/>
    <cellStyle name="Normal 44 20" xfId="3614" xr:uid="{00000000-0005-0000-0000-00000F210000}"/>
    <cellStyle name="Normal 44 21" xfId="3824" xr:uid="{00000000-0005-0000-0000-000010210000}"/>
    <cellStyle name="Normal 44 22" xfId="3996" xr:uid="{00000000-0005-0000-0000-000011210000}"/>
    <cellStyle name="Normal 44 23" xfId="4142" xr:uid="{00000000-0005-0000-0000-000012210000}"/>
    <cellStyle name="Normal 44 24" xfId="4723" xr:uid="{00000000-0005-0000-0000-000013210000}"/>
    <cellStyle name="Normal 44 24 2" xfId="5285" xr:uid="{00000000-0005-0000-0000-000014210000}"/>
    <cellStyle name="Normal 44 24 3" xfId="6043" xr:uid="{00000000-0005-0000-0000-000015210000}"/>
    <cellStyle name="Normal 44 24 4" xfId="8481" xr:uid="{00000000-0005-0000-0000-000016210000}"/>
    <cellStyle name="Normal 44 24_4.2 kt. samtrygg 2010" xfId="8680" xr:uid="{00000000-0005-0000-0000-000017210000}"/>
    <cellStyle name="Normal 44 25" xfId="5221" xr:uid="{00000000-0005-0000-0000-000018210000}"/>
    <cellStyle name="Normal 44 26" xfId="5969" xr:uid="{00000000-0005-0000-0000-000019210000}"/>
    <cellStyle name="Normal 44 26 2" xfId="6111" xr:uid="{00000000-0005-0000-0000-00001A210000}"/>
    <cellStyle name="Normal 44 26_4.2 kt. samtrygg 2010" xfId="9644" xr:uid="{00000000-0005-0000-0000-00001B210000}"/>
    <cellStyle name="Normal 44 27" xfId="9436" xr:uid="{00000000-0005-0000-0000-00001C210000}"/>
    <cellStyle name="Normal 44 3" xfId="2648" xr:uid="{00000000-0005-0000-0000-00001D210000}"/>
    <cellStyle name="Normal 44 4" xfId="2649" xr:uid="{00000000-0005-0000-0000-00001E210000}"/>
    <cellStyle name="Normal 44 5" xfId="2650" xr:uid="{00000000-0005-0000-0000-00001F210000}"/>
    <cellStyle name="Normal 44 6" xfId="2651" xr:uid="{00000000-0005-0000-0000-000020210000}"/>
    <cellStyle name="Normal 44 7" xfId="2652" xr:uid="{00000000-0005-0000-0000-000021210000}"/>
    <cellStyle name="Normal 44 8" xfId="2653" xr:uid="{00000000-0005-0000-0000-000022210000}"/>
    <cellStyle name="Normal 44 9" xfId="2654" xr:uid="{00000000-0005-0000-0000-000023210000}"/>
    <cellStyle name="Normal 44_4.2 kt. samtrygg 2010" xfId="8776" xr:uid="{00000000-0005-0000-0000-000024210000}"/>
    <cellStyle name="Normal 45" xfId="2842" xr:uid="{00000000-0005-0000-0000-000025210000}"/>
    <cellStyle name="Normal 45 2" xfId="4724" xr:uid="{00000000-0005-0000-0000-000026210000}"/>
    <cellStyle name="Normal 45 3" xfId="5222" xr:uid="{00000000-0005-0000-0000-000027210000}"/>
    <cellStyle name="Normal 45 4" xfId="5971" xr:uid="{00000000-0005-0000-0000-000028210000}"/>
    <cellStyle name="Normal 45 4 2" xfId="6113" xr:uid="{00000000-0005-0000-0000-000029210000}"/>
    <cellStyle name="Normal 45 4_4.2 kt. samtrygg 2010" xfId="9696" xr:uid="{00000000-0005-0000-0000-00002A210000}"/>
    <cellStyle name="Normal 45_4.2 kt. samtrygg 2010" xfId="9559" xr:uid="{00000000-0005-0000-0000-00002B210000}"/>
    <cellStyle name="Normal 46" xfId="2655" xr:uid="{00000000-0005-0000-0000-00002C210000}"/>
    <cellStyle name="Normal 46 10" xfId="2656" xr:uid="{00000000-0005-0000-0000-00002D210000}"/>
    <cellStyle name="Normal 46 11" xfId="2657" xr:uid="{00000000-0005-0000-0000-00002E210000}"/>
    <cellStyle name="Normal 46 12" xfId="2658" xr:uid="{00000000-0005-0000-0000-00002F210000}"/>
    <cellStyle name="Normal 46 13" xfId="2659" xr:uid="{00000000-0005-0000-0000-000030210000}"/>
    <cellStyle name="Normal 46 14" xfId="2660" xr:uid="{00000000-0005-0000-0000-000031210000}"/>
    <cellStyle name="Normal 46 15" xfId="2661" xr:uid="{00000000-0005-0000-0000-000032210000}"/>
    <cellStyle name="Normal 46 16" xfId="2662" xr:uid="{00000000-0005-0000-0000-000033210000}"/>
    <cellStyle name="Normal 46 17" xfId="2663" xr:uid="{00000000-0005-0000-0000-000034210000}"/>
    <cellStyle name="Normal 46 18" xfId="4725" xr:uid="{00000000-0005-0000-0000-000035210000}"/>
    <cellStyle name="Normal 46 18 2" xfId="5303" xr:uid="{00000000-0005-0000-0000-000036210000}"/>
    <cellStyle name="Normal 46 18 3" xfId="6044" xr:uid="{00000000-0005-0000-0000-000037210000}"/>
    <cellStyle name="Normal 46 18 4" xfId="8482" xr:uid="{00000000-0005-0000-0000-000038210000}"/>
    <cellStyle name="Normal 46 18_4.2 kt. samtrygg 2010" xfId="8880" xr:uid="{00000000-0005-0000-0000-000039210000}"/>
    <cellStyle name="Normal 46 19" xfId="5223" xr:uid="{00000000-0005-0000-0000-00003A210000}"/>
    <cellStyle name="Normal 46 19 2" xfId="5235" xr:uid="{00000000-0005-0000-0000-00003B210000}"/>
    <cellStyle name="Normal 46 19 3" xfId="6104" xr:uid="{00000000-0005-0000-0000-00003C210000}"/>
    <cellStyle name="Normal 46 19 4" xfId="8542" xr:uid="{00000000-0005-0000-0000-00003D210000}"/>
    <cellStyle name="Normal 46 19_4.2 kt. samtrygg 2010" xfId="8894" xr:uid="{00000000-0005-0000-0000-00003E210000}"/>
    <cellStyle name="Normal 46 2" xfId="2664" xr:uid="{00000000-0005-0000-0000-00003F210000}"/>
    <cellStyle name="Normal 46 20" xfId="5949" xr:uid="{00000000-0005-0000-0000-000040210000}"/>
    <cellStyle name="Normal 46 21" xfId="5477" xr:uid="{00000000-0005-0000-0000-000041210000}"/>
    <cellStyle name="Normal 46 22" xfId="5479" xr:uid="{00000000-0005-0000-0000-000042210000}"/>
    <cellStyle name="Normal 46 23" xfId="5420" xr:uid="{00000000-0005-0000-0000-000043210000}"/>
    <cellStyle name="Normal 46 24" xfId="5937" xr:uid="{00000000-0005-0000-0000-000044210000}"/>
    <cellStyle name="Normal 46 25" xfId="8992" xr:uid="{00000000-0005-0000-0000-000045210000}"/>
    <cellStyle name="Normal 46 3" xfId="2665" xr:uid="{00000000-0005-0000-0000-000046210000}"/>
    <cellStyle name="Normal 46 4" xfId="2666" xr:uid="{00000000-0005-0000-0000-000047210000}"/>
    <cellStyle name="Normal 46 5" xfId="2667" xr:uid="{00000000-0005-0000-0000-000048210000}"/>
    <cellStyle name="Normal 46 6" xfId="2668" xr:uid="{00000000-0005-0000-0000-000049210000}"/>
    <cellStyle name="Normal 46 7" xfId="2669" xr:uid="{00000000-0005-0000-0000-00004A210000}"/>
    <cellStyle name="Normal 46 8" xfId="2670" xr:uid="{00000000-0005-0000-0000-00004B210000}"/>
    <cellStyle name="Normal 46 9" xfId="2671" xr:uid="{00000000-0005-0000-0000-00004C210000}"/>
    <cellStyle name="Normal 46_4.2 kt. samtrygg 2010" xfId="9642" xr:uid="{00000000-0005-0000-0000-00004D210000}"/>
    <cellStyle name="Normal 47" xfId="2672" xr:uid="{00000000-0005-0000-0000-00004E210000}"/>
    <cellStyle name="Normal 47 10" xfId="9434" xr:uid="{00000000-0005-0000-0000-00004F210000}"/>
    <cellStyle name="Normal 47 2" xfId="2673" xr:uid="{00000000-0005-0000-0000-000050210000}"/>
    <cellStyle name="Normal 47 3" xfId="4726" xr:uid="{00000000-0005-0000-0000-000051210000}"/>
    <cellStyle name="Normal 47 3 2" xfId="5703" xr:uid="{00000000-0005-0000-0000-000052210000}"/>
    <cellStyle name="Normal 47 3 3" xfId="6045" xr:uid="{00000000-0005-0000-0000-000053210000}"/>
    <cellStyle name="Normal 47 3 4" xfId="8483" xr:uid="{00000000-0005-0000-0000-000054210000}"/>
    <cellStyle name="Normal 47 3_4.2 kt. samtrygg 2010" xfId="8730" xr:uid="{00000000-0005-0000-0000-000055210000}"/>
    <cellStyle name="Normal 47 4" xfId="5224" xr:uid="{00000000-0005-0000-0000-000056210000}"/>
    <cellStyle name="Normal 47 4 2" xfId="5456" xr:uid="{00000000-0005-0000-0000-000057210000}"/>
    <cellStyle name="Normal 47 4 3" xfId="6105" xr:uid="{00000000-0005-0000-0000-000058210000}"/>
    <cellStyle name="Normal 47 4 4" xfId="8543" xr:uid="{00000000-0005-0000-0000-000059210000}"/>
    <cellStyle name="Normal 47 4_4.2 kt. samtrygg 2010" xfId="9746" xr:uid="{00000000-0005-0000-0000-00005A210000}"/>
    <cellStyle name="Normal 47 5" xfId="5228" xr:uid="{00000000-0005-0000-0000-00005B210000}"/>
    <cellStyle name="Normal 47 6" xfId="5494" xr:uid="{00000000-0005-0000-0000-00005C210000}"/>
    <cellStyle name="Normal 47 7" xfId="5507" xr:uid="{00000000-0005-0000-0000-00005D210000}"/>
    <cellStyle name="Normal 47 8" xfId="5874" xr:uid="{00000000-0005-0000-0000-00005E210000}"/>
    <cellStyle name="Normal 47 9" xfId="5803" xr:uid="{00000000-0005-0000-0000-00005F210000}"/>
    <cellStyle name="Normal 47_4.2 kt. samtrygg 2010" xfId="8839" xr:uid="{00000000-0005-0000-0000-000060210000}"/>
    <cellStyle name="Normal 48" xfId="2674" xr:uid="{00000000-0005-0000-0000-000061210000}"/>
    <cellStyle name="Normal 48 10" xfId="5903" xr:uid="{00000000-0005-0000-0000-000062210000}"/>
    <cellStyle name="Normal 48 11" xfId="10241" xr:uid="{00000000-0005-0000-0000-000063210000}"/>
    <cellStyle name="Normal 48 2" xfId="2675" xr:uid="{00000000-0005-0000-0000-000064210000}"/>
    <cellStyle name="Normal 48 3" xfId="2676" xr:uid="{00000000-0005-0000-0000-000065210000}"/>
    <cellStyle name="Normal 48 4" xfId="4727" xr:uid="{00000000-0005-0000-0000-000066210000}"/>
    <cellStyle name="Normal 48 4 2" xfId="5699" xr:uid="{00000000-0005-0000-0000-000067210000}"/>
    <cellStyle name="Normal 48 4 3" xfId="6046" xr:uid="{00000000-0005-0000-0000-000068210000}"/>
    <cellStyle name="Normal 48 4 4" xfId="8484" xr:uid="{00000000-0005-0000-0000-000069210000}"/>
    <cellStyle name="Normal 48 4_4.2 kt. samtrygg 2010" xfId="9768" xr:uid="{00000000-0005-0000-0000-00006A210000}"/>
    <cellStyle name="Normal 48 5" xfId="5225" xr:uid="{00000000-0005-0000-0000-00006B210000}"/>
    <cellStyle name="Normal 48 5 2" xfId="5386" xr:uid="{00000000-0005-0000-0000-00006C210000}"/>
    <cellStyle name="Normal 48 5 3" xfId="6106" xr:uid="{00000000-0005-0000-0000-00006D210000}"/>
    <cellStyle name="Normal 48 5 4" xfId="8544" xr:uid="{00000000-0005-0000-0000-00006E210000}"/>
    <cellStyle name="Normal 48 5_4.2 kt. samtrygg 2010" xfId="9264" xr:uid="{00000000-0005-0000-0000-00006F210000}"/>
    <cellStyle name="Normal 48 6" xfId="5829" xr:uid="{00000000-0005-0000-0000-000070210000}"/>
    <cellStyle name="Normal 48 7" xfId="5415" xr:uid="{00000000-0005-0000-0000-000071210000}"/>
    <cellStyle name="Normal 48 8" xfId="5426" xr:uid="{00000000-0005-0000-0000-000072210000}"/>
    <cellStyle name="Normal 48 9" xfId="5779" xr:uid="{00000000-0005-0000-0000-000073210000}"/>
    <cellStyle name="Normal 48_4.2 kt. samtrygg 2010" xfId="8817" xr:uid="{00000000-0005-0000-0000-000074210000}"/>
    <cellStyle name="Normal 49" xfId="2677" xr:uid="{00000000-0005-0000-0000-000075210000}"/>
    <cellStyle name="Normal 49 10" xfId="5611" xr:uid="{00000000-0005-0000-0000-000076210000}"/>
    <cellStyle name="Normal 49 11" xfId="5561" xr:uid="{00000000-0005-0000-0000-000077210000}"/>
    <cellStyle name="Normal 49 12" xfId="9214" xr:uid="{00000000-0005-0000-0000-000078210000}"/>
    <cellStyle name="Normal 49 2" xfId="2678" xr:uid="{00000000-0005-0000-0000-000079210000}"/>
    <cellStyle name="Normal 49 3" xfId="2679" xr:uid="{00000000-0005-0000-0000-00007A210000}"/>
    <cellStyle name="Normal 49 4" xfId="5697" xr:uid="{00000000-0005-0000-0000-00007B210000}"/>
    <cellStyle name="Normal 49 5" xfId="5840" xr:uid="{00000000-0005-0000-0000-00007C210000}"/>
    <cellStyle name="Normal 49 6" xfId="5898" xr:uid="{00000000-0005-0000-0000-00007D210000}"/>
    <cellStyle name="Normal 49 7" xfId="5689" xr:uid="{00000000-0005-0000-0000-00007E210000}"/>
    <cellStyle name="Normal 49 8" xfId="5369" xr:uid="{00000000-0005-0000-0000-00007F210000}"/>
    <cellStyle name="Normal 49 9" xfId="5848" xr:uid="{00000000-0005-0000-0000-000080210000}"/>
    <cellStyle name="Normal 49_4.2 kt. samtrygg 2010" xfId="10238" xr:uid="{00000000-0005-0000-0000-000081210000}"/>
    <cellStyle name="Normal 5" xfId="4174" xr:uid="{00000000-0005-0000-0000-000082210000}"/>
    <cellStyle name="Normal 5 10" xfId="2681" xr:uid="{00000000-0005-0000-0000-000083210000}"/>
    <cellStyle name="Normal 5 10 2" xfId="4500" xr:uid="{00000000-0005-0000-0000-000084210000}"/>
    <cellStyle name="Normal 5 10 3" xfId="5009" xr:uid="{00000000-0005-0000-0000-000085210000}"/>
    <cellStyle name="Normal 5 10_4.2 kt. samtrygg 2010" xfId="10108" xr:uid="{00000000-0005-0000-0000-000086210000}"/>
    <cellStyle name="Normal 5 11" xfId="2682" xr:uid="{00000000-0005-0000-0000-000087210000}"/>
    <cellStyle name="Normal 5 11 2" xfId="4530" xr:uid="{00000000-0005-0000-0000-000088210000}"/>
    <cellStyle name="Normal 5 11 3" xfId="5038" xr:uid="{00000000-0005-0000-0000-000089210000}"/>
    <cellStyle name="Normal 5 11_4.2 kt. samtrygg 2010" xfId="9228" xr:uid="{00000000-0005-0000-0000-00008A210000}"/>
    <cellStyle name="Normal 5 12" xfId="2683" xr:uid="{00000000-0005-0000-0000-00008B210000}"/>
    <cellStyle name="Normal 5 12 2" xfId="4559" xr:uid="{00000000-0005-0000-0000-00008C210000}"/>
    <cellStyle name="Normal 5 12 3" xfId="5066" xr:uid="{00000000-0005-0000-0000-00008D210000}"/>
    <cellStyle name="Normal 5 12_4.2 kt. samtrygg 2010" xfId="9128" xr:uid="{00000000-0005-0000-0000-00008E210000}"/>
    <cellStyle name="Normal 5 13" xfId="2684" xr:uid="{00000000-0005-0000-0000-00008F210000}"/>
    <cellStyle name="Normal 5 13 2" xfId="4589" xr:uid="{00000000-0005-0000-0000-000090210000}"/>
    <cellStyle name="Normal 5 13 3" xfId="5095" xr:uid="{00000000-0005-0000-0000-000091210000}"/>
    <cellStyle name="Normal 5 13_4.2 kt. samtrygg 2010" xfId="9456" xr:uid="{00000000-0005-0000-0000-000092210000}"/>
    <cellStyle name="Normal 5 14" xfId="2685" xr:uid="{00000000-0005-0000-0000-000093210000}"/>
    <cellStyle name="Normal 5 14 2" xfId="4612" xr:uid="{00000000-0005-0000-0000-000094210000}"/>
    <cellStyle name="Normal 5 14 3" xfId="5117" xr:uid="{00000000-0005-0000-0000-000095210000}"/>
    <cellStyle name="Normal 5 14_4.2 kt. samtrygg 2010" xfId="9051" xr:uid="{00000000-0005-0000-0000-000096210000}"/>
    <cellStyle name="Normal 5 15" xfId="2686" xr:uid="{00000000-0005-0000-0000-000097210000}"/>
    <cellStyle name="Normal 5 15 2" xfId="4636" xr:uid="{00000000-0005-0000-0000-000098210000}"/>
    <cellStyle name="Normal 5 15 3" xfId="5139" xr:uid="{00000000-0005-0000-0000-000099210000}"/>
    <cellStyle name="Normal 5 15_4.2 kt. samtrygg 2010" xfId="9346" xr:uid="{00000000-0005-0000-0000-00009A210000}"/>
    <cellStyle name="Normal 5 16" xfId="2687" xr:uid="{00000000-0005-0000-0000-00009B210000}"/>
    <cellStyle name="Normal 5 16 2" xfId="4672" xr:uid="{00000000-0005-0000-0000-00009C210000}"/>
    <cellStyle name="Normal 5 16 3" xfId="5174" xr:uid="{00000000-0005-0000-0000-00009D210000}"/>
    <cellStyle name="Normal 5 16_4.2 kt. samtrygg 2010" xfId="8584" xr:uid="{00000000-0005-0000-0000-00009E210000}"/>
    <cellStyle name="Normal 5 17" xfId="2688" xr:uid="{00000000-0005-0000-0000-00009F210000}"/>
    <cellStyle name="Normal 5 17 2" xfId="4686" xr:uid="{00000000-0005-0000-0000-0000A0210000}"/>
    <cellStyle name="Normal 5 17 2 2" xfId="5567" xr:uid="{00000000-0005-0000-0000-0000A1210000}"/>
    <cellStyle name="Normal 5 17 2 3" xfId="6042" xr:uid="{00000000-0005-0000-0000-0000A2210000}"/>
    <cellStyle name="Normal 5 17 2 4" xfId="8480" xr:uid="{00000000-0005-0000-0000-0000A3210000}"/>
    <cellStyle name="Normal 5 17 2_4.2 kt. samtrygg 2010" xfId="10119" xr:uid="{00000000-0005-0000-0000-0000A4210000}"/>
    <cellStyle name="Normal 5 17 3" xfId="5187" xr:uid="{00000000-0005-0000-0000-0000A5210000}"/>
    <cellStyle name="Normal 5 17 3 2" xfId="5873" xr:uid="{00000000-0005-0000-0000-0000A6210000}"/>
    <cellStyle name="Normal 5 17 3 3" xfId="6103" xr:uid="{00000000-0005-0000-0000-0000A7210000}"/>
    <cellStyle name="Normal 5 17 3 4" xfId="8541" xr:uid="{00000000-0005-0000-0000-0000A8210000}"/>
    <cellStyle name="Normal 5 17 3_4.2 kt. samtrygg 2010" xfId="9957" xr:uid="{00000000-0005-0000-0000-0000A9210000}"/>
    <cellStyle name="Normal 5 17 4" xfId="5433" xr:uid="{00000000-0005-0000-0000-0000AA210000}"/>
    <cellStyle name="Normal 5 17 5" xfId="5536" xr:uid="{00000000-0005-0000-0000-0000AB210000}"/>
    <cellStyle name="Normal 5 17 6" xfId="5452" xr:uid="{00000000-0005-0000-0000-0000AC210000}"/>
    <cellStyle name="Normal 5 17 7" xfId="5916" xr:uid="{00000000-0005-0000-0000-0000AD210000}"/>
    <cellStyle name="Normal 5 17 8" xfId="5846" xr:uid="{00000000-0005-0000-0000-0000AE210000}"/>
    <cellStyle name="Normal 5 17 9" xfId="5921" xr:uid="{00000000-0005-0000-0000-0000AF210000}"/>
    <cellStyle name="Normal 5 17_4.2 kt. samtrygg 2010" xfId="9616" xr:uid="{00000000-0005-0000-0000-0000B0210000}"/>
    <cellStyle name="Normal 5 18" xfId="3209" xr:uid="{00000000-0005-0000-0000-0000B1210000}"/>
    <cellStyle name="Normal 5 18 2" xfId="4719" xr:uid="{00000000-0005-0000-0000-0000B2210000}"/>
    <cellStyle name="Normal 5 18 3" xfId="5220" xr:uid="{00000000-0005-0000-0000-0000B3210000}"/>
    <cellStyle name="Normal 5 18_4.2 kt. samtrygg 2010" xfId="8994" xr:uid="{00000000-0005-0000-0000-0000B4210000}"/>
    <cellStyle name="Normal 5 19" xfId="3430" xr:uid="{00000000-0005-0000-0000-0000B5210000}"/>
    <cellStyle name="Normal 5 2" xfId="2680" xr:uid="{00000000-0005-0000-0000-0000B6210000}"/>
    <cellStyle name="Normal 5 2 2" xfId="4211" xr:uid="{00000000-0005-0000-0000-0000B7210000}"/>
    <cellStyle name="Normal 5 2 3" xfId="4728" xr:uid="{00000000-0005-0000-0000-0000B8210000}"/>
    <cellStyle name="Normal 5 2_4.2 kt. samtrygg 2010" xfId="9743" xr:uid="{00000000-0005-0000-0000-0000B9210000}"/>
    <cellStyle name="Normal 5 20" xfId="3651" xr:uid="{00000000-0005-0000-0000-0000BA210000}"/>
    <cellStyle name="Normal 5 21" xfId="3852" xr:uid="{00000000-0005-0000-0000-0000BB210000}"/>
    <cellStyle name="Normal 5 22" xfId="4023" xr:uid="{00000000-0005-0000-0000-0000BC210000}"/>
    <cellStyle name="Normal 5 23" xfId="4143" xr:uid="{00000000-0005-0000-0000-0000BD210000}"/>
    <cellStyle name="Normal 5 24" xfId="5932" xr:uid="{00000000-0005-0000-0000-0000BE210000}"/>
    <cellStyle name="Normal 5 3" xfId="2689" xr:uid="{00000000-0005-0000-0000-0000BF210000}"/>
    <cellStyle name="Normal 5 3 2" xfId="4243" xr:uid="{00000000-0005-0000-0000-0000C0210000}"/>
    <cellStyle name="Normal 5 3 2 2" xfId="5435" xr:uid="{00000000-0005-0000-0000-0000C1210000}"/>
    <cellStyle name="Normal 5 3 2 3" xfId="6011" xr:uid="{00000000-0005-0000-0000-0000C2210000}"/>
    <cellStyle name="Normal 5 3 2 4" xfId="8449" xr:uid="{00000000-0005-0000-0000-0000C3210000}"/>
    <cellStyle name="Normal 5 3 2_4.2 kt. samtrygg 2010" xfId="9129" xr:uid="{00000000-0005-0000-0000-0000C4210000}"/>
    <cellStyle name="Normal 5 3 3" xfId="4758" xr:uid="{00000000-0005-0000-0000-0000C5210000}"/>
    <cellStyle name="Normal 5 3 3 2" xfId="5384" xr:uid="{00000000-0005-0000-0000-0000C6210000}"/>
    <cellStyle name="Normal 5 3 3 3" xfId="6072" xr:uid="{00000000-0005-0000-0000-0000C7210000}"/>
    <cellStyle name="Normal 5 3 3 4" xfId="8510" xr:uid="{00000000-0005-0000-0000-0000C8210000}"/>
    <cellStyle name="Normal 5 3 3_4.2 kt. samtrygg 2010" xfId="8736" xr:uid="{00000000-0005-0000-0000-0000C9210000}"/>
    <cellStyle name="Normal 5 3 4" xfId="5919" xr:uid="{00000000-0005-0000-0000-0000CA210000}"/>
    <cellStyle name="Normal 5 3 5" xfId="5342" xr:uid="{00000000-0005-0000-0000-0000CB210000}"/>
    <cellStyle name="Normal 5 3 6" xfId="5879" xr:uid="{00000000-0005-0000-0000-0000CC210000}"/>
    <cellStyle name="Normal 5 3 7" xfId="5707" xr:uid="{00000000-0005-0000-0000-0000CD210000}"/>
    <cellStyle name="Normal 5 3 8" xfId="5868" xr:uid="{00000000-0005-0000-0000-0000CE210000}"/>
    <cellStyle name="Normal 5 3 9" xfId="5899" xr:uid="{00000000-0005-0000-0000-0000CF210000}"/>
    <cellStyle name="Normal 5 3_4.2 kt. samtrygg 2010" xfId="9154" xr:uid="{00000000-0005-0000-0000-0000D0210000}"/>
    <cellStyle name="Normal 5 4" xfId="2690" xr:uid="{00000000-0005-0000-0000-0000D1210000}"/>
    <cellStyle name="Normal 5 4 2" xfId="4320" xr:uid="{00000000-0005-0000-0000-0000D2210000}"/>
    <cellStyle name="Normal 5 4 3" xfId="4835" xr:uid="{00000000-0005-0000-0000-0000D3210000}"/>
    <cellStyle name="Normal 5 4_4.2 kt. samtrygg 2010" xfId="9088" xr:uid="{00000000-0005-0000-0000-0000D4210000}"/>
    <cellStyle name="Normal 5 5" xfId="2691" xr:uid="{00000000-0005-0000-0000-0000D5210000}"/>
    <cellStyle name="Normal 5 5 2" xfId="4350" xr:uid="{00000000-0005-0000-0000-0000D6210000}"/>
    <cellStyle name="Normal 5 5 3" xfId="4864" xr:uid="{00000000-0005-0000-0000-0000D7210000}"/>
    <cellStyle name="Normal 5 5_4.2 kt. samtrygg 2010" xfId="10138" xr:uid="{00000000-0005-0000-0000-0000D8210000}"/>
    <cellStyle name="Normal 5 6" xfId="2692" xr:uid="{00000000-0005-0000-0000-0000D9210000}"/>
    <cellStyle name="Normal 5 6 2" xfId="4379" xr:uid="{00000000-0005-0000-0000-0000DA210000}"/>
    <cellStyle name="Normal 5 6 3" xfId="4892" xr:uid="{00000000-0005-0000-0000-0000DB210000}"/>
    <cellStyle name="Normal 5 6_4.2 kt. samtrygg 2010" xfId="9120" xr:uid="{00000000-0005-0000-0000-0000DC210000}"/>
    <cellStyle name="Normal 5 7" xfId="2693" xr:uid="{00000000-0005-0000-0000-0000DD210000}"/>
    <cellStyle name="Normal 5 7 2" xfId="4410" xr:uid="{00000000-0005-0000-0000-0000DE210000}"/>
    <cellStyle name="Normal 5 7 3" xfId="4922" xr:uid="{00000000-0005-0000-0000-0000DF210000}"/>
    <cellStyle name="Normal 5 7_4.2 kt. samtrygg 2010" xfId="8965" xr:uid="{00000000-0005-0000-0000-0000E0210000}"/>
    <cellStyle name="Normal 5 8" xfId="2694" xr:uid="{00000000-0005-0000-0000-0000E1210000}"/>
    <cellStyle name="Normal 5 8 2" xfId="4439" xr:uid="{00000000-0005-0000-0000-0000E2210000}"/>
    <cellStyle name="Normal 5 8 3" xfId="4950" xr:uid="{00000000-0005-0000-0000-0000E3210000}"/>
    <cellStyle name="Normal 5 8_4.2 kt. samtrygg 2010" xfId="9973" xr:uid="{00000000-0005-0000-0000-0000E4210000}"/>
    <cellStyle name="Normal 5 9" xfId="2695" xr:uid="{00000000-0005-0000-0000-0000E5210000}"/>
    <cellStyle name="Normal 5 9 2" xfId="4470" xr:uid="{00000000-0005-0000-0000-0000E6210000}"/>
    <cellStyle name="Normal 5 9 3" xfId="4980" xr:uid="{00000000-0005-0000-0000-0000E7210000}"/>
    <cellStyle name="Normal 5 9_4.2 kt. samtrygg 2010" xfId="10164" xr:uid="{00000000-0005-0000-0000-0000E8210000}"/>
    <cellStyle name="Normal 5_4.2 kt. samtrygg 2010" xfId="9583" xr:uid="{00000000-0005-0000-0000-0000E9210000}"/>
    <cellStyle name="Normal 50" xfId="2696" xr:uid="{00000000-0005-0000-0000-0000EA210000}"/>
    <cellStyle name="Normal 50 10" xfId="5940" xr:uid="{00000000-0005-0000-0000-0000EB210000}"/>
    <cellStyle name="Normal 50 11" xfId="5930" xr:uid="{00000000-0005-0000-0000-0000EC210000}"/>
    <cellStyle name="Normal 50 12" xfId="9358" xr:uid="{00000000-0005-0000-0000-0000ED210000}"/>
    <cellStyle name="Normal 50 2" xfId="2697" xr:uid="{00000000-0005-0000-0000-0000EE210000}"/>
    <cellStyle name="Normal 50 3" xfId="2698" xr:uid="{00000000-0005-0000-0000-0000EF210000}"/>
    <cellStyle name="Normal 50 4" xfId="5589" xr:uid="{00000000-0005-0000-0000-0000F0210000}"/>
    <cellStyle name="Normal 50 5" xfId="5388" xr:uid="{00000000-0005-0000-0000-0000F1210000}"/>
    <cellStyle name="Normal 50 6" xfId="5595" xr:uid="{00000000-0005-0000-0000-0000F2210000}"/>
    <cellStyle name="Normal 50 7" xfId="5721" xr:uid="{00000000-0005-0000-0000-0000F3210000}"/>
    <cellStyle name="Normal 50 8" xfId="5600" xr:uid="{00000000-0005-0000-0000-0000F4210000}"/>
    <cellStyle name="Normal 50 9" xfId="5943" xr:uid="{00000000-0005-0000-0000-0000F5210000}"/>
    <cellStyle name="Normal 50_4.2 kt. samtrygg 2010" xfId="9930" xr:uid="{00000000-0005-0000-0000-0000F6210000}"/>
    <cellStyle name="Normal 51" xfId="2699" xr:uid="{00000000-0005-0000-0000-0000F7210000}"/>
    <cellStyle name="Normal 51 10" xfId="5927" xr:uid="{00000000-0005-0000-0000-0000F8210000}"/>
    <cellStyle name="Normal 51 11" xfId="5623" xr:uid="{00000000-0005-0000-0000-0000F9210000}"/>
    <cellStyle name="Normal 51 12" xfId="9704" xr:uid="{00000000-0005-0000-0000-0000FA210000}"/>
    <cellStyle name="Normal 51 2" xfId="2700" xr:uid="{00000000-0005-0000-0000-0000FB210000}"/>
    <cellStyle name="Normal 51 3" xfId="2701" xr:uid="{00000000-0005-0000-0000-0000FC210000}"/>
    <cellStyle name="Normal 51 4" xfId="5791" xr:uid="{00000000-0005-0000-0000-0000FD210000}"/>
    <cellStyle name="Normal 51 5" xfId="5861" xr:uid="{00000000-0005-0000-0000-0000FE210000}"/>
    <cellStyle name="Normal 51 6" xfId="5250" xr:uid="{00000000-0005-0000-0000-0000FF210000}"/>
    <cellStyle name="Normal 51 7" xfId="5404" xr:uid="{00000000-0005-0000-0000-000000220000}"/>
    <cellStyle name="Normal 51 8" xfId="5790" xr:uid="{00000000-0005-0000-0000-000001220000}"/>
    <cellStyle name="Normal 51 9" xfId="5681" xr:uid="{00000000-0005-0000-0000-000002220000}"/>
    <cellStyle name="Normal 51_4.2 kt. samtrygg 2010" xfId="9125" xr:uid="{00000000-0005-0000-0000-000003220000}"/>
    <cellStyle name="Normal 52" xfId="2702" xr:uid="{00000000-0005-0000-0000-000004220000}"/>
    <cellStyle name="Normal 52 10" xfId="5850" xr:uid="{00000000-0005-0000-0000-000005220000}"/>
    <cellStyle name="Normal 52 11" xfId="5625" xr:uid="{00000000-0005-0000-0000-000006220000}"/>
    <cellStyle name="Normal 52 12" xfId="9015" xr:uid="{00000000-0005-0000-0000-000007220000}"/>
    <cellStyle name="Normal 52 2" xfId="2703" xr:uid="{00000000-0005-0000-0000-000008220000}"/>
    <cellStyle name="Normal 52 3" xfId="2704" xr:uid="{00000000-0005-0000-0000-000009220000}"/>
    <cellStyle name="Normal 52 4" xfId="5337" xr:uid="{00000000-0005-0000-0000-00000A220000}"/>
    <cellStyle name="Normal 52 5" xfId="5470" xr:uid="{00000000-0005-0000-0000-00000B220000}"/>
    <cellStyle name="Normal 52 6" xfId="5441" xr:uid="{00000000-0005-0000-0000-00000C220000}"/>
    <cellStyle name="Normal 52 7" xfId="5734" xr:uid="{00000000-0005-0000-0000-00000D220000}"/>
    <cellStyle name="Normal 52 8" xfId="5856" xr:uid="{00000000-0005-0000-0000-00000E220000}"/>
    <cellStyle name="Normal 52 9" xfId="5653" xr:uid="{00000000-0005-0000-0000-00000F220000}"/>
    <cellStyle name="Normal 52_4.2 kt. samtrygg 2010" xfId="10177" xr:uid="{00000000-0005-0000-0000-000010220000}"/>
    <cellStyle name="Normal 53" xfId="2705" xr:uid="{00000000-0005-0000-0000-000011220000}"/>
    <cellStyle name="Normal 53 10" xfId="5669" xr:uid="{00000000-0005-0000-0000-000012220000}"/>
    <cellStyle name="Normal 53 11" xfId="5785" xr:uid="{00000000-0005-0000-0000-000013220000}"/>
    <cellStyle name="Normal 53 12" xfId="8844" xr:uid="{00000000-0005-0000-0000-000014220000}"/>
    <cellStyle name="Normal 53 2" xfId="2706" xr:uid="{00000000-0005-0000-0000-000015220000}"/>
    <cellStyle name="Normal 53 3" xfId="2707" xr:uid="{00000000-0005-0000-0000-000016220000}"/>
    <cellStyle name="Normal 53 4" xfId="5368" xr:uid="{00000000-0005-0000-0000-000017220000}"/>
    <cellStyle name="Normal 53 5" xfId="5820" xr:uid="{00000000-0005-0000-0000-000018220000}"/>
    <cellStyle name="Normal 53 6" xfId="5737" xr:uid="{00000000-0005-0000-0000-000019220000}"/>
    <cellStyle name="Normal 53 7" xfId="5482" xr:uid="{00000000-0005-0000-0000-00001A220000}"/>
    <cellStyle name="Normal 53 8" xfId="5442" xr:uid="{00000000-0005-0000-0000-00001B220000}"/>
    <cellStyle name="Normal 53 9" xfId="5660" xr:uid="{00000000-0005-0000-0000-00001C220000}"/>
    <cellStyle name="Normal 53_4.2 kt. samtrygg 2010" xfId="9797" xr:uid="{00000000-0005-0000-0000-00001D220000}"/>
    <cellStyle name="Normal 54" xfId="2708" xr:uid="{00000000-0005-0000-0000-00001E220000}"/>
    <cellStyle name="Normal 54 10" xfId="5670" xr:uid="{00000000-0005-0000-0000-00001F220000}"/>
    <cellStyle name="Normal 54 11" xfId="5628" xr:uid="{00000000-0005-0000-0000-000020220000}"/>
    <cellStyle name="Normal 54 12" xfId="9678" xr:uid="{00000000-0005-0000-0000-000021220000}"/>
    <cellStyle name="Normal 54 2" xfId="2709" xr:uid="{00000000-0005-0000-0000-000022220000}"/>
    <cellStyle name="Normal 54 3" xfId="2710" xr:uid="{00000000-0005-0000-0000-000023220000}"/>
    <cellStyle name="Normal 54 4" xfId="5678" xr:uid="{00000000-0005-0000-0000-000024220000}"/>
    <cellStyle name="Normal 54 5" xfId="5508" xr:uid="{00000000-0005-0000-0000-000025220000}"/>
    <cellStyle name="Normal 54 6" xfId="5475" xr:uid="{00000000-0005-0000-0000-000026220000}"/>
    <cellStyle name="Normal 54 7" xfId="5796" xr:uid="{00000000-0005-0000-0000-000027220000}"/>
    <cellStyle name="Normal 54 8" xfId="5618" xr:uid="{00000000-0005-0000-0000-000028220000}"/>
    <cellStyle name="Normal 54 9" xfId="5307" xr:uid="{00000000-0005-0000-0000-000029220000}"/>
    <cellStyle name="Normal 54_4.2 kt. samtrygg 2010" xfId="9420" xr:uid="{00000000-0005-0000-0000-00002A220000}"/>
    <cellStyle name="Normal 55" xfId="2711" xr:uid="{00000000-0005-0000-0000-00002B220000}"/>
    <cellStyle name="Normal 55 10" xfId="5682" xr:uid="{00000000-0005-0000-0000-00002C220000}"/>
    <cellStyle name="Normal 55 11" xfId="5290" xr:uid="{00000000-0005-0000-0000-00002D220000}"/>
    <cellStyle name="Normal 55 12" xfId="9349" xr:uid="{00000000-0005-0000-0000-00002E220000}"/>
    <cellStyle name="Normal 55 2" xfId="2712" xr:uid="{00000000-0005-0000-0000-00002F220000}"/>
    <cellStyle name="Normal 55 3" xfId="2713" xr:uid="{00000000-0005-0000-0000-000030220000}"/>
    <cellStyle name="Normal 55 4" xfId="5771" xr:uid="{00000000-0005-0000-0000-000031220000}"/>
    <cellStyle name="Normal 55 5" xfId="5363" xr:uid="{00000000-0005-0000-0000-000032220000}"/>
    <cellStyle name="Normal 55 6" xfId="5797" xr:uid="{00000000-0005-0000-0000-000033220000}"/>
    <cellStyle name="Normal 55 7" xfId="5492" xr:uid="{00000000-0005-0000-0000-000034220000}"/>
    <cellStyle name="Normal 55 8" xfId="5601" xr:uid="{00000000-0005-0000-0000-000035220000}"/>
    <cellStyle name="Normal 55 9" xfId="5604" xr:uid="{00000000-0005-0000-0000-000036220000}"/>
    <cellStyle name="Normal 55_4.2 kt. samtrygg 2010" xfId="9299" xr:uid="{00000000-0005-0000-0000-000037220000}"/>
    <cellStyle name="Normal 56" xfId="2714" xr:uid="{00000000-0005-0000-0000-000038220000}"/>
    <cellStyle name="Normal 56 10" xfId="5317" xr:uid="{00000000-0005-0000-0000-000039220000}"/>
    <cellStyle name="Normal 56 11" xfId="5246" xr:uid="{00000000-0005-0000-0000-00003A220000}"/>
    <cellStyle name="Normal 56 12" xfId="9032" xr:uid="{00000000-0005-0000-0000-00003B220000}"/>
    <cellStyle name="Normal 56 2" xfId="2715" xr:uid="{00000000-0005-0000-0000-00003C220000}"/>
    <cellStyle name="Normal 56 3" xfId="2716" xr:uid="{00000000-0005-0000-0000-00003D220000}"/>
    <cellStyle name="Normal 56 4" xfId="5812" xr:uid="{00000000-0005-0000-0000-00003E220000}"/>
    <cellStyle name="Normal 56 5" xfId="5513" xr:uid="{00000000-0005-0000-0000-00003F220000}"/>
    <cellStyle name="Normal 56 6" xfId="5244" xr:uid="{00000000-0005-0000-0000-000040220000}"/>
    <cellStyle name="Normal 56 7" xfId="5729" xr:uid="{00000000-0005-0000-0000-000041220000}"/>
    <cellStyle name="Normal 56 8" xfId="5377" xr:uid="{00000000-0005-0000-0000-000042220000}"/>
    <cellStyle name="Normal 56 9" xfId="5895" xr:uid="{00000000-0005-0000-0000-000043220000}"/>
    <cellStyle name="Normal 56_4.2 kt. samtrygg 2010" xfId="8998" xr:uid="{00000000-0005-0000-0000-000044220000}"/>
    <cellStyle name="Normal 57" xfId="2717" xr:uid="{00000000-0005-0000-0000-000045220000}"/>
    <cellStyle name="Normal 57 10" xfId="5809" xr:uid="{00000000-0005-0000-0000-000046220000}"/>
    <cellStyle name="Normal 57 11" xfId="5297" xr:uid="{00000000-0005-0000-0000-000047220000}"/>
    <cellStyle name="Normal 57 12" xfId="9438" xr:uid="{00000000-0005-0000-0000-000048220000}"/>
    <cellStyle name="Normal 57 2" xfId="2718" xr:uid="{00000000-0005-0000-0000-000049220000}"/>
    <cellStyle name="Normal 57 3" xfId="2719" xr:uid="{00000000-0005-0000-0000-00004A220000}"/>
    <cellStyle name="Normal 57 4" xfId="5514" xr:uid="{00000000-0005-0000-0000-00004B220000}"/>
    <cellStyle name="Normal 57 5" xfId="5815" xr:uid="{00000000-0005-0000-0000-00004C220000}"/>
    <cellStyle name="Normal 57 6" xfId="5733" xr:uid="{00000000-0005-0000-0000-00004D220000}"/>
    <cellStyle name="Normal 57 7" xfId="5238" xr:uid="{00000000-0005-0000-0000-00004E220000}"/>
    <cellStyle name="Normal 57 8" xfId="5813" xr:uid="{00000000-0005-0000-0000-00004F220000}"/>
    <cellStyle name="Normal 57 9" xfId="5615" xr:uid="{00000000-0005-0000-0000-000050220000}"/>
    <cellStyle name="Normal 57_4.2 kt. samtrygg 2010" xfId="9892" xr:uid="{00000000-0005-0000-0000-000051220000}"/>
    <cellStyle name="Normal 58" xfId="2720" xr:uid="{00000000-0005-0000-0000-000052220000}"/>
    <cellStyle name="Normal 58 10" xfId="5349" xr:uid="{00000000-0005-0000-0000-000053220000}"/>
    <cellStyle name="Normal 58 11" xfId="5443" xr:uid="{00000000-0005-0000-0000-000054220000}"/>
    <cellStyle name="Normal 58 12" xfId="10049" xr:uid="{00000000-0005-0000-0000-000055220000}"/>
    <cellStyle name="Normal 58 2" xfId="2721" xr:uid="{00000000-0005-0000-0000-000056220000}"/>
    <cellStyle name="Normal 58 3" xfId="2722" xr:uid="{00000000-0005-0000-0000-000057220000}"/>
    <cellStyle name="Normal 58 4" xfId="5962" xr:uid="{00000000-0005-0000-0000-000058220000}"/>
    <cellStyle name="Normal 58 5" xfId="5591" xr:uid="{00000000-0005-0000-0000-000059220000}"/>
    <cellStyle name="Normal 58 6" xfId="5649" xr:uid="{00000000-0005-0000-0000-00005A220000}"/>
    <cellStyle name="Normal 58 7" xfId="5671" xr:uid="{00000000-0005-0000-0000-00005B220000}"/>
    <cellStyle name="Normal 58 8" xfId="5483" xr:uid="{00000000-0005-0000-0000-00005C220000}"/>
    <cellStyle name="Normal 58 9" xfId="5617" xr:uid="{00000000-0005-0000-0000-00005D220000}"/>
    <cellStyle name="Normal 58_4.2 kt. samtrygg 2010" xfId="8598" xr:uid="{00000000-0005-0000-0000-00005E220000}"/>
    <cellStyle name="Normal 59" xfId="2723" xr:uid="{00000000-0005-0000-0000-00005F220000}"/>
    <cellStyle name="Normal 59 10" xfId="5266" xr:uid="{00000000-0005-0000-0000-000060220000}"/>
    <cellStyle name="Normal 59 11" xfId="5314" xr:uid="{00000000-0005-0000-0000-000061220000}"/>
    <cellStyle name="Normal 59 12" xfId="10131" xr:uid="{00000000-0005-0000-0000-000062220000}"/>
    <cellStyle name="Normal 59 2" xfId="2724" xr:uid="{00000000-0005-0000-0000-000063220000}"/>
    <cellStyle name="Normal 59 3" xfId="2725" xr:uid="{00000000-0005-0000-0000-000064220000}"/>
    <cellStyle name="Normal 59 4" xfId="5952" xr:uid="{00000000-0005-0000-0000-000065220000}"/>
    <cellStyle name="Normal 59 5" xfId="5440" xr:uid="{00000000-0005-0000-0000-000066220000}"/>
    <cellStyle name="Normal 59 6" xfId="5607" xr:uid="{00000000-0005-0000-0000-000067220000}"/>
    <cellStyle name="Normal 59 7" xfId="5956" xr:uid="{00000000-0005-0000-0000-000068220000}"/>
    <cellStyle name="Normal 59 8" xfId="5416" xr:uid="{00000000-0005-0000-0000-000069220000}"/>
    <cellStyle name="Normal 59 9" xfId="5621" xr:uid="{00000000-0005-0000-0000-00006A220000}"/>
    <cellStyle name="Normal 59_4.2 kt. samtrygg 2010" xfId="9848" xr:uid="{00000000-0005-0000-0000-00006B220000}"/>
    <cellStyle name="Normal 6" xfId="4175" xr:uid="{00000000-0005-0000-0000-00006C220000}"/>
    <cellStyle name="Normal 6 10" xfId="2727" xr:uid="{00000000-0005-0000-0000-00006D220000}"/>
    <cellStyle name="Normal 6 10 2" xfId="4499" xr:uid="{00000000-0005-0000-0000-00006E220000}"/>
    <cellStyle name="Normal 6 10 3" xfId="5008" xr:uid="{00000000-0005-0000-0000-00006F220000}"/>
    <cellStyle name="Normal 6 10_4.2 kt. samtrygg 2010" xfId="10054" xr:uid="{00000000-0005-0000-0000-000070220000}"/>
    <cellStyle name="Normal 6 11" xfId="2728" xr:uid="{00000000-0005-0000-0000-000071220000}"/>
    <cellStyle name="Normal 6 11 2" xfId="4529" xr:uid="{00000000-0005-0000-0000-000072220000}"/>
    <cellStyle name="Normal 6 11 3" xfId="5037" xr:uid="{00000000-0005-0000-0000-000073220000}"/>
    <cellStyle name="Normal 6 11_4.2 kt. samtrygg 2010" xfId="10102" xr:uid="{00000000-0005-0000-0000-000074220000}"/>
    <cellStyle name="Normal 6 12" xfId="2729" xr:uid="{00000000-0005-0000-0000-000075220000}"/>
    <cellStyle name="Normal 6 12 2" xfId="4558" xr:uid="{00000000-0005-0000-0000-000076220000}"/>
    <cellStyle name="Normal 6 12 3" xfId="5065" xr:uid="{00000000-0005-0000-0000-000077220000}"/>
    <cellStyle name="Normal 6 12_4.2 kt. samtrygg 2010" xfId="9273" xr:uid="{00000000-0005-0000-0000-000078220000}"/>
    <cellStyle name="Normal 6 13" xfId="2730" xr:uid="{00000000-0005-0000-0000-000079220000}"/>
    <cellStyle name="Normal 6 13 2" xfId="4588" xr:uid="{00000000-0005-0000-0000-00007A220000}"/>
    <cellStyle name="Normal 6 13 3" xfId="5094" xr:uid="{00000000-0005-0000-0000-00007B220000}"/>
    <cellStyle name="Normal 6 13_4.2 kt. samtrygg 2010" xfId="9864" xr:uid="{00000000-0005-0000-0000-00007C220000}"/>
    <cellStyle name="Normal 6 14" xfId="2731" xr:uid="{00000000-0005-0000-0000-00007D220000}"/>
    <cellStyle name="Normal 6 14 2" xfId="4611" xr:uid="{00000000-0005-0000-0000-00007E220000}"/>
    <cellStyle name="Normal 6 14 3" xfId="5116" xr:uid="{00000000-0005-0000-0000-00007F220000}"/>
    <cellStyle name="Normal 6 14_4.2 kt. samtrygg 2010" xfId="9331" xr:uid="{00000000-0005-0000-0000-000080220000}"/>
    <cellStyle name="Normal 6 15" xfId="2732" xr:uid="{00000000-0005-0000-0000-000081220000}"/>
    <cellStyle name="Normal 6 15 2" xfId="4635" xr:uid="{00000000-0005-0000-0000-000082220000}"/>
    <cellStyle name="Normal 6 15 3" xfId="5138" xr:uid="{00000000-0005-0000-0000-000083220000}"/>
    <cellStyle name="Normal 6 15_4.2 kt. samtrygg 2010" xfId="9287" xr:uid="{00000000-0005-0000-0000-000084220000}"/>
    <cellStyle name="Normal 6 16" xfId="2733" xr:uid="{00000000-0005-0000-0000-000085220000}"/>
    <cellStyle name="Normal 6 16 2" xfId="4671" xr:uid="{00000000-0005-0000-0000-000086220000}"/>
    <cellStyle name="Normal 6 16 3" xfId="5173" xr:uid="{00000000-0005-0000-0000-000087220000}"/>
    <cellStyle name="Normal 6 16_4.2 kt. samtrygg 2010" xfId="8955" xr:uid="{00000000-0005-0000-0000-000088220000}"/>
    <cellStyle name="Normal 6 17" xfId="2734" xr:uid="{00000000-0005-0000-0000-000089220000}"/>
    <cellStyle name="Normal 6 17 2" xfId="4685" xr:uid="{00000000-0005-0000-0000-00008A220000}"/>
    <cellStyle name="Normal 6 17 2 2" xfId="5679" xr:uid="{00000000-0005-0000-0000-00008B220000}"/>
    <cellStyle name="Normal 6 17 2 3" xfId="6041" xr:uid="{00000000-0005-0000-0000-00008C220000}"/>
    <cellStyle name="Normal 6 17 2 4" xfId="8479" xr:uid="{00000000-0005-0000-0000-00008D220000}"/>
    <cellStyle name="Normal 6 17 2_4.2 kt. samtrygg 2010" xfId="8585" xr:uid="{00000000-0005-0000-0000-00008E220000}"/>
    <cellStyle name="Normal 6 17 3" xfId="5186" xr:uid="{00000000-0005-0000-0000-00008F220000}"/>
    <cellStyle name="Normal 6 17 3 2" xfId="5321" xr:uid="{00000000-0005-0000-0000-000090220000}"/>
    <cellStyle name="Normal 6 17 3 3" xfId="6102" xr:uid="{00000000-0005-0000-0000-000091220000}"/>
    <cellStyle name="Normal 6 17 3 4" xfId="8540" xr:uid="{00000000-0005-0000-0000-000092220000}"/>
    <cellStyle name="Normal 6 17 3_4.2 kt. samtrygg 2010" xfId="9350" xr:uid="{00000000-0005-0000-0000-000093220000}"/>
    <cellStyle name="Normal 6 17 4" xfId="5592" xr:uid="{00000000-0005-0000-0000-000094220000}"/>
    <cellStyle name="Normal 6 17 5" xfId="5656" xr:uid="{00000000-0005-0000-0000-000095220000}"/>
    <cellStyle name="Normal 6 17 6" xfId="5269" xr:uid="{00000000-0005-0000-0000-000096220000}"/>
    <cellStyle name="Normal 6 17 7" xfId="5871" xr:uid="{00000000-0005-0000-0000-000097220000}"/>
    <cellStyle name="Normal 6 17 8" xfId="5629" xr:uid="{00000000-0005-0000-0000-000098220000}"/>
    <cellStyle name="Normal 6 17 9" xfId="5884" xr:uid="{00000000-0005-0000-0000-000099220000}"/>
    <cellStyle name="Normal 6 17_4.2 kt. samtrygg 2010" xfId="9494" xr:uid="{00000000-0005-0000-0000-00009A220000}"/>
    <cellStyle name="Normal 6 18" xfId="3251" xr:uid="{00000000-0005-0000-0000-00009B220000}"/>
    <cellStyle name="Normal 6 18 2" xfId="4718" xr:uid="{00000000-0005-0000-0000-00009C220000}"/>
    <cellStyle name="Normal 6 18 3" xfId="5219" xr:uid="{00000000-0005-0000-0000-00009D220000}"/>
    <cellStyle name="Normal 6 18_4.2 kt. samtrygg 2010" xfId="9403" xr:uid="{00000000-0005-0000-0000-00009E220000}"/>
    <cellStyle name="Normal 6 19" xfId="3472" xr:uid="{00000000-0005-0000-0000-00009F220000}"/>
    <cellStyle name="Normal 6 2" xfId="2726" xr:uid="{00000000-0005-0000-0000-0000A0220000}"/>
    <cellStyle name="Normal 6 2 2" xfId="4212" xr:uid="{00000000-0005-0000-0000-0000A1220000}"/>
    <cellStyle name="Normal 6 2 2 2" xfId="7404" xr:uid="{00000000-0005-0000-0000-0000A2220000}"/>
    <cellStyle name="Normal 6 2 2 3" xfId="8423" xr:uid="{00000000-0005-0000-0000-0000A3220000}"/>
    <cellStyle name="Normal 6 2 2_4.2 kt. samtrygg 2010" xfId="8821" xr:uid="{00000000-0005-0000-0000-0000A4220000}"/>
    <cellStyle name="Normal 6 2 3" xfId="4729" xr:uid="{00000000-0005-0000-0000-0000A5220000}"/>
    <cellStyle name="Normal 6 2_4.2 kt. samtrygg 2010" xfId="9581" xr:uid="{00000000-0005-0000-0000-0000A6220000}"/>
    <cellStyle name="Normal 6 20" xfId="3692" xr:uid="{00000000-0005-0000-0000-0000A7220000}"/>
    <cellStyle name="Normal 6 21" xfId="3883" xr:uid="{00000000-0005-0000-0000-0000A8220000}"/>
    <cellStyle name="Normal 6 22" xfId="4053" xr:uid="{00000000-0005-0000-0000-0000A9220000}"/>
    <cellStyle name="Normal 6 23" xfId="4144" xr:uid="{00000000-0005-0000-0000-0000AA220000}"/>
    <cellStyle name="Normal 6 24" xfId="5360" xr:uid="{00000000-0005-0000-0000-0000AB220000}"/>
    <cellStyle name="Normal 6 3" xfId="2736" xr:uid="{00000000-0005-0000-0000-0000AC220000}"/>
    <cellStyle name="Normal 6 3 2" xfId="4244" xr:uid="{00000000-0005-0000-0000-0000AD220000}"/>
    <cellStyle name="Normal 6 3 2 2" xfId="5338" xr:uid="{00000000-0005-0000-0000-0000AE220000}"/>
    <cellStyle name="Normal 6 3 2 3" xfId="6012" xr:uid="{00000000-0005-0000-0000-0000AF220000}"/>
    <cellStyle name="Normal 6 3 2 4" xfId="8450" xr:uid="{00000000-0005-0000-0000-0000B0220000}"/>
    <cellStyle name="Normal 6 3 2_4.2 kt. samtrygg 2010" xfId="9243" xr:uid="{00000000-0005-0000-0000-0000B1220000}"/>
    <cellStyle name="Normal 6 3 3" xfId="4759" xr:uid="{00000000-0005-0000-0000-0000B2220000}"/>
    <cellStyle name="Normal 6 3 3 2" xfId="5500" xr:uid="{00000000-0005-0000-0000-0000B3220000}"/>
    <cellStyle name="Normal 6 3 3 3" xfId="6073" xr:uid="{00000000-0005-0000-0000-0000B4220000}"/>
    <cellStyle name="Normal 6 3 3 4" xfId="8511" xr:uid="{00000000-0005-0000-0000-0000B5220000}"/>
    <cellStyle name="Normal 6 3 3_4.2 kt. samtrygg 2010" xfId="9592" xr:uid="{00000000-0005-0000-0000-0000B6220000}"/>
    <cellStyle name="Normal 6 3 4" xfId="5380" xr:uid="{00000000-0005-0000-0000-0000B7220000}"/>
    <cellStyle name="Normal 6 3 5" xfId="5955" xr:uid="{00000000-0005-0000-0000-0000B8220000}"/>
    <cellStyle name="Normal 6 3 6" xfId="5722" xr:uid="{00000000-0005-0000-0000-0000B9220000}"/>
    <cellStyle name="Normal 6 3 7" xfId="5346" xr:uid="{00000000-0005-0000-0000-0000BA220000}"/>
    <cellStyle name="Normal 6 3 8" xfId="5236" xr:uid="{00000000-0005-0000-0000-0000BB220000}"/>
    <cellStyle name="Normal 6 3 9" xfId="5804" xr:uid="{00000000-0005-0000-0000-0000BC220000}"/>
    <cellStyle name="Normal 6 3_4.2 kt. samtrygg 2010" xfId="9826" xr:uid="{00000000-0005-0000-0000-0000BD220000}"/>
    <cellStyle name="Normal 6 4" xfId="2737" xr:uid="{00000000-0005-0000-0000-0000BE220000}"/>
    <cellStyle name="Normal 6 4 2" xfId="4319" xr:uid="{00000000-0005-0000-0000-0000BF220000}"/>
    <cellStyle name="Normal 6 4 3" xfId="4834" xr:uid="{00000000-0005-0000-0000-0000C0220000}"/>
    <cellStyle name="Normal 6 4_4.2 kt. samtrygg 2010" xfId="10128" xr:uid="{00000000-0005-0000-0000-0000C1220000}"/>
    <cellStyle name="Normal 6 5" xfId="2738" xr:uid="{00000000-0005-0000-0000-0000C2220000}"/>
    <cellStyle name="Normal 6 5 2" xfId="4349" xr:uid="{00000000-0005-0000-0000-0000C3220000}"/>
    <cellStyle name="Normal 6 5 3" xfId="4863" xr:uid="{00000000-0005-0000-0000-0000C4220000}"/>
    <cellStyle name="Normal 6 5_4.2 kt. samtrygg 2010" xfId="8773" xr:uid="{00000000-0005-0000-0000-0000C5220000}"/>
    <cellStyle name="Normal 6 6" xfId="2739" xr:uid="{00000000-0005-0000-0000-0000C6220000}"/>
    <cellStyle name="Normal 6 6 2" xfId="4378" xr:uid="{00000000-0005-0000-0000-0000C7220000}"/>
    <cellStyle name="Normal 6 6 3" xfId="4891" xr:uid="{00000000-0005-0000-0000-0000C8220000}"/>
    <cellStyle name="Normal 6 6_4.2 kt. samtrygg 2010" xfId="9926" xr:uid="{00000000-0005-0000-0000-0000C9220000}"/>
    <cellStyle name="Normal 6 7" xfId="2740" xr:uid="{00000000-0005-0000-0000-0000CA220000}"/>
    <cellStyle name="Normal 6 7 2" xfId="4409" xr:uid="{00000000-0005-0000-0000-0000CB220000}"/>
    <cellStyle name="Normal 6 7 3" xfId="4921" xr:uid="{00000000-0005-0000-0000-0000CC220000}"/>
    <cellStyle name="Normal 6 7_4.2 kt. samtrygg 2010" xfId="9564" xr:uid="{00000000-0005-0000-0000-0000CD220000}"/>
    <cellStyle name="Normal 6 8" xfId="2741" xr:uid="{00000000-0005-0000-0000-0000CE220000}"/>
    <cellStyle name="Normal 6 8 2" xfId="4438" xr:uid="{00000000-0005-0000-0000-0000CF220000}"/>
    <cellStyle name="Normal 6 8 3" xfId="4949" xr:uid="{00000000-0005-0000-0000-0000D0220000}"/>
    <cellStyle name="Normal 6 8_4.2 kt. samtrygg 2010" xfId="9870" xr:uid="{00000000-0005-0000-0000-0000D1220000}"/>
    <cellStyle name="Normal 6 9" xfId="2742" xr:uid="{00000000-0005-0000-0000-0000D2220000}"/>
    <cellStyle name="Normal 6 9 2" xfId="4469" xr:uid="{00000000-0005-0000-0000-0000D3220000}"/>
    <cellStyle name="Normal 6 9 3" xfId="4979" xr:uid="{00000000-0005-0000-0000-0000D4220000}"/>
    <cellStyle name="Normal 6 9_4.2 kt. samtrygg 2010" xfId="8702" xr:uid="{00000000-0005-0000-0000-0000D5220000}"/>
    <cellStyle name="Normal 6_4.2 kt. samtrygg 2010" xfId="8687" xr:uid="{00000000-0005-0000-0000-0000D6220000}"/>
    <cellStyle name="Normal 60" xfId="2743" xr:uid="{00000000-0005-0000-0000-0000D7220000}"/>
    <cellStyle name="Normal 60 10" xfId="5950" xr:uid="{00000000-0005-0000-0000-0000D8220000}"/>
    <cellStyle name="Normal 60 11" xfId="5616" xr:uid="{00000000-0005-0000-0000-0000D9220000}"/>
    <cellStyle name="Normal 60 12" xfId="9651" xr:uid="{00000000-0005-0000-0000-0000DA220000}"/>
    <cellStyle name="Normal 60 2" xfId="2744" xr:uid="{00000000-0005-0000-0000-0000DB220000}"/>
    <cellStyle name="Normal 60 3" xfId="2745" xr:uid="{00000000-0005-0000-0000-0000DC220000}"/>
    <cellStyle name="Normal 60 4" xfId="5590" xr:uid="{00000000-0005-0000-0000-0000DD220000}"/>
    <cellStyle name="Normal 60 5" xfId="5614" xr:uid="{00000000-0005-0000-0000-0000DE220000}"/>
    <cellStyle name="Normal 60 6" xfId="5394" xr:uid="{00000000-0005-0000-0000-0000DF220000}"/>
    <cellStyle name="Normal 60 7" xfId="5598" xr:uid="{00000000-0005-0000-0000-0000E0220000}"/>
    <cellStyle name="Normal 60 8" xfId="5953" xr:uid="{00000000-0005-0000-0000-0000E1220000}"/>
    <cellStyle name="Normal 60 9" xfId="5375" xr:uid="{00000000-0005-0000-0000-0000E2220000}"/>
    <cellStyle name="Normal 60_4.2 kt. samtrygg 2010" xfId="9805" xr:uid="{00000000-0005-0000-0000-0000E3220000}"/>
    <cellStyle name="Normal 61" xfId="2746" xr:uid="{00000000-0005-0000-0000-0000E4220000}"/>
    <cellStyle name="Normal 61 10" xfId="5620" xr:uid="{00000000-0005-0000-0000-0000E5220000}"/>
    <cellStyle name="Normal 61 2" xfId="5701" xr:uid="{00000000-0005-0000-0000-0000E6220000}"/>
    <cellStyle name="Normal 61 3" xfId="5881" xr:uid="{00000000-0005-0000-0000-0000E7220000}"/>
    <cellStyle name="Normal 61 4" xfId="5593" xr:uid="{00000000-0005-0000-0000-0000E8220000}"/>
    <cellStyle name="Normal 61 5" xfId="5257" xr:uid="{00000000-0005-0000-0000-0000E9220000}"/>
    <cellStyle name="Normal 61 6" xfId="5831" xr:uid="{00000000-0005-0000-0000-0000EA220000}"/>
    <cellStyle name="Normal 61 7" xfId="5405" xr:uid="{00000000-0005-0000-0000-0000EB220000}"/>
    <cellStyle name="Normal 61 8" xfId="5299" xr:uid="{00000000-0005-0000-0000-0000EC220000}"/>
    <cellStyle name="Normal 61 9" xfId="5880" xr:uid="{00000000-0005-0000-0000-0000ED220000}"/>
    <cellStyle name="Normal 61_4.2 kt. samtrygg 2010" xfId="9606" xr:uid="{00000000-0005-0000-0000-0000EE220000}"/>
    <cellStyle name="Normal 62" xfId="2747" xr:uid="{00000000-0005-0000-0000-0000EF220000}"/>
    <cellStyle name="Normal 62 10" xfId="5892" xr:uid="{00000000-0005-0000-0000-0000F0220000}"/>
    <cellStyle name="Normal 62 2" xfId="5247" xr:uid="{00000000-0005-0000-0000-0000F1220000}"/>
    <cellStyle name="Normal 62 3" xfId="5517" xr:uid="{00000000-0005-0000-0000-0000F2220000}"/>
    <cellStyle name="Normal 62 4" xfId="5551" xr:uid="{00000000-0005-0000-0000-0000F3220000}"/>
    <cellStyle name="Normal 62 5" xfId="5910" xr:uid="{00000000-0005-0000-0000-0000F4220000}"/>
    <cellStyle name="Normal 62 6" xfId="5730" xr:uid="{00000000-0005-0000-0000-0000F5220000}"/>
    <cellStyle name="Normal 62 7" xfId="5602" xr:uid="{00000000-0005-0000-0000-0000F6220000}"/>
    <cellStyle name="Normal 62 8" xfId="5319" xr:uid="{00000000-0005-0000-0000-0000F7220000}"/>
    <cellStyle name="Normal 62 9" xfId="5864" xr:uid="{00000000-0005-0000-0000-0000F8220000}"/>
    <cellStyle name="Normal 62_4.2 kt. samtrygg 2010" xfId="9701" xr:uid="{00000000-0005-0000-0000-0000F9220000}"/>
    <cellStyle name="Normal 63" xfId="3358" xr:uid="{00000000-0005-0000-0000-0000FA220000}"/>
    <cellStyle name="Normal 63 2" xfId="5437" xr:uid="{00000000-0005-0000-0000-0000FB220000}"/>
    <cellStyle name="Normal 63 3" xfId="5973" xr:uid="{00000000-0005-0000-0000-0000FC220000}"/>
    <cellStyle name="Normal 63 3 2" xfId="6115" xr:uid="{00000000-0005-0000-0000-0000FD220000}"/>
    <cellStyle name="Normal 63 3_4.2 kt. samtrygg 2010" xfId="10152" xr:uid="{00000000-0005-0000-0000-0000FE220000}"/>
    <cellStyle name="Normal 63 4" xfId="8549" xr:uid="{00000000-0005-0000-0000-0000FF220000}"/>
    <cellStyle name="Normal 63_4.2 kt. samtrygg 2010" xfId="9011" xr:uid="{00000000-0005-0000-0000-000000230000}"/>
    <cellStyle name="Normal 64" xfId="3579" xr:uid="{00000000-0005-0000-0000-000001230000}"/>
    <cellStyle name="Normal 64 2" xfId="5541" xr:uid="{00000000-0005-0000-0000-000002230000}"/>
    <cellStyle name="Normal 64 3" xfId="5975" xr:uid="{00000000-0005-0000-0000-000003230000}"/>
    <cellStyle name="Normal 64 3 2" xfId="6117" xr:uid="{00000000-0005-0000-0000-000004230000}"/>
    <cellStyle name="Normal 64 3_4.2 kt. samtrygg 2010" xfId="9658" xr:uid="{00000000-0005-0000-0000-000005230000}"/>
    <cellStyle name="Normal 64 4" xfId="8555" xr:uid="{00000000-0005-0000-0000-000006230000}"/>
    <cellStyle name="Normal 64_4.2 kt. samtrygg 2010" xfId="8775" xr:uid="{00000000-0005-0000-0000-000007230000}"/>
    <cellStyle name="Normal 65" xfId="3798" xr:uid="{00000000-0005-0000-0000-000008230000}"/>
    <cellStyle name="Normal 65 2" xfId="5535" xr:uid="{00000000-0005-0000-0000-000009230000}"/>
    <cellStyle name="Normal 65 3" xfId="5977" xr:uid="{00000000-0005-0000-0000-00000A230000}"/>
    <cellStyle name="Normal 65 3 2" xfId="6119" xr:uid="{00000000-0005-0000-0000-00000B230000}"/>
    <cellStyle name="Normal 65 3_4.2 kt. samtrygg 2010" xfId="9320" xr:uid="{00000000-0005-0000-0000-00000C230000}"/>
    <cellStyle name="Normal 65 4" xfId="8563" xr:uid="{00000000-0005-0000-0000-00000D230000}"/>
    <cellStyle name="Normal 65_4.2 kt. samtrygg 2010" xfId="8852" xr:uid="{00000000-0005-0000-0000-00000E230000}"/>
    <cellStyle name="Normal 66" xfId="3970" xr:uid="{00000000-0005-0000-0000-00000F230000}"/>
    <cellStyle name="Normal 66 2" xfId="5459" xr:uid="{00000000-0005-0000-0000-000010230000}"/>
    <cellStyle name="Normal 66 3" xfId="5979" xr:uid="{00000000-0005-0000-0000-000011230000}"/>
    <cellStyle name="Normal 66 3 2" xfId="6121" xr:uid="{00000000-0005-0000-0000-000012230000}"/>
    <cellStyle name="Normal 66 3_4.2 kt. samtrygg 2010" xfId="8705" xr:uid="{00000000-0005-0000-0000-000013230000}"/>
    <cellStyle name="Normal 66 4" xfId="8554" xr:uid="{00000000-0005-0000-0000-000014230000}"/>
    <cellStyle name="Normal 66_4.2 kt. samtrygg 2010" xfId="9837" xr:uid="{00000000-0005-0000-0000-000015230000}"/>
    <cellStyle name="Normal 67" xfId="4138" xr:uid="{00000000-0005-0000-0000-000016230000}"/>
    <cellStyle name="Normal 67 2" xfId="5427" xr:uid="{00000000-0005-0000-0000-000017230000}"/>
    <cellStyle name="Normal 67 3" xfId="5981" xr:uid="{00000000-0005-0000-0000-000018230000}"/>
    <cellStyle name="Normal 67 3 2" xfId="6123" xr:uid="{00000000-0005-0000-0000-000019230000}"/>
    <cellStyle name="Normal 67 3_4.2 kt. samtrygg 2010" xfId="10067" xr:uid="{00000000-0005-0000-0000-00001A230000}"/>
    <cellStyle name="Normal 67 4" xfId="8566" xr:uid="{00000000-0005-0000-0000-00001B230000}"/>
    <cellStyle name="Normal 67_4.2 kt. samtrygg 2010" xfId="8947" xr:uid="{00000000-0005-0000-0000-00001C230000}"/>
    <cellStyle name="Normal 68" xfId="5749" xr:uid="{00000000-0005-0000-0000-00001D230000}"/>
    <cellStyle name="Normal 69" xfId="5784" xr:uid="{00000000-0005-0000-0000-00001E230000}"/>
    <cellStyle name="Normal 7" xfId="4176" xr:uid="{00000000-0005-0000-0000-00001F230000}"/>
    <cellStyle name="Normal 7 10" xfId="2749" xr:uid="{00000000-0005-0000-0000-000020230000}"/>
    <cellStyle name="Normal 7 10 2" xfId="4498" xr:uid="{00000000-0005-0000-0000-000021230000}"/>
    <cellStyle name="Normal 7 10 3" xfId="5007" xr:uid="{00000000-0005-0000-0000-000022230000}"/>
    <cellStyle name="Normal 7 10_4.2 kt. samtrygg 2010" xfId="9353" xr:uid="{00000000-0005-0000-0000-000023230000}"/>
    <cellStyle name="Normal 7 11" xfId="2750" xr:uid="{00000000-0005-0000-0000-000024230000}"/>
    <cellStyle name="Normal 7 11 2" xfId="4528" xr:uid="{00000000-0005-0000-0000-000025230000}"/>
    <cellStyle name="Normal 7 11 3" xfId="5036" xr:uid="{00000000-0005-0000-0000-000026230000}"/>
    <cellStyle name="Normal 7 11_4.2 kt. samtrygg 2010" xfId="10045" xr:uid="{00000000-0005-0000-0000-000027230000}"/>
    <cellStyle name="Normal 7 12" xfId="2751" xr:uid="{00000000-0005-0000-0000-000028230000}"/>
    <cellStyle name="Normal 7 12 2" xfId="4557" xr:uid="{00000000-0005-0000-0000-000029230000}"/>
    <cellStyle name="Normal 7 12 3" xfId="5064" xr:uid="{00000000-0005-0000-0000-00002A230000}"/>
    <cellStyle name="Normal 7 12_4.2 kt. samtrygg 2010" xfId="9023" xr:uid="{00000000-0005-0000-0000-00002B230000}"/>
    <cellStyle name="Normal 7 13" xfId="2752" xr:uid="{00000000-0005-0000-0000-00002C230000}"/>
    <cellStyle name="Normal 7 13 2" xfId="4587" xr:uid="{00000000-0005-0000-0000-00002D230000}"/>
    <cellStyle name="Normal 7 13 3" xfId="5093" xr:uid="{00000000-0005-0000-0000-00002E230000}"/>
    <cellStyle name="Normal 7 13_4.2 kt. samtrygg 2010" xfId="9992" xr:uid="{00000000-0005-0000-0000-00002F230000}"/>
    <cellStyle name="Normal 7 14" xfId="2753" xr:uid="{00000000-0005-0000-0000-000030230000}"/>
    <cellStyle name="Normal 7 14 2" xfId="4610" xr:uid="{00000000-0005-0000-0000-000031230000}"/>
    <cellStyle name="Normal 7 14 3" xfId="5115" xr:uid="{00000000-0005-0000-0000-000032230000}"/>
    <cellStyle name="Normal 7 14_4.2 kt. samtrygg 2010" xfId="9904" xr:uid="{00000000-0005-0000-0000-000033230000}"/>
    <cellStyle name="Normal 7 15" xfId="2754" xr:uid="{00000000-0005-0000-0000-000034230000}"/>
    <cellStyle name="Normal 7 15 2" xfId="4634" xr:uid="{00000000-0005-0000-0000-000035230000}"/>
    <cellStyle name="Normal 7 15 3" xfId="5137" xr:uid="{00000000-0005-0000-0000-000036230000}"/>
    <cellStyle name="Normal 7 15_4.2 kt. samtrygg 2010" xfId="9371" xr:uid="{00000000-0005-0000-0000-000037230000}"/>
    <cellStyle name="Normal 7 16" xfId="2755" xr:uid="{00000000-0005-0000-0000-000038230000}"/>
    <cellStyle name="Normal 7 16 2" xfId="4670" xr:uid="{00000000-0005-0000-0000-000039230000}"/>
    <cellStyle name="Normal 7 16 3" xfId="5172" xr:uid="{00000000-0005-0000-0000-00003A230000}"/>
    <cellStyle name="Normal 7 16_4.2 kt. samtrygg 2010" xfId="9165" xr:uid="{00000000-0005-0000-0000-00003B230000}"/>
    <cellStyle name="Normal 7 17" xfId="2756" xr:uid="{00000000-0005-0000-0000-00003C230000}"/>
    <cellStyle name="Normal 7 17 2" xfId="4684" xr:uid="{00000000-0005-0000-0000-00003D230000}"/>
    <cellStyle name="Normal 7 17 2 2" xfId="5676" xr:uid="{00000000-0005-0000-0000-00003E230000}"/>
    <cellStyle name="Normal 7 17 2 3" xfId="6040" xr:uid="{00000000-0005-0000-0000-00003F230000}"/>
    <cellStyle name="Normal 7 17 2 4" xfId="8478" xr:uid="{00000000-0005-0000-0000-000040230000}"/>
    <cellStyle name="Normal 7 17 2_4.2 kt. samtrygg 2010" xfId="10147" xr:uid="{00000000-0005-0000-0000-000041230000}"/>
    <cellStyle name="Normal 7 17 3" xfId="5185" xr:uid="{00000000-0005-0000-0000-000042230000}"/>
    <cellStyle name="Normal 7 17 3 2" xfId="5742" xr:uid="{00000000-0005-0000-0000-000043230000}"/>
    <cellStyle name="Normal 7 17 3 3" xfId="6101" xr:uid="{00000000-0005-0000-0000-000044230000}"/>
    <cellStyle name="Normal 7 17 3 4" xfId="8539" xr:uid="{00000000-0005-0000-0000-000045230000}"/>
    <cellStyle name="Normal 7 17 3_4.2 kt. samtrygg 2010" xfId="9133" xr:uid="{00000000-0005-0000-0000-000046230000}"/>
    <cellStyle name="Normal 7 17 4" xfId="5392" xr:uid="{00000000-0005-0000-0000-000047230000}"/>
    <cellStyle name="Normal 7 17 5" xfId="5606" xr:uid="{00000000-0005-0000-0000-000048230000}"/>
    <cellStyle name="Normal 7 17 6" xfId="5471" xr:uid="{00000000-0005-0000-0000-000049230000}"/>
    <cellStyle name="Normal 7 17 7" xfId="5746" xr:uid="{00000000-0005-0000-0000-00004A230000}"/>
    <cellStyle name="Normal 7 17 8" xfId="5634" xr:uid="{00000000-0005-0000-0000-00004B230000}"/>
    <cellStyle name="Normal 7 17 9" xfId="5622" xr:uid="{00000000-0005-0000-0000-00004C230000}"/>
    <cellStyle name="Normal 7 17_4.2 kt. samtrygg 2010" xfId="8824" xr:uid="{00000000-0005-0000-0000-00004D230000}"/>
    <cellStyle name="Normal 7 18" xfId="3270" xr:uid="{00000000-0005-0000-0000-00004E230000}"/>
    <cellStyle name="Normal 7 18 2" xfId="4717" xr:uid="{00000000-0005-0000-0000-00004F230000}"/>
    <cellStyle name="Normal 7 18 3" xfId="5218" xr:uid="{00000000-0005-0000-0000-000050230000}"/>
    <cellStyle name="Normal 7 18_4.2 kt. samtrygg 2010" xfId="9487" xr:uid="{00000000-0005-0000-0000-000051230000}"/>
    <cellStyle name="Normal 7 19" xfId="3491" xr:uid="{00000000-0005-0000-0000-000052230000}"/>
    <cellStyle name="Normal 7 2" xfId="2748" xr:uid="{00000000-0005-0000-0000-000053230000}"/>
    <cellStyle name="Normal 7 2 2" xfId="4213" xr:uid="{00000000-0005-0000-0000-000054230000}"/>
    <cellStyle name="Normal 7 2 3" xfId="4730" xr:uid="{00000000-0005-0000-0000-000055230000}"/>
    <cellStyle name="Normal 7 2_4.2 kt. samtrygg 2010" xfId="9343" xr:uid="{00000000-0005-0000-0000-000056230000}"/>
    <cellStyle name="Normal 7 20" xfId="3711" xr:uid="{00000000-0005-0000-0000-000057230000}"/>
    <cellStyle name="Normal 7 21" xfId="3898" xr:uid="{00000000-0005-0000-0000-000058230000}"/>
    <cellStyle name="Normal 7 22" xfId="4067" xr:uid="{00000000-0005-0000-0000-000059230000}"/>
    <cellStyle name="Normal 7 23" xfId="4145" xr:uid="{00000000-0005-0000-0000-00005A230000}"/>
    <cellStyle name="Normal 7 24" xfId="5619" xr:uid="{00000000-0005-0000-0000-00005B230000}"/>
    <cellStyle name="Normal 7 3" xfId="2758" xr:uid="{00000000-0005-0000-0000-00005C230000}"/>
    <cellStyle name="Normal 7 3 2" xfId="4245" xr:uid="{00000000-0005-0000-0000-00005D230000}"/>
    <cellStyle name="Normal 7 3 2 2" xfId="5354" xr:uid="{00000000-0005-0000-0000-00005E230000}"/>
    <cellStyle name="Normal 7 3 2 3" xfId="6013" xr:uid="{00000000-0005-0000-0000-00005F230000}"/>
    <cellStyle name="Normal 7 3 2 4" xfId="8451" xr:uid="{00000000-0005-0000-0000-000060230000}"/>
    <cellStyle name="Normal 7 3 2_4.2 kt. samtrygg 2010" xfId="10232" xr:uid="{00000000-0005-0000-0000-000061230000}"/>
    <cellStyle name="Normal 7 3 3" xfId="4760" xr:uid="{00000000-0005-0000-0000-000062230000}"/>
    <cellStyle name="Normal 7 3 3 2" xfId="5946" xr:uid="{00000000-0005-0000-0000-000063230000}"/>
    <cellStyle name="Normal 7 3 3 3" xfId="6074" xr:uid="{00000000-0005-0000-0000-000064230000}"/>
    <cellStyle name="Normal 7 3 3 4" xfId="8512" xr:uid="{00000000-0005-0000-0000-000065230000}"/>
    <cellStyle name="Normal 7 3 3_4.2 kt. samtrygg 2010" xfId="10195" xr:uid="{00000000-0005-0000-0000-000066230000}"/>
    <cellStyle name="Normal 7 3 4" xfId="5454" xr:uid="{00000000-0005-0000-0000-000067230000}"/>
    <cellStyle name="Normal 7 3 5" xfId="5468" xr:uid="{00000000-0005-0000-0000-000068230000}"/>
    <cellStyle name="Normal 7 3 6" xfId="5668" xr:uid="{00000000-0005-0000-0000-000069230000}"/>
    <cellStyle name="Normal 7 3 7" xfId="5254" xr:uid="{00000000-0005-0000-0000-00006A230000}"/>
    <cellStyle name="Normal 7 3 8" xfId="5838" xr:uid="{00000000-0005-0000-0000-00006B230000}"/>
    <cellStyle name="Normal 7 3 9" xfId="5586" xr:uid="{00000000-0005-0000-0000-00006C230000}"/>
    <cellStyle name="Normal 7 3_4.2 kt. samtrygg 2010" xfId="8989" xr:uid="{00000000-0005-0000-0000-00006D230000}"/>
    <cellStyle name="Normal 7 4" xfId="2759" xr:uid="{00000000-0005-0000-0000-00006E230000}"/>
    <cellStyle name="Normal 7 4 2" xfId="4318" xr:uid="{00000000-0005-0000-0000-00006F230000}"/>
    <cellStyle name="Normal 7 4 3" xfId="4833" xr:uid="{00000000-0005-0000-0000-000070230000}"/>
    <cellStyle name="Normal 7 4_4.2 kt. samtrygg 2010" xfId="8849" xr:uid="{00000000-0005-0000-0000-000071230000}"/>
    <cellStyle name="Normal 7 5" xfId="2760" xr:uid="{00000000-0005-0000-0000-000072230000}"/>
    <cellStyle name="Normal 7 5 2" xfId="4348" xr:uid="{00000000-0005-0000-0000-000073230000}"/>
    <cellStyle name="Normal 7 5 3" xfId="4862" xr:uid="{00000000-0005-0000-0000-000074230000}"/>
    <cellStyle name="Normal 7 5_4.2 kt. samtrygg 2010" xfId="9137" xr:uid="{00000000-0005-0000-0000-000075230000}"/>
    <cellStyle name="Normal 7 6" xfId="2761" xr:uid="{00000000-0005-0000-0000-000076230000}"/>
    <cellStyle name="Normal 7 6 2" xfId="4377" xr:uid="{00000000-0005-0000-0000-000077230000}"/>
    <cellStyle name="Normal 7 6 3" xfId="4890" xr:uid="{00000000-0005-0000-0000-000078230000}"/>
    <cellStyle name="Normal 7 6_4.2 kt. samtrygg 2010" xfId="9998" xr:uid="{00000000-0005-0000-0000-000079230000}"/>
    <cellStyle name="Normal 7 7" xfId="2762" xr:uid="{00000000-0005-0000-0000-00007A230000}"/>
    <cellStyle name="Normal 7 7 2" xfId="4408" xr:uid="{00000000-0005-0000-0000-00007B230000}"/>
    <cellStyle name="Normal 7 7 3" xfId="4920" xr:uid="{00000000-0005-0000-0000-00007C230000}"/>
    <cellStyle name="Normal 7 7_4.2 kt. samtrygg 2010" xfId="8831" xr:uid="{00000000-0005-0000-0000-00007D230000}"/>
    <cellStyle name="Normal 7 8" xfId="2763" xr:uid="{00000000-0005-0000-0000-00007E230000}"/>
    <cellStyle name="Normal 7 8 2" xfId="4437" xr:uid="{00000000-0005-0000-0000-00007F230000}"/>
    <cellStyle name="Normal 7 8 3" xfId="4948" xr:uid="{00000000-0005-0000-0000-000080230000}"/>
    <cellStyle name="Normal 7 8_4.2 kt. samtrygg 2010" xfId="8630" xr:uid="{00000000-0005-0000-0000-000081230000}"/>
    <cellStyle name="Normal 7 9" xfId="2764" xr:uid="{00000000-0005-0000-0000-000082230000}"/>
    <cellStyle name="Normal 7 9 2" xfId="4468" xr:uid="{00000000-0005-0000-0000-000083230000}"/>
    <cellStyle name="Normal 7 9 3" xfId="4978" xr:uid="{00000000-0005-0000-0000-000084230000}"/>
    <cellStyle name="Normal 7 9_4.2 kt. samtrygg 2010" xfId="9498" xr:uid="{00000000-0005-0000-0000-000085230000}"/>
    <cellStyle name="Normal 7_4.2 kt. samtrygg 2010" xfId="9662" xr:uid="{00000000-0005-0000-0000-000086230000}"/>
    <cellStyle name="Normal 70" xfId="5560" xr:uid="{00000000-0005-0000-0000-000087230000}"/>
    <cellStyle name="Normal 71" xfId="5258" xr:uid="{00000000-0005-0000-0000-000088230000}"/>
    <cellStyle name="Normal 72" xfId="5496" xr:uid="{00000000-0005-0000-0000-000089230000}"/>
    <cellStyle name="Normal 73" xfId="5357" xr:uid="{00000000-0005-0000-0000-00008A230000}"/>
    <cellStyle name="Normal 74" xfId="5453" xr:uid="{00000000-0005-0000-0000-00008B230000}"/>
    <cellStyle name="Normal 75" xfId="5316" xr:uid="{00000000-0005-0000-0000-00008C230000}"/>
    <cellStyle name="Normal 76" xfId="5836" xr:uid="{00000000-0005-0000-0000-00008D230000}"/>
    <cellStyle name="Normal 77" xfId="5710" xr:uid="{00000000-0005-0000-0000-00008E230000}"/>
    <cellStyle name="Normal 78" xfId="5854" xr:uid="{00000000-0005-0000-0000-00008F230000}"/>
    <cellStyle name="Normal 79" xfId="5835" xr:uid="{00000000-0005-0000-0000-000090230000}"/>
    <cellStyle name="Normal 8" xfId="4177" xr:uid="{00000000-0005-0000-0000-000091230000}"/>
    <cellStyle name="Normal 8 10" xfId="2766" xr:uid="{00000000-0005-0000-0000-000092230000}"/>
    <cellStyle name="Normal 8 10 2" xfId="4497" xr:uid="{00000000-0005-0000-0000-000093230000}"/>
    <cellStyle name="Normal 8 10 3" xfId="5006" xr:uid="{00000000-0005-0000-0000-000094230000}"/>
    <cellStyle name="Normal 8 10_4.2 kt. samtrygg 2010" xfId="8666" xr:uid="{00000000-0005-0000-0000-000095230000}"/>
    <cellStyle name="Normal 8 11" xfId="2767" xr:uid="{00000000-0005-0000-0000-000096230000}"/>
    <cellStyle name="Normal 8 11 2" xfId="4527" xr:uid="{00000000-0005-0000-0000-000097230000}"/>
    <cellStyle name="Normal 8 11 3" xfId="5035" xr:uid="{00000000-0005-0000-0000-000098230000}"/>
    <cellStyle name="Normal 8 11_4.2 kt. samtrygg 2010" xfId="10053" xr:uid="{00000000-0005-0000-0000-000099230000}"/>
    <cellStyle name="Normal 8 12" xfId="2768" xr:uid="{00000000-0005-0000-0000-00009A230000}"/>
    <cellStyle name="Normal 8 12 2" xfId="4556" xr:uid="{00000000-0005-0000-0000-00009B230000}"/>
    <cellStyle name="Normal 8 12 3" xfId="5063" xr:uid="{00000000-0005-0000-0000-00009C230000}"/>
    <cellStyle name="Normal 8 12_4.2 kt. samtrygg 2010" xfId="9716" xr:uid="{00000000-0005-0000-0000-00009D230000}"/>
    <cellStyle name="Normal 8 13" xfId="2769" xr:uid="{00000000-0005-0000-0000-00009E230000}"/>
    <cellStyle name="Normal 8 13 2" xfId="4586" xr:uid="{00000000-0005-0000-0000-00009F230000}"/>
    <cellStyle name="Normal 8 13 3" xfId="5092" xr:uid="{00000000-0005-0000-0000-0000A0230000}"/>
    <cellStyle name="Normal 8 13_4.2 kt. samtrygg 2010" xfId="9508" xr:uid="{00000000-0005-0000-0000-0000A1230000}"/>
    <cellStyle name="Normal 8 14" xfId="2770" xr:uid="{00000000-0005-0000-0000-0000A2230000}"/>
    <cellStyle name="Normal 8 14 2" xfId="4609" xr:uid="{00000000-0005-0000-0000-0000A3230000}"/>
    <cellStyle name="Normal 8 14 3" xfId="5114" xr:uid="{00000000-0005-0000-0000-0000A4230000}"/>
    <cellStyle name="Normal 8 14_4.2 kt. samtrygg 2010" xfId="9532" xr:uid="{00000000-0005-0000-0000-0000A5230000}"/>
    <cellStyle name="Normal 8 15" xfId="2771" xr:uid="{00000000-0005-0000-0000-0000A6230000}"/>
    <cellStyle name="Normal 8 15 2" xfId="4633" xr:uid="{00000000-0005-0000-0000-0000A7230000}"/>
    <cellStyle name="Normal 8 15 3" xfId="5136" xr:uid="{00000000-0005-0000-0000-0000A8230000}"/>
    <cellStyle name="Normal 8 15_4.2 kt. samtrygg 2010" xfId="9261" xr:uid="{00000000-0005-0000-0000-0000A9230000}"/>
    <cellStyle name="Normal 8 16" xfId="2772" xr:uid="{00000000-0005-0000-0000-0000AA230000}"/>
    <cellStyle name="Normal 8 16 2" xfId="4669" xr:uid="{00000000-0005-0000-0000-0000AB230000}"/>
    <cellStyle name="Normal 8 16 3" xfId="5171" xr:uid="{00000000-0005-0000-0000-0000AC230000}"/>
    <cellStyle name="Normal 8 16_4.2 kt. samtrygg 2010" xfId="9538" xr:uid="{00000000-0005-0000-0000-0000AD230000}"/>
    <cellStyle name="Normal 8 17" xfId="2773" xr:uid="{00000000-0005-0000-0000-0000AE230000}"/>
    <cellStyle name="Normal 8 17 2" xfId="4683" xr:uid="{00000000-0005-0000-0000-0000AF230000}"/>
    <cellStyle name="Normal 8 17 2 2" xfId="5522" xr:uid="{00000000-0005-0000-0000-0000B0230000}"/>
    <cellStyle name="Normal 8 17 2 3" xfId="6039" xr:uid="{00000000-0005-0000-0000-0000B1230000}"/>
    <cellStyle name="Normal 8 17 2 4" xfId="8477" xr:uid="{00000000-0005-0000-0000-0000B2230000}"/>
    <cellStyle name="Normal 8 17 2_4.2 kt. samtrygg 2010" xfId="8928" xr:uid="{00000000-0005-0000-0000-0000B3230000}"/>
    <cellStyle name="Normal 8 17 3" xfId="5184" xr:uid="{00000000-0005-0000-0000-0000B4230000}"/>
    <cellStyle name="Normal 8 17 3 2" xfId="5401" xr:uid="{00000000-0005-0000-0000-0000B5230000}"/>
    <cellStyle name="Normal 8 17 3 3" xfId="6100" xr:uid="{00000000-0005-0000-0000-0000B6230000}"/>
    <cellStyle name="Normal 8 17 3 4" xfId="8538" xr:uid="{00000000-0005-0000-0000-0000B7230000}"/>
    <cellStyle name="Normal 8 17 3_4.2 kt. samtrygg 2010" xfId="9931" xr:uid="{00000000-0005-0000-0000-0000B8230000}"/>
    <cellStyle name="Normal 8 17 4" xfId="5293" xr:uid="{00000000-0005-0000-0000-0000B9230000}"/>
    <cellStyle name="Normal 8 17 5" xfId="5412" xr:uid="{00000000-0005-0000-0000-0000BA230000}"/>
    <cellStyle name="Normal 8 17 6" xfId="5723" xr:uid="{00000000-0005-0000-0000-0000BB230000}"/>
    <cellStyle name="Normal 8 17 7" xfId="5603" xr:uid="{00000000-0005-0000-0000-0000BC230000}"/>
    <cellStyle name="Normal 8 17 8" xfId="5641" xr:uid="{00000000-0005-0000-0000-0000BD230000}"/>
    <cellStyle name="Normal 8 17 9" xfId="5627" xr:uid="{00000000-0005-0000-0000-0000BE230000}"/>
    <cellStyle name="Normal 8 17_4.2 kt. samtrygg 2010" xfId="9997" xr:uid="{00000000-0005-0000-0000-0000BF230000}"/>
    <cellStyle name="Normal 8 18" xfId="3285" xr:uid="{00000000-0005-0000-0000-0000C0230000}"/>
    <cellStyle name="Normal 8 18 2" xfId="4716" xr:uid="{00000000-0005-0000-0000-0000C1230000}"/>
    <cellStyle name="Normal 8 18 3" xfId="5217" xr:uid="{00000000-0005-0000-0000-0000C2230000}"/>
    <cellStyle name="Normal 8 18_4.2 kt. samtrygg 2010" xfId="9145" xr:uid="{00000000-0005-0000-0000-0000C3230000}"/>
    <cellStyle name="Normal 8 19" xfId="3506" xr:uid="{00000000-0005-0000-0000-0000C4230000}"/>
    <cellStyle name="Normal 8 2" xfId="2765" xr:uid="{00000000-0005-0000-0000-0000C5230000}"/>
    <cellStyle name="Normal 8 2 2" xfId="4214" xr:uid="{00000000-0005-0000-0000-0000C6230000}"/>
    <cellStyle name="Normal 8 2 2 2" xfId="5304" xr:uid="{00000000-0005-0000-0000-0000C7230000}"/>
    <cellStyle name="Normal 8 2 2 3" xfId="5985" xr:uid="{00000000-0005-0000-0000-0000C8230000}"/>
    <cellStyle name="Normal 8 2 2 4" xfId="8424" xr:uid="{00000000-0005-0000-0000-0000C9230000}"/>
    <cellStyle name="Normal 8 2 2_4.2 kt. samtrygg 2010" xfId="8600" xr:uid="{00000000-0005-0000-0000-0000CA230000}"/>
    <cellStyle name="Normal 8 2 3" xfId="4731" xr:uid="{00000000-0005-0000-0000-0000CB230000}"/>
    <cellStyle name="Normal 8 2 3 2" xfId="5262" xr:uid="{00000000-0005-0000-0000-0000CC230000}"/>
    <cellStyle name="Normal 8 2 3 3" xfId="6047" xr:uid="{00000000-0005-0000-0000-0000CD230000}"/>
    <cellStyle name="Normal 8 2 3 4" xfId="8485" xr:uid="{00000000-0005-0000-0000-0000CE230000}"/>
    <cellStyle name="Normal 8 2 3_4.2 kt. samtrygg 2010" xfId="10132" xr:uid="{00000000-0005-0000-0000-0000CF230000}"/>
    <cellStyle name="Normal 8 2 4" xfId="5877" xr:uid="{00000000-0005-0000-0000-0000D0230000}"/>
    <cellStyle name="Normal 8 2 5" xfId="5920" xr:uid="{00000000-0005-0000-0000-0000D1230000}"/>
    <cellStyle name="Normal 8 2 6" xfId="5597" xr:uid="{00000000-0005-0000-0000-0000D2230000}"/>
    <cellStyle name="Normal 8 2 7" xfId="5431" xr:uid="{00000000-0005-0000-0000-0000D3230000}"/>
    <cellStyle name="Normal 8 2 8" xfId="5643" xr:uid="{00000000-0005-0000-0000-0000D4230000}"/>
    <cellStyle name="Normal 8 2 9" xfId="5842" xr:uid="{00000000-0005-0000-0000-0000D5230000}"/>
    <cellStyle name="Normal 8 2_4.2 kt. samtrygg 2010" xfId="9442" xr:uid="{00000000-0005-0000-0000-0000D6230000}"/>
    <cellStyle name="Normal 8 20" xfId="3726" xr:uid="{00000000-0005-0000-0000-0000D7230000}"/>
    <cellStyle name="Normal 8 21" xfId="3909" xr:uid="{00000000-0005-0000-0000-0000D8230000}"/>
    <cellStyle name="Normal 8 22" xfId="4078" xr:uid="{00000000-0005-0000-0000-0000D9230000}"/>
    <cellStyle name="Normal 8 23" xfId="4146" xr:uid="{00000000-0005-0000-0000-0000DA230000}"/>
    <cellStyle name="Normal 8 24" xfId="5654" xr:uid="{00000000-0005-0000-0000-0000DB230000}"/>
    <cellStyle name="Normal 8 3" xfId="2775" xr:uid="{00000000-0005-0000-0000-0000DC230000}"/>
    <cellStyle name="Normal 8 3 2" xfId="4246" xr:uid="{00000000-0005-0000-0000-0000DD230000}"/>
    <cellStyle name="Normal 8 3 2 2" xfId="5515" xr:uid="{00000000-0005-0000-0000-0000DE230000}"/>
    <cellStyle name="Normal 8 3 2 3" xfId="6014" xr:uid="{00000000-0005-0000-0000-0000DF230000}"/>
    <cellStyle name="Normal 8 3 2 4" xfId="8452" xr:uid="{00000000-0005-0000-0000-0000E0230000}"/>
    <cellStyle name="Normal 8 3 2_4.2 kt. samtrygg 2010" xfId="9568" xr:uid="{00000000-0005-0000-0000-0000E1230000}"/>
    <cellStyle name="Normal 8 3 3" xfId="4761" xr:uid="{00000000-0005-0000-0000-0000E2230000}"/>
    <cellStyle name="Normal 8 3 3 2" xfId="5672" xr:uid="{00000000-0005-0000-0000-0000E3230000}"/>
    <cellStyle name="Normal 8 3 3 3" xfId="6075" xr:uid="{00000000-0005-0000-0000-0000E4230000}"/>
    <cellStyle name="Normal 8 3 3 4" xfId="8513" xr:uid="{00000000-0005-0000-0000-0000E5230000}"/>
    <cellStyle name="Normal 8 3 3_4.2 kt. samtrygg 2010" xfId="9784" xr:uid="{00000000-0005-0000-0000-0000E6230000}"/>
    <cellStyle name="Normal 8 3 4" xfId="5712" xr:uid="{00000000-0005-0000-0000-0000E7230000}"/>
    <cellStyle name="Normal 8 3 5" xfId="5547" xr:uid="{00000000-0005-0000-0000-0000E8230000}"/>
    <cellStyle name="Normal 8 3 6" xfId="5430" xr:uid="{00000000-0005-0000-0000-0000E9230000}"/>
    <cellStyle name="Normal 8 3 7" xfId="5355" xr:uid="{00000000-0005-0000-0000-0000EA230000}"/>
    <cellStyle name="Normal 8 3 8" xfId="5834" xr:uid="{00000000-0005-0000-0000-0000EB230000}"/>
    <cellStyle name="Normal 8 3 9" xfId="5887" xr:uid="{00000000-0005-0000-0000-0000EC230000}"/>
    <cellStyle name="Normal 8 3_4.2 kt. samtrygg 2010" xfId="9927" xr:uid="{00000000-0005-0000-0000-0000ED230000}"/>
    <cellStyle name="Normal 8 4" xfId="2776" xr:uid="{00000000-0005-0000-0000-0000EE230000}"/>
    <cellStyle name="Normal 8 4 2" xfId="4317" xr:uid="{00000000-0005-0000-0000-0000EF230000}"/>
    <cellStyle name="Normal 8 4 3" xfId="4832" xr:uid="{00000000-0005-0000-0000-0000F0230000}"/>
    <cellStyle name="Normal 8 4_4.2 kt. samtrygg 2010" xfId="9549" xr:uid="{00000000-0005-0000-0000-0000F1230000}"/>
    <cellStyle name="Normal 8 5" xfId="2777" xr:uid="{00000000-0005-0000-0000-0000F2230000}"/>
    <cellStyle name="Normal 8 5 2" xfId="4347" xr:uid="{00000000-0005-0000-0000-0000F3230000}"/>
    <cellStyle name="Normal 8 5 3" xfId="4861" xr:uid="{00000000-0005-0000-0000-0000F4230000}"/>
    <cellStyle name="Normal 8 5_4.2 kt. samtrygg 2010" xfId="10249" xr:uid="{00000000-0005-0000-0000-0000F5230000}"/>
    <cellStyle name="Normal 8 6" xfId="2778" xr:uid="{00000000-0005-0000-0000-0000F6230000}"/>
    <cellStyle name="Normal 8 6 2" xfId="4325" xr:uid="{00000000-0005-0000-0000-0000F7230000}"/>
    <cellStyle name="Normal 8 6 3" xfId="4839" xr:uid="{00000000-0005-0000-0000-0000F8230000}"/>
    <cellStyle name="Normal 8 6_4.2 kt. samtrygg 2010" xfId="10065" xr:uid="{00000000-0005-0000-0000-0000F9230000}"/>
    <cellStyle name="Normal 8 7" xfId="2779" xr:uid="{00000000-0005-0000-0000-0000FA230000}"/>
    <cellStyle name="Normal 8 7 2" xfId="4407" xr:uid="{00000000-0005-0000-0000-0000FB230000}"/>
    <cellStyle name="Normal 8 7 3" xfId="4919" xr:uid="{00000000-0005-0000-0000-0000FC230000}"/>
    <cellStyle name="Normal 8 7_4.2 kt. samtrygg 2010" xfId="10166" xr:uid="{00000000-0005-0000-0000-0000FD230000}"/>
    <cellStyle name="Normal 8 8" xfId="2780" xr:uid="{00000000-0005-0000-0000-0000FE230000}"/>
    <cellStyle name="Normal 8 8 2" xfId="4385" xr:uid="{00000000-0005-0000-0000-0000FF230000}"/>
    <cellStyle name="Normal 8 8 3" xfId="4897" xr:uid="{00000000-0005-0000-0000-000000240000}"/>
    <cellStyle name="Normal 8 8_4.2 kt. samtrygg 2010" xfId="8743" xr:uid="{00000000-0005-0000-0000-000001240000}"/>
    <cellStyle name="Normal 8 9" xfId="2781" xr:uid="{00000000-0005-0000-0000-000002240000}"/>
    <cellStyle name="Normal 8 9 2" xfId="4467" xr:uid="{00000000-0005-0000-0000-000003240000}"/>
    <cellStyle name="Normal 8 9 3" xfId="4977" xr:uid="{00000000-0005-0000-0000-000004240000}"/>
    <cellStyle name="Normal 8 9_4.2 kt. samtrygg 2010" xfId="9650" xr:uid="{00000000-0005-0000-0000-000005240000}"/>
    <cellStyle name="Normal 8_4.2 kt. samtrygg 2010" xfId="9091" xr:uid="{00000000-0005-0000-0000-000006240000}"/>
    <cellStyle name="Normal 80" xfId="5752" xr:uid="{00000000-0005-0000-0000-000007240000}"/>
    <cellStyle name="Normal 81" xfId="5417" xr:uid="{00000000-0005-0000-0000-000008240000}"/>
    <cellStyle name="Normal 82" xfId="5786" xr:uid="{00000000-0005-0000-0000-000009240000}"/>
    <cellStyle name="Normal 83" xfId="5644" xr:uid="{00000000-0005-0000-0000-00000A240000}"/>
    <cellStyle name="Normal 84" xfId="5891" xr:uid="{00000000-0005-0000-0000-00000B240000}"/>
    <cellStyle name="Normal 85" xfId="5642" xr:uid="{00000000-0005-0000-0000-00000C240000}"/>
    <cellStyle name="Normal 86" xfId="5807" xr:uid="{00000000-0005-0000-0000-00000D240000}"/>
    <cellStyle name="Normal 87" xfId="5948" xr:uid="{00000000-0005-0000-0000-00000E240000}"/>
    <cellStyle name="Normal 88" xfId="5638" xr:uid="{00000000-0005-0000-0000-00000F240000}"/>
    <cellStyle name="Normal 89" xfId="5636" xr:uid="{00000000-0005-0000-0000-000010240000}"/>
    <cellStyle name="Normal 9" xfId="4178" xr:uid="{00000000-0005-0000-0000-000011240000}"/>
    <cellStyle name="Normal 9 10" xfId="2783" xr:uid="{00000000-0005-0000-0000-000012240000}"/>
    <cellStyle name="Normal 9 10 2" xfId="4445" xr:uid="{00000000-0005-0000-0000-000013240000}"/>
    <cellStyle name="Normal 9 10 3" xfId="4955" xr:uid="{00000000-0005-0000-0000-000014240000}"/>
    <cellStyle name="Normal 9 10_4.2 kt. samtrygg 2010" xfId="9101" xr:uid="{00000000-0005-0000-0000-000015240000}"/>
    <cellStyle name="Normal 9 11" xfId="2784" xr:uid="{00000000-0005-0000-0000-000016240000}"/>
    <cellStyle name="Normal 9 11 2" xfId="4475" xr:uid="{00000000-0005-0000-0000-000017240000}"/>
    <cellStyle name="Normal 9 11 3" xfId="4984" xr:uid="{00000000-0005-0000-0000-000018240000}"/>
    <cellStyle name="Normal 9 11_4.2 kt. samtrygg 2010" xfId="8761" xr:uid="{00000000-0005-0000-0000-000019240000}"/>
    <cellStyle name="Normal 9 12" xfId="2785" xr:uid="{00000000-0005-0000-0000-00001A240000}"/>
    <cellStyle name="Normal 9 12 2" xfId="4505" xr:uid="{00000000-0005-0000-0000-00001B240000}"/>
    <cellStyle name="Normal 9 12 3" xfId="5013" xr:uid="{00000000-0005-0000-0000-00001C240000}"/>
    <cellStyle name="Normal 9 12_4.2 kt. samtrygg 2010" xfId="9821" xr:uid="{00000000-0005-0000-0000-00001D240000}"/>
    <cellStyle name="Normal 9 13" xfId="2786" xr:uid="{00000000-0005-0000-0000-00001E240000}"/>
    <cellStyle name="Normal 9 13 2" xfId="4535" xr:uid="{00000000-0005-0000-0000-00001F240000}"/>
    <cellStyle name="Normal 9 13 3" xfId="5042" xr:uid="{00000000-0005-0000-0000-000020240000}"/>
    <cellStyle name="Normal 9 13_4.2 kt. samtrygg 2010" xfId="9441" xr:uid="{00000000-0005-0000-0000-000021240000}"/>
    <cellStyle name="Normal 9 14" xfId="2787" xr:uid="{00000000-0005-0000-0000-000022240000}"/>
    <cellStyle name="Normal 9 14 2" xfId="4564" xr:uid="{00000000-0005-0000-0000-000023240000}"/>
    <cellStyle name="Normal 9 14 3" xfId="5070" xr:uid="{00000000-0005-0000-0000-000024240000}"/>
    <cellStyle name="Normal 9 14_4.2 kt. samtrygg 2010" xfId="9879" xr:uid="{00000000-0005-0000-0000-000025240000}"/>
    <cellStyle name="Normal 9 15" xfId="2788" xr:uid="{00000000-0005-0000-0000-000026240000}"/>
    <cellStyle name="Normal 9 15 2" xfId="4632" xr:uid="{00000000-0005-0000-0000-000027240000}"/>
    <cellStyle name="Normal 9 15 3" xfId="5135" xr:uid="{00000000-0005-0000-0000-000028240000}"/>
    <cellStyle name="Normal 9 15_4.2 kt. samtrygg 2010" xfId="9698" xr:uid="{00000000-0005-0000-0000-000029240000}"/>
    <cellStyle name="Normal 9 16" xfId="2789" xr:uid="{00000000-0005-0000-0000-00002A240000}"/>
    <cellStyle name="Normal 9 16 2" xfId="4638" xr:uid="{00000000-0005-0000-0000-00002B240000}"/>
    <cellStyle name="Normal 9 16 2 2" xfId="5646" xr:uid="{00000000-0005-0000-0000-00002C240000}"/>
    <cellStyle name="Normal 9 16 2 3" xfId="6023" xr:uid="{00000000-0005-0000-0000-00002D240000}"/>
    <cellStyle name="Normal 9 16 2 4" xfId="8461" xr:uid="{00000000-0005-0000-0000-00002E240000}"/>
    <cellStyle name="Normal 9 16 2_4.2 kt. samtrygg 2010" xfId="8718" xr:uid="{00000000-0005-0000-0000-00002F240000}"/>
    <cellStyle name="Normal 9 16 3" xfId="5141" xr:uid="{00000000-0005-0000-0000-000030240000}"/>
    <cellStyle name="Normal 9 16 3 2" xfId="5438" xr:uid="{00000000-0005-0000-0000-000031240000}"/>
    <cellStyle name="Normal 9 16 3 3" xfId="6084" xr:uid="{00000000-0005-0000-0000-000032240000}"/>
    <cellStyle name="Normal 9 16 3 4" xfId="8522" xr:uid="{00000000-0005-0000-0000-000033240000}"/>
    <cellStyle name="Normal 9 16 3_4.2 kt. samtrygg 2010" xfId="9488" xr:uid="{00000000-0005-0000-0000-000034240000}"/>
    <cellStyle name="Normal 9 16 4" xfId="5403" xr:uid="{00000000-0005-0000-0000-000035240000}"/>
    <cellStyle name="Normal 9 16 5" xfId="5523" xr:uid="{00000000-0005-0000-0000-000036240000}"/>
    <cellStyle name="Normal 9 16 6" xfId="5756" xr:uid="{00000000-0005-0000-0000-000037240000}"/>
    <cellStyle name="Normal 9 16 7" xfId="5825" xr:uid="{00000000-0005-0000-0000-000038240000}"/>
    <cellStyle name="Normal 9 16 8" xfId="5298" xr:uid="{00000000-0005-0000-0000-000039240000}"/>
    <cellStyle name="Normal 9 16 9" xfId="5264" xr:uid="{00000000-0005-0000-0000-00003A240000}"/>
    <cellStyle name="Normal 9 16_4.2 kt. samtrygg 2010" xfId="9068" xr:uid="{00000000-0005-0000-0000-00003B240000}"/>
    <cellStyle name="Normal 9 17" xfId="2790" xr:uid="{00000000-0005-0000-0000-00003C240000}"/>
    <cellStyle name="Normal 9 17 2" xfId="4682" xr:uid="{00000000-0005-0000-0000-00003D240000}"/>
    <cellStyle name="Normal 9 17 3" xfId="5183" xr:uid="{00000000-0005-0000-0000-00003E240000}"/>
    <cellStyle name="Normal 9 17_4.2 kt. samtrygg 2010" xfId="10085" xr:uid="{00000000-0005-0000-0000-00003F240000}"/>
    <cellStyle name="Normal 9 18" xfId="3299" xr:uid="{00000000-0005-0000-0000-000040240000}"/>
    <cellStyle name="Normal 9 18 2" xfId="4698" xr:uid="{00000000-0005-0000-0000-000041240000}"/>
    <cellStyle name="Normal 9 18 3" xfId="5199" xr:uid="{00000000-0005-0000-0000-000042240000}"/>
    <cellStyle name="Normal 9 18_4.2 kt. samtrygg 2010" xfId="9659" xr:uid="{00000000-0005-0000-0000-000043240000}"/>
    <cellStyle name="Normal 9 19" xfId="3520" xr:uid="{00000000-0005-0000-0000-000044240000}"/>
    <cellStyle name="Normal 9 2" xfId="2782" xr:uid="{00000000-0005-0000-0000-000045240000}"/>
    <cellStyle name="Normal 9 2 2" xfId="4215" xr:uid="{00000000-0005-0000-0000-000046240000}"/>
    <cellStyle name="Normal 9 2 2 2" xfId="5444" xr:uid="{00000000-0005-0000-0000-000047240000}"/>
    <cellStyle name="Normal 9 2 2 3" xfId="5986" xr:uid="{00000000-0005-0000-0000-000048240000}"/>
    <cellStyle name="Normal 9 2 2 4" xfId="8425" xr:uid="{00000000-0005-0000-0000-000049240000}"/>
    <cellStyle name="Normal 9 2 2_4.2 kt. samtrygg 2010" xfId="9579" xr:uid="{00000000-0005-0000-0000-00004A240000}"/>
    <cellStyle name="Normal 9 2 3" xfId="4732" xr:uid="{00000000-0005-0000-0000-00004B240000}"/>
    <cellStyle name="Normal 9 2 3 2" xfId="5449" xr:uid="{00000000-0005-0000-0000-00004C240000}"/>
    <cellStyle name="Normal 9 2 3 3" xfId="6048" xr:uid="{00000000-0005-0000-0000-00004D240000}"/>
    <cellStyle name="Normal 9 2 3 4" xfId="8486" xr:uid="{00000000-0005-0000-0000-00004E240000}"/>
    <cellStyle name="Normal 9 2 3_4.2 kt. samtrygg 2010" xfId="9558" xr:uid="{00000000-0005-0000-0000-00004F240000}"/>
    <cellStyle name="Normal 9 2 4" xfId="5936" xr:uid="{00000000-0005-0000-0000-000050240000}"/>
    <cellStyle name="Normal 9 2 5" xfId="5596" xr:uid="{00000000-0005-0000-0000-000051240000}"/>
    <cellStyle name="Normal 9 2 6" xfId="5667" xr:uid="{00000000-0005-0000-0000-000052240000}"/>
    <cellStyle name="Normal 9 2 7" xfId="5534" xr:uid="{00000000-0005-0000-0000-000053240000}"/>
    <cellStyle name="Normal 9 2 8" xfId="5399" xr:uid="{00000000-0005-0000-0000-000054240000}"/>
    <cellStyle name="Normal 9 2 9" xfId="5548" xr:uid="{00000000-0005-0000-0000-000055240000}"/>
    <cellStyle name="Normal 9 2_4.2 kt. samtrygg 2010" xfId="9511" xr:uid="{00000000-0005-0000-0000-000056240000}"/>
    <cellStyle name="Normal 9 20" xfId="3740" xr:uid="{00000000-0005-0000-0000-000057240000}"/>
    <cellStyle name="Normal 9 21" xfId="3920" xr:uid="{00000000-0005-0000-0000-000058240000}"/>
    <cellStyle name="Normal 9 22" xfId="4089" xr:uid="{00000000-0005-0000-0000-000059240000}"/>
    <cellStyle name="Normal 9 23" xfId="4147" xr:uid="{00000000-0005-0000-0000-00005A240000}"/>
    <cellStyle name="Normal 9 24" xfId="5358" xr:uid="{00000000-0005-0000-0000-00005B240000}"/>
    <cellStyle name="Normal 9 3" xfId="2792" xr:uid="{00000000-0005-0000-0000-00005C240000}"/>
    <cellStyle name="Normal 9 3 2" xfId="4247" xr:uid="{00000000-0005-0000-0000-00005D240000}"/>
    <cellStyle name="Normal 9 3 3" xfId="4762" xr:uid="{00000000-0005-0000-0000-00005E240000}"/>
    <cellStyle name="Normal 9 3_4.2 kt. samtrygg 2010" xfId="9955" xr:uid="{00000000-0005-0000-0000-00005F240000}"/>
    <cellStyle name="Normal 9 4" xfId="2793" xr:uid="{00000000-0005-0000-0000-000060240000}"/>
    <cellStyle name="Normal 9 4 2" xfId="4278" xr:uid="{00000000-0005-0000-0000-000061240000}"/>
    <cellStyle name="Normal 9 4 3" xfId="4793" xr:uid="{00000000-0005-0000-0000-000062240000}"/>
    <cellStyle name="Normal 9 4_4.2 kt. samtrygg 2010" xfId="10038" xr:uid="{00000000-0005-0000-0000-000063240000}"/>
    <cellStyle name="Normal 9 5" xfId="2794" xr:uid="{00000000-0005-0000-0000-000064240000}"/>
    <cellStyle name="Normal 9 5 2" xfId="4295" xr:uid="{00000000-0005-0000-0000-000065240000}"/>
    <cellStyle name="Normal 9 5 3" xfId="4810" xr:uid="{00000000-0005-0000-0000-000066240000}"/>
    <cellStyle name="Normal 9 5_4.2 kt. samtrygg 2010" xfId="9656" xr:uid="{00000000-0005-0000-0000-000067240000}"/>
    <cellStyle name="Normal 9 6" xfId="2795" xr:uid="{00000000-0005-0000-0000-000068240000}"/>
    <cellStyle name="Normal 9 6 2" xfId="4292" xr:uid="{00000000-0005-0000-0000-000069240000}"/>
    <cellStyle name="Normal 9 6 3" xfId="4807" xr:uid="{00000000-0005-0000-0000-00006A240000}"/>
    <cellStyle name="Normal 9 6_4.2 kt. samtrygg 2010" xfId="8779" xr:uid="{00000000-0005-0000-0000-00006B240000}"/>
    <cellStyle name="Normal 9 7" xfId="2796" xr:uid="{00000000-0005-0000-0000-00006C240000}"/>
    <cellStyle name="Normal 9 7 2" xfId="4354" xr:uid="{00000000-0005-0000-0000-00006D240000}"/>
    <cellStyle name="Normal 9 7 3" xfId="4867" xr:uid="{00000000-0005-0000-0000-00006E240000}"/>
    <cellStyle name="Normal 9 7_4.2 kt. samtrygg 2010" xfId="9875" xr:uid="{00000000-0005-0000-0000-00006F240000}"/>
    <cellStyle name="Normal 9 8" xfId="2797" xr:uid="{00000000-0005-0000-0000-000070240000}"/>
    <cellStyle name="Normal 9 8 2" xfId="4291" xr:uid="{00000000-0005-0000-0000-000071240000}"/>
    <cellStyle name="Normal 9 8 3" xfId="4806" xr:uid="{00000000-0005-0000-0000-000072240000}"/>
    <cellStyle name="Normal 9 8_4.2 kt. samtrygg 2010" xfId="9979" xr:uid="{00000000-0005-0000-0000-000073240000}"/>
    <cellStyle name="Normal 9 9" xfId="2798" xr:uid="{00000000-0005-0000-0000-000074240000}"/>
    <cellStyle name="Normal 9 9 2" xfId="4414" xr:uid="{00000000-0005-0000-0000-000075240000}"/>
    <cellStyle name="Normal 9 9 3" xfId="4925" xr:uid="{00000000-0005-0000-0000-000076240000}"/>
    <cellStyle name="Normal 9 9_4.2 kt. samtrygg 2010" xfId="9802" xr:uid="{00000000-0005-0000-0000-000077240000}"/>
    <cellStyle name="Normal 9_4.2 kt. samtrygg 2010" xfId="9278" xr:uid="{00000000-0005-0000-0000-000078240000}"/>
    <cellStyle name="Normal 90" xfId="5635" xr:uid="{00000000-0005-0000-0000-000079240000}"/>
    <cellStyle name="Normal 91" xfId="5751" xr:uid="{00000000-0005-0000-0000-00007A240000}"/>
    <cellStyle name="Normal 92" xfId="5633" xr:uid="{00000000-0005-0000-0000-00007B240000}"/>
    <cellStyle name="Normal 93" xfId="5782" xr:uid="{00000000-0005-0000-0000-00007C240000}"/>
    <cellStyle name="Normal 94" xfId="5630" xr:uid="{00000000-0005-0000-0000-00007D240000}"/>
    <cellStyle name="Normal 95" xfId="5683" xr:uid="{00000000-0005-0000-0000-00007E240000}"/>
    <cellStyle name="Normal 96" xfId="5716" xr:uid="{00000000-0005-0000-0000-00007F240000}"/>
    <cellStyle name="Normal 97" xfId="5428" xr:uid="{00000000-0005-0000-0000-000080240000}"/>
    <cellStyle name="Normal 98" xfId="5810" xr:uid="{00000000-0005-0000-0000-000081240000}"/>
    <cellStyle name="Normal 99" xfId="5882" xr:uid="{00000000-0005-0000-0000-000082240000}"/>
    <cellStyle name="Normal_BLS81.XLS" xfId="43" xr:uid="{00000000-0005-0000-0000-000084240000}"/>
    <cellStyle name="Normal_BLS81.XLS 2" xfId="5983" xr:uid="{00000000-0005-0000-0000-000085240000}"/>
    <cellStyle name="Normal_BLS81.XLS 3" xfId="5539" xr:uid="{00000000-0005-0000-0000-000086240000}"/>
    <cellStyle name="Normal_Sheet1" xfId="44" xr:uid="{00000000-0005-0000-0000-000087240000}"/>
    <cellStyle name="Normal." xfId="7405" xr:uid="{00000000-0005-0000-0000-000083240000}"/>
    <cellStyle name="Note" xfId="16" builtinId="10" customBuiltin="1"/>
    <cellStyle name="Note 10" xfId="417" xr:uid="{00000000-0005-0000-0000-000089240000}"/>
    <cellStyle name="Note 11" xfId="458" xr:uid="{00000000-0005-0000-0000-00008A240000}"/>
    <cellStyle name="Note 12" xfId="499" xr:uid="{00000000-0005-0000-0000-00008B240000}"/>
    <cellStyle name="Note 13" xfId="540" xr:uid="{00000000-0005-0000-0000-00008C240000}"/>
    <cellStyle name="Note 14" xfId="581" xr:uid="{00000000-0005-0000-0000-00008D240000}"/>
    <cellStyle name="Note 15" xfId="622" xr:uid="{00000000-0005-0000-0000-00008E240000}"/>
    <cellStyle name="Note 16" xfId="663" xr:uid="{00000000-0005-0000-0000-00008F240000}"/>
    <cellStyle name="Note 17" xfId="704" xr:uid="{00000000-0005-0000-0000-000090240000}"/>
    <cellStyle name="Note 18" xfId="745" xr:uid="{00000000-0005-0000-0000-000091240000}"/>
    <cellStyle name="Note 19" xfId="786" xr:uid="{00000000-0005-0000-0000-000092240000}"/>
    <cellStyle name="Note 2" xfId="82" xr:uid="{00000000-0005-0000-0000-000093240000}"/>
    <cellStyle name="Note 2 2" xfId="2806" xr:uid="{00000000-0005-0000-0000-000094240000}"/>
    <cellStyle name="Note 2 3" xfId="3322" xr:uid="{00000000-0005-0000-0000-000095240000}"/>
    <cellStyle name="Note 2 4" xfId="3543" xr:uid="{00000000-0005-0000-0000-000096240000}"/>
    <cellStyle name="Note 2 5" xfId="3763" xr:uid="{00000000-0005-0000-0000-000097240000}"/>
    <cellStyle name="Note 2 6" xfId="3938" xr:uid="{00000000-0005-0000-0000-000098240000}"/>
    <cellStyle name="Note 2 7" xfId="4106" xr:uid="{00000000-0005-0000-0000-000099240000}"/>
    <cellStyle name="Note 2 8" xfId="4149" xr:uid="{00000000-0005-0000-0000-00009A240000}"/>
    <cellStyle name="Note 2 9" xfId="5259" xr:uid="{00000000-0005-0000-0000-00009B240000}"/>
    <cellStyle name="Note 2_4.2 kt. samtrygg 2010" xfId="8926" xr:uid="{00000000-0005-0000-0000-00009C240000}"/>
    <cellStyle name="Note 20" xfId="827" xr:uid="{00000000-0005-0000-0000-00009D240000}"/>
    <cellStyle name="Note 21" xfId="868" xr:uid="{00000000-0005-0000-0000-00009E240000}"/>
    <cellStyle name="Note 22" xfId="909" xr:uid="{00000000-0005-0000-0000-00009F240000}"/>
    <cellStyle name="Note 23" xfId="950" xr:uid="{00000000-0005-0000-0000-0000A0240000}"/>
    <cellStyle name="Note 24" xfId="991" xr:uid="{00000000-0005-0000-0000-0000A1240000}"/>
    <cellStyle name="Note 25" xfId="1032" xr:uid="{00000000-0005-0000-0000-0000A2240000}"/>
    <cellStyle name="Note 26" xfId="1073" xr:uid="{00000000-0005-0000-0000-0000A3240000}"/>
    <cellStyle name="Note 27" xfId="1114" xr:uid="{00000000-0005-0000-0000-0000A4240000}"/>
    <cellStyle name="Note 28" xfId="1150" xr:uid="{00000000-0005-0000-0000-0000A5240000}"/>
    <cellStyle name="Note 29" xfId="1196" xr:uid="{00000000-0005-0000-0000-0000A6240000}"/>
    <cellStyle name="Note 3" xfId="130" xr:uid="{00000000-0005-0000-0000-0000A7240000}"/>
    <cellStyle name="Note 3 2" xfId="2808" xr:uid="{00000000-0005-0000-0000-0000A8240000}"/>
    <cellStyle name="Note 3 3" xfId="3324" xr:uid="{00000000-0005-0000-0000-0000A9240000}"/>
    <cellStyle name="Note 3 4" xfId="3545" xr:uid="{00000000-0005-0000-0000-0000AA240000}"/>
    <cellStyle name="Note 3 5" xfId="3765" xr:uid="{00000000-0005-0000-0000-0000AB240000}"/>
    <cellStyle name="Note 3 6" xfId="3940" xr:uid="{00000000-0005-0000-0000-0000AC240000}"/>
    <cellStyle name="Note 3 7" xfId="4108" xr:uid="{00000000-0005-0000-0000-0000AD240000}"/>
    <cellStyle name="Note 3 8" xfId="4150" xr:uid="{00000000-0005-0000-0000-0000AE240000}"/>
    <cellStyle name="Note 3_4.2 kt. samtrygg 2010" xfId="10169" xr:uid="{00000000-0005-0000-0000-0000AF240000}"/>
    <cellStyle name="Note 30" xfId="1236" xr:uid="{00000000-0005-0000-0000-0000B0240000}"/>
    <cellStyle name="Note 31" xfId="1279" xr:uid="{00000000-0005-0000-0000-0000B1240000}"/>
    <cellStyle name="Note 32" xfId="1320" xr:uid="{00000000-0005-0000-0000-0000B2240000}"/>
    <cellStyle name="Note 33" xfId="1357" xr:uid="{00000000-0005-0000-0000-0000B3240000}"/>
    <cellStyle name="Note 34" xfId="1402" xr:uid="{00000000-0005-0000-0000-0000B4240000}"/>
    <cellStyle name="Note 35" xfId="1443" xr:uid="{00000000-0005-0000-0000-0000B5240000}"/>
    <cellStyle name="Note 36" xfId="1483" xr:uid="{00000000-0005-0000-0000-0000B6240000}"/>
    <cellStyle name="Note 37" xfId="1525" xr:uid="{00000000-0005-0000-0000-0000B7240000}"/>
    <cellStyle name="Note 38" xfId="1566" xr:uid="{00000000-0005-0000-0000-0000B8240000}"/>
    <cellStyle name="Note 39" xfId="1607" xr:uid="{00000000-0005-0000-0000-0000B9240000}"/>
    <cellStyle name="Note 4" xfId="171" xr:uid="{00000000-0005-0000-0000-0000BA240000}"/>
    <cellStyle name="Note 4 2" xfId="2810" xr:uid="{00000000-0005-0000-0000-0000BB240000}"/>
    <cellStyle name="Note 4 3" xfId="3326" xr:uid="{00000000-0005-0000-0000-0000BC240000}"/>
    <cellStyle name="Note 4 4" xfId="3547" xr:uid="{00000000-0005-0000-0000-0000BD240000}"/>
    <cellStyle name="Note 4 5" xfId="3767" xr:uid="{00000000-0005-0000-0000-0000BE240000}"/>
    <cellStyle name="Note 4 6" xfId="3941" xr:uid="{00000000-0005-0000-0000-0000BF240000}"/>
    <cellStyle name="Note 4 7" xfId="4109" xr:uid="{00000000-0005-0000-0000-0000C0240000}"/>
    <cellStyle name="Note 4 8" xfId="4151" xr:uid="{00000000-0005-0000-0000-0000C1240000}"/>
    <cellStyle name="Note 4_4.2 kt. samtrygg 2010" xfId="8951" xr:uid="{00000000-0005-0000-0000-0000C2240000}"/>
    <cellStyle name="Note 40" xfId="1648" xr:uid="{00000000-0005-0000-0000-0000C3240000}"/>
    <cellStyle name="Note 41" xfId="1689" xr:uid="{00000000-0005-0000-0000-0000C4240000}"/>
    <cellStyle name="Note 42" xfId="1722" xr:uid="{00000000-0005-0000-0000-0000C5240000}"/>
    <cellStyle name="Note 42 2" xfId="5896" xr:uid="{00000000-0005-0000-0000-0000C6240000}"/>
    <cellStyle name="Note 42 3" xfId="5966" xr:uid="{00000000-0005-0000-0000-0000C7240000}"/>
    <cellStyle name="Note 42 3 2" xfId="6108" xr:uid="{00000000-0005-0000-0000-0000C8240000}"/>
    <cellStyle name="Note 42 3_4.2 kt. samtrygg 2010" xfId="9308" xr:uid="{00000000-0005-0000-0000-0000C9240000}"/>
    <cellStyle name="Note 42 4" xfId="8553" xr:uid="{00000000-0005-0000-0000-0000CA240000}"/>
    <cellStyle name="Note 42_4.2 kt. samtrygg 2010" xfId="9950" xr:uid="{00000000-0005-0000-0000-0000CB240000}"/>
    <cellStyle name="Note 43" xfId="1764" xr:uid="{00000000-0005-0000-0000-0000CC240000}"/>
    <cellStyle name="Note 43 2" xfId="5912" xr:uid="{00000000-0005-0000-0000-0000CD240000}"/>
    <cellStyle name="Note 43 3" xfId="5968" xr:uid="{00000000-0005-0000-0000-0000CE240000}"/>
    <cellStyle name="Note 43 3 2" xfId="6110" xr:uid="{00000000-0005-0000-0000-0000CF240000}"/>
    <cellStyle name="Note 43 3_4.2 kt. samtrygg 2010" xfId="10191" xr:uid="{00000000-0005-0000-0000-0000D0240000}"/>
    <cellStyle name="Note 43 4" xfId="8556" xr:uid="{00000000-0005-0000-0000-0000D1240000}"/>
    <cellStyle name="Note 43_4.2 kt. samtrygg 2010" xfId="9601" xr:uid="{00000000-0005-0000-0000-0000D2240000}"/>
    <cellStyle name="Note 44" xfId="2805" xr:uid="{00000000-0005-0000-0000-0000D3240000}"/>
    <cellStyle name="Note 44 2" xfId="5690" xr:uid="{00000000-0005-0000-0000-0000D4240000}"/>
    <cellStyle name="Note 44 3" xfId="5970" xr:uid="{00000000-0005-0000-0000-0000D5240000}"/>
    <cellStyle name="Note 44 3 2" xfId="6112" xr:uid="{00000000-0005-0000-0000-0000D6240000}"/>
    <cellStyle name="Note 44 3_4.2 kt. samtrygg 2010" xfId="9003" xr:uid="{00000000-0005-0000-0000-0000D7240000}"/>
    <cellStyle name="Note 44 4" xfId="8551" xr:uid="{00000000-0005-0000-0000-0000D8240000}"/>
    <cellStyle name="Note 44_4.2 kt. samtrygg 2010" xfId="9594" xr:uid="{00000000-0005-0000-0000-0000D9240000}"/>
    <cellStyle name="Note 45" xfId="3321" xr:uid="{00000000-0005-0000-0000-0000DA240000}"/>
    <cellStyle name="Note 45 2" xfId="5265" xr:uid="{00000000-0005-0000-0000-0000DB240000}"/>
    <cellStyle name="Note 45 3" xfId="5972" xr:uid="{00000000-0005-0000-0000-0000DC240000}"/>
    <cellStyle name="Note 45 3 2" xfId="6114" xr:uid="{00000000-0005-0000-0000-0000DD240000}"/>
    <cellStyle name="Note 45 3_4.2 kt. samtrygg 2010" xfId="8734" xr:uid="{00000000-0005-0000-0000-0000DE240000}"/>
    <cellStyle name="Note 45 4" xfId="8559" xr:uid="{00000000-0005-0000-0000-0000DF240000}"/>
    <cellStyle name="Note 45_4.2 kt. samtrygg 2010" xfId="8673" xr:uid="{00000000-0005-0000-0000-0000E0240000}"/>
    <cellStyle name="Note 46" xfId="3542" xr:uid="{00000000-0005-0000-0000-0000E1240000}"/>
    <cellStyle name="Note 46 2" xfId="5359" xr:uid="{00000000-0005-0000-0000-0000E2240000}"/>
    <cellStyle name="Note 46 3" xfId="5974" xr:uid="{00000000-0005-0000-0000-0000E3240000}"/>
    <cellStyle name="Note 46 3 2" xfId="6116" xr:uid="{00000000-0005-0000-0000-0000E4240000}"/>
    <cellStyle name="Note 46 3_4.2 kt. samtrygg 2010" xfId="8905" xr:uid="{00000000-0005-0000-0000-0000E5240000}"/>
    <cellStyle name="Note 46 4" xfId="8562" xr:uid="{00000000-0005-0000-0000-0000E6240000}"/>
    <cellStyle name="Note 46_4.2 kt. samtrygg 2010" xfId="9795" xr:uid="{00000000-0005-0000-0000-0000E7240000}"/>
    <cellStyle name="Note 47" xfId="3762" xr:uid="{00000000-0005-0000-0000-0000E8240000}"/>
    <cellStyle name="Note 47 2" xfId="5381" xr:uid="{00000000-0005-0000-0000-0000E9240000}"/>
    <cellStyle name="Note 47 3" xfId="5976" xr:uid="{00000000-0005-0000-0000-0000EA240000}"/>
    <cellStyle name="Note 47 3 2" xfId="6118" xr:uid="{00000000-0005-0000-0000-0000EB240000}"/>
    <cellStyle name="Note 47 3_4.2 kt. samtrygg 2010" xfId="8840" xr:uid="{00000000-0005-0000-0000-0000EC240000}"/>
    <cellStyle name="Note 47 4" xfId="8557" xr:uid="{00000000-0005-0000-0000-0000ED240000}"/>
    <cellStyle name="Note 47_4.2 kt. samtrygg 2010" xfId="9741" xr:uid="{00000000-0005-0000-0000-0000EE240000}"/>
    <cellStyle name="Note 48" xfId="3937" xr:uid="{00000000-0005-0000-0000-0000EF240000}"/>
    <cellStyle name="Note 48 2" xfId="5263" xr:uid="{00000000-0005-0000-0000-0000F0240000}"/>
    <cellStyle name="Note 48 3" xfId="5978" xr:uid="{00000000-0005-0000-0000-0000F1240000}"/>
    <cellStyle name="Note 48 3 2" xfId="6120" xr:uid="{00000000-0005-0000-0000-0000F2240000}"/>
    <cellStyle name="Note 48 3_4.2 kt. samtrygg 2010" xfId="9684" xr:uid="{00000000-0005-0000-0000-0000F3240000}"/>
    <cellStyle name="Note 48 4" xfId="8560" xr:uid="{00000000-0005-0000-0000-0000F4240000}"/>
    <cellStyle name="Note 48_4.2 kt. samtrygg 2010" xfId="9461" xr:uid="{00000000-0005-0000-0000-0000F5240000}"/>
    <cellStyle name="Note 49" xfId="4105" xr:uid="{00000000-0005-0000-0000-0000F6240000}"/>
    <cellStyle name="Note 49 2" xfId="5687" xr:uid="{00000000-0005-0000-0000-0000F7240000}"/>
    <cellStyle name="Note 49 3" xfId="5980" xr:uid="{00000000-0005-0000-0000-0000F8240000}"/>
    <cellStyle name="Note 49 3 2" xfId="6122" xr:uid="{00000000-0005-0000-0000-0000F9240000}"/>
    <cellStyle name="Note 49 3_4.2 kt. samtrygg 2010" xfId="9920" xr:uid="{00000000-0005-0000-0000-0000FA240000}"/>
    <cellStyle name="Note 49 4" xfId="8552" xr:uid="{00000000-0005-0000-0000-0000FB240000}"/>
    <cellStyle name="Note 49_4.2 kt. samtrygg 2010" xfId="9707" xr:uid="{00000000-0005-0000-0000-0000FC240000}"/>
    <cellStyle name="Note 5" xfId="212" xr:uid="{00000000-0005-0000-0000-0000FD240000}"/>
    <cellStyle name="Note 5 2" xfId="2812" xr:uid="{00000000-0005-0000-0000-0000FE240000}"/>
    <cellStyle name="Note 5 3" xfId="3328" xr:uid="{00000000-0005-0000-0000-0000FF240000}"/>
    <cellStyle name="Note 5 4" xfId="3549" xr:uid="{00000000-0005-0000-0000-000000250000}"/>
    <cellStyle name="Note 5 5" xfId="3769" xr:uid="{00000000-0005-0000-0000-000001250000}"/>
    <cellStyle name="Note 5 6" xfId="3943" xr:uid="{00000000-0005-0000-0000-000002250000}"/>
    <cellStyle name="Note 5 7" xfId="4111" xr:uid="{00000000-0005-0000-0000-000003250000}"/>
    <cellStyle name="Note 5 8" xfId="4152" xr:uid="{00000000-0005-0000-0000-000004250000}"/>
    <cellStyle name="Note 5_4.2 kt. samtrygg 2010" xfId="9033" xr:uid="{00000000-0005-0000-0000-000005250000}"/>
    <cellStyle name="Note 50" xfId="4148" xr:uid="{00000000-0005-0000-0000-000006250000}"/>
    <cellStyle name="Note 50 2" xfId="5811" xr:uid="{00000000-0005-0000-0000-000007250000}"/>
    <cellStyle name="Note 50 3" xfId="5982" xr:uid="{00000000-0005-0000-0000-000008250000}"/>
    <cellStyle name="Note 50 3 2" xfId="6124" xr:uid="{00000000-0005-0000-0000-000009250000}"/>
    <cellStyle name="Note 50 3_4.2 kt. samtrygg 2010" xfId="9634" xr:uid="{00000000-0005-0000-0000-00000A250000}"/>
    <cellStyle name="Note 50 4" xfId="8550" xr:uid="{00000000-0005-0000-0000-00000B250000}"/>
    <cellStyle name="Note 50_4.2 kt. samtrygg 2010" xfId="8624" xr:uid="{00000000-0005-0000-0000-00000C250000}"/>
    <cellStyle name="Note 6" xfId="253" xr:uid="{00000000-0005-0000-0000-00000D250000}"/>
    <cellStyle name="Note 7" xfId="294" xr:uid="{00000000-0005-0000-0000-00000E250000}"/>
    <cellStyle name="Note 8" xfId="335" xr:uid="{00000000-0005-0000-0000-00000F250000}"/>
    <cellStyle name="Note 9" xfId="376" xr:uid="{00000000-0005-0000-0000-000010250000}"/>
    <cellStyle name="Output" xfId="11" builtinId="21" customBuiltin="1"/>
    <cellStyle name="Output 10" xfId="418" xr:uid="{00000000-0005-0000-0000-000012250000}"/>
    <cellStyle name="Output 10 2" xfId="7406" xr:uid="{00000000-0005-0000-0000-000013250000}"/>
    <cellStyle name="Output 10_4.2 kt. samtrygg 2010" xfId="9285" xr:uid="{00000000-0005-0000-0000-000014250000}"/>
    <cellStyle name="Output 11" xfId="459" xr:uid="{00000000-0005-0000-0000-000015250000}"/>
    <cellStyle name="Output 11 2" xfId="7407" xr:uid="{00000000-0005-0000-0000-000016250000}"/>
    <cellStyle name="Output 11_4.2 kt. samtrygg 2010" xfId="9395" xr:uid="{00000000-0005-0000-0000-000017250000}"/>
    <cellStyle name="Output 12" xfId="500" xr:uid="{00000000-0005-0000-0000-000018250000}"/>
    <cellStyle name="Output 12 2" xfId="7408" xr:uid="{00000000-0005-0000-0000-000019250000}"/>
    <cellStyle name="Output 12_4.2 kt. samtrygg 2010" xfId="8670" xr:uid="{00000000-0005-0000-0000-00001A250000}"/>
    <cellStyle name="Output 13" xfId="541" xr:uid="{00000000-0005-0000-0000-00001B250000}"/>
    <cellStyle name="Output 13 2" xfId="7409" xr:uid="{00000000-0005-0000-0000-00001C250000}"/>
    <cellStyle name="Output 13_4.2 kt. samtrygg 2010" xfId="8921" xr:uid="{00000000-0005-0000-0000-00001D250000}"/>
    <cellStyle name="Output 14" xfId="582" xr:uid="{00000000-0005-0000-0000-00001E250000}"/>
    <cellStyle name="Output 14 2" xfId="7410" xr:uid="{00000000-0005-0000-0000-00001F250000}"/>
    <cellStyle name="Output 14 3" xfId="7632" xr:uid="{00000000-0005-0000-0000-000020250000}"/>
    <cellStyle name="Output 14_4.2 kt. samtrygg 2010" xfId="9074" xr:uid="{00000000-0005-0000-0000-000021250000}"/>
    <cellStyle name="Output 15" xfId="623" xr:uid="{00000000-0005-0000-0000-000022250000}"/>
    <cellStyle name="Output 15 2" xfId="7411" xr:uid="{00000000-0005-0000-0000-000023250000}"/>
    <cellStyle name="Output 15 3" xfId="7665" xr:uid="{00000000-0005-0000-0000-000024250000}"/>
    <cellStyle name="Output 15_4.2 kt. samtrygg 2010" xfId="10182" xr:uid="{00000000-0005-0000-0000-000025250000}"/>
    <cellStyle name="Output 16" xfId="664" xr:uid="{00000000-0005-0000-0000-000026250000}"/>
    <cellStyle name="Output 16 2" xfId="7412" xr:uid="{00000000-0005-0000-0000-000027250000}"/>
    <cellStyle name="Output 16 3" xfId="7698" xr:uid="{00000000-0005-0000-0000-000028250000}"/>
    <cellStyle name="Output 16_4.2 kt. samtrygg 2010" xfId="9638" xr:uid="{00000000-0005-0000-0000-000029250000}"/>
    <cellStyle name="Output 17" xfId="705" xr:uid="{00000000-0005-0000-0000-00002A250000}"/>
    <cellStyle name="Output 17 2" xfId="7413" xr:uid="{00000000-0005-0000-0000-00002B250000}"/>
    <cellStyle name="Output 17 3" xfId="7731" xr:uid="{00000000-0005-0000-0000-00002C250000}"/>
    <cellStyle name="Output 17_4.2 kt. samtrygg 2010" xfId="8716" xr:uid="{00000000-0005-0000-0000-00002D250000}"/>
    <cellStyle name="Output 18" xfId="746" xr:uid="{00000000-0005-0000-0000-00002E250000}"/>
    <cellStyle name="Output 18 2" xfId="7414" xr:uid="{00000000-0005-0000-0000-00002F250000}"/>
    <cellStyle name="Output 18 3" xfId="7764" xr:uid="{00000000-0005-0000-0000-000030250000}"/>
    <cellStyle name="Output 18_4.2 kt. samtrygg 2010" xfId="8631" xr:uid="{00000000-0005-0000-0000-000031250000}"/>
    <cellStyle name="Output 19" xfId="787" xr:uid="{00000000-0005-0000-0000-000032250000}"/>
    <cellStyle name="Output 19 2" xfId="7415" xr:uid="{00000000-0005-0000-0000-000033250000}"/>
    <cellStyle name="Output 19 3" xfId="7797" xr:uid="{00000000-0005-0000-0000-000034250000}"/>
    <cellStyle name="Output 19_4.2 kt. samtrygg 2010" xfId="9657" xr:uid="{00000000-0005-0000-0000-000035250000}"/>
    <cellStyle name="Output 2" xfId="83" xr:uid="{00000000-0005-0000-0000-000036250000}"/>
    <cellStyle name="Output 2 10" xfId="6216" xr:uid="{00000000-0005-0000-0000-000037250000}"/>
    <cellStyle name="Output 2 11" xfId="7416" xr:uid="{00000000-0005-0000-0000-000038250000}"/>
    <cellStyle name="Output 2 2" xfId="2814" xr:uid="{00000000-0005-0000-0000-000039250000}"/>
    <cellStyle name="Output 2 2 2" xfId="6217" xr:uid="{00000000-0005-0000-0000-00003A250000}"/>
    <cellStyle name="Output 2 2 3" xfId="7417" xr:uid="{00000000-0005-0000-0000-00003B250000}"/>
    <cellStyle name="Output 2 2_4.2 kt. samtrygg 2010" xfId="9817" xr:uid="{00000000-0005-0000-0000-00003C250000}"/>
    <cellStyle name="Output 2 3" xfId="3330" xr:uid="{00000000-0005-0000-0000-00003D250000}"/>
    <cellStyle name="Output 2 3 2" xfId="6218" xr:uid="{00000000-0005-0000-0000-00003E250000}"/>
    <cellStyle name="Output 2 3 3" xfId="7418" xr:uid="{00000000-0005-0000-0000-00003F250000}"/>
    <cellStyle name="Output 2 3_4.2 kt. samtrygg 2010" xfId="9700" xr:uid="{00000000-0005-0000-0000-000040250000}"/>
    <cellStyle name="Output 2 4" xfId="3551" xr:uid="{00000000-0005-0000-0000-000041250000}"/>
    <cellStyle name="Output 2 4 2" xfId="7419" xr:uid="{00000000-0005-0000-0000-000042250000}"/>
    <cellStyle name="Output 2 4_4.2 kt. samtrygg 2010" xfId="9804" xr:uid="{00000000-0005-0000-0000-000043250000}"/>
    <cellStyle name="Output 2 5" xfId="3771" xr:uid="{00000000-0005-0000-0000-000044250000}"/>
    <cellStyle name="Output 2 5 2" xfId="7420" xr:uid="{00000000-0005-0000-0000-000045250000}"/>
    <cellStyle name="Output 2 5_4.2 kt. samtrygg 2010" xfId="9944" xr:uid="{00000000-0005-0000-0000-000046250000}"/>
    <cellStyle name="Output 2 6" xfId="3945" xr:uid="{00000000-0005-0000-0000-000047250000}"/>
    <cellStyle name="Output 2 7" xfId="4113" xr:uid="{00000000-0005-0000-0000-000048250000}"/>
    <cellStyle name="Output 2 8" xfId="4154" xr:uid="{00000000-0005-0000-0000-000049250000}"/>
    <cellStyle name="Output 2 9" xfId="5605" xr:uid="{00000000-0005-0000-0000-00004A250000}"/>
    <cellStyle name="Output 2_4.2 kt. samtrygg 2010" xfId="9046" xr:uid="{00000000-0005-0000-0000-00004B250000}"/>
    <cellStyle name="Output 20" xfId="828" xr:uid="{00000000-0005-0000-0000-00004C250000}"/>
    <cellStyle name="Output 20 2" xfId="7421" xr:uid="{00000000-0005-0000-0000-00004D250000}"/>
    <cellStyle name="Output 20 3" xfId="7830" xr:uid="{00000000-0005-0000-0000-00004E250000}"/>
    <cellStyle name="Output 20_4.2 kt. samtrygg 2010" xfId="8596" xr:uid="{00000000-0005-0000-0000-00004F250000}"/>
    <cellStyle name="Output 21" xfId="869" xr:uid="{00000000-0005-0000-0000-000050250000}"/>
    <cellStyle name="Output 21 2" xfId="7422" xr:uid="{00000000-0005-0000-0000-000051250000}"/>
    <cellStyle name="Output 21 3" xfId="7863" xr:uid="{00000000-0005-0000-0000-000052250000}"/>
    <cellStyle name="Output 21_4.2 kt. samtrygg 2010" xfId="9718" xr:uid="{00000000-0005-0000-0000-000053250000}"/>
    <cellStyle name="Output 22" xfId="910" xr:uid="{00000000-0005-0000-0000-000054250000}"/>
    <cellStyle name="Output 22 2" xfId="7423" xr:uid="{00000000-0005-0000-0000-000055250000}"/>
    <cellStyle name="Output 22 3" xfId="7896" xr:uid="{00000000-0005-0000-0000-000056250000}"/>
    <cellStyle name="Output 22_4.2 kt. samtrygg 2010" xfId="10234" xr:uid="{00000000-0005-0000-0000-000057250000}"/>
    <cellStyle name="Output 23" xfId="951" xr:uid="{00000000-0005-0000-0000-000058250000}"/>
    <cellStyle name="Output 23 2" xfId="7424" xr:uid="{00000000-0005-0000-0000-000059250000}"/>
    <cellStyle name="Output 23 3" xfId="7929" xr:uid="{00000000-0005-0000-0000-00005A250000}"/>
    <cellStyle name="Output 23_4.2 kt. samtrygg 2010" xfId="8963" xr:uid="{00000000-0005-0000-0000-00005B250000}"/>
    <cellStyle name="Output 24" xfId="992" xr:uid="{00000000-0005-0000-0000-00005C250000}"/>
    <cellStyle name="Output 24 2" xfId="7425" xr:uid="{00000000-0005-0000-0000-00005D250000}"/>
    <cellStyle name="Output 24 3" xfId="7962" xr:uid="{00000000-0005-0000-0000-00005E250000}"/>
    <cellStyle name="Output 24_4.2 kt. samtrygg 2010" xfId="9964" xr:uid="{00000000-0005-0000-0000-00005F250000}"/>
    <cellStyle name="Output 25" xfId="1033" xr:uid="{00000000-0005-0000-0000-000060250000}"/>
    <cellStyle name="Output 25 2" xfId="7426" xr:uid="{00000000-0005-0000-0000-000061250000}"/>
    <cellStyle name="Output 25 3" xfId="7995" xr:uid="{00000000-0005-0000-0000-000062250000}"/>
    <cellStyle name="Output 25_4.2 kt. samtrygg 2010" xfId="9019" xr:uid="{00000000-0005-0000-0000-000063250000}"/>
    <cellStyle name="Output 26" xfId="1074" xr:uid="{00000000-0005-0000-0000-000064250000}"/>
    <cellStyle name="Output 26 2" xfId="7427" xr:uid="{00000000-0005-0000-0000-000065250000}"/>
    <cellStyle name="Output 26 3" xfId="8028" xr:uid="{00000000-0005-0000-0000-000066250000}"/>
    <cellStyle name="Output 26_4.2 kt. samtrygg 2010" xfId="9844" xr:uid="{00000000-0005-0000-0000-000067250000}"/>
    <cellStyle name="Output 27" xfId="1115" xr:uid="{00000000-0005-0000-0000-000068250000}"/>
    <cellStyle name="Output 27 2" xfId="7428" xr:uid="{00000000-0005-0000-0000-000069250000}"/>
    <cellStyle name="Output 27 3" xfId="8061" xr:uid="{00000000-0005-0000-0000-00006A250000}"/>
    <cellStyle name="Output 27_4.2 kt. samtrygg 2010" xfId="9433" xr:uid="{00000000-0005-0000-0000-00006B250000}"/>
    <cellStyle name="Output 28" xfId="1151" xr:uid="{00000000-0005-0000-0000-00006C250000}"/>
    <cellStyle name="Output 28 2" xfId="7429" xr:uid="{00000000-0005-0000-0000-00006D250000}"/>
    <cellStyle name="Output 28 3" xfId="8091" xr:uid="{00000000-0005-0000-0000-00006E250000}"/>
    <cellStyle name="Output 28_4.2 kt. samtrygg 2010" xfId="9533" xr:uid="{00000000-0005-0000-0000-00006F250000}"/>
    <cellStyle name="Output 29" xfId="1197" xr:uid="{00000000-0005-0000-0000-000070250000}"/>
    <cellStyle name="Output 29 2" xfId="7430" xr:uid="{00000000-0005-0000-0000-000071250000}"/>
    <cellStyle name="Output 29 3" xfId="8127" xr:uid="{00000000-0005-0000-0000-000072250000}"/>
    <cellStyle name="Output 29_4.2 kt. samtrygg 2010" xfId="8577" xr:uid="{00000000-0005-0000-0000-000073250000}"/>
    <cellStyle name="Output 3" xfId="131" xr:uid="{00000000-0005-0000-0000-000074250000}"/>
    <cellStyle name="Output 3 2" xfId="2816" xr:uid="{00000000-0005-0000-0000-000075250000}"/>
    <cellStyle name="Output 3 3" xfId="3332" xr:uid="{00000000-0005-0000-0000-000076250000}"/>
    <cellStyle name="Output 3 3 2" xfId="7431" xr:uid="{00000000-0005-0000-0000-000077250000}"/>
    <cellStyle name="Output 3 3 3" xfId="8415" xr:uid="{00000000-0005-0000-0000-000078250000}"/>
    <cellStyle name="Output 3 3_4.2 kt. samtrygg 2010" xfId="9038" xr:uid="{00000000-0005-0000-0000-000079250000}"/>
    <cellStyle name="Output 3 4" xfId="3553" xr:uid="{00000000-0005-0000-0000-00007A250000}"/>
    <cellStyle name="Output 3 5" xfId="3773" xr:uid="{00000000-0005-0000-0000-00007B250000}"/>
    <cellStyle name="Output 3 6" xfId="3946" xr:uid="{00000000-0005-0000-0000-00007C250000}"/>
    <cellStyle name="Output 3 7" xfId="4114" xr:uid="{00000000-0005-0000-0000-00007D250000}"/>
    <cellStyle name="Output 3 8" xfId="4155" xr:uid="{00000000-0005-0000-0000-00007E250000}"/>
    <cellStyle name="Output 3_4.2 kt. samtrygg 2010" xfId="9827" xr:uid="{00000000-0005-0000-0000-00007F250000}"/>
    <cellStyle name="Output 30" xfId="1237" xr:uid="{00000000-0005-0000-0000-000080250000}"/>
    <cellStyle name="Output 30 2" xfId="7432" xr:uid="{00000000-0005-0000-0000-000081250000}"/>
    <cellStyle name="Output 30 3" xfId="8159" xr:uid="{00000000-0005-0000-0000-000082250000}"/>
    <cellStyle name="Output 30_4.2 kt. samtrygg 2010" xfId="9493" xr:uid="{00000000-0005-0000-0000-000083250000}"/>
    <cellStyle name="Output 31" xfId="1280" xr:uid="{00000000-0005-0000-0000-000084250000}"/>
    <cellStyle name="Output 31 2" xfId="7433" xr:uid="{00000000-0005-0000-0000-000085250000}"/>
    <cellStyle name="Output 31 3" xfId="8193" xr:uid="{00000000-0005-0000-0000-000086250000}"/>
    <cellStyle name="Output 31_4.2 kt. samtrygg 2010" xfId="9757" xr:uid="{00000000-0005-0000-0000-000087250000}"/>
    <cellStyle name="Output 32" xfId="1321" xr:uid="{00000000-0005-0000-0000-000088250000}"/>
    <cellStyle name="Output 32 2" xfId="7434" xr:uid="{00000000-0005-0000-0000-000089250000}"/>
    <cellStyle name="Output 32 3" xfId="8226" xr:uid="{00000000-0005-0000-0000-00008A250000}"/>
    <cellStyle name="Output 32_4.2 kt. samtrygg 2010" xfId="8731" xr:uid="{00000000-0005-0000-0000-00008B250000}"/>
    <cellStyle name="Output 33" xfId="1358" xr:uid="{00000000-0005-0000-0000-00008C250000}"/>
    <cellStyle name="Output 33 2" xfId="7435" xr:uid="{00000000-0005-0000-0000-00008D250000}"/>
    <cellStyle name="Output 33 3" xfId="8257" xr:uid="{00000000-0005-0000-0000-00008E250000}"/>
    <cellStyle name="Output 33_4.2 kt. samtrygg 2010" xfId="9207" xr:uid="{00000000-0005-0000-0000-00008F250000}"/>
    <cellStyle name="Output 34" xfId="1403" xr:uid="{00000000-0005-0000-0000-000090250000}"/>
    <cellStyle name="Output 34 2" xfId="7436" xr:uid="{00000000-0005-0000-0000-000091250000}"/>
    <cellStyle name="Output 34 3" xfId="8292" xr:uid="{00000000-0005-0000-0000-000092250000}"/>
    <cellStyle name="Output 34_4.2 kt. samtrygg 2010" xfId="10219" xr:uid="{00000000-0005-0000-0000-000093250000}"/>
    <cellStyle name="Output 35" xfId="1444" xr:uid="{00000000-0005-0000-0000-000094250000}"/>
    <cellStyle name="Output 35 2" xfId="7437" xr:uid="{00000000-0005-0000-0000-000095250000}"/>
    <cellStyle name="Output 35 3" xfId="8319" xr:uid="{00000000-0005-0000-0000-000096250000}"/>
    <cellStyle name="Output 35_4.2 kt. samtrygg 2010" xfId="9292" xr:uid="{00000000-0005-0000-0000-000097250000}"/>
    <cellStyle name="Output 36" xfId="1484" xr:uid="{00000000-0005-0000-0000-000098250000}"/>
    <cellStyle name="Output 37" xfId="1526" xr:uid="{00000000-0005-0000-0000-000099250000}"/>
    <cellStyle name="Output 38" xfId="1567" xr:uid="{00000000-0005-0000-0000-00009A250000}"/>
    <cellStyle name="Output 39" xfId="1608" xr:uid="{00000000-0005-0000-0000-00009B250000}"/>
    <cellStyle name="Output 4" xfId="172" xr:uid="{00000000-0005-0000-0000-00009C250000}"/>
    <cellStyle name="Output 4 2" xfId="2818" xr:uid="{00000000-0005-0000-0000-00009D250000}"/>
    <cellStyle name="Output 4 3" xfId="3334" xr:uid="{00000000-0005-0000-0000-00009E250000}"/>
    <cellStyle name="Output 4 3 2" xfId="7438" xr:uid="{00000000-0005-0000-0000-00009F250000}"/>
    <cellStyle name="Output 4 3 3" xfId="8416" xr:uid="{00000000-0005-0000-0000-0000A0250000}"/>
    <cellStyle name="Output 4 3_4.2 kt. samtrygg 2010" xfId="9655" xr:uid="{00000000-0005-0000-0000-0000A1250000}"/>
    <cellStyle name="Output 4 4" xfId="3555" xr:uid="{00000000-0005-0000-0000-0000A2250000}"/>
    <cellStyle name="Output 4 5" xfId="3775" xr:uid="{00000000-0005-0000-0000-0000A3250000}"/>
    <cellStyle name="Output 4 6" xfId="3948" xr:uid="{00000000-0005-0000-0000-0000A4250000}"/>
    <cellStyle name="Output 4 7" xfId="4116" xr:uid="{00000000-0005-0000-0000-0000A5250000}"/>
    <cellStyle name="Output 4 8" xfId="4156" xr:uid="{00000000-0005-0000-0000-0000A6250000}"/>
    <cellStyle name="Output 4_4.2 kt. samtrygg 2010" xfId="9495" xr:uid="{00000000-0005-0000-0000-0000A7250000}"/>
    <cellStyle name="Output 40" xfId="1649" xr:uid="{00000000-0005-0000-0000-0000A8250000}"/>
    <cellStyle name="Output 41" xfId="1690" xr:uid="{00000000-0005-0000-0000-0000A9250000}"/>
    <cellStyle name="Output 42" xfId="1723" xr:uid="{00000000-0005-0000-0000-0000AA250000}"/>
    <cellStyle name="Output 43" xfId="1765" xr:uid="{00000000-0005-0000-0000-0000AB250000}"/>
    <cellStyle name="Output 44" xfId="2813" xr:uid="{00000000-0005-0000-0000-0000AC250000}"/>
    <cellStyle name="Output 45" xfId="3329" xr:uid="{00000000-0005-0000-0000-0000AD250000}"/>
    <cellStyle name="Output 46" xfId="3550" xr:uid="{00000000-0005-0000-0000-0000AE250000}"/>
    <cellStyle name="Output 47" xfId="3770" xr:uid="{00000000-0005-0000-0000-0000AF250000}"/>
    <cellStyle name="Output 48" xfId="3944" xr:uid="{00000000-0005-0000-0000-0000B0250000}"/>
    <cellStyle name="Output 49" xfId="4112" xr:uid="{00000000-0005-0000-0000-0000B1250000}"/>
    <cellStyle name="Output 5" xfId="213" xr:uid="{00000000-0005-0000-0000-0000B2250000}"/>
    <cellStyle name="Output 5 2" xfId="2820" xr:uid="{00000000-0005-0000-0000-0000B3250000}"/>
    <cellStyle name="Output 5 2 2" xfId="7439" xr:uid="{00000000-0005-0000-0000-0000B4250000}"/>
    <cellStyle name="Output 5 2 3" xfId="8386" xr:uid="{00000000-0005-0000-0000-0000B5250000}"/>
    <cellStyle name="Output 5 2_4.2 kt. samtrygg 2010" xfId="10144" xr:uid="{00000000-0005-0000-0000-0000B6250000}"/>
    <cellStyle name="Output 5 3" xfId="3336" xr:uid="{00000000-0005-0000-0000-0000B7250000}"/>
    <cellStyle name="Output 5 4" xfId="3557" xr:uid="{00000000-0005-0000-0000-0000B8250000}"/>
    <cellStyle name="Output 5 5" xfId="3777" xr:uid="{00000000-0005-0000-0000-0000B9250000}"/>
    <cellStyle name="Output 5 6" xfId="3950" xr:uid="{00000000-0005-0000-0000-0000BA250000}"/>
    <cellStyle name="Output 5 7" xfId="4118" xr:uid="{00000000-0005-0000-0000-0000BB250000}"/>
    <cellStyle name="Output 5 8" xfId="4157" xr:uid="{00000000-0005-0000-0000-0000BC250000}"/>
    <cellStyle name="Output 5_4.2 kt. samtrygg 2010" xfId="10267" xr:uid="{00000000-0005-0000-0000-0000BD250000}"/>
    <cellStyle name="Output 50" xfId="4153" xr:uid="{00000000-0005-0000-0000-0000BE250000}"/>
    <cellStyle name="Output 6" xfId="254" xr:uid="{00000000-0005-0000-0000-0000BF250000}"/>
    <cellStyle name="Output 6 2" xfId="7440" xr:uid="{00000000-0005-0000-0000-0000C0250000}"/>
    <cellStyle name="Output 6_4.2 kt. samtrygg 2010" xfId="9295" xr:uid="{00000000-0005-0000-0000-0000C1250000}"/>
    <cellStyle name="Output 7" xfId="295" xr:uid="{00000000-0005-0000-0000-0000C2250000}"/>
    <cellStyle name="Output 7 2" xfId="7441" xr:uid="{00000000-0005-0000-0000-0000C3250000}"/>
    <cellStyle name="Output 7_4.2 kt. samtrygg 2010" xfId="9847" xr:uid="{00000000-0005-0000-0000-0000C4250000}"/>
    <cellStyle name="Output 8" xfId="336" xr:uid="{00000000-0005-0000-0000-0000C5250000}"/>
    <cellStyle name="Output 8 2" xfId="7442" xr:uid="{00000000-0005-0000-0000-0000C6250000}"/>
    <cellStyle name="Output 8_4.2 kt. samtrygg 2010" xfId="9824" xr:uid="{00000000-0005-0000-0000-0000C7250000}"/>
    <cellStyle name="Output 9" xfId="377" xr:uid="{00000000-0005-0000-0000-0000C8250000}"/>
    <cellStyle name="Output 9 2" xfId="7443" xr:uid="{00000000-0005-0000-0000-0000C9250000}"/>
    <cellStyle name="Output 9_4.2 kt. samtrygg 2010" xfId="9877" xr:uid="{00000000-0005-0000-0000-0000CA250000}"/>
    <cellStyle name="Per cent" xfId="1" builtinId="5"/>
    <cellStyle name="Percent [0]" xfId="7444" xr:uid="{00000000-0005-0000-0000-0000CC250000}"/>
    <cellStyle name="Percent [0] 2" xfId="7445" xr:uid="{00000000-0005-0000-0000-0000CD250000}"/>
    <cellStyle name="Percent [0] 3" xfId="7446" xr:uid="{00000000-0005-0000-0000-0000CE250000}"/>
    <cellStyle name="Percent [0]_4.2 kt. samtrygg 2010" xfId="9301" xr:uid="{00000000-0005-0000-0000-0000CF250000}"/>
    <cellStyle name="Percent 10" xfId="7587" xr:uid="{00000000-0005-0000-0000-0000D0250000}"/>
    <cellStyle name="Percent 11" xfId="7588" xr:uid="{00000000-0005-0000-0000-0000D1250000}"/>
    <cellStyle name="Percent 12" xfId="7592" xr:uid="{00000000-0005-0000-0000-0000D2250000}"/>
    <cellStyle name="Percent 13" xfId="7589" xr:uid="{00000000-0005-0000-0000-0000D3250000}"/>
    <cellStyle name="Percent 14" xfId="6130" xr:uid="{00000000-0005-0000-0000-0000D4250000}"/>
    <cellStyle name="Percent 15" xfId="6127" xr:uid="{00000000-0005-0000-0000-0000D5250000}"/>
    <cellStyle name="Percent 16" xfId="7591" xr:uid="{00000000-0005-0000-0000-0000D6250000}"/>
    <cellStyle name="Percent 2" xfId="6219" xr:uid="{00000000-0005-0000-0000-0000D7250000}"/>
    <cellStyle name="Percent 2 2" xfId="6220" xr:uid="{00000000-0005-0000-0000-0000D8250000}"/>
    <cellStyle name="Percent 2 3" xfId="6221" xr:uid="{00000000-0005-0000-0000-0000D9250000}"/>
    <cellStyle name="Percent 2 4" xfId="7447" xr:uid="{00000000-0005-0000-0000-0000DA250000}"/>
    <cellStyle name="Percent 2 5" xfId="7448" xr:uid="{00000000-0005-0000-0000-0000DB250000}"/>
    <cellStyle name="Percent 2 6" xfId="8548" xr:uid="{00000000-0005-0000-0000-0000DC250000}"/>
    <cellStyle name="Percent 2 6 2" xfId="8565" xr:uid="{00000000-0005-0000-0000-0000DD250000}"/>
    <cellStyle name="Percent 2 6 3" xfId="8569" xr:uid="{00000000-0005-0000-0000-0000DE250000}"/>
    <cellStyle name="Percent 2 6 4" xfId="8571" xr:uid="{00000000-0005-0000-0000-0000DF250000}"/>
    <cellStyle name="Percent 2 6_4.2 kt. samtrygg 2010" xfId="8725" xr:uid="{00000000-0005-0000-0000-0000E0250000}"/>
    <cellStyle name="Percent 2_4.2 kt. samtrygg 2010" xfId="9082" xr:uid="{00000000-0005-0000-0000-0000E1250000}"/>
    <cellStyle name="Percent 3" xfId="5306" xr:uid="{00000000-0005-0000-0000-0000E2250000}"/>
    <cellStyle name="Percent 3 2" xfId="6222" xr:uid="{00000000-0005-0000-0000-0000E3250000}"/>
    <cellStyle name="Percent 3_4.2 kt. samtrygg 2010" xfId="9086" xr:uid="{00000000-0005-0000-0000-0000E4250000}"/>
    <cellStyle name="Percent 4" xfId="5436" xr:uid="{00000000-0005-0000-0000-0000E5250000}"/>
    <cellStyle name="Percent 5" xfId="5717" xr:uid="{00000000-0005-0000-0000-0000E6250000}"/>
    <cellStyle name="Percent 6" xfId="7586" xr:uid="{00000000-0005-0000-0000-0000E7250000}"/>
    <cellStyle name="Percent 7" xfId="5888" xr:uid="{00000000-0005-0000-0000-0000E8250000}"/>
    <cellStyle name="Percent 8" xfId="6129" xr:uid="{00000000-0005-0000-0000-0000E9250000}"/>
    <cellStyle name="Percent 9" xfId="7593" xr:uid="{00000000-0005-0000-0000-0000EA250000}"/>
    <cellStyle name="Percentage" xfId="7449" xr:uid="{00000000-0005-0000-0000-0000EB250000}"/>
    <cellStyle name="Percentage 2" xfId="7450" xr:uid="{00000000-0005-0000-0000-0000EC250000}"/>
    <cellStyle name="Percentage 3" xfId="7451" xr:uid="{00000000-0005-0000-0000-0000ED250000}"/>
    <cellStyle name="Percentage 4" xfId="7452" xr:uid="{00000000-0005-0000-0000-0000EE250000}"/>
    <cellStyle name="Percentage 5" xfId="7453" xr:uid="{00000000-0005-0000-0000-0000EF250000}"/>
    <cellStyle name="Percentage 6" xfId="7454" xr:uid="{00000000-0005-0000-0000-0000F0250000}"/>
    <cellStyle name="Percentage 7" xfId="7455" xr:uid="{00000000-0005-0000-0000-0000F1250000}"/>
    <cellStyle name="Percentage_4.2 kt. samtrygg 2010" xfId="9238" xr:uid="{00000000-0005-0000-0000-0000F2250000}"/>
    <cellStyle name="Punktfylla" xfId="7456" xr:uid="{00000000-0005-0000-0000-0000F3250000}"/>
    <cellStyle name="Samtala" xfId="7457" xr:uid="{00000000-0005-0000-0000-0000F4250000}"/>
    <cellStyle name="Samtala - lokaniðurst." xfId="7458" xr:uid="{00000000-0005-0000-0000-0000F5250000}"/>
    <cellStyle name="Samtala - lokaniðurst. 2" xfId="7459" xr:uid="{00000000-0005-0000-0000-0000F6250000}"/>
    <cellStyle name="Samtala - lokaniðurst. 3" xfId="7460" xr:uid="{00000000-0005-0000-0000-0000F7250000}"/>
    <cellStyle name="Samtala - lokaniðurst._4.2 kt. samtrygg 2010" xfId="9369" xr:uid="{00000000-0005-0000-0000-0000F8250000}"/>
    <cellStyle name="Samtala - undirstr" xfId="7461" xr:uid="{00000000-0005-0000-0000-0000F9250000}"/>
    <cellStyle name="Samtala - yfirstr." xfId="7462" xr:uid="{00000000-0005-0000-0000-0000FA250000}"/>
    <cellStyle name="Samtala_4.2 kt. samtrygg 2010" xfId="9652" xr:uid="{00000000-0005-0000-0000-0000FB250000}"/>
    <cellStyle name="Summa - tvöf. undir" xfId="7463" xr:uid="{00000000-0005-0000-0000-0000FC250000}"/>
    <cellStyle name="Summa - undir" xfId="7464" xr:uid="{00000000-0005-0000-0000-0000FD250000}"/>
    <cellStyle name="Summa - undir/yfir" xfId="7465" xr:uid="{00000000-0005-0000-0000-0000FE250000}"/>
    <cellStyle name="Svigar" xfId="7466" xr:uid="{00000000-0005-0000-0000-000000260000}"/>
    <cellStyle name="Tap-2" xfId="7467" xr:uid="{00000000-0005-0000-0000-000001260000}"/>
    <cellStyle name="Texti 1" xfId="7468" xr:uid="{00000000-0005-0000-0000-000002260000}"/>
    <cellStyle name="Texti 2" xfId="7469" xr:uid="{00000000-0005-0000-0000-000003260000}"/>
    <cellStyle name="Texti 3" xfId="7470" xr:uid="{00000000-0005-0000-0000-000004260000}"/>
    <cellStyle name="Tilbod" xfId="7471" xr:uid="{00000000-0005-0000-0000-000005260000}"/>
    <cellStyle name="Title" xfId="2" builtinId="15" customBuiltin="1"/>
    <cellStyle name="Title 10" xfId="419" xr:uid="{00000000-0005-0000-0000-000007260000}"/>
    <cellStyle name="Title 10 2" xfId="7472" xr:uid="{00000000-0005-0000-0000-000008260000}"/>
    <cellStyle name="Title 10_4.2 kt. samtrygg 2010" xfId="9885" xr:uid="{00000000-0005-0000-0000-000009260000}"/>
    <cellStyle name="Title 11" xfId="460" xr:uid="{00000000-0005-0000-0000-00000A260000}"/>
    <cellStyle name="Title 11 2" xfId="7473" xr:uid="{00000000-0005-0000-0000-00000B260000}"/>
    <cellStyle name="Title 11_4.2 kt. samtrygg 2010" xfId="8918" xr:uid="{00000000-0005-0000-0000-00000C260000}"/>
    <cellStyle name="Title 12" xfId="501" xr:uid="{00000000-0005-0000-0000-00000D260000}"/>
    <cellStyle name="Title 12 2" xfId="7474" xr:uid="{00000000-0005-0000-0000-00000E260000}"/>
    <cellStyle name="Title 12_4.2 kt. samtrygg 2010" xfId="10057" xr:uid="{00000000-0005-0000-0000-00000F260000}"/>
    <cellStyle name="Title 13" xfId="542" xr:uid="{00000000-0005-0000-0000-000010260000}"/>
    <cellStyle name="Title 13 2" xfId="7475" xr:uid="{00000000-0005-0000-0000-000011260000}"/>
    <cellStyle name="Title 13_4.2 kt. samtrygg 2010" xfId="9717" xr:uid="{00000000-0005-0000-0000-000012260000}"/>
    <cellStyle name="Title 14" xfId="583" xr:uid="{00000000-0005-0000-0000-000013260000}"/>
    <cellStyle name="Title 14 2" xfId="7476" xr:uid="{00000000-0005-0000-0000-000014260000}"/>
    <cellStyle name="Title 14 3" xfId="7633" xr:uid="{00000000-0005-0000-0000-000015260000}"/>
    <cellStyle name="Title 14_4.2 kt. samtrygg 2010" xfId="10217" xr:uid="{00000000-0005-0000-0000-000016260000}"/>
    <cellStyle name="Title 15" xfId="624" xr:uid="{00000000-0005-0000-0000-000017260000}"/>
    <cellStyle name="Title 15 2" xfId="7477" xr:uid="{00000000-0005-0000-0000-000018260000}"/>
    <cellStyle name="Title 15 3" xfId="7666" xr:uid="{00000000-0005-0000-0000-000019260000}"/>
    <cellStyle name="Title 15_4.2 kt. samtrygg 2010" xfId="8969" xr:uid="{00000000-0005-0000-0000-00001A260000}"/>
    <cellStyle name="Title 16" xfId="665" xr:uid="{00000000-0005-0000-0000-00001B260000}"/>
    <cellStyle name="Title 16 2" xfId="7478" xr:uid="{00000000-0005-0000-0000-00001C260000}"/>
    <cellStyle name="Title 16 3" xfId="7699" xr:uid="{00000000-0005-0000-0000-00001D260000}"/>
    <cellStyle name="Title 16_4.2 kt. samtrygg 2010" xfId="10229" xr:uid="{00000000-0005-0000-0000-00001E260000}"/>
    <cellStyle name="Title 17" xfId="706" xr:uid="{00000000-0005-0000-0000-00001F260000}"/>
    <cellStyle name="Title 17 2" xfId="7479" xr:uid="{00000000-0005-0000-0000-000020260000}"/>
    <cellStyle name="Title 17 3" xfId="7732" xr:uid="{00000000-0005-0000-0000-000021260000}"/>
    <cellStyle name="Title 17_4.2 kt. samtrygg 2010" xfId="9987" xr:uid="{00000000-0005-0000-0000-000022260000}"/>
    <cellStyle name="Title 18" xfId="747" xr:uid="{00000000-0005-0000-0000-000023260000}"/>
    <cellStyle name="Title 18 2" xfId="7480" xr:uid="{00000000-0005-0000-0000-000024260000}"/>
    <cellStyle name="Title 18 3" xfId="7765" xr:uid="{00000000-0005-0000-0000-000025260000}"/>
    <cellStyle name="Title 18_4.2 kt. samtrygg 2010" xfId="9580" xr:uid="{00000000-0005-0000-0000-000026260000}"/>
    <cellStyle name="Title 19" xfId="788" xr:uid="{00000000-0005-0000-0000-000027260000}"/>
    <cellStyle name="Title 19 2" xfId="7481" xr:uid="{00000000-0005-0000-0000-000028260000}"/>
    <cellStyle name="Title 19 3" xfId="7798" xr:uid="{00000000-0005-0000-0000-000029260000}"/>
    <cellStyle name="Title 19_4.2 kt. samtrygg 2010" xfId="10074" xr:uid="{00000000-0005-0000-0000-00002A260000}"/>
    <cellStyle name="Title 2" xfId="84" xr:uid="{00000000-0005-0000-0000-00002B260000}"/>
    <cellStyle name="Title 2 10" xfId="6223" xr:uid="{00000000-0005-0000-0000-00002C260000}"/>
    <cellStyle name="Title 2 11" xfId="7482" xr:uid="{00000000-0005-0000-0000-00002D260000}"/>
    <cellStyle name="Title 2 2" xfId="2822" xr:uid="{00000000-0005-0000-0000-00002E260000}"/>
    <cellStyle name="Title 2 2 2" xfId="6224" xr:uid="{00000000-0005-0000-0000-00002F260000}"/>
    <cellStyle name="Title 2 2 3" xfId="7483" xr:uid="{00000000-0005-0000-0000-000030260000}"/>
    <cellStyle name="Title 2 2_4.2 kt. samtrygg 2010" xfId="10141" xr:uid="{00000000-0005-0000-0000-000031260000}"/>
    <cellStyle name="Title 2 3" xfId="3338" xr:uid="{00000000-0005-0000-0000-000032260000}"/>
    <cellStyle name="Title 2 3 2" xfId="6225" xr:uid="{00000000-0005-0000-0000-000033260000}"/>
    <cellStyle name="Title 2 3 3" xfId="7484" xr:uid="{00000000-0005-0000-0000-000034260000}"/>
    <cellStyle name="Title 2 3_4.2 kt. samtrygg 2010" xfId="8756" xr:uid="{00000000-0005-0000-0000-000035260000}"/>
    <cellStyle name="Title 2 4" xfId="3559" xr:uid="{00000000-0005-0000-0000-000036260000}"/>
    <cellStyle name="Title 2 4 2" xfId="7485" xr:uid="{00000000-0005-0000-0000-000037260000}"/>
    <cellStyle name="Title 2 4_4.2 kt. samtrygg 2010" xfId="8837" xr:uid="{00000000-0005-0000-0000-000038260000}"/>
    <cellStyle name="Title 2 5" xfId="3779" xr:uid="{00000000-0005-0000-0000-000039260000}"/>
    <cellStyle name="Title 2 5 2" xfId="7486" xr:uid="{00000000-0005-0000-0000-00003A260000}"/>
    <cellStyle name="Title 2 5_4.2 kt. samtrygg 2010" xfId="8819" xr:uid="{00000000-0005-0000-0000-00003B260000}"/>
    <cellStyle name="Title 2 6" xfId="3952" xr:uid="{00000000-0005-0000-0000-00003C260000}"/>
    <cellStyle name="Title 2 7" xfId="4120" xr:uid="{00000000-0005-0000-0000-00003D260000}"/>
    <cellStyle name="Title 2 8" xfId="4159" xr:uid="{00000000-0005-0000-0000-00003E260000}"/>
    <cellStyle name="Title 2 9" xfId="5631" xr:uid="{00000000-0005-0000-0000-00003F260000}"/>
    <cellStyle name="Title 2_4.2 kt. samtrygg 2010" xfId="9602" xr:uid="{00000000-0005-0000-0000-000040260000}"/>
    <cellStyle name="Title 20" xfId="829" xr:uid="{00000000-0005-0000-0000-000041260000}"/>
    <cellStyle name="Title 20 2" xfId="7487" xr:uid="{00000000-0005-0000-0000-000042260000}"/>
    <cellStyle name="Title 20 3" xfId="7831" xr:uid="{00000000-0005-0000-0000-000043260000}"/>
    <cellStyle name="Title 20_4.2 kt. samtrygg 2010" xfId="8822" xr:uid="{00000000-0005-0000-0000-000044260000}"/>
    <cellStyle name="Title 21" xfId="870" xr:uid="{00000000-0005-0000-0000-000045260000}"/>
    <cellStyle name="Title 21 2" xfId="7488" xr:uid="{00000000-0005-0000-0000-000046260000}"/>
    <cellStyle name="Title 21 3" xfId="7864" xr:uid="{00000000-0005-0000-0000-000047260000}"/>
    <cellStyle name="Title 21_4.2 kt. samtrygg 2010" xfId="8934" xr:uid="{00000000-0005-0000-0000-000048260000}"/>
    <cellStyle name="Title 22" xfId="911" xr:uid="{00000000-0005-0000-0000-000049260000}"/>
    <cellStyle name="Title 22 2" xfId="7489" xr:uid="{00000000-0005-0000-0000-00004A260000}"/>
    <cellStyle name="Title 22 3" xfId="7897" xr:uid="{00000000-0005-0000-0000-00004B260000}"/>
    <cellStyle name="Title 22_4.2 kt. samtrygg 2010" xfId="9888" xr:uid="{00000000-0005-0000-0000-00004C260000}"/>
    <cellStyle name="Title 23" xfId="952" xr:uid="{00000000-0005-0000-0000-00004D260000}"/>
    <cellStyle name="Title 23 2" xfId="7490" xr:uid="{00000000-0005-0000-0000-00004E260000}"/>
    <cellStyle name="Title 23 3" xfId="7930" xr:uid="{00000000-0005-0000-0000-00004F260000}"/>
    <cellStyle name="Title 23_4.2 kt. samtrygg 2010" xfId="9429" xr:uid="{00000000-0005-0000-0000-000050260000}"/>
    <cellStyle name="Title 24" xfId="993" xr:uid="{00000000-0005-0000-0000-000051260000}"/>
    <cellStyle name="Title 24 2" xfId="7491" xr:uid="{00000000-0005-0000-0000-000052260000}"/>
    <cellStyle name="Title 24 3" xfId="7963" xr:uid="{00000000-0005-0000-0000-000053260000}"/>
    <cellStyle name="Title 24_4.2 kt. samtrygg 2010" xfId="9648" xr:uid="{00000000-0005-0000-0000-000054260000}"/>
    <cellStyle name="Title 25" xfId="1034" xr:uid="{00000000-0005-0000-0000-000055260000}"/>
    <cellStyle name="Title 25 2" xfId="7492" xr:uid="{00000000-0005-0000-0000-000056260000}"/>
    <cellStyle name="Title 25 3" xfId="7996" xr:uid="{00000000-0005-0000-0000-000057260000}"/>
    <cellStyle name="Title 25_4.2 kt. samtrygg 2010" xfId="9664" xr:uid="{00000000-0005-0000-0000-000058260000}"/>
    <cellStyle name="Title 26" xfId="1075" xr:uid="{00000000-0005-0000-0000-000059260000}"/>
    <cellStyle name="Title 26 2" xfId="7493" xr:uid="{00000000-0005-0000-0000-00005A260000}"/>
    <cellStyle name="Title 26 3" xfId="8029" xr:uid="{00000000-0005-0000-0000-00005B260000}"/>
    <cellStyle name="Title 26_4.2 kt. samtrygg 2010" xfId="10081" xr:uid="{00000000-0005-0000-0000-00005C260000}"/>
    <cellStyle name="Title 27" xfId="1116" xr:uid="{00000000-0005-0000-0000-00005D260000}"/>
    <cellStyle name="Title 27 2" xfId="7494" xr:uid="{00000000-0005-0000-0000-00005E260000}"/>
    <cellStyle name="Title 27 3" xfId="8062" xr:uid="{00000000-0005-0000-0000-00005F260000}"/>
    <cellStyle name="Title 27_4.2 kt. samtrygg 2010" xfId="8655" xr:uid="{00000000-0005-0000-0000-000060260000}"/>
    <cellStyle name="Title 28" xfId="1152" xr:uid="{00000000-0005-0000-0000-000061260000}"/>
    <cellStyle name="Title 28 2" xfId="7495" xr:uid="{00000000-0005-0000-0000-000062260000}"/>
    <cellStyle name="Title 28 3" xfId="8092" xr:uid="{00000000-0005-0000-0000-000063260000}"/>
    <cellStyle name="Title 28_4.2 kt. samtrygg 2010" xfId="9281" xr:uid="{00000000-0005-0000-0000-000064260000}"/>
    <cellStyle name="Title 29" xfId="1198" xr:uid="{00000000-0005-0000-0000-000065260000}"/>
    <cellStyle name="Title 29 2" xfId="7496" xr:uid="{00000000-0005-0000-0000-000066260000}"/>
    <cellStyle name="Title 29 3" xfId="8128" xr:uid="{00000000-0005-0000-0000-000067260000}"/>
    <cellStyle name="Title 29_4.2 kt. samtrygg 2010" xfId="9058" xr:uid="{00000000-0005-0000-0000-000068260000}"/>
    <cellStyle name="Title 3" xfId="132" xr:uid="{00000000-0005-0000-0000-000069260000}"/>
    <cellStyle name="Title 3 2" xfId="2824" xr:uid="{00000000-0005-0000-0000-00006A260000}"/>
    <cellStyle name="Title 3 3" xfId="3340" xr:uid="{00000000-0005-0000-0000-00006B260000}"/>
    <cellStyle name="Title 3 3 2" xfId="7497" xr:uid="{00000000-0005-0000-0000-00006C260000}"/>
    <cellStyle name="Title 3 3 3" xfId="8417" xr:uid="{00000000-0005-0000-0000-00006D260000}"/>
    <cellStyle name="Title 3 3_4.2 kt. samtrygg 2010" xfId="9044" xr:uid="{00000000-0005-0000-0000-00006E260000}"/>
    <cellStyle name="Title 3 4" xfId="3561" xr:uid="{00000000-0005-0000-0000-00006F260000}"/>
    <cellStyle name="Title 3 5" xfId="3781" xr:uid="{00000000-0005-0000-0000-000070260000}"/>
    <cellStyle name="Title 3 6" xfId="3954" xr:uid="{00000000-0005-0000-0000-000071260000}"/>
    <cellStyle name="Title 3 7" xfId="4122" xr:uid="{00000000-0005-0000-0000-000072260000}"/>
    <cellStyle name="Title 3 8" xfId="4160" xr:uid="{00000000-0005-0000-0000-000073260000}"/>
    <cellStyle name="Title 3_4.2 kt. samtrygg 2010" xfId="9770" xr:uid="{00000000-0005-0000-0000-000074260000}"/>
    <cellStyle name="Title 30" xfId="1238" xr:uid="{00000000-0005-0000-0000-000075260000}"/>
    <cellStyle name="Title 30 2" xfId="7498" xr:uid="{00000000-0005-0000-0000-000076260000}"/>
    <cellStyle name="Title 30 3" xfId="8160" xr:uid="{00000000-0005-0000-0000-000077260000}"/>
    <cellStyle name="Title 30_4.2 kt. samtrygg 2010" xfId="9591" xr:uid="{00000000-0005-0000-0000-000078260000}"/>
    <cellStyle name="Title 31" xfId="1281" xr:uid="{00000000-0005-0000-0000-000079260000}"/>
    <cellStyle name="Title 31 2" xfId="7499" xr:uid="{00000000-0005-0000-0000-00007A260000}"/>
    <cellStyle name="Title 31 3" xfId="8194" xr:uid="{00000000-0005-0000-0000-00007B260000}"/>
    <cellStyle name="Title 31_4.2 kt. samtrygg 2010" xfId="8633" xr:uid="{00000000-0005-0000-0000-00007C260000}"/>
    <cellStyle name="Title 32" xfId="1322" xr:uid="{00000000-0005-0000-0000-00007D260000}"/>
    <cellStyle name="Title 32 2" xfId="7500" xr:uid="{00000000-0005-0000-0000-00007E260000}"/>
    <cellStyle name="Title 32 3" xfId="8227" xr:uid="{00000000-0005-0000-0000-00007F260000}"/>
    <cellStyle name="Title 32_4.2 kt. samtrygg 2010" xfId="9713" xr:uid="{00000000-0005-0000-0000-000080260000}"/>
    <cellStyle name="Title 33" xfId="1359" xr:uid="{00000000-0005-0000-0000-000081260000}"/>
    <cellStyle name="Title 33 2" xfId="7501" xr:uid="{00000000-0005-0000-0000-000082260000}"/>
    <cellStyle name="Title 33 3" xfId="8258" xr:uid="{00000000-0005-0000-0000-000083260000}"/>
    <cellStyle name="Title 33_4.2 kt. samtrygg 2010" xfId="9085" xr:uid="{00000000-0005-0000-0000-000084260000}"/>
    <cellStyle name="Title 34" xfId="1404" xr:uid="{00000000-0005-0000-0000-000085260000}"/>
    <cellStyle name="Title 34 2" xfId="7502" xr:uid="{00000000-0005-0000-0000-000086260000}"/>
    <cellStyle name="Title 34 3" xfId="8293" xr:uid="{00000000-0005-0000-0000-000087260000}"/>
    <cellStyle name="Title 34_4.2 kt. samtrygg 2010" xfId="9709" xr:uid="{00000000-0005-0000-0000-000088260000}"/>
    <cellStyle name="Title 35" xfId="1445" xr:uid="{00000000-0005-0000-0000-000089260000}"/>
    <cellStyle name="Title 35 2" xfId="7503" xr:uid="{00000000-0005-0000-0000-00008A260000}"/>
    <cellStyle name="Title 35 3" xfId="8320" xr:uid="{00000000-0005-0000-0000-00008B260000}"/>
    <cellStyle name="Title 35_4.2 kt. samtrygg 2010" xfId="8865" xr:uid="{00000000-0005-0000-0000-00008C260000}"/>
    <cellStyle name="Title 36" xfId="1485" xr:uid="{00000000-0005-0000-0000-00008D260000}"/>
    <cellStyle name="Title 37" xfId="1527" xr:uid="{00000000-0005-0000-0000-00008E260000}"/>
    <cellStyle name="Title 38" xfId="1568" xr:uid="{00000000-0005-0000-0000-00008F260000}"/>
    <cellStyle name="Title 39" xfId="1609" xr:uid="{00000000-0005-0000-0000-000090260000}"/>
    <cellStyle name="Title 4" xfId="173" xr:uid="{00000000-0005-0000-0000-000091260000}"/>
    <cellStyle name="Title 4 2" xfId="2825" xr:uid="{00000000-0005-0000-0000-000092260000}"/>
    <cellStyle name="Title 4 3" xfId="3341" xr:uid="{00000000-0005-0000-0000-000093260000}"/>
    <cellStyle name="Title 4 3 2" xfId="7504" xr:uid="{00000000-0005-0000-0000-000094260000}"/>
    <cellStyle name="Title 4 3 3" xfId="8418" xr:uid="{00000000-0005-0000-0000-000095260000}"/>
    <cellStyle name="Title 4 3_4.2 kt. samtrygg 2010" xfId="8791" xr:uid="{00000000-0005-0000-0000-000096260000}"/>
    <cellStyle name="Title 4 4" xfId="3562" xr:uid="{00000000-0005-0000-0000-000097260000}"/>
    <cellStyle name="Title 4 5" xfId="3782" xr:uid="{00000000-0005-0000-0000-000098260000}"/>
    <cellStyle name="Title 4 6" xfId="3955" xr:uid="{00000000-0005-0000-0000-000099260000}"/>
    <cellStyle name="Title 4 7" xfId="4123" xr:uid="{00000000-0005-0000-0000-00009A260000}"/>
    <cellStyle name="Title 4 8" xfId="4161" xr:uid="{00000000-0005-0000-0000-00009B260000}"/>
    <cellStyle name="Title 4_4.2 kt. samtrygg 2010" xfId="8872" xr:uid="{00000000-0005-0000-0000-00009C260000}"/>
    <cellStyle name="Title 40" xfId="1650" xr:uid="{00000000-0005-0000-0000-00009D260000}"/>
    <cellStyle name="Title 41" xfId="1691" xr:uid="{00000000-0005-0000-0000-00009E260000}"/>
    <cellStyle name="Title 42" xfId="1724" xr:uid="{00000000-0005-0000-0000-00009F260000}"/>
    <cellStyle name="Title 43" xfId="1766" xr:uid="{00000000-0005-0000-0000-0000A0260000}"/>
    <cellStyle name="Title 44" xfId="2821" xr:uid="{00000000-0005-0000-0000-0000A1260000}"/>
    <cellStyle name="Title 45" xfId="3337" xr:uid="{00000000-0005-0000-0000-0000A2260000}"/>
    <cellStyle name="Title 46" xfId="3558" xr:uid="{00000000-0005-0000-0000-0000A3260000}"/>
    <cellStyle name="Title 47" xfId="3778" xr:uid="{00000000-0005-0000-0000-0000A4260000}"/>
    <cellStyle name="Title 48" xfId="3951" xr:uid="{00000000-0005-0000-0000-0000A5260000}"/>
    <cellStyle name="Title 49" xfId="4119" xr:uid="{00000000-0005-0000-0000-0000A6260000}"/>
    <cellStyle name="Title 5" xfId="214" xr:uid="{00000000-0005-0000-0000-0000A7260000}"/>
    <cellStyle name="Title 5 2" xfId="2827" xr:uid="{00000000-0005-0000-0000-0000A8260000}"/>
    <cellStyle name="Title 5 2 2" xfId="7505" xr:uid="{00000000-0005-0000-0000-0000A9260000}"/>
    <cellStyle name="Title 5 2 3" xfId="8388" xr:uid="{00000000-0005-0000-0000-0000AA260000}"/>
    <cellStyle name="Title 5 2_4.2 kt. samtrygg 2010" xfId="9330" xr:uid="{00000000-0005-0000-0000-0000AB260000}"/>
    <cellStyle name="Title 5 3" xfId="3343" xr:uid="{00000000-0005-0000-0000-0000AC260000}"/>
    <cellStyle name="Title 5 4" xfId="3564" xr:uid="{00000000-0005-0000-0000-0000AD260000}"/>
    <cellStyle name="Title 5 5" xfId="3784" xr:uid="{00000000-0005-0000-0000-0000AE260000}"/>
    <cellStyle name="Title 5 6" xfId="3957" xr:uid="{00000000-0005-0000-0000-0000AF260000}"/>
    <cellStyle name="Title 5 7" xfId="4125" xr:uid="{00000000-0005-0000-0000-0000B0260000}"/>
    <cellStyle name="Title 5 8" xfId="4162" xr:uid="{00000000-0005-0000-0000-0000B1260000}"/>
    <cellStyle name="Title 5_4.2 kt. samtrygg 2010" xfId="9611" xr:uid="{00000000-0005-0000-0000-0000B2260000}"/>
    <cellStyle name="Title 50" xfId="4158" xr:uid="{00000000-0005-0000-0000-0000B3260000}"/>
    <cellStyle name="Title 6" xfId="255" xr:uid="{00000000-0005-0000-0000-0000B4260000}"/>
    <cellStyle name="Title 6 2" xfId="7506" xr:uid="{00000000-0005-0000-0000-0000B5260000}"/>
    <cellStyle name="Title 6_4.2 kt. samtrygg 2010" xfId="9286" xr:uid="{00000000-0005-0000-0000-0000B6260000}"/>
    <cellStyle name="Title 7" xfId="296" xr:uid="{00000000-0005-0000-0000-0000B7260000}"/>
    <cellStyle name="Title 7 2" xfId="7507" xr:uid="{00000000-0005-0000-0000-0000B8260000}"/>
    <cellStyle name="Title 7_4.2 kt. samtrygg 2010" xfId="10224" xr:uid="{00000000-0005-0000-0000-0000B9260000}"/>
    <cellStyle name="Title 8" xfId="337" xr:uid="{00000000-0005-0000-0000-0000BA260000}"/>
    <cellStyle name="Title 8 2" xfId="7508" xr:uid="{00000000-0005-0000-0000-0000BB260000}"/>
    <cellStyle name="Title 8_4.2 kt. samtrygg 2010" xfId="9298" xr:uid="{00000000-0005-0000-0000-0000BC260000}"/>
    <cellStyle name="Title 9" xfId="378" xr:uid="{00000000-0005-0000-0000-0000BD260000}"/>
    <cellStyle name="Title 9 2" xfId="7509" xr:uid="{00000000-0005-0000-0000-0000BE260000}"/>
    <cellStyle name="Title 9_4.2 kt. samtrygg 2010" xfId="8771" xr:uid="{00000000-0005-0000-0000-0000BF260000}"/>
    <cellStyle name="Total" xfId="18" builtinId="25" customBuiltin="1"/>
    <cellStyle name="Total 10" xfId="420" xr:uid="{00000000-0005-0000-0000-0000C1260000}"/>
    <cellStyle name="Total 10 2" xfId="7510" xr:uid="{00000000-0005-0000-0000-0000C2260000}"/>
    <cellStyle name="Total 10_4.2 kt. samtrygg 2010" xfId="9666" xr:uid="{00000000-0005-0000-0000-0000C3260000}"/>
    <cellStyle name="Total 11" xfId="461" xr:uid="{00000000-0005-0000-0000-0000C4260000}"/>
    <cellStyle name="Total 11 2" xfId="7511" xr:uid="{00000000-0005-0000-0000-0000C5260000}"/>
    <cellStyle name="Total 11_4.2 kt. samtrygg 2010" xfId="8636" xr:uid="{00000000-0005-0000-0000-0000C6260000}"/>
    <cellStyle name="Total 12" xfId="502" xr:uid="{00000000-0005-0000-0000-0000C7260000}"/>
    <cellStyle name="Total 12 2" xfId="7512" xr:uid="{00000000-0005-0000-0000-0000C8260000}"/>
    <cellStyle name="Total 12_4.2 kt. samtrygg 2010" xfId="10123" xr:uid="{00000000-0005-0000-0000-0000C9260000}"/>
    <cellStyle name="Total 13" xfId="543" xr:uid="{00000000-0005-0000-0000-0000CA260000}"/>
    <cellStyle name="Total 13 2" xfId="7513" xr:uid="{00000000-0005-0000-0000-0000CB260000}"/>
    <cellStyle name="Total 13_4.2 kt. samtrygg 2010" xfId="9375" xr:uid="{00000000-0005-0000-0000-0000CC260000}"/>
    <cellStyle name="Total 14" xfId="584" xr:uid="{00000000-0005-0000-0000-0000CD260000}"/>
    <cellStyle name="Total 14 2" xfId="7514" xr:uid="{00000000-0005-0000-0000-0000CE260000}"/>
    <cellStyle name="Total 14 3" xfId="7634" xr:uid="{00000000-0005-0000-0000-0000CF260000}"/>
    <cellStyle name="Total 14_4.2 kt. samtrygg 2010" xfId="8696" xr:uid="{00000000-0005-0000-0000-0000D0260000}"/>
    <cellStyle name="Total 15" xfId="625" xr:uid="{00000000-0005-0000-0000-0000D1260000}"/>
    <cellStyle name="Total 15 2" xfId="7515" xr:uid="{00000000-0005-0000-0000-0000D2260000}"/>
    <cellStyle name="Total 15 3" xfId="7667" xr:uid="{00000000-0005-0000-0000-0000D3260000}"/>
    <cellStyle name="Total 15_4.2 kt. samtrygg 2010" xfId="8908" xr:uid="{00000000-0005-0000-0000-0000D4260000}"/>
    <cellStyle name="Total 16" xfId="666" xr:uid="{00000000-0005-0000-0000-0000D5260000}"/>
    <cellStyle name="Total 16 2" xfId="7516" xr:uid="{00000000-0005-0000-0000-0000D6260000}"/>
    <cellStyle name="Total 16 3" xfId="7700" xr:uid="{00000000-0005-0000-0000-0000D7260000}"/>
    <cellStyle name="Total 16_4.2 kt. samtrygg 2010" xfId="9668" xr:uid="{00000000-0005-0000-0000-0000D8260000}"/>
    <cellStyle name="Total 17" xfId="707" xr:uid="{00000000-0005-0000-0000-0000D9260000}"/>
    <cellStyle name="Total 17 2" xfId="7517" xr:uid="{00000000-0005-0000-0000-0000DA260000}"/>
    <cellStyle name="Total 17 3" xfId="7733" xr:uid="{00000000-0005-0000-0000-0000DB260000}"/>
    <cellStyle name="Total 17_4.2 kt. samtrygg 2010" xfId="10187" xr:uid="{00000000-0005-0000-0000-0000DC260000}"/>
    <cellStyle name="Total 18" xfId="748" xr:uid="{00000000-0005-0000-0000-0000DD260000}"/>
    <cellStyle name="Total 18 2" xfId="7518" xr:uid="{00000000-0005-0000-0000-0000DE260000}"/>
    <cellStyle name="Total 18 3" xfId="7766" xr:uid="{00000000-0005-0000-0000-0000DF260000}"/>
    <cellStyle name="Total 18_4.2 kt. samtrygg 2010" xfId="9872" xr:uid="{00000000-0005-0000-0000-0000E0260000}"/>
    <cellStyle name="Total 19" xfId="789" xr:uid="{00000000-0005-0000-0000-0000E1260000}"/>
    <cellStyle name="Total 19 2" xfId="7519" xr:uid="{00000000-0005-0000-0000-0000E2260000}"/>
    <cellStyle name="Total 19 3" xfId="7799" xr:uid="{00000000-0005-0000-0000-0000E3260000}"/>
    <cellStyle name="Total 19_4.2 kt. samtrygg 2010" xfId="9599" xr:uid="{00000000-0005-0000-0000-0000E4260000}"/>
    <cellStyle name="Total 2" xfId="85" xr:uid="{00000000-0005-0000-0000-0000E5260000}"/>
    <cellStyle name="Total 2 10" xfId="6226" xr:uid="{00000000-0005-0000-0000-0000E6260000}"/>
    <cellStyle name="Total 2 2" xfId="2829" xr:uid="{00000000-0005-0000-0000-0000E7260000}"/>
    <cellStyle name="Total 2 2 2" xfId="6227" xr:uid="{00000000-0005-0000-0000-0000E8260000}"/>
    <cellStyle name="Total 2 2_4.2 kt. samtrygg 2010" xfId="9749" xr:uid="{00000000-0005-0000-0000-0000E9260000}"/>
    <cellStyle name="Total 2 3" xfId="3345" xr:uid="{00000000-0005-0000-0000-0000EA260000}"/>
    <cellStyle name="Total 2 3 2" xfId="6228" xr:uid="{00000000-0005-0000-0000-0000EB260000}"/>
    <cellStyle name="Total 2 3_4.2 kt. samtrygg 2010" xfId="8704" xr:uid="{00000000-0005-0000-0000-0000EC260000}"/>
    <cellStyle name="Total 2 4" xfId="3566" xr:uid="{00000000-0005-0000-0000-0000ED260000}"/>
    <cellStyle name="Total 2 4 2" xfId="7521" xr:uid="{00000000-0005-0000-0000-0000EE260000}"/>
    <cellStyle name="Total 2 4_4.2 kt. samtrygg 2010" xfId="9352" xr:uid="{00000000-0005-0000-0000-0000EF260000}"/>
    <cellStyle name="Total 2 5" xfId="3786" xr:uid="{00000000-0005-0000-0000-0000F0260000}"/>
    <cellStyle name="Total 2 5 2" xfId="7522" xr:uid="{00000000-0005-0000-0000-0000F1260000}"/>
    <cellStyle name="Total 2 5_4.2 kt. samtrygg 2010" xfId="9907" xr:uid="{00000000-0005-0000-0000-0000F2260000}"/>
    <cellStyle name="Total 2 6" xfId="3959" xr:uid="{00000000-0005-0000-0000-0000F3260000}"/>
    <cellStyle name="Total 2 7" xfId="4127" xr:uid="{00000000-0005-0000-0000-0000F4260000}"/>
    <cellStyle name="Total 2 8" xfId="4164" xr:uid="{00000000-0005-0000-0000-0000F5260000}"/>
    <cellStyle name="Total 2 9" xfId="5637" xr:uid="{00000000-0005-0000-0000-0000F6260000}"/>
    <cellStyle name="Total 2_4.2 kt. samtrygg 2010" xfId="9534" xr:uid="{00000000-0005-0000-0000-0000F7260000}"/>
    <cellStyle name="Total 20" xfId="830" xr:uid="{00000000-0005-0000-0000-0000F8260000}"/>
    <cellStyle name="Total 20 2" xfId="7523" xr:uid="{00000000-0005-0000-0000-0000F9260000}"/>
    <cellStyle name="Total 20 3" xfId="7832" xr:uid="{00000000-0005-0000-0000-0000FA260000}"/>
    <cellStyle name="Total 20_4.2 kt. samtrygg 2010" xfId="9682" xr:uid="{00000000-0005-0000-0000-0000FB260000}"/>
    <cellStyle name="Total 21" xfId="871" xr:uid="{00000000-0005-0000-0000-0000FC260000}"/>
    <cellStyle name="Total 21 2" xfId="7524" xr:uid="{00000000-0005-0000-0000-0000FD260000}"/>
    <cellStyle name="Total 21 3" xfId="7865" xr:uid="{00000000-0005-0000-0000-0000FE260000}"/>
    <cellStyle name="Total 21_4.2 kt. samtrygg 2010" xfId="9280" xr:uid="{00000000-0005-0000-0000-0000FF260000}"/>
    <cellStyle name="Total 22" xfId="912" xr:uid="{00000000-0005-0000-0000-000000270000}"/>
    <cellStyle name="Total 22 2" xfId="7525" xr:uid="{00000000-0005-0000-0000-000001270000}"/>
    <cellStyle name="Total 22 3" xfId="7898" xr:uid="{00000000-0005-0000-0000-000002270000}"/>
    <cellStyle name="Total 22_4.2 kt. samtrygg 2010" xfId="8864" xr:uid="{00000000-0005-0000-0000-000003270000}"/>
    <cellStyle name="Total 23" xfId="953" xr:uid="{00000000-0005-0000-0000-000004270000}"/>
    <cellStyle name="Total 23 2" xfId="7526" xr:uid="{00000000-0005-0000-0000-000005270000}"/>
    <cellStyle name="Total 23 3" xfId="7931" xr:uid="{00000000-0005-0000-0000-000006270000}"/>
    <cellStyle name="Total 23_4.2 kt. samtrygg 2010" xfId="10173" xr:uid="{00000000-0005-0000-0000-000007270000}"/>
    <cellStyle name="Total 24" xfId="994" xr:uid="{00000000-0005-0000-0000-000008270000}"/>
    <cellStyle name="Total 24 2" xfId="7527" xr:uid="{00000000-0005-0000-0000-000009270000}"/>
    <cellStyle name="Total 24 3" xfId="7964" xr:uid="{00000000-0005-0000-0000-00000A270000}"/>
    <cellStyle name="Total 24_4.2 kt. samtrygg 2010" xfId="10237" xr:uid="{00000000-0005-0000-0000-00000B270000}"/>
    <cellStyle name="Total 25" xfId="1035" xr:uid="{00000000-0005-0000-0000-00000C270000}"/>
    <cellStyle name="Total 25 2" xfId="7528" xr:uid="{00000000-0005-0000-0000-00000D270000}"/>
    <cellStyle name="Total 25 3" xfId="7997" xr:uid="{00000000-0005-0000-0000-00000E270000}"/>
    <cellStyle name="Total 25_4.2 kt. samtrygg 2010" xfId="8924" xr:uid="{00000000-0005-0000-0000-00000F270000}"/>
    <cellStyle name="Total 26" xfId="1076" xr:uid="{00000000-0005-0000-0000-000010270000}"/>
    <cellStyle name="Total 26 2" xfId="7529" xr:uid="{00000000-0005-0000-0000-000011270000}"/>
    <cellStyle name="Total 26 3" xfId="8030" xr:uid="{00000000-0005-0000-0000-000012270000}"/>
    <cellStyle name="Total 26_4.2 kt. samtrygg 2010" xfId="9685" xr:uid="{00000000-0005-0000-0000-000013270000}"/>
    <cellStyle name="Total 27" xfId="1117" xr:uid="{00000000-0005-0000-0000-000014270000}"/>
    <cellStyle name="Total 27 2" xfId="7530" xr:uid="{00000000-0005-0000-0000-000015270000}"/>
    <cellStyle name="Total 27 3" xfId="8063" xr:uid="{00000000-0005-0000-0000-000016270000}"/>
    <cellStyle name="Total 27_4.2 kt. samtrygg 2010" xfId="9916" xr:uid="{00000000-0005-0000-0000-000017270000}"/>
    <cellStyle name="Total 28" xfId="1153" xr:uid="{00000000-0005-0000-0000-000018270000}"/>
    <cellStyle name="Total 28 2" xfId="7531" xr:uid="{00000000-0005-0000-0000-000019270000}"/>
    <cellStyle name="Total 28 3" xfId="8093" xr:uid="{00000000-0005-0000-0000-00001A270000}"/>
    <cellStyle name="Total 28_4.2 kt. samtrygg 2010" xfId="10011" xr:uid="{00000000-0005-0000-0000-00001B270000}"/>
    <cellStyle name="Total 29" xfId="1199" xr:uid="{00000000-0005-0000-0000-00001C270000}"/>
    <cellStyle name="Total 29 2" xfId="7532" xr:uid="{00000000-0005-0000-0000-00001D270000}"/>
    <cellStyle name="Total 29 3" xfId="8129" xr:uid="{00000000-0005-0000-0000-00001E270000}"/>
    <cellStyle name="Total 29_4.2 kt. samtrygg 2010" xfId="8866" xr:uid="{00000000-0005-0000-0000-00001F270000}"/>
    <cellStyle name="Total 3" xfId="133" xr:uid="{00000000-0005-0000-0000-000020270000}"/>
    <cellStyle name="Total 3 2" xfId="2831" xr:uid="{00000000-0005-0000-0000-000021270000}"/>
    <cellStyle name="Total 3 3" xfId="3347" xr:uid="{00000000-0005-0000-0000-000022270000}"/>
    <cellStyle name="Total 3 3 2" xfId="7533" xr:uid="{00000000-0005-0000-0000-000023270000}"/>
    <cellStyle name="Total 3 3 3" xfId="8419" xr:uid="{00000000-0005-0000-0000-000024270000}"/>
    <cellStyle name="Total 3 3_4.2 kt. samtrygg 2010" xfId="9897" xr:uid="{00000000-0005-0000-0000-000025270000}"/>
    <cellStyle name="Total 3 4" xfId="3568" xr:uid="{00000000-0005-0000-0000-000026270000}"/>
    <cellStyle name="Total 3 5" xfId="3788" xr:uid="{00000000-0005-0000-0000-000027270000}"/>
    <cellStyle name="Total 3 6" xfId="3960" xr:uid="{00000000-0005-0000-0000-000028270000}"/>
    <cellStyle name="Total 3 7" xfId="4128" xr:uid="{00000000-0005-0000-0000-000029270000}"/>
    <cellStyle name="Total 3 8" xfId="4165" xr:uid="{00000000-0005-0000-0000-00002A270000}"/>
    <cellStyle name="Total 3_4.2 kt. samtrygg 2010" xfId="9695" xr:uid="{00000000-0005-0000-0000-00002B270000}"/>
    <cellStyle name="Total 30" xfId="1239" xr:uid="{00000000-0005-0000-0000-00002C270000}"/>
    <cellStyle name="Total 30 2" xfId="7534" xr:uid="{00000000-0005-0000-0000-00002D270000}"/>
    <cellStyle name="Total 30 3" xfId="8161" xr:uid="{00000000-0005-0000-0000-00002E270000}"/>
    <cellStyle name="Total 30_4.2 kt. samtrygg 2010" xfId="8602" xr:uid="{00000000-0005-0000-0000-00002F270000}"/>
    <cellStyle name="Total 31" xfId="1282" xr:uid="{00000000-0005-0000-0000-000030270000}"/>
    <cellStyle name="Total 31 2" xfId="7535" xr:uid="{00000000-0005-0000-0000-000031270000}"/>
    <cellStyle name="Total 31 3" xfId="8195" xr:uid="{00000000-0005-0000-0000-000032270000}"/>
    <cellStyle name="Total 31_4.2 kt. samtrygg 2010" xfId="9911" xr:uid="{00000000-0005-0000-0000-000033270000}"/>
    <cellStyle name="Total 32" xfId="1323" xr:uid="{00000000-0005-0000-0000-000034270000}"/>
    <cellStyle name="Total 32 2" xfId="7536" xr:uid="{00000000-0005-0000-0000-000035270000}"/>
    <cellStyle name="Total 32 3" xfId="8228" xr:uid="{00000000-0005-0000-0000-000036270000}"/>
    <cellStyle name="Total 32_4.2 kt. samtrygg 2010" xfId="9851" xr:uid="{00000000-0005-0000-0000-000037270000}"/>
    <cellStyle name="Total 33" xfId="1360" xr:uid="{00000000-0005-0000-0000-000038270000}"/>
    <cellStyle name="Total 33 2" xfId="7537" xr:uid="{00000000-0005-0000-0000-000039270000}"/>
    <cellStyle name="Total 33 3" xfId="8259" xr:uid="{00000000-0005-0000-0000-00003A270000}"/>
    <cellStyle name="Total 33_4.2 kt. samtrygg 2010" xfId="8777" xr:uid="{00000000-0005-0000-0000-00003B270000}"/>
    <cellStyle name="Total 34" xfId="1405" xr:uid="{00000000-0005-0000-0000-00003C270000}"/>
    <cellStyle name="Total 34 2" xfId="7538" xr:uid="{00000000-0005-0000-0000-00003D270000}"/>
    <cellStyle name="Total 34 3" xfId="8294" xr:uid="{00000000-0005-0000-0000-00003E270000}"/>
    <cellStyle name="Total 34_4.2 kt. samtrygg 2010" xfId="10248" xr:uid="{00000000-0005-0000-0000-00003F270000}"/>
    <cellStyle name="Total 35" xfId="1446" xr:uid="{00000000-0005-0000-0000-000040270000}"/>
    <cellStyle name="Total 35 2" xfId="7539" xr:uid="{00000000-0005-0000-0000-000041270000}"/>
    <cellStyle name="Total 35 3" xfId="8321" xr:uid="{00000000-0005-0000-0000-000042270000}"/>
    <cellStyle name="Total 35_4.2 kt. samtrygg 2010" xfId="10221" xr:uid="{00000000-0005-0000-0000-000043270000}"/>
    <cellStyle name="Total 36" xfId="1486" xr:uid="{00000000-0005-0000-0000-000044270000}"/>
    <cellStyle name="Total 37" xfId="1528" xr:uid="{00000000-0005-0000-0000-000045270000}"/>
    <cellStyle name="Total 38" xfId="1569" xr:uid="{00000000-0005-0000-0000-000046270000}"/>
    <cellStyle name="Total 39" xfId="1610" xr:uid="{00000000-0005-0000-0000-000047270000}"/>
    <cellStyle name="Total 4" xfId="174" xr:uid="{00000000-0005-0000-0000-000048270000}"/>
    <cellStyle name="Total 4 2" xfId="2833" xr:uid="{00000000-0005-0000-0000-000049270000}"/>
    <cellStyle name="Total 4 3" xfId="3349" xr:uid="{00000000-0005-0000-0000-00004A270000}"/>
    <cellStyle name="Total 4 3 2" xfId="7540" xr:uid="{00000000-0005-0000-0000-00004B270000}"/>
    <cellStyle name="Total 4 3 3" xfId="8420" xr:uid="{00000000-0005-0000-0000-00004C270000}"/>
    <cellStyle name="Total 4 3_4.2 kt. samtrygg 2010" xfId="9799" xr:uid="{00000000-0005-0000-0000-00004D270000}"/>
    <cellStyle name="Total 4 4" xfId="3570" xr:uid="{00000000-0005-0000-0000-00004E270000}"/>
    <cellStyle name="Total 4 5" xfId="3790" xr:uid="{00000000-0005-0000-0000-00004F270000}"/>
    <cellStyle name="Total 4 6" xfId="3962" xr:uid="{00000000-0005-0000-0000-000050270000}"/>
    <cellStyle name="Total 4 7" xfId="4130" xr:uid="{00000000-0005-0000-0000-000051270000}"/>
    <cellStyle name="Total 4 8" xfId="4166" xr:uid="{00000000-0005-0000-0000-000052270000}"/>
    <cellStyle name="Total 4_4.2 kt. samtrygg 2010" xfId="10061" xr:uid="{00000000-0005-0000-0000-000053270000}"/>
    <cellStyle name="Total 40" xfId="1651" xr:uid="{00000000-0005-0000-0000-000054270000}"/>
    <cellStyle name="Total 41" xfId="1692" xr:uid="{00000000-0005-0000-0000-000055270000}"/>
    <cellStyle name="Total 42" xfId="1725" xr:uid="{00000000-0005-0000-0000-000056270000}"/>
    <cellStyle name="Total 43" xfId="1767" xr:uid="{00000000-0005-0000-0000-000057270000}"/>
    <cellStyle name="Total 44" xfId="2828" xr:uid="{00000000-0005-0000-0000-000058270000}"/>
    <cellStyle name="Total 45" xfId="3344" xr:uid="{00000000-0005-0000-0000-000059270000}"/>
    <cellStyle name="Total 46" xfId="3565" xr:uid="{00000000-0005-0000-0000-00005A270000}"/>
    <cellStyle name="Total 47" xfId="3785" xr:uid="{00000000-0005-0000-0000-00005B270000}"/>
    <cellStyle name="Total 48" xfId="3958" xr:uid="{00000000-0005-0000-0000-00005C270000}"/>
    <cellStyle name="Total 49" xfId="4126" xr:uid="{00000000-0005-0000-0000-00005D270000}"/>
    <cellStyle name="Total 5" xfId="215" xr:uid="{00000000-0005-0000-0000-00005E270000}"/>
    <cellStyle name="Total 5 2" xfId="2835" xr:uid="{00000000-0005-0000-0000-00005F270000}"/>
    <cellStyle name="Total 5 2 2" xfId="7541" xr:uid="{00000000-0005-0000-0000-000060270000}"/>
    <cellStyle name="Total 5 2 3" xfId="8390" xr:uid="{00000000-0005-0000-0000-000061270000}"/>
    <cellStyle name="Total 5 2_4.2 kt. samtrygg 2010" xfId="9522" xr:uid="{00000000-0005-0000-0000-000062270000}"/>
    <cellStyle name="Total 5 3" xfId="3351" xr:uid="{00000000-0005-0000-0000-000063270000}"/>
    <cellStyle name="Total 5 4" xfId="3572" xr:uid="{00000000-0005-0000-0000-000064270000}"/>
    <cellStyle name="Total 5 5" xfId="3791" xr:uid="{00000000-0005-0000-0000-000065270000}"/>
    <cellStyle name="Total 5 6" xfId="3963" xr:uid="{00000000-0005-0000-0000-000066270000}"/>
    <cellStyle name="Total 5 7" xfId="4131" xr:uid="{00000000-0005-0000-0000-000067270000}"/>
    <cellStyle name="Total 5 8" xfId="4167" xr:uid="{00000000-0005-0000-0000-000068270000}"/>
    <cellStyle name="Total 5_4.2 kt. samtrygg 2010" xfId="9503" xr:uid="{00000000-0005-0000-0000-000069270000}"/>
    <cellStyle name="Total 50" xfId="4163" xr:uid="{00000000-0005-0000-0000-00006A270000}"/>
    <cellStyle name="Total 6" xfId="256" xr:uid="{00000000-0005-0000-0000-00006B270000}"/>
    <cellStyle name="Total 6 2" xfId="7542" xr:uid="{00000000-0005-0000-0000-00006C270000}"/>
    <cellStyle name="Total 6_4.2 kt. samtrygg 2010" xfId="10133" xr:uid="{00000000-0005-0000-0000-00006D270000}"/>
    <cellStyle name="Total 7" xfId="297" xr:uid="{00000000-0005-0000-0000-00006E270000}"/>
    <cellStyle name="Total 7 2" xfId="7543" xr:uid="{00000000-0005-0000-0000-00006F270000}"/>
    <cellStyle name="Total 7_4.2 kt. samtrygg 2010" xfId="10225" xr:uid="{00000000-0005-0000-0000-000070270000}"/>
    <cellStyle name="Total 8" xfId="338" xr:uid="{00000000-0005-0000-0000-000071270000}"/>
    <cellStyle name="Total 8 2" xfId="7544" xr:uid="{00000000-0005-0000-0000-000072270000}"/>
    <cellStyle name="Total 8_4.2 kt. samtrygg 2010" xfId="9052" xr:uid="{00000000-0005-0000-0000-000073270000}"/>
    <cellStyle name="Total 9" xfId="379" xr:uid="{00000000-0005-0000-0000-000074270000}"/>
    <cellStyle name="Total 9 2" xfId="7545" xr:uid="{00000000-0005-0000-0000-000075270000}"/>
    <cellStyle name="Total 9_4.2 kt. samtrygg 2010" xfId="9910" xr:uid="{00000000-0005-0000-0000-000076270000}"/>
    <cellStyle name="Warning Text" xfId="15" builtinId="11" customBuiltin="1"/>
    <cellStyle name="Warning Text 10" xfId="421" xr:uid="{00000000-0005-0000-0000-000078270000}"/>
    <cellStyle name="Warning Text 10 2" xfId="7546" xr:uid="{00000000-0005-0000-0000-000079270000}"/>
    <cellStyle name="Warning Text 10_4.2 kt. samtrygg 2010" xfId="9048" xr:uid="{00000000-0005-0000-0000-00007A270000}"/>
    <cellStyle name="Warning Text 11" xfId="462" xr:uid="{00000000-0005-0000-0000-00007B270000}"/>
    <cellStyle name="Warning Text 11 2" xfId="7547" xr:uid="{00000000-0005-0000-0000-00007C270000}"/>
    <cellStyle name="Warning Text 11_4.2 kt. samtrygg 2010" xfId="8747" xr:uid="{00000000-0005-0000-0000-00007D270000}"/>
    <cellStyle name="Warning Text 12" xfId="503" xr:uid="{00000000-0005-0000-0000-00007E270000}"/>
    <cellStyle name="Warning Text 12 2" xfId="7548" xr:uid="{00000000-0005-0000-0000-00007F270000}"/>
    <cellStyle name="Warning Text 12_4.2 kt. samtrygg 2010" xfId="10025" xr:uid="{00000000-0005-0000-0000-000080270000}"/>
    <cellStyle name="Warning Text 13" xfId="544" xr:uid="{00000000-0005-0000-0000-000081270000}"/>
    <cellStyle name="Warning Text 13 2" xfId="7549" xr:uid="{00000000-0005-0000-0000-000082270000}"/>
    <cellStyle name="Warning Text 13_4.2 kt. samtrygg 2010" xfId="9469" xr:uid="{00000000-0005-0000-0000-000083270000}"/>
    <cellStyle name="Warning Text 14" xfId="585" xr:uid="{00000000-0005-0000-0000-000084270000}"/>
    <cellStyle name="Warning Text 14 2" xfId="7550" xr:uid="{00000000-0005-0000-0000-000085270000}"/>
    <cellStyle name="Warning Text 14 3" xfId="7635" xr:uid="{00000000-0005-0000-0000-000086270000}"/>
    <cellStyle name="Warning Text 14_4.2 kt. samtrygg 2010" xfId="9491" xr:uid="{00000000-0005-0000-0000-000087270000}"/>
    <cellStyle name="Warning Text 15" xfId="626" xr:uid="{00000000-0005-0000-0000-000088270000}"/>
    <cellStyle name="Warning Text 15 2" xfId="7551" xr:uid="{00000000-0005-0000-0000-000089270000}"/>
    <cellStyle name="Warning Text 15 3" xfId="7668" xr:uid="{00000000-0005-0000-0000-00008A270000}"/>
    <cellStyle name="Warning Text 15_4.2 kt. samtrygg 2010" xfId="9567" xr:uid="{00000000-0005-0000-0000-00008B270000}"/>
    <cellStyle name="Warning Text 16" xfId="667" xr:uid="{00000000-0005-0000-0000-00008C270000}"/>
    <cellStyle name="Warning Text 16 2" xfId="7552" xr:uid="{00000000-0005-0000-0000-00008D270000}"/>
    <cellStyle name="Warning Text 16 3" xfId="7701" xr:uid="{00000000-0005-0000-0000-00008E270000}"/>
    <cellStyle name="Warning Text 16_4.2 kt. samtrygg 2010" xfId="9985" xr:uid="{00000000-0005-0000-0000-00008F270000}"/>
    <cellStyle name="Warning Text 17" xfId="708" xr:uid="{00000000-0005-0000-0000-000090270000}"/>
    <cellStyle name="Warning Text 17 2" xfId="7553" xr:uid="{00000000-0005-0000-0000-000091270000}"/>
    <cellStyle name="Warning Text 17 3" xfId="7734" xr:uid="{00000000-0005-0000-0000-000092270000}"/>
    <cellStyle name="Warning Text 17_4.2 kt. samtrygg 2010" xfId="9475" xr:uid="{00000000-0005-0000-0000-000093270000}"/>
    <cellStyle name="Warning Text 18" xfId="749" xr:uid="{00000000-0005-0000-0000-000094270000}"/>
    <cellStyle name="Warning Text 18 2" xfId="7554" xr:uid="{00000000-0005-0000-0000-000095270000}"/>
    <cellStyle name="Warning Text 18 3" xfId="7767" xr:uid="{00000000-0005-0000-0000-000096270000}"/>
    <cellStyle name="Warning Text 18_4.2 kt. samtrygg 2010" xfId="10192" xr:uid="{00000000-0005-0000-0000-000097270000}"/>
    <cellStyle name="Warning Text 19" xfId="790" xr:uid="{00000000-0005-0000-0000-000098270000}"/>
    <cellStyle name="Warning Text 19 2" xfId="7555" xr:uid="{00000000-0005-0000-0000-000099270000}"/>
    <cellStyle name="Warning Text 19 3" xfId="7800" xr:uid="{00000000-0005-0000-0000-00009A270000}"/>
    <cellStyle name="Warning Text 19_4.2 kt. samtrygg 2010" xfId="10017" xr:uid="{00000000-0005-0000-0000-00009B270000}"/>
    <cellStyle name="Warning Text 2" xfId="86" xr:uid="{00000000-0005-0000-0000-00009C270000}"/>
    <cellStyle name="Warning Text 2 10" xfId="7556" xr:uid="{00000000-0005-0000-0000-00009D270000}"/>
    <cellStyle name="Warning Text 2 2" xfId="2837" xr:uid="{00000000-0005-0000-0000-00009E270000}"/>
    <cellStyle name="Warning Text 2 2 2" xfId="7557" xr:uid="{00000000-0005-0000-0000-00009F270000}"/>
    <cellStyle name="Warning Text 2 2_4.2 kt. samtrygg 2010" xfId="10098" xr:uid="{00000000-0005-0000-0000-0000A0270000}"/>
    <cellStyle name="Warning Text 2 3" xfId="3353" xr:uid="{00000000-0005-0000-0000-0000A1270000}"/>
    <cellStyle name="Warning Text 2 3 2" xfId="7558" xr:uid="{00000000-0005-0000-0000-0000A2270000}"/>
    <cellStyle name="Warning Text 2 3_4.2 kt. samtrygg 2010" xfId="10000" xr:uid="{00000000-0005-0000-0000-0000A3270000}"/>
    <cellStyle name="Warning Text 2 4" xfId="3574" xr:uid="{00000000-0005-0000-0000-0000A4270000}"/>
    <cellStyle name="Warning Text 2 4 2" xfId="7559" xr:uid="{00000000-0005-0000-0000-0000A5270000}"/>
    <cellStyle name="Warning Text 2 4_4.2 kt. samtrygg 2010" xfId="9313" xr:uid="{00000000-0005-0000-0000-0000A6270000}"/>
    <cellStyle name="Warning Text 2 5" xfId="3793" xr:uid="{00000000-0005-0000-0000-0000A7270000}"/>
    <cellStyle name="Warning Text 2 5 2" xfId="7560" xr:uid="{00000000-0005-0000-0000-0000A8270000}"/>
    <cellStyle name="Warning Text 2 5_4.2 kt. samtrygg 2010" xfId="9647" xr:uid="{00000000-0005-0000-0000-0000A9270000}"/>
    <cellStyle name="Warning Text 2 6" xfId="3965" xr:uid="{00000000-0005-0000-0000-0000AA270000}"/>
    <cellStyle name="Warning Text 2 7" xfId="4133" xr:uid="{00000000-0005-0000-0000-0000AB270000}"/>
    <cellStyle name="Warning Text 2 8" xfId="4169" xr:uid="{00000000-0005-0000-0000-0000AC270000}"/>
    <cellStyle name="Warning Text 2 9" xfId="5639" xr:uid="{00000000-0005-0000-0000-0000AD270000}"/>
    <cellStyle name="Warning Text 2_4.2 kt. samtrygg 2010" xfId="9994" xr:uid="{00000000-0005-0000-0000-0000AE270000}"/>
    <cellStyle name="Warning Text 20" xfId="831" xr:uid="{00000000-0005-0000-0000-0000AF270000}"/>
    <cellStyle name="Warning Text 20 2" xfId="7561" xr:uid="{00000000-0005-0000-0000-0000B0270000}"/>
    <cellStyle name="Warning Text 20 3" xfId="7833" xr:uid="{00000000-0005-0000-0000-0000B1270000}"/>
    <cellStyle name="Warning Text 20_4.2 kt. samtrygg 2010" xfId="9083" xr:uid="{00000000-0005-0000-0000-0000B2270000}"/>
    <cellStyle name="Warning Text 21" xfId="872" xr:uid="{00000000-0005-0000-0000-0000B3270000}"/>
    <cellStyle name="Warning Text 21 2" xfId="7562" xr:uid="{00000000-0005-0000-0000-0000B4270000}"/>
    <cellStyle name="Warning Text 21 3" xfId="7866" xr:uid="{00000000-0005-0000-0000-0000B5270000}"/>
    <cellStyle name="Warning Text 21_4.2 kt. samtrygg 2010" xfId="8753" xr:uid="{00000000-0005-0000-0000-0000B6270000}"/>
    <cellStyle name="Warning Text 22" xfId="913" xr:uid="{00000000-0005-0000-0000-0000B7270000}"/>
    <cellStyle name="Warning Text 22 2" xfId="7563" xr:uid="{00000000-0005-0000-0000-0000B8270000}"/>
    <cellStyle name="Warning Text 22 3" xfId="7899" xr:uid="{00000000-0005-0000-0000-0000B9270000}"/>
    <cellStyle name="Warning Text 22_4.2 kt. samtrygg 2010" xfId="9687" xr:uid="{00000000-0005-0000-0000-0000BA270000}"/>
    <cellStyle name="Warning Text 23" xfId="954" xr:uid="{00000000-0005-0000-0000-0000BB270000}"/>
    <cellStyle name="Warning Text 23 2" xfId="7564" xr:uid="{00000000-0005-0000-0000-0000BC270000}"/>
    <cellStyle name="Warning Text 23 3" xfId="7932" xr:uid="{00000000-0005-0000-0000-0000BD270000}"/>
    <cellStyle name="Warning Text 23_4.2 kt. samtrygg 2010" xfId="9946" xr:uid="{00000000-0005-0000-0000-0000BE270000}"/>
    <cellStyle name="Warning Text 24" xfId="995" xr:uid="{00000000-0005-0000-0000-0000BF270000}"/>
    <cellStyle name="Warning Text 24 2" xfId="7565" xr:uid="{00000000-0005-0000-0000-0000C0270000}"/>
    <cellStyle name="Warning Text 24 3" xfId="7965" xr:uid="{00000000-0005-0000-0000-0000C1270000}"/>
    <cellStyle name="Warning Text 24_4.2 kt. samtrygg 2010" xfId="9868" xr:uid="{00000000-0005-0000-0000-0000C2270000}"/>
    <cellStyle name="Warning Text 25" xfId="1036" xr:uid="{00000000-0005-0000-0000-0000C3270000}"/>
    <cellStyle name="Warning Text 25 2" xfId="7566" xr:uid="{00000000-0005-0000-0000-0000C4270000}"/>
    <cellStyle name="Warning Text 25 3" xfId="7998" xr:uid="{00000000-0005-0000-0000-0000C5270000}"/>
    <cellStyle name="Warning Text 25_4.2 kt. samtrygg 2010" xfId="10063" xr:uid="{00000000-0005-0000-0000-0000C6270000}"/>
    <cellStyle name="Warning Text 26" xfId="1077" xr:uid="{00000000-0005-0000-0000-0000C7270000}"/>
    <cellStyle name="Warning Text 26 2" xfId="7567" xr:uid="{00000000-0005-0000-0000-0000C8270000}"/>
    <cellStyle name="Warning Text 26 3" xfId="8031" xr:uid="{00000000-0005-0000-0000-0000C9270000}"/>
    <cellStyle name="Warning Text 26_4.2 kt. samtrygg 2010" xfId="9077" xr:uid="{00000000-0005-0000-0000-0000CA270000}"/>
    <cellStyle name="Warning Text 27" xfId="1118" xr:uid="{00000000-0005-0000-0000-0000CB270000}"/>
    <cellStyle name="Warning Text 27 2" xfId="7568" xr:uid="{00000000-0005-0000-0000-0000CC270000}"/>
    <cellStyle name="Warning Text 27 3" xfId="8064" xr:uid="{00000000-0005-0000-0000-0000CD270000}"/>
    <cellStyle name="Warning Text 27_4.2 kt. samtrygg 2010" xfId="8975" xr:uid="{00000000-0005-0000-0000-0000CE270000}"/>
    <cellStyle name="Warning Text 28" xfId="1154" xr:uid="{00000000-0005-0000-0000-0000CF270000}"/>
    <cellStyle name="Warning Text 28 2" xfId="7569" xr:uid="{00000000-0005-0000-0000-0000D0270000}"/>
    <cellStyle name="Warning Text 28 3" xfId="8094" xr:uid="{00000000-0005-0000-0000-0000D1270000}"/>
    <cellStyle name="Warning Text 28_4.2 kt. samtrygg 2010" xfId="10199" xr:uid="{00000000-0005-0000-0000-0000D2270000}"/>
    <cellStyle name="Warning Text 29" xfId="1200" xr:uid="{00000000-0005-0000-0000-0000D3270000}"/>
    <cellStyle name="Warning Text 29 2" xfId="7570" xr:uid="{00000000-0005-0000-0000-0000D4270000}"/>
    <cellStyle name="Warning Text 29 3" xfId="8130" xr:uid="{00000000-0005-0000-0000-0000D5270000}"/>
    <cellStyle name="Warning Text 29_4.2 kt. samtrygg 2010" xfId="9529" xr:uid="{00000000-0005-0000-0000-0000D6270000}"/>
    <cellStyle name="Warning Text 3" xfId="134" xr:uid="{00000000-0005-0000-0000-0000D7270000}"/>
    <cellStyle name="Warning Text 3 2" xfId="2839" xr:uid="{00000000-0005-0000-0000-0000D8270000}"/>
    <cellStyle name="Warning Text 3 3" xfId="3355" xr:uid="{00000000-0005-0000-0000-0000D9270000}"/>
    <cellStyle name="Warning Text 3 3 2" xfId="7571" xr:uid="{00000000-0005-0000-0000-0000DA270000}"/>
    <cellStyle name="Warning Text 3 3 3" xfId="8421" xr:uid="{00000000-0005-0000-0000-0000DB270000}"/>
    <cellStyle name="Warning Text 3 3_4.2 kt. samtrygg 2010" xfId="9177" xr:uid="{00000000-0005-0000-0000-0000DC270000}"/>
    <cellStyle name="Warning Text 3 4" xfId="3576" xr:uid="{00000000-0005-0000-0000-0000DD270000}"/>
    <cellStyle name="Warning Text 3 5" xfId="3795" xr:uid="{00000000-0005-0000-0000-0000DE270000}"/>
    <cellStyle name="Warning Text 3 6" xfId="3967" xr:uid="{00000000-0005-0000-0000-0000DF270000}"/>
    <cellStyle name="Warning Text 3 7" xfId="4135" xr:uid="{00000000-0005-0000-0000-0000E0270000}"/>
    <cellStyle name="Warning Text 3 8" xfId="4170" xr:uid="{00000000-0005-0000-0000-0000E1270000}"/>
    <cellStyle name="Warning Text 3_4.2 kt. samtrygg 2010" xfId="9359" xr:uid="{00000000-0005-0000-0000-0000E2270000}"/>
    <cellStyle name="Warning Text 30" xfId="1240" xr:uid="{00000000-0005-0000-0000-0000E3270000}"/>
    <cellStyle name="Warning Text 30 2" xfId="7572" xr:uid="{00000000-0005-0000-0000-0000E4270000}"/>
    <cellStyle name="Warning Text 30 3" xfId="8162" xr:uid="{00000000-0005-0000-0000-0000E5270000}"/>
    <cellStyle name="Warning Text 30_4.2 kt. samtrygg 2010" xfId="10118" xr:uid="{00000000-0005-0000-0000-0000E6270000}"/>
    <cellStyle name="Warning Text 31" xfId="1283" xr:uid="{00000000-0005-0000-0000-0000E7270000}"/>
    <cellStyle name="Warning Text 31 2" xfId="7573" xr:uid="{00000000-0005-0000-0000-0000E8270000}"/>
    <cellStyle name="Warning Text 31 3" xfId="8196" xr:uid="{00000000-0005-0000-0000-0000E9270000}"/>
    <cellStyle name="Warning Text 31_4.2 kt. samtrygg 2010" xfId="10104" xr:uid="{00000000-0005-0000-0000-0000EA270000}"/>
    <cellStyle name="Warning Text 32" xfId="1324" xr:uid="{00000000-0005-0000-0000-0000EB270000}"/>
    <cellStyle name="Warning Text 32 2" xfId="7574" xr:uid="{00000000-0005-0000-0000-0000EC270000}"/>
    <cellStyle name="Warning Text 32 3" xfId="8229" xr:uid="{00000000-0005-0000-0000-0000ED270000}"/>
    <cellStyle name="Warning Text 32_4.2 kt. samtrygg 2010" xfId="9929" xr:uid="{00000000-0005-0000-0000-0000EE270000}"/>
    <cellStyle name="Warning Text 33" xfId="1361" xr:uid="{00000000-0005-0000-0000-0000EF270000}"/>
    <cellStyle name="Warning Text 33 2" xfId="7575" xr:uid="{00000000-0005-0000-0000-0000F0270000}"/>
    <cellStyle name="Warning Text 33 3" xfId="8260" xr:uid="{00000000-0005-0000-0000-0000F1270000}"/>
    <cellStyle name="Warning Text 33_4.2 kt. samtrygg 2010" xfId="8765" xr:uid="{00000000-0005-0000-0000-0000F2270000}"/>
    <cellStyle name="Warning Text 34" xfId="1406" xr:uid="{00000000-0005-0000-0000-0000F3270000}"/>
    <cellStyle name="Warning Text 34 2" xfId="7576" xr:uid="{00000000-0005-0000-0000-0000F4270000}"/>
    <cellStyle name="Warning Text 34 3" xfId="8295" xr:uid="{00000000-0005-0000-0000-0000F5270000}"/>
    <cellStyle name="Warning Text 34_4.2 kt. samtrygg 2010" xfId="9899" xr:uid="{00000000-0005-0000-0000-0000F6270000}"/>
    <cellStyle name="Warning Text 35" xfId="1447" xr:uid="{00000000-0005-0000-0000-0000F7270000}"/>
    <cellStyle name="Warning Text 35 2" xfId="7577" xr:uid="{00000000-0005-0000-0000-0000F8270000}"/>
    <cellStyle name="Warning Text 35 3" xfId="8322" xr:uid="{00000000-0005-0000-0000-0000F9270000}"/>
    <cellStyle name="Warning Text 35_4.2 kt. samtrygg 2010" xfId="9471" xr:uid="{00000000-0005-0000-0000-0000FA270000}"/>
    <cellStyle name="Warning Text 36" xfId="1487" xr:uid="{00000000-0005-0000-0000-0000FB270000}"/>
    <cellStyle name="Warning Text 37" xfId="1529" xr:uid="{00000000-0005-0000-0000-0000FC270000}"/>
    <cellStyle name="Warning Text 38" xfId="1570" xr:uid="{00000000-0005-0000-0000-0000FD270000}"/>
    <cellStyle name="Warning Text 39" xfId="1611" xr:uid="{00000000-0005-0000-0000-0000FE270000}"/>
    <cellStyle name="Warning Text 4" xfId="175" xr:uid="{00000000-0005-0000-0000-0000FF270000}"/>
    <cellStyle name="Warning Text 4 2" xfId="2841" xr:uid="{00000000-0005-0000-0000-000000280000}"/>
    <cellStyle name="Warning Text 4 3" xfId="3357" xr:uid="{00000000-0005-0000-0000-000001280000}"/>
    <cellStyle name="Warning Text 4 3 2" xfId="7578" xr:uid="{00000000-0005-0000-0000-000002280000}"/>
    <cellStyle name="Warning Text 4 3 3" xfId="8422" xr:uid="{00000000-0005-0000-0000-000003280000}"/>
    <cellStyle name="Warning Text 4 3_4.2 kt. samtrygg 2010" xfId="8940" xr:uid="{00000000-0005-0000-0000-000004280000}"/>
    <cellStyle name="Warning Text 4 4" xfId="3578" xr:uid="{00000000-0005-0000-0000-000005280000}"/>
    <cellStyle name="Warning Text 4 5" xfId="3797" xr:uid="{00000000-0005-0000-0000-000006280000}"/>
    <cellStyle name="Warning Text 4 6" xfId="3969" xr:uid="{00000000-0005-0000-0000-000007280000}"/>
    <cellStyle name="Warning Text 4 7" xfId="4137" xr:uid="{00000000-0005-0000-0000-000008280000}"/>
    <cellStyle name="Warning Text 4 8" xfId="4171" xr:uid="{00000000-0005-0000-0000-000009280000}"/>
    <cellStyle name="Warning Text 4_4.2 kt. samtrygg 2010" xfId="10270" xr:uid="{00000000-0005-0000-0000-00000A280000}"/>
    <cellStyle name="Warning Text 40" xfId="1652" xr:uid="{00000000-0005-0000-0000-00000B280000}"/>
    <cellStyle name="Warning Text 41" xfId="1693" xr:uid="{00000000-0005-0000-0000-00000C280000}"/>
    <cellStyle name="Warning Text 42" xfId="1726" xr:uid="{00000000-0005-0000-0000-00000D280000}"/>
    <cellStyle name="Warning Text 43" xfId="1768" xr:uid="{00000000-0005-0000-0000-00000E280000}"/>
    <cellStyle name="Warning Text 44" xfId="2836" xr:uid="{00000000-0005-0000-0000-00000F280000}"/>
    <cellStyle name="Warning Text 45" xfId="3352" xr:uid="{00000000-0005-0000-0000-000010280000}"/>
    <cellStyle name="Warning Text 46" xfId="3573" xr:uid="{00000000-0005-0000-0000-000011280000}"/>
    <cellStyle name="Warning Text 47" xfId="3792" xr:uid="{00000000-0005-0000-0000-000012280000}"/>
    <cellStyle name="Warning Text 48" xfId="3964" xr:uid="{00000000-0005-0000-0000-000013280000}"/>
    <cellStyle name="Warning Text 49" xfId="4132" xr:uid="{00000000-0005-0000-0000-000014280000}"/>
    <cellStyle name="Warning Text 5" xfId="216" xr:uid="{00000000-0005-0000-0000-000015280000}"/>
    <cellStyle name="Warning Text 5 2" xfId="2843" xr:uid="{00000000-0005-0000-0000-000016280000}"/>
    <cellStyle name="Warning Text 5 2 2" xfId="7579" xr:uid="{00000000-0005-0000-0000-000017280000}"/>
    <cellStyle name="Warning Text 5 2 3" xfId="8391" xr:uid="{00000000-0005-0000-0000-000018280000}"/>
    <cellStyle name="Warning Text 5 2_4.2 kt. samtrygg 2010" xfId="8937" xr:uid="{00000000-0005-0000-0000-000019280000}"/>
    <cellStyle name="Warning Text 5 3" xfId="3359" xr:uid="{00000000-0005-0000-0000-00001A280000}"/>
    <cellStyle name="Warning Text 5 4" xfId="3580" xr:uid="{00000000-0005-0000-0000-00001B280000}"/>
    <cellStyle name="Warning Text 5 5" xfId="3799" xr:uid="{00000000-0005-0000-0000-00001C280000}"/>
    <cellStyle name="Warning Text 5 6" xfId="3971" xr:uid="{00000000-0005-0000-0000-00001D280000}"/>
    <cellStyle name="Warning Text 5 7" xfId="4139" xr:uid="{00000000-0005-0000-0000-00001E280000}"/>
    <cellStyle name="Warning Text 5 8" xfId="4172" xr:uid="{00000000-0005-0000-0000-00001F280000}"/>
    <cellStyle name="Warning Text 5_4.2 kt. samtrygg 2010" xfId="9841" xr:uid="{00000000-0005-0000-0000-000020280000}"/>
    <cellStyle name="Warning Text 50" xfId="4168" xr:uid="{00000000-0005-0000-0000-000021280000}"/>
    <cellStyle name="Warning Text 6" xfId="257" xr:uid="{00000000-0005-0000-0000-000022280000}"/>
    <cellStyle name="Warning Text 6 2" xfId="7580" xr:uid="{00000000-0005-0000-0000-000023280000}"/>
    <cellStyle name="Warning Text 6_4.2 kt. samtrygg 2010" xfId="9198" xr:uid="{00000000-0005-0000-0000-000024280000}"/>
    <cellStyle name="Warning Text 7" xfId="298" xr:uid="{00000000-0005-0000-0000-000025280000}"/>
    <cellStyle name="Warning Text 7 2" xfId="7581" xr:uid="{00000000-0005-0000-0000-000026280000}"/>
    <cellStyle name="Warning Text 7_4.2 kt. samtrygg 2010" xfId="9913" xr:uid="{00000000-0005-0000-0000-000027280000}"/>
    <cellStyle name="Warning Text 8" xfId="339" xr:uid="{00000000-0005-0000-0000-000028280000}"/>
    <cellStyle name="Warning Text 8 2" xfId="7582" xr:uid="{00000000-0005-0000-0000-000029280000}"/>
    <cellStyle name="Warning Text 8_4.2 kt. samtrygg 2010" xfId="9641" xr:uid="{00000000-0005-0000-0000-00002A280000}"/>
    <cellStyle name="Warning Text 9" xfId="380" xr:uid="{00000000-0005-0000-0000-00002B280000}"/>
    <cellStyle name="Warning Text 9 2" xfId="7583" xr:uid="{00000000-0005-0000-0000-00002C280000}"/>
    <cellStyle name="Warning Text 9_4.2 kt. samtrygg 2010" xfId="8681" xr:uid="{00000000-0005-0000-0000-00002D280000}"/>
    <cellStyle name="Yfirskrift" xfId="7584" xr:uid="{00000000-0005-0000-0000-00002E280000}"/>
    <cellStyle name="Yfirskrift - millistærð" xfId="7585" xr:uid="{00000000-0005-0000-0000-00002F280000}"/>
    <cellStyle name="Yfirskrift_4.2 kt. samtrygg 2010" xfId="9254" xr:uid="{00000000-0005-0000-0000-00003028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tthias/Documents/GitHub/engx-project-group20/skjo&#776;lin%20fra&#769;%20Birgi/Files/Arsreikningabok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tthias/Documents/GitHub/engx-project-group20/skjo&#776;lin%20fra&#769;%20Birgi/Files/Arsreikningabok_2020_Til-_birtingar_-uppfaert_9.9_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Fmestjori/sameign/FME_Gogn/Lanastofnanir/Eiginfj&#225;r_sk&#253;rsla_2005_nov/EFJskyrsla2005nov_J&#246;kl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i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i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l.1.0 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49"/>
  <sheetViews>
    <sheetView workbookViewId="0">
      <selection activeCell="F34" sqref="F34"/>
    </sheetView>
  </sheetViews>
  <sheetFormatPr baseColWidth="10" defaultColWidth="9.1640625" defaultRowHeight="11"/>
  <cols>
    <col min="1" max="1" width="6.33203125" style="24" customWidth="1"/>
    <col min="2" max="2" width="42.83203125" style="24" bestFit="1" customWidth="1"/>
    <col min="3" max="16384" width="9.1640625" style="24"/>
  </cols>
  <sheetData>
    <row r="3" spans="1:4">
      <c r="A3" s="6" t="s">
        <v>650</v>
      </c>
      <c r="B3" s="6"/>
    </row>
    <row r="4" spans="1:4">
      <c r="A4" s="6" t="s">
        <v>653</v>
      </c>
      <c r="B4" s="6"/>
    </row>
    <row r="5" spans="1:4">
      <c r="A5" s="6"/>
      <c r="B5" s="6"/>
    </row>
    <row r="6" spans="1:4">
      <c r="A6" s="6"/>
      <c r="B6" s="6"/>
      <c r="C6" s="6"/>
      <c r="D6" s="384"/>
    </row>
    <row r="7" spans="1:4">
      <c r="A7" s="6"/>
      <c r="B7" s="6"/>
      <c r="C7" s="387" t="s">
        <v>0</v>
      </c>
      <c r="D7" s="387" t="s">
        <v>1</v>
      </c>
    </row>
    <row r="8" spans="1:4">
      <c r="A8" s="6"/>
      <c r="B8" s="408" t="s">
        <v>2</v>
      </c>
      <c r="C8" s="387" t="s">
        <v>3</v>
      </c>
      <c r="D8" s="387" t="s">
        <v>4</v>
      </c>
    </row>
    <row r="9" spans="1:4">
      <c r="A9" s="14"/>
      <c r="B9" s="425"/>
      <c r="C9" s="349"/>
      <c r="D9" s="349"/>
    </row>
    <row r="10" spans="1:4">
      <c r="A10" s="410"/>
      <c r="B10" s="6" t="s">
        <v>5</v>
      </c>
      <c r="C10" s="384">
        <v>8</v>
      </c>
      <c r="D10" s="384">
        <v>6</v>
      </c>
    </row>
    <row r="11" spans="1:4">
      <c r="A11" s="410"/>
      <c r="B11" s="6" t="s">
        <v>6</v>
      </c>
      <c r="C11" s="384">
        <v>1</v>
      </c>
      <c r="D11" s="384">
        <v>20</v>
      </c>
    </row>
    <row r="12" spans="1:4">
      <c r="A12" s="410"/>
      <c r="B12" s="6" t="s">
        <v>7</v>
      </c>
      <c r="C12" s="384">
        <v>1</v>
      </c>
      <c r="D12" s="384">
        <v>26</v>
      </c>
    </row>
    <row r="13" spans="1:4">
      <c r="A13" s="410"/>
      <c r="B13" s="6" t="s">
        <v>8</v>
      </c>
      <c r="C13" s="384">
        <v>1</v>
      </c>
      <c r="D13" s="384">
        <v>28</v>
      </c>
    </row>
    <row r="14" spans="1:4">
      <c r="A14" s="410"/>
      <c r="B14" s="6" t="s">
        <v>9</v>
      </c>
      <c r="C14" s="384">
        <v>1</v>
      </c>
      <c r="D14" s="384">
        <v>33</v>
      </c>
    </row>
    <row r="15" spans="1:4">
      <c r="A15" s="410"/>
      <c r="B15" s="6" t="s">
        <v>10</v>
      </c>
      <c r="C15" s="384">
        <v>2</v>
      </c>
      <c r="D15" s="384">
        <v>10</v>
      </c>
    </row>
    <row r="16" spans="1:4">
      <c r="A16" s="410"/>
      <c r="B16" s="6" t="s">
        <v>11</v>
      </c>
      <c r="C16" s="384">
        <v>5</v>
      </c>
      <c r="D16" s="384">
        <v>7</v>
      </c>
    </row>
    <row r="17" spans="1:4">
      <c r="A17" s="410"/>
      <c r="B17" s="6" t="s">
        <v>12</v>
      </c>
      <c r="C17" s="384">
        <v>4</v>
      </c>
      <c r="D17" s="384">
        <v>3</v>
      </c>
    </row>
    <row r="18" spans="1:4">
      <c r="A18" s="410"/>
      <c r="B18" s="6" t="s">
        <v>13</v>
      </c>
      <c r="C18" s="384">
        <v>5</v>
      </c>
      <c r="D18" s="384">
        <v>15</v>
      </c>
    </row>
    <row r="19" spans="1:4">
      <c r="A19" s="410"/>
      <c r="B19" s="6" t="s">
        <v>14</v>
      </c>
      <c r="C19" s="384">
        <v>1</v>
      </c>
      <c r="D19" s="384">
        <v>22</v>
      </c>
    </row>
    <row r="20" spans="1:4">
      <c r="A20" s="410"/>
      <c r="B20" s="6" t="s">
        <v>15</v>
      </c>
      <c r="C20" s="384">
        <v>1</v>
      </c>
      <c r="D20" s="384">
        <v>29</v>
      </c>
    </row>
    <row r="21" spans="1:4">
      <c r="A21" s="410"/>
      <c r="B21" s="6" t="s">
        <v>16</v>
      </c>
      <c r="C21" s="384">
        <v>2</v>
      </c>
      <c r="D21" s="384">
        <v>13</v>
      </c>
    </row>
    <row r="22" spans="1:4">
      <c r="A22" s="410"/>
      <c r="B22" s="6" t="s">
        <v>17</v>
      </c>
      <c r="C22" s="384">
        <v>1</v>
      </c>
      <c r="D22" s="384">
        <v>18</v>
      </c>
    </row>
    <row r="23" spans="1:4">
      <c r="A23" s="410"/>
      <c r="B23" s="6" t="s">
        <v>18</v>
      </c>
      <c r="C23" s="384">
        <v>1</v>
      </c>
      <c r="D23" s="384">
        <v>19</v>
      </c>
    </row>
    <row r="24" spans="1:4">
      <c r="A24" s="410"/>
      <c r="B24" s="6" t="s">
        <v>19</v>
      </c>
      <c r="C24" s="384">
        <v>1</v>
      </c>
      <c r="D24" s="384">
        <v>31</v>
      </c>
    </row>
    <row r="25" spans="1:4">
      <c r="A25" s="410"/>
      <c r="B25" s="6" t="s">
        <v>20</v>
      </c>
      <c r="C25" s="384">
        <v>1</v>
      </c>
      <c r="D25" s="384">
        <v>24</v>
      </c>
    </row>
    <row r="26" spans="1:4">
      <c r="A26" s="410"/>
      <c r="B26" s="6" t="s">
        <v>21</v>
      </c>
      <c r="C26" s="384">
        <v>1</v>
      </c>
      <c r="D26" s="384">
        <v>23</v>
      </c>
    </row>
    <row r="27" spans="1:4">
      <c r="A27" s="410"/>
      <c r="B27" s="6" t="s">
        <v>22</v>
      </c>
      <c r="C27" s="384">
        <v>1</v>
      </c>
      <c r="D27" s="384">
        <v>21</v>
      </c>
    </row>
    <row r="28" spans="1:4">
      <c r="A28" s="410"/>
      <c r="B28" s="6" t="s">
        <v>23</v>
      </c>
      <c r="C28" s="384">
        <v>1</v>
      </c>
      <c r="D28" s="384">
        <v>30</v>
      </c>
    </row>
    <row r="29" spans="1:4">
      <c r="A29" s="410"/>
      <c r="B29" s="6" t="s">
        <v>24</v>
      </c>
      <c r="C29" s="384">
        <v>1</v>
      </c>
      <c r="D29" s="384">
        <v>25</v>
      </c>
    </row>
    <row r="30" spans="1:4">
      <c r="A30" s="410"/>
      <c r="B30" s="6" t="s">
        <v>25</v>
      </c>
      <c r="C30" s="384">
        <v>1</v>
      </c>
      <c r="D30" s="384">
        <v>11</v>
      </c>
    </row>
    <row r="31" spans="1:4">
      <c r="A31" s="410"/>
      <c r="B31" s="6" t="s">
        <v>26</v>
      </c>
      <c r="C31" s="384">
        <v>5</v>
      </c>
      <c r="D31" s="384">
        <v>1</v>
      </c>
    </row>
    <row r="32" spans="1:4">
      <c r="A32" s="410"/>
      <c r="B32" s="6" t="s">
        <v>27</v>
      </c>
      <c r="C32" s="384">
        <v>5</v>
      </c>
      <c r="D32" s="384">
        <v>12</v>
      </c>
    </row>
    <row r="33" spans="1:4">
      <c r="A33" s="410"/>
      <c r="B33" s="6" t="s">
        <v>28</v>
      </c>
      <c r="C33" s="384">
        <v>1</v>
      </c>
      <c r="D33" s="384">
        <v>32</v>
      </c>
    </row>
    <row r="34" spans="1:4">
      <c r="A34" s="410"/>
      <c r="B34" s="6" t="s">
        <v>29</v>
      </c>
      <c r="C34" s="384">
        <v>2</v>
      </c>
      <c r="D34" s="384">
        <v>27</v>
      </c>
    </row>
    <row r="35" spans="1:4">
      <c r="A35" s="410"/>
      <c r="B35" s="6" t="s">
        <v>30</v>
      </c>
      <c r="C35" s="384">
        <v>4</v>
      </c>
      <c r="D35" s="384">
        <v>14</v>
      </c>
    </row>
    <row r="36" spans="1:4">
      <c r="A36" s="410"/>
      <c r="B36" s="6" t="s">
        <v>31</v>
      </c>
      <c r="C36" s="384">
        <v>3</v>
      </c>
      <c r="D36" s="384">
        <v>2</v>
      </c>
    </row>
    <row r="37" spans="1:4">
      <c r="A37" s="410"/>
      <c r="B37" s="6" t="s">
        <v>32</v>
      </c>
      <c r="C37" s="384">
        <v>2</v>
      </c>
      <c r="D37" s="384">
        <v>17</v>
      </c>
    </row>
    <row r="38" spans="1:4">
      <c r="A38" s="410"/>
      <c r="B38" s="6" t="s">
        <v>33</v>
      </c>
      <c r="C38" s="384">
        <v>3</v>
      </c>
      <c r="D38" s="384">
        <v>16</v>
      </c>
    </row>
    <row r="39" spans="1:4">
      <c r="A39" s="410"/>
      <c r="B39" s="6" t="s">
        <v>34</v>
      </c>
      <c r="C39" s="384">
        <v>6</v>
      </c>
      <c r="D39" s="384">
        <v>5</v>
      </c>
    </row>
    <row r="40" spans="1:4">
      <c r="A40" s="410"/>
      <c r="B40" s="6" t="s">
        <v>35</v>
      </c>
      <c r="C40" s="384">
        <v>4</v>
      </c>
      <c r="D40" s="384">
        <v>8</v>
      </c>
    </row>
    <row r="41" spans="1:4">
      <c r="A41" s="410"/>
      <c r="B41" s="6" t="s">
        <v>36</v>
      </c>
      <c r="C41" s="384">
        <v>4</v>
      </c>
      <c r="D41" s="384">
        <v>4</v>
      </c>
    </row>
    <row r="42" spans="1:4">
      <c r="A42" s="410"/>
      <c r="B42" s="6" t="s">
        <v>37</v>
      </c>
      <c r="C42" s="384">
        <v>3</v>
      </c>
      <c r="D42" s="384">
        <v>9</v>
      </c>
    </row>
    <row r="43" spans="1:4">
      <c r="A43" s="410"/>
      <c r="B43" s="6"/>
      <c r="C43" s="384"/>
      <c r="D43" s="384"/>
    </row>
    <row r="44" spans="1:4">
      <c r="A44" s="410"/>
      <c r="B44" s="6"/>
      <c r="C44" s="384"/>
      <c r="D44" s="384"/>
    </row>
    <row r="45" spans="1:4">
      <c r="A45" s="410"/>
      <c r="B45" s="6"/>
      <c r="C45" s="384"/>
      <c r="D45" s="384"/>
    </row>
    <row r="46" spans="1:4">
      <c r="A46" s="410"/>
      <c r="B46" s="6"/>
      <c r="C46" s="384"/>
      <c r="D46" s="384"/>
    </row>
    <row r="47" spans="1:4">
      <c r="A47" s="410"/>
      <c r="B47" s="6"/>
      <c r="C47" s="384"/>
      <c r="D47" s="384"/>
    </row>
    <row r="48" spans="1:4">
      <c r="A48" s="410"/>
      <c r="B48" s="6"/>
      <c r="C48" s="384"/>
      <c r="D48" s="384"/>
    </row>
    <row r="49" spans="1:4">
      <c r="A49" s="410"/>
      <c r="B49" s="6"/>
      <c r="C49" s="384"/>
      <c r="D49" s="384"/>
    </row>
  </sheetData>
  <pageMargins left="0.70866141732283472" right="0.70866141732283472" top="1.1023622047244095" bottom="0.74803149606299213" header="0.47" footer="0.31496062992125984"/>
  <pageSetup paperSize="9" scale="97" orientation="portrait" r:id="rId1"/>
  <headerFooter alignWithMargins="0">
    <oddHeader xml:space="preserve">&amp;C&amp;"Times New Roman,Regular"&amp;12
&amp;"Times New Roman,Bold" 2.1. YFIRLIT YFIR LÍFEYRISSJÓÐI Í STAFRÓFSRÖÐ&amp;"-,Regular"&amp;11
</oddHeader>
    <oddFooter>&amp;R&amp;"Times New Roman,Regular"&amp;10 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BE25-B565-4BFC-BD3D-DF0CD969514B}">
  <dimension ref="A1:D84"/>
  <sheetViews>
    <sheetView topLeftCell="A25" workbookViewId="0">
      <selection activeCell="C70" sqref="C70"/>
    </sheetView>
  </sheetViews>
  <sheetFormatPr baseColWidth="10" defaultColWidth="8.83203125" defaultRowHeight="15"/>
  <cols>
    <col min="1" max="1" width="59.83203125" bestFit="1" customWidth="1"/>
    <col min="2" max="2" width="42.83203125" bestFit="1" customWidth="1"/>
    <col min="3" max="3" width="20" bestFit="1" customWidth="1"/>
    <col min="4" max="4" width="14" bestFit="1" customWidth="1"/>
  </cols>
  <sheetData>
    <row r="1" spans="1:4">
      <c r="A1" s="481" t="s">
        <v>740</v>
      </c>
      <c r="B1" s="481" t="s">
        <v>741</v>
      </c>
      <c r="C1" s="481" t="s">
        <v>742</v>
      </c>
      <c r="D1" s="481" t="s">
        <v>743</v>
      </c>
    </row>
    <row r="2" spans="1:4">
      <c r="A2" s="482" t="s">
        <v>5</v>
      </c>
      <c r="B2" s="482" t="s">
        <v>744</v>
      </c>
      <c r="C2" s="482" t="s">
        <v>519</v>
      </c>
      <c r="D2" s="482" t="s">
        <v>518</v>
      </c>
    </row>
    <row r="3" spans="1:4">
      <c r="A3" s="482" t="s">
        <v>5</v>
      </c>
      <c r="B3" s="482" t="s">
        <v>744</v>
      </c>
      <c r="C3" s="482" t="s">
        <v>415</v>
      </c>
      <c r="D3" s="482" t="s">
        <v>523</v>
      </c>
    </row>
    <row r="4" spans="1:4">
      <c r="A4" s="482" t="s">
        <v>5</v>
      </c>
      <c r="B4" s="482" t="s">
        <v>744</v>
      </c>
      <c r="C4" s="482" t="s">
        <v>416</v>
      </c>
      <c r="D4" s="482" t="s">
        <v>523</v>
      </c>
    </row>
    <row r="5" spans="1:4">
      <c r="A5" s="482" t="s">
        <v>5</v>
      </c>
      <c r="B5" s="482" t="s">
        <v>744</v>
      </c>
      <c r="C5" s="482" t="s">
        <v>417</v>
      </c>
      <c r="D5" s="482" t="s">
        <v>523</v>
      </c>
    </row>
    <row r="6" spans="1:4">
      <c r="A6" s="482" t="s">
        <v>5</v>
      </c>
      <c r="B6" s="482" t="s">
        <v>744</v>
      </c>
      <c r="C6" s="482" t="s">
        <v>418</v>
      </c>
      <c r="D6" s="482" t="s">
        <v>523</v>
      </c>
    </row>
    <row r="7" spans="1:4">
      <c r="A7" s="482" t="s">
        <v>5</v>
      </c>
      <c r="B7" s="482" t="s">
        <v>744</v>
      </c>
      <c r="C7" s="482" t="s">
        <v>419</v>
      </c>
      <c r="D7" s="482" t="s">
        <v>523</v>
      </c>
    </row>
    <row r="8" spans="1:4">
      <c r="A8" s="482" t="s">
        <v>5</v>
      </c>
      <c r="B8" s="482" t="s">
        <v>744</v>
      </c>
      <c r="C8" s="482" t="s">
        <v>420</v>
      </c>
      <c r="D8" s="482" t="s">
        <v>523</v>
      </c>
    </row>
    <row r="9" spans="1:4">
      <c r="A9" s="482" t="s">
        <v>5</v>
      </c>
      <c r="B9" s="482" t="s">
        <v>744</v>
      </c>
      <c r="C9" s="482" t="s">
        <v>421</v>
      </c>
      <c r="D9" s="482" t="s">
        <v>523</v>
      </c>
    </row>
    <row r="10" spans="1:4">
      <c r="A10" s="482" t="s">
        <v>6</v>
      </c>
      <c r="B10" s="482" t="s">
        <v>745</v>
      </c>
      <c r="C10" s="482" t="s">
        <v>518</v>
      </c>
      <c r="D10" s="482" t="s">
        <v>518</v>
      </c>
    </row>
    <row r="11" spans="1:4">
      <c r="A11" s="482" t="s">
        <v>26</v>
      </c>
      <c r="B11" s="482" t="s">
        <v>754</v>
      </c>
      <c r="C11" s="482" t="s">
        <v>325</v>
      </c>
      <c r="D11" s="482" t="s">
        <v>518</v>
      </c>
    </row>
    <row r="12" spans="1:4">
      <c r="A12" s="482" t="s">
        <v>26</v>
      </c>
      <c r="B12" s="482" t="s">
        <v>754</v>
      </c>
      <c r="C12" s="482" t="s">
        <v>326</v>
      </c>
      <c r="D12" s="482" t="s">
        <v>518</v>
      </c>
    </row>
    <row r="13" spans="1:4">
      <c r="A13" s="482" t="s">
        <v>26</v>
      </c>
      <c r="B13" s="482" t="s">
        <v>754</v>
      </c>
      <c r="C13" s="482" t="s">
        <v>399</v>
      </c>
      <c r="D13" s="482" t="s">
        <v>523</v>
      </c>
    </row>
    <row r="14" spans="1:4">
      <c r="A14" s="482" t="s">
        <v>26</v>
      </c>
      <c r="B14" s="482" t="s">
        <v>754</v>
      </c>
      <c r="C14" s="482" t="s">
        <v>400</v>
      </c>
      <c r="D14" s="482" t="s">
        <v>523</v>
      </c>
    </row>
    <row r="15" spans="1:4">
      <c r="A15" s="482" t="s">
        <v>26</v>
      </c>
      <c r="B15" s="482" t="s">
        <v>754</v>
      </c>
      <c r="C15" s="482" t="s">
        <v>401</v>
      </c>
      <c r="D15" s="482" t="s">
        <v>523</v>
      </c>
    </row>
    <row r="16" spans="1:4">
      <c r="A16" s="482" t="s">
        <v>31</v>
      </c>
      <c r="B16" s="482" t="s">
        <v>485</v>
      </c>
      <c r="C16" s="482" t="s">
        <v>517</v>
      </c>
      <c r="D16" s="482" t="s">
        <v>523</v>
      </c>
    </row>
    <row r="17" spans="1:4">
      <c r="A17" s="482" t="s">
        <v>31</v>
      </c>
      <c r="B17" s="482" t="s">
        <v>485</v>
      </c>
      <c r="C17" s="482" t="s">
        <v>414</v>
      </c>
      <c r="D17" s="482" t="s">
        <v>523</v>
      </c>
    </row>
    <row r="18" spans="1:4">
      <c r="A18" s="482" t="s">
        <v>31</v>
      </c>
      <c r="B18" s="482" t="s">
        <v>485</v>
      </c>
      <c r="C18" s="482" t="s">
        <v>518</v>
      </c>
      <c r="D18" s="482" t="s">
        <v>518</v>
      </c>
    </row>
    <row r="19" spans="1:4">
      <c r="A19" s="482" t="s">
        <v>12</v>
      </c>
      <c r="B19" s="482" t="s">
        <v>746</v>
      </c>
      <c r="C19" s="482" t="s">
        <v>518</v>
      </c>
      <c r="D19" s="482" t="s">
        <v>518</v>
      </c>
    </row>
    <row r="20" spans="1:4">
      <c r="A20" s="482" t="s">
        <v>12</v>
      </c>
      <c r="B20" s="482" t="s">
        <v>746</v>
      </c>
      <c r="C20" s="482" t="s">
        <v>404</v>
      </c>
      <c r="D20" s="482" t="s">
        <v>523</v>
      </c>
    </row>
    <row r="21" spans="1:4">
      <c r="A21" s="482" t="s">
        <v>12</v>
      </c>
      <c r="B21" s="482" t="s">
        <v>746</v>
      </c>
      <c r="C21" s="482" t="s">
        <v>405</v>
      </c>
      <c r="D21" s="482" t="s">
        <v>523</v>
      </c>
    </row>
    <row r="22" spans="1:4">
      <c r="A22" s="482" t="s">
        <v>12</v>
      </c>
      <c r="B22" s="482" t="s">
        <v>746</v>
      </c>
      <c r="C22" s="482" t="s">
        <v>406</v>
      </c>
      <c r="D22" s="482" t="s">
        <v>523</v>
      </c>
    </row>
    <row r="23" spans="1:4">
      <c r="A23" s="482" t="s">
        <v>36</v>
      </c>
      <c r="B23" s="482" t="s">
        <v>747</v>
      </c>
      <c r="C23" s="482" t="s">
        <v>519</v>
      </c>
      <c r="D23" s="482" t="s">
        <v>518</v>
      </c>
    </row>
    <row r="24" spans="1:4">
      <c r="A24" s="482" t="s">
        <v>36</v>
      </c>
      <c r="B24" s="482" t="s">
        <v>747</v>
      </c>
      <c r="C24" s="482" t="s">
        <v>407</v>
      </c>
      <c r="D24" s="482" t="s">
        <v>523</v>
      </c>
    </row>
    <row r="25" spans="1:4">
      <c r="A25" s="482" t="s">
        <v>36</v>
      </c>
      <c r="B25" s="482" t="s">
        <v>747</v>
      </c>
      <c r="C25" s="482" t="s">
        <v>408</v>
      </c>
      <c r="D25" s="482" t="s">
        <v>523</v>
      </c>
    </row>
    <row r="26" spans="1:4">
      <c r="A26" s="482" t="s">
        <v>36</v>
      </c>
      <c r="B26" s="482" t="s">
        <v>747</v>
      </c>
      <c r="C26" s="482" t="s">
        <v>409</v>
      </c>
      <c r="D26" s="482" t="s">
        <v>523</v>
      </c>
    </row>
    <row r="27" spans="1:4">
      <c r="A27" s="482" t="s">
        <v>34</v>
      </c>
      <c r="B27" s="482" t="s">
        <v>752</v>
      </c>
      <c r="C27" s="482" t="s">
        <v>519</v>
      </c>
      <c r="D27" s="482" t="s">
        <v>518</v>
      </c>
    </row>
    <row r="28" spans="1:4">
      <c r="A28" s="482" t="s">
        <v>34</v>
      </c>
      <c r="B28" s="482" t="s">
        <v>752</v>
      </c>
      <c r="C28" s="482" t="s">
        <v>410</v>
      </c>
      <c r="D28" s="482" t="s">
        <v>523</v>
      </c>
    </row>
    <row r="29" spans="1:4">
      <c r="A29" s="482" t="s">
        <v>34</v>
      </c>
      <c r="B29" s="482" t="s">
        <v>752</v>
      </c>
      <c r="C29" s="482" t="s">
        <v>411</v>
      </c>
      <c r="D29" s="482" t="s">
        <v>523</v>
      </c>
    </row>
    <row r="30" spans="1:4">
      <c r="A30" s="482" t="s">
        <v>34</v>
      </c>
      <c r="B30" s="482" t="s">
        <v>752</v>
      </c>
      <c r="C30" s="482" t="s">
        <v>412</v>
      </c>
      <c r="D30" s="482" t="s">
        <v>523</v>
      </c>
    </row>
    <row r="31" spans="1:4">
      <c r="A31" s="482" t="s">
        <v>34</v>
      </c>
      <c r="B31" s="482" t="s">
        <v>752</v>
      </c>
      <c r="C31" s="482" t="s">
        <v>413</v>
      </c>
      <c r="D31" s="482" t="s">
        <v>523</v>
      </c>
    </row>
    <row r="32" spans="1:4">
      <c r="A32" s="482" t="s">
        <v>34</v>
      </c>
      <c r="B32" s="482" t="s">
        <v>752</v>
      </c>
      <c r="C32" s="482" t="s">
        <v>414</v>
      </c>
      <c r="D32" s="482" t="s">
        <v>523</v>
      </c>
    </row>
    <row r="33" spans="1:4">
      <c r="A33" s="482" t="s">
        <v>11</v>
      </c>
      <c r="B33" s="482" t="s">
        <v>748</v>
      </c>
      <c r="C33" s="482" t="s">
        <v>518</v>
      </c>
      <c r="D33" s="482" t="s">
        <v>518</v>
      </c>
    </row>
    <row r="34" spans="1:4">
      <c r="A34" s="482" t="s">
        <v>11</v>
      </c>
      <c r="B34" s="482" t="s">
        <v>748</v>
      </c>
      <c r="C34" s="482" t="s">
        <v>422</v>
      </c>
      <c r="D34" s="482" t="s">
        <v>523</v>
      </c>
    </row>
    <row r="35" spans="1:4">
      <c r="A35" s="482" t="s">
        <v>11</v>
      </c>
      <c r="B35" s="482" t="s">
        <v>748</v>
      </c>
      <c r="C35" s="482" t="s">
        <v>423</v>
      </c>
      <c r="D35" s="482" t="s">
        <v>523</v>
      </c>
    </row>
    <row r="36" spans="1:4">
      <c r="A36" s="482" t="s">
        <v>11</v>
      </c>
      <c r="B36" s="482" t="s">
        <v>748</v>
      </c>
      <c r="C36" s="482" t="s">
        <v>424</v>
      </c>
      <c r="D36" s="482" t="s">
        <v>523</v>
      </c>
    </row>
    <row r="37" spans="1:4">
      <c r="A37" s="482" t="s">
        <v>11</v>
      </c>
      <c r="B37" s="482" t="s">
        <v>748</v>
      </c>
      <c r="C37" s="482" t="s">
        <v>520</v>
      </c>
      <c r="D37" s="482" t="s">
        <v>523</v>
      </c>
    </row>
    <row r="38" spans="1:4">
      <c r="A38" s="482" t="s">
        <v>35</v>
      </c>
      <c r="B38" s="482" t="s">
        <v>749</v>
      </c>
      <c r="C38" s="482" t="s">
        <v>518</v>
      </c>
      <c r="D38" s="482" t="s">
        <v>518</v>
      </c>
    </row>
    <row r="39" spans="1:4">
      <c r="A39" s="482" t="s">
        <v>35</v>
      </c>
      <c r="B39" s="482" t="s">
        <v>749</v>
      </c>
      <c r="C39" s="482" t="s">
        <v>399</v>
      </c>
      <c r="D39" s="482" t="s">
        <v>523</v>
      </c>
    </row>
    <row r="40" spans="1:4">
      <c r="A40" s="482" t="s">
        <v>35</v>
      </c>
      <c r="B40" s="482" t="s">
        <v>749</v>
      </c>
      <c r="C40" s="482" t="s">
        <v>400</v>
      </c>
      <c r="D40" s="482" t="s">
        <v>523</v>
      </c>
    </row>
    <row r="41" spans="1:4">
      <c r="A41" s="482" t="s">
        <v>35</v>
      </c>
      <c r="B41" s="482" t="s">
        <v>749</v>
      </c>
      <c r="C41" s="482" t="s">
        <v>401</v>
      </c>
      <c r="D41" s="482" t="s">
        <v>523</v>
      </c>
    </row>
    <row r="42" spans="1:4">
      <c r="A42" s="482" t="s">
        <v>37</v>
      </c>
      <c r="B42" s="482" t="s">
        <v>486</v>
      </c>
      <c r="C42" s="482" t="s">
        <v>426</v>
      </c>
      <c r="D42" s="482" t="s">
        <v>523</v>
      </c>
    </row>
    <row r="43" spans="1:4">
      <c r="A43" s="482" t="s">
        <v>37</v>
      </c>
      <c r="B43" s="482" t="s">
        <v>486</v>
      </c>
      <c r="C43" s="482" t="s">
        <v>493</v>
      </c>
      <c r="D43" s="482" t="s">
        <v>523</v>
      </c>
    </row>
    <row r="44" spans="1:4">
      <c r="A44" s="482" t="s">
        <v>37</v>
      </c>
      <c r="B44" s="482" t="s">
        <v>486</v>
      </c>
      <c r="C44" s="482" t="s">
        <v>518</v>
      </c>
      <c r="D44" s="482" t="s">
        <v>518</v>
      </c>
    </row>
    <row r="45" spans="1:4">
      <c r="A45" s="482" t="s">
        <v>10</v>
      </c>
      <c r="B45" s="482" t="s">
        <v>750</v>
      </c>
      <c r="C45" s="482" t="s">
        <v>518</v>
      </c>
      <c r="D45" s="482" t="s">
        <v>518</v>
      </c>
    </row>
    <row r="46" spans="1:4">
      <c r="A46" s="482" t="s">
        <v>10</v>
      </c>
      <c r="B46" s="482" t="s">
        <v>750</v>
      </c>
      <c r="C46" s="482" t="s">
        <v>428</v>
      </c>
      <c r="D46" s="482" t="s">
        <v>523</v>
      </c>
    </row>
    <row r="47" spans="1:4">
      <c r="A47" s="482" t="s">
        <v>25</v>
      </c>
      <c r="B47" s="482" t="s">
        <v>755</v>
      </c>
      <c r="C47" s="482" t="s">
        <v>518</v>
      </c>
      <c r="D47" s="482" t="s">
        <v>518</v>
      </c>
    </row>
    <row r="48" spans="1:4">
      <c r="A48" s="482" t="s">
        <v>27</v>
      </c>
      <c r="B48" s="482" t="s">
        <v>756</v>
      </c>
      <c r="C48" s="482" t="s">
        <v>326</v>
      </c>
      <c r="D48" s="482" t="s">
        <v>518</v>
      </c>
    </row>
    <row r="49" spans="1:4">
      <c r="A49" s="482" t="s">
        <v>27</v>
      </c>
      <c r="B49" s="482" t="s">
        <v>756</v>
      </c>
      <c r="C49" s="482" t="s">
        <v>329</v>
      </c>
      <c r="D49" s="482" t="s">
        <v>518</v>
      </c>
    </row>
    <row r="50" spans="1:4">
      <c r="A50" s="482" t="s">
        <v>27</v>
      </c>
      <c r="B50" s="482" t="s">
        <v>756</v>
      </c>
      <c r="C50" s="482" t="s">
        <v>399</v>
      </c>
      <c r="D50" s="482" t="s">
        <v>523</v>
      </c>
    </row>
    <row r="51" spans="1:4">
      <c r="A51" s="482" t="s">
        <v>27</v>
      </c>
      <c r="B51" s="482" t="s">
        <v>756</v>
      </c>
      <c r="C51" s="482" t="s">
        <v>400</v>
      </c>
      <c r="D51" s="482" t="s">
        <v>523</v>
      </c>
    </row>
    <row r="52" spans="1:4">
      <c r="A52" s="482" t="s">
        <v>27</v>
      </c>
      <c r="B52" s="482" t="s">
        <v>756</v>
      </c>
      <c r="C52" s="482" t="s">
        <v>401</v>
      </c>
      <c r="D52" s="482" t="s">
        <v>523</v>
      </c>
    </row>
    <row r="53" spans="1:4">
      <c r="A53" s="482" t="s">
        <v>16</v>
      </c>
      <c r="B53" s="482" t="s">
        <v>757</v>
      </c>
      <c r="C53" s="482" t="s">
        <v>327</v>
      </c>
      <c r="D53" s="482" t="s">
        <v>518</v>
      </c>
    </row>
    <row r="54" spans="1:4">
      <c r="A54" s="482" t="s">
        <v>16</v>
      </c>
      <c r="B54" s="482" t="s">
        <v>757</v>
      </c>
      <c r="C54" s="482" t="s">
        <v>328</v>
      </c>
      <c r="D54" s="482" t="s">
        <v>518</v>
      </c>
    </row>
    <row r="55" spans="1:4">
      <c r="A55" s="482" t="s">
        <v>30</v>
      </c>
      <c r="B55" s="482" t="s">
        <v>758</v>
      </c>
      <c r="C55" s="482" t="s">
        <v>518</v>
      </c>
      <c r="D55" s="482" t="s">
        <v>518</v>
      </c>
    </row>
    <row r="56" spans="1:4">
      <c r="A56" s="482" t="s">
        <v>30</v>
      </c>
      <c r="B56" s="482" t="s">
        <v>758</v>
      </c>
      <c r="C56" s="482" t="s">
        <v>426</v>
      </c>
      <c r="D56" s="482" t="s">
        <v>523</v>
      </c>
    </row>
    <row r="57" spans="1:4">
      <c r="A57" s="482" t="s">
        <v>30</v>
      </c>
      <c r="B57" s="482" t="s">
        <v>758</v>
      </c>
      <c r="C57" s="482" t="s">
        <v>493</v>
      </c>
      <c r="D57" s="482" t="s">
        <v>523</v>
      </c>
    </row>
    <row r="58" spans="1:4">
      <c r="A58" s="482" t="s">
        <v>30</v>
      </c>
      <c r="B58" s="482" t="s">
        <v>758</v>
      </c>
      <c r="C58" s="482" t="s">
        <v>522</v>
      </c>
      <c r="D58" s="482" t="s">
        <v>523</v>
      </c>
    </row>
    <row r="59" spans="1:4">
      <c r="A59" s="482" t="s">
        <v>13</v>
      </c>
      <c r="B59" s="482" t="s">
        <v>751</v>
      </c>
      <c r="C59" s="482" t="s">
        <v>518</v>
      </c>
      <c r="D59" s="482" t="s">
        <v>518</v>
      </c>
    </row>
    <row r="60" spans="1:4">
      <c r="A60" s="482" t="s">
        <v>13</v>
      </c>
      <c r="B60" s="482" t="s">
        <v>751</v>
      </c>
      <c r="C60" s="482" t="s">
        <v>431</v>
      </c>
      <c r="D60" s="482" t="s">
        <v>523</v>
      </c>
    </row>
    <row r="61" spans="1:4">
      <c r="A61" s="482" t="s">
        <v>13</v>
      </c>
      <c r="B61" s="482" t="s">
        <v>751</v>
      </c>
      <c r="C61" s="482" t="s">
        <v>432</v>
      </c>
      <c r="D61" s="482" t="s">
        <v>523</v>
      </c>
    </row>
    <row r="62" spans="1:4">
      <c r="A62" s="482" t="s">
        <v>13</v>
      </c>
      <c r="B62" s="482" t="s">
        <v>751</v>
      </c>
      <c r="C62" s="482" t="s">
        <v>433</v>
      </c>
      <c r="D62" s="482" t="s">
        <v>523</v>
      </c>
    </row>
    <row r="63" spans="1:4">
      <c r="A63" s="482" t="s">
        <v>13</v>
      </c>
      <c r="B63" s="482" t="s">
        <v>751</v>
      </c>
      <c r="C63" s="482" t="s">
        <v>434</v>
      </c>
      <c r="D63" s="482" t="s">
        <v>523</v>
      </c>
    </row>
    <row r="64" spans="1:4">
      <c r="A64" s="482" t="s">
        <v>33</v>
      </c>
      <c r="B64" s="482" t="s">
        <v>713</v>
      </c>
      <c r="C64" s="482" t="s">
        <v>407</v>
      </c>
      <c r="D64" s="482" t="s">
        <v>523</v>
      </c>
    </row>
    <row r="65" spans="1:4">
      <c r="A65" s="482" t="s">
        <v>33</v>
      </c>
      <c r="B65" s="482" t="s">
        <v>713</v>
      </c>
      <c r="C65" s="482" t="s">
        <v>408</v>
      </c>
      <c r="D65" s="482" t="s">
        <v>523</v>
      </c>
    </row>
    <row r="66" spans="1:4">
      <c r="A66" s="482" t="s">
        <v>33</v>
      </c>
      <c r="B66" s="482" t="s">
        <v>713</v>
      </c>
      <c r="C66" s="482" t="s">
        <v>518</v>
      </c>
      <c r="D66" s="482" t="s">
        <v>518</v>
      </c>
    </row>
    <row r="67" spans="1:4">
      <c r="A67" s="482" t="s">
        <v>32</v>
      </c>
      <c r="B67" s="482" t="s">
        <v>397</v>
      </c>
      <c r="C67" s="482" t="s">
        <v>402</v>
      </c>
      <c r="D67" s="482" t="s">
        <v>523</v>
      </c>
    </row>
    <row r="68" spans="1:4">
      <c r="A68" s="482" t="s">
        <v>32</v>
      </c>
      <c r="B68" s="482" t="s">
        <v>397</v>
      </c>
      <c r="C68" s="482" t="s">
        <v>518</v>
      </c>
      <c r="D68" s="482" t="s">
        <v>518</v>
      </c>
    </row>
    <row r="69" spans="1:4">
      <c r="A69" s="482" t="s">
        <v>29</v>
      </c>
      <c r="B69" s="482" t="s">
        <v>759</v>
      </c>
      <c r="C69" s="482" t="s">
        <v>518</v>
      </c>
      <c r="D69" s="482" t="s">
        <v>518</v>
      </c>
    </row>
    <row r="70" spans="1:4">
      <c r="A70" s="482" t="s">
        <v>29</v>
      </c>
      <c r="B70" s="482" t="s">
        <v>759</v>
      </c>
      <c r="C70" s="482" t="s">
        <v>523</v>
      </c>
      <c r="D70" s="482" t="s">
        <v>523</v>
      </c>
    </row>
    <row r="71" spans="1:4">
      <c r="A71" s="482" t="s">
        <v>8</v>
      </c>
      <c r="B71" s="482" t="s">
        <v>760</v>
      </c>
      <c r="C71" s="482" t="s">
        <v>325</v>
      </c>
      <c r="D71" s="482" t="s">
        <v>518</v>
      </c>
    </row>
    <row r="72" spans="1:4">
      <c r="A72" s="482" t="s">
        <v>28</v>
      </c>
      <c r="B72" s="482" t="s">
        <v>761</v>
      </c>
      <c r="C72" s="482" t="s">
        <v>402</v>
      </c>
      <c r="D72" s="482" t="s">
        <v>518</v>
      </c>
    </row>
    <row r="73" spans="1:4">
      <c r="A73" s="482" t="s">
        <v>7</v>
      </c>
      <c r="B73" s="482" t="s">
        <v>714</v>
      </c>
      <c r="C73" s="482" t="s">
        <v>518</v>
      </c>
      <c r="D73" s="482" t="s">
        <v>518</v>
      </c>
    </row>
    <row r="74" spans="1:4">
      <c r="A74" s="482" t="s">
        <v>9</v>
      </c>
      <c r="B74" s="482" t="s">
        <v>762</v>
      </c>
      <c r="C74" s="482" t="s">
        <v>518</v>
      </c>
      <c r="D74" s="482" t="s">
        <v>518</v>
      </c>
    </row>
    <row r="75" spans="1:4">
      <c r="A75" s="482" t="s">
        <v>14</v>
      </c>
      <c r="B75" s="482" t="s">
        <v>753</v>
      </c>
      <c r="C75" s="482" t="s">
        <v>518</v>
      </c>
      <c r="D75" s="482" t="s">
        <v>518</v>
      </c>
    </row>
    <row r="76" spans="1:4">
      <c r="A76" s="482" t="s">
        <v>15</v>
      </c>
      <c r="B76" s="482" t="s">
        <v>763</v>
      </c>
      <c r="C76" s="482" t="s">
        <v>518</v>
      </c>
      <c r="D76" s="482" t="s">
        <v>518</v>
      </c>
    </row>
    <row r="77" spans="1:4">
      <c r="A77" s="482" t="s">
        <v>17</v>
      </c>
      <c r="B77" s="482" t="s">
        <v>764</v>
      </c>
      <c r="C77" s="482" t="s">
        <v>518</v>
      </c>
      <c r="D77" s="482" t="s">
        <v>518</v>
      </c>
    </row>
    <row r="78" spans="1:4">
      <c r="A78" s="482" t="s">
        <v>18</v>
      </c>
      <c r="B78" s="482" t="s">
        <v>765</v>
      </c>
      <c r="C78" s="482" t="s">
        <v>518</v>
      </c>
      <c r="D78" s="482" t="s">
        <v>518</v>
      </c>
    </row>
    <row r="79" spans="1:4">
      <c r="A79" s="482" t="s">
        <v>19</v>
      </c>
      <c r="B79" s="482" t="s">
        <v>766</v>
      </c>
      <c r="C79" s="482" t="s">
        <v>518</v>
      </c>
      <c r="D79" s="482" t="s">
        <v>518</v>
      </c>
    </row>
    <row r="80" spans="1:4">
      <c r="A80" s="482" t="s">
        <v>20</v>
      </c>
      <c r="B80" s="482" t="s">
        <v>316</v>
      </c>
      <c r="C80" s="482" t="s">
        <v>518</v>
      </c>
      <c r="D80" s="482" t="s">
        <v>518</v>
      </c>
    </row>
    <row r="81" spans="1:4">
      <c r="A81" s="482" t="s">
        <v>21</v>
      </c>
      <c r="B81" s="482" t="s">
        <v>767</v>
      </c>
      <c r="C81" s="482" t="s">
        <v>518</v>
      </c>
      <c r="D81" s="482" t="s">
        <v>518</v>
      </c>
    </row>
    <row r="82" spans="1:4">
      <c r="A82" s="482" t="s">
        <v>22</v>
      </c>
      <c r="B82" s="482" t="s">
        <v>768</v>
      </c>
      <c r="C82" s="482" t="s">
        <v>518</v>
      </c>
      <c r="D82" s="482" t="s">
        <v>518</v>
      </c>
    </row>
    <row r="83" spans="1:4">
      <c r="A83" s="482" t="s">
        <v>23</v>
      </c>
      <c r="B83" s="482" t="s">
        <v>769</v>
      </c>
      <c r="C83" s="482" t="s">
        <v>518</v>
      </c>
      <c r="D83" s="482" t="s">
        <v>518</v>
      </c>
    </row>
    <row r="84" spans="1:4">
      <c r="A84" s="482" t="s">
        <v>24</v>
      </c>
      <c r="B84" s="482" t="s">
        <v>770</v>
      </c>
      <c r="C84" s="482" t="s">
        <v>518</v>
      </c>
      <c r="D84" s="482" t="s">
        <v>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O198"/>
  <sheetViews>
    <sheetView workbookViewId="0">
      <selection activeCell="C1" sqref="C1:AW5"/>
    </sheetView>
  </sheetViews>
  <sheetFormatPr baseColWidth="10" defaultColWidth="9.1640625" defaultRowHeight="11" outlineLevelRow="1"/>
  <cols>
    <col min="1" max="1" width="26.83203125" style="14" customWidth="1"/>
    <col min="2" max="2" width="2" style="14" customWidth="1"/>
    <col min="3" max="6" width="9.33203125" style="14" bestFit="1" customWidth="1"/>
    <col min="7" max="7" width="11.6640625" style="14" customWidth="1"/>
    <col min="8" max="12" width="9.33203125" style="14" bestFit="1" customWidth="1"/>
    <col min="13" max="13" width="9.6640625" style="14" bestFit="1" customWidth="1"/>
    <col min="14" max="18" width="9.33203125" style="14" bestFit="1" customWidth="1"/>
    <col min="19" max="19" width="9.1640625" style="14"/>
    <col min="20" max="20" width="10.5" style="14" customWidth="1"/>
    <col min="21" max="28" width="9.1640625" style="14"/>
    <col min="29" max="29" width="10.1640625" style="14" customWidth="1"/>
    <col min="30" max="34" width="9.1640625" style="14"/>
    <col min="35" max="35" width="12" style="14" customWidth="1"/>
    <col min="36" max="43" width="9.1640625" style="14"/>
    <col min="44" max="44" width="10.6640625" style="14" bestFit="1" customWidth="1"/>
    <col min="45" max="47" width="9.6640625" style="14" bestFit="1" customWidth="1"/>
    <col min="48" max="48" width="10.1640625" style="14" customWidth="1"/>
    <col min="49" max="49" width="12" style="14" customWidth="1"/>
    <col min="50" max="50" width="3" style="14" customWidth="1"/>
    <col min="51" max="52" width="12" style="14" customWidth="1"/>
    <col min="53" max="53" width="0" style="14" hidden="1" customWidth="1"/>
    <col min="54" max="54" width="10.33203125" style="14" hidden="1" customWidth="1"/>
    <col min="55" max="55" width="0" style="14" hidden="1" customWidth="1"/>
    <col min="56" max="56" width="9.1640625" style="14"/>
    <col min="57" max="57" width="10.6640625" style="14" customWidth="1"/>
    <col min="58" max="16384" width="9.1640625" style="14"/>
  </cols>
  <sheetData>
    <row r="1" spans="1:67" ht="11.25" customHeight="1">
      <c r="A1" s="37"/>
      <c r="B1" s="37"/>
      <c r="C1" s="595" t="s">
        <v>484</v>
      </c>
      <c r="D1" s="595"/>
      <c r="E1" s="595"/>
      <c r="F1" s="596" t="s">
        <v>485</v>
      </c>
      <c r="G1" s="596"/>
      <c r="H1" s="595" t="s">
        <v>12</v>
      </c>
      <c r="I1" s="595"/>
      <c r="J1" s="595"/>
      <c r="K1" s="595" t="s">
        <v>36</v>
      </c>
      <c r="L1" s="595"/>
      <c r="M1" s="595"/>
      <c r="N1" s="595" t="s">
        <v>34</v>
      </c>
      <c r="O1" s="595"/>
      <c r="P1" s="595"/>
      <c r="Q1" s="595"/>
      <c r="R1" s="595"/>
      <c r="S1" s="595" t="s">
        <v>5</v>
      </c>
      <c r="T1" s="595"/>
      <c r="U1" s="595"/>
      <c r="V1" s="595"/>
      <c r="W1" s="595"/>
      <c r="X1" s="74"/>
      <c r="Y1" s="74"/>
      <c r="Z1" s="595" t="s">
        <v>11</v>
      </c>
      <c r="AA1" s="595"/>
      <c r="AB1" s="595"/>
      <c r="AC1" s="595"/>
      <c r="AD1" s="595" t="s">
        <v>35</v>
      </c>
      <c r="AE1" s="595"/>
      <c r="AF1" s="595"/>
      <c r="AG1" s="595" t="s">
        <v>486</v>
      </c>
      <c r="AH1" s="595"/>
      <c r="AI1" s="602" t="s">
        <v>10</v>
      </c>
      <c r="AJ1" s="595" t="s">
        <v>396</v>
      </c>
      <c r="AK1" s="595"/>
      <c r="AL1" s="595"/>
      <c r="AM1" s="595" t="s">
        <v>30</v>
      </c>
      <c r="AN1" s="595"/>
      <c r="AO1" s="595"/>
      <c r="AP1" s="595" t="s">
        <v>13</v>
      </c>
      <c r="AQ1" s="595"/>
      <c r="AR1" s="595"/>
      <c r="AS1" s="595"/>
      <c r="AT1" s="595" t="s">
        <v>33</v>
      </c>
      <c r="AU1" s="595"/>
      <c r="AV1" s="595" t="s">
        <v>397</v>
      </c>
      <c r="AW1" s="595" t="s">
        <v>318</v>
      </c>
      <c r="AX1" s="54"/>
      <c r="AY1" s="594" t="s">
        <v>398</v>
      </c>
      <c r="AZ1" s="54"/>
      <c r="BA1" s="37"/>
      <c r="BB1" s="139"/>
      <c r="BC1" s="54"/>
      <c r="BD1" s="54"/>
      <c r="BE1" s="54"/>
      <c r="BF1" s="37"/>
      <c r="BG1" s="54"/>
      <c r="BH1" s="54"/>
      <c r="BI1" s="54"/>
      <c r="BJ1" s="54"/>
      <c r="BK1" s="54"/>
      <c r="BL1" s="54"/>
      <c r="BM1" s="54"/>
      <c r="BN1" s="54"/>
      <c r="BO1" s="54"/>
    </row>
    <row r="2" spans="1:67" ht="11.25" customHeight="1">
      <c r="A2" s="37"/>
      <c r="B2" s="37"/>
      <c r="C2" s="74"/>
      <c r="D2" s="74"/>
      <c r="E2" s="74"/>
      <c r="F2" s="595"/>
      <c r="G2" s="595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148"/>
      <c r="AA2" s="74"/>
      <c r="AB2" s="74"/>
      <c r="AC2" s="74"/>
      <c r="AD2" s="74"/>
      <c r="AE2" s="74"/>
      <c r="AF2" s="74"/>
      <c r="AG2" s="595"/>
      <c r="AH2" s="595"/>
      <c r="AI2" s="602"/>
      <c r="AJ2" s="74"/>
      <c r="AK2" s="74"/>
      <c r="AL2" s="74"/>
      <c r="AM2" s="595"/>
      <c r="AN2" s="595"/>
      <c r="AO2" s="595"/>
      <c r="AP2" s="74"/>
      <c r="AQ2" s="74"/>
      <c r="AR2" s="74"/>
      <c r="AS2" s="74"/>
      <c r="AT2" s="595"/>
      <c r="AU2" s="595"/>
      <c r="AV2" s="595"/>
      <c r="AW2" s="595"/>
      <c r="AX2" s="54"/>
      <c r="AY2" s="594"/>
      <c r="AZ2" s="54"/>
      <c r="BA2" s="37" t="s">
        <v>487</v>
      </c>
      <c r="BB2" s="139"/>
      <c r="BC2" s="54"/>
      <c r="BD2" s="54"/>
      <c r="BE2" s="54"/>
      <c r="BF2" s="37"/>
      <c r="BG2" s="54"/>
      <c r="BH2" s="54"/>
      <c r="BI2" s="54"/>
      <c r="BJ2" s="54"/>
      <c r="BK2" s="54"/>
      <c r="BL2" s="54"/>
      <c r="BM2" s="54"/>
      <c r="BN2" s="54"/>
      <c r="BO2" s="54"/>
    </row>
    <row r="3" spans="1:67" ht="11.25" customHeight="1">
      <c r="A3" s="37"/>
      <c r="B3" s="37"/>
      <c r="C3" s="74"/>
      <c r="D3" s="74"/>
      <c r="E3" s="74"/>
      <c r="F3" s="595"/>
      <c r="G3" s="595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148"/>
      <c r="AA3" s="74"/>
      <c r="AB3" s="74"/>
      <c r="AC3" s="74"/>
      <c r="AD3" s="74"/>
      <c r="AE3" s="74"/>
      <c r="AF3" s="74"/>
      <c r="AG3" s="595"/>
      <c r="AH3" s="595"/>
      <c r="AI3" s="602"/>
      <c r="AJ3" s="74"/>
      <c r="AK3" s="74"/>
      <c r="AL3" s="74"/>
      <c r="AM3" s="597"/>
      <c r="AN3" s="597"/>
      <c r="AO3" s="74"/>
      <c r="AP3" s="74"/>
      <c r="AQ3" s="74"/>
      <c r="AR3" s="74"/>
      <c r="AS3" s="74"/>
      <c r="AT3" s="74"/>
      <c r="AU3" s="74"/>
      <c r="AV3" s="595"/>
      <c r="AW3" s="595"/>
      <c r="AX3" s="54"/>
      <c r="AY3" s="594"/>
      <c r="AZ3" s="54"/>
      <c r="BA3" s="37"/>
      <c r="BB3" s="139"/>
      <c r="BC3" s="54"/>
      <c r="BD3" s="54"/>
      <c r="BE3" s="54"/>
      <c r="BF3" s="37"/>
      <c r="BG3" s="54"/>
      <c r="BH3" s="54"/>
      <c r="BI3" s="54"/>
      <c r="BJ3" s="54"/>
      <c r="BK3" s="54"/>
      <c r="BL3" s="54"/>
      <c r="BM3" s="54"/>
      <c r="BN3" s="54"/>
      <c r="BO3" s="54"/>
    </row>
    <row r="4" spans="1:67" ht="15">
      <c r="A4" s="57" t="s">
        <v>71</v>
      </c>
      <c r="B4" s="24"/>
      <c r="C4" s="598" t="s">
        <v>159</v>
      </c>
      <c r="D4" s="598"/>
      <c r="E4" s="598"/>
      <c r="F4" s="587" t="s">
        <v>160</v>
      </c>
      <c r="G4" s="587"/>
      <c r="H4" s="599" t="s">
        <v>161</v>
      </c>
      <c r="I4" s="599"/>
      <c r="J4" s="599"/>
      <c r="K4" s="599" t="s">
        <v>162</v>
      </c>
      <c r="L4" s="599"/>
      <c r="M4" s="599"/>
      <c r="N4" s="600" t="s">
        <v>163</v>
      </c>
      <c r="O4" s="600"/>
      <c r="P4" s="600"/>
      <c r="Q4" s="600"/>
      <c r="R4" s="600"/>
      <c r="S4" s="601" t="s">
        <v>164</v>
      </c>
      <c r="T4" s="601"/>
      <c r="U4" s="601"/>
      <c r="V4" s="601"/>
      <c r="W4" s="601"/>
      <c r="X4" s="136"/>
      <c r="Y4" s="136"/>
      <c r="Z4" s="587" t="s">
        <v>165</v>
      </c>
      <c r="AA4" s="587"/>
      <c r="AB4" s="587"/>
      <c r="AC4" s="587"/>
      <c r="AD4" s="603" t="s">
        <v>166</v>
      </c>
      <c r="AE4" s="603"/>
      <c r="AF4" s="603"/>
      <c r="AG4" s="587" t="s">
        <v>167</v>
      </c>
      <c r="AH4" s="587"/>
      <c r="AI4" s="137" t="s">
        <v>168</v>
      </c>
      <c r="AJ4" s="597" t="s">
        <v>170</v>
      </c>
      <c r="AK4" s="597"/>
      <c r="AL4" s="597"/>
      <c r="AM4" s="597" t="s">
        <v>172</v>
      </c>
      <c r="AN4" s="597"/>
      <c r="AO4" s="597"/>
      <c r="AP4" s="604" t="s">
        <v>173</v>
      </c>
      <c r="AQ4" s="604"/>
      <c r="AR4" s="604"/>
      <c r="AS4" s="604"/>
      <c r="AT4" s="605" t="s">
        <v>174</v>
      </c>
      <c r="AU4" s="605"/>
      <c r="AV4" s="75" t="s">
        <v>175</v>
      </c>
      <c r="AW4" s="76" t="s">
        <v>185</v>
      </c>
      <c r="AX4"/>
      <c r="AY4" s="77" t="s">
        <v>488</v>
      </c>
      <c r="AZ4" s="24"/>
      <c r="BA4" s="24"/>
      <c r="BB4" s="138"/>
      <c r="BC4"/>
      <c r="BD4"/>
      <c r="BE4"/>
      <c r="BF4" s="24"/>
      <c r="BG4"/>
      <c r="BH4"/>
      <c r="BI4"/>
      <c r="BJ4"/>
      <c r="BK4"/>
      <c r="BL4"/>
      <c r="BM4"/>
      <c r="BN4"/>
      <c r="BO4"/>
    </row>
    <row r="5" spans="1:67" s="44" customFormat="1" ht="24">
      <c r="A5" s="50"/>
      <c r="B5" s="50"/>
      <c r="C5" s="50" t="s">
        <v>399</v>
      </c>
      <c r="D5" s="50" t="s">
        <v>400</v>
      </c>
      <c r="E5" s="50" t="s">
        <v>401</v>
      </c>
      <c r="F5" s="50" t="s">
        <v>402</v>
      </c>
      <c r="G5" s="50" t="s">
        <v>403</v>
      </c>
      <c r="H5" s="50" t="s">
        <v>404</v>
      </c>
      <c r="I5" s="50" t="s">
        <v>405</v>
      </c>
      <c r="J5" s="50" t="s">
        <v>406</v>
      </c>
      <c r="K5" s="50" t="s">
        <v>407</v>
      </c>
      <c r="L5" s="50" t="s">
        <v>408</v>
      </c>
      <c r="M5" s="48" t="s">
        <v>409</v>
      </c>
      <c r="N5" s="50" t="s">
        <v>410</v>
      </c>
      <c r="O5" s="50" t="s">
        <v>411</v>
      </c>
      <c r="P5" s="50" t="s">
        <v>412</v>
      </c>
      <c r="Q5" s="50" t="s">
        <v>413</v>
      </c>
      <c r="R5" s="50" t="s">
        <v>414</v>
      </c>
      <c r="S5" s="50" t="s">
        <v>415</v>
      </c>
      <c r="T5" s="50" t="s">
        <v>416</v>
      </c>
      <c r="U5" s="50" t="s">
        <v>417</v>
      </c>
      <c r="V5" s="50" t="s">
        <v>418</v>
      </c>
      <c r="W5" s="50" t="s">
        <v>419</v>
      </c>
      <c r="X5" s="50" t="s">
        <v>489</v>
      </c>
      <c r="Y5" s="50" t="s">
        <v>490</v>
      </c>
      <c r="Z5" s="49" t="s">
        <v>422</v>
      </c>
      <c r="AA5" s="50" t="s">
        <v>423</v>
      </c>
      <c r="AB5" s="50" t="s">
        <v>424</v>
      </c>
      <c r="AC5" s="50" t="s">
        <v>425</v>
      </c>
      <c r="AD5" s="50" t="s">
        <v>399</v>
      </c>
      <c r="AE5" s="50" t="s">
        <v>400</v>
      </c>
      <c r="AF5" s="50" t="s">
        <v>401</v>
      </c>
      <c r="AG5" s="50" t="s">
        <v>491</v>
      </c>
      <c r="AH5" s="50" t="s">
        <v>492</v>
      </c>
      <c r="AI5" s="50" t="s">
        <v>428</v>
      </c>
      <c r="AJ5" s="50" t="s">
        <v>399</v>
      </c>
      <c r="AK5" s="50" t="s">
        <v>400</v>
      </c>
      <c r="AL5" s="50" t="s">
        <v>401</v>
      </c>
      <c r="AM5" s="50" t="s">
        <v>426</v>
      </c>
      <c r="AN5" s="50" t="s">
        <v>493</v>
      </c>
      <c r="AO5" s="50" t="s">
        <v>430</v>
      </c>
      <c r="AP5" s="50" t="s">
        <v>431</v>
      </c>
      <c r="AQ5" s="50" t="s">
        <v>432</v>
      </c>
      <c r="AR5" s="50" t="s">
        <v>433</v>
      </c>
      <c r="AS5" s="50" t="s">
        <v>434</v>
      </c>
      <c r="AT5" s="50" t="s">
        <v>407</v>
      </c>
      <c r="AU5" s="50" t="s">
        <v>408</v>
      </c>
      <c r="AV5" s="50"/>
      <c r="AW5" s="50"/>
      <c r="AX5" s="50"/>
      <c r="AY5" s="49"/>
      <c r="AZ5" s="48"/>
      <c r="BA5" s="50"/>
      <c r="BB5" s="53"/>
      <c r="BC5" s="50"/>
      <c r="BD5" s="50"/>
      <c r="BE5" s="50"/>
      <c r="BF5" s="46"/>
      <c r="BG5" s="50"/>
      <c r="BH5" s="50"/>
      <c r="BI5" s="50"/>
      <c r="BJ5" s="50"/>
      <c r="BK5" s="50"/>
      <c r="BL5" s="50"/>
      <c r="BM5" s="50"/>
      <c r="BN5" s="50"/>
      <c r="BO5" s="50"/>
    </row>
    <row r="6" spans="1:67" ht="13.5" customHeight="1">
      <c r="A6" s="79" t="s">
        <v>494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24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78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78"/>
      <c r="AZ6" s="24"/>
      <c r="BA6" s="45"/>
      <c r="BB6" s="140"/>
      <c r="BC6" s="45"/>
      <c r="BD6" s="45"/>
      <c r="BE6" s="45"/>
      <c r="BF6" s="37"/>
      <c r="BG6" s="45"/>
      <c r="BH6" s="45"/>
      <c r="BI6" s="45"/>
      <c r="BJ6" s="45"/>
      <c r="BK6" s="45"/>
      <c r="BL6" s="45"/>
      <c r="BM6" s="45"/>
      <c r="BN6" s="45"/>
      <c r="BO6" s="45"/>
    </row>
    <row r="7" spans="1:67" ht="13.5" customHeight="1">
      <c r="A7" s="79" t="s">
        <v>495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24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78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78"/>
      <c r="AZ7" s="45"/>
      <c r="BA7" s="45"/>
      <c r="BB7" s="140" t="s">
        <v>115</v>
      </c>
      <c r="BC7" s="45"/>
      <c r="BD7" s="47"/>
      <c r="BE7" s="45"/>
      <c r="BF7" s="37"/>
      <c r="BG7" s="45"/>
      <c r="BH7" s="45"/>
      <c r="BI7" s="45"/>
      <c r="BJ7" s="45"/>
      <c r="BK7" s="45"/>
      <c r="BL7" s="45"/>
      <c r="BM7" s="45"/>
      <c r="BN7" s="45"/>
      <c r="BO7" s="45"/>
    </row>
    <row r="8" spans="1:67" ht="15" outlineLevel="1">
      <c r="A8" s="55" t="s">
        <v>192</v>
      </c>
      <c r="B8"/>
      <c r="C8" s="25"/>
      <c r="D8" s="25"/>
      <c r="E8" s="25"/>
      <c r="F8" s="25"/>
      <c r="G8" s="25"/>
      <c r="H8" s="25"/>
      <c r="I8" s="25"/>
      <c r="J8" s="25"/>
      <c r="K8" s="25"/>
      <c r="L8" s="25"/>
      <c r="M8" s="52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7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/>
      <c r="AY8"/>
      <c r="AZ8"/>
      <c r="BA8" s="25"/>
      <c r="BB8"/>
      <c r="BC8"/>
      <c r="BD8"/>
      <c r="BE8"/>
      <c r="BF8"/>
      <c r="BG8"/>
      <c r="BH8"/>
      <c r="BI8"/>
      <c r="BJ8"/>
      <c r="BK8"/>
      <c r="BL8"/>
      <c r="BM8"/>
      <c r="BN8"/>
      <c r="BO8"/>
    </row>
    <row r="9" spans="1:67" ht="15" outlineLevel="1">
      <c r="A9" s="56" t="s">
        <v>193</v>
      </c>
      <c r="B9"/>
      <c r="C9" s="25">
        <v>232466</v>
      </c>
      <c r="D9" s="25">
        <v>47139</v>
      </c>
      <c r="E9" s="25">
        <v>231513</v>
      </c>
      <c r="F9" s="25">
        <v>265144</v>
      </c>
      <c r="G9" s="25">
        <v>14793</v>
      </c>
      <c r="H9" s="25">
        <v>34412</v>
      </c>
      <c r="I9" s="25">
        <v>39575</v>
      </c>
      <c r="J9" s="25">
        <v>31120</v>
      </c>
      <c r="K9" s="25">
        <v>24956</v>
      </c>
      <c r="L9" s="25">
        <v>71645</v>
      </c>
      <c r="M9" s="25">
        <v>11517</v>
      </c>
      <c r="N9" s="25">
        <v>25782</v>
      </c>
      <c r="O9" s="25">
        <v>23988</v>
      </c>
      <c r="P9" s="25">
        <v>8983</v>
      </c>
      <c r="Q9" s="25">
        <v>104341</v>
      </c>
      <c r="R9" s="25">
        <v>38427</v>
      </c>
      <c r="S9" s="25">
        <v>8781</v>
      </c>
      <c r="T9" s="25">
        <v>5443</v>
      </c>
      <c r="U9" s="25">
        <v>3536</v>
      </c>
      <c r="V9" s="25">
        <v>3700</v>
      </c>
      <c r="W9" s="25">
        <v>1852758</v>
      </c>
      <c r="X9" s="25">
        <v>22487</v>
      </c>
      <c r="Y9" s="25">
        <v>1173</v>
      </c>
      <c r="Z9" s="27">
        <v>1174465</v>
      </c>
      <c r="AA9" s="25">
        <v>99210</v>
      </c>
      <c r="AB9" s="25">
        <v>291209</v>
      </c>
      <c r="AC9" s="25">
        <v>1292</v>
      </c>
      <c r="AD9" s="25">
        <v>58975</v>
      </c>
      <c r="AE9" s="25">
        <v>43466</v>
      </c>
      <c r="AF9" s="25">
        <v>26523</v>
      </c>
      <c r="AG9" s="25">
        <v>22061</v>
      </c>
      <c r="AH9" s="25">
        <v>0</v>
      </c>
      <c r="AI9" s="25">
        <v>5689</v>
      </c>
      <c r="AJ9" s="25">
        <v>37026</v>
      </c>
      <c r="AK9" s="25">
        <v>10955</v>
      </c>
      <c r="AL9" s="25">
        <v>13343</v>
      </c>
      <c r="AM9" s="25">
        <v>107005</v>
      </c>
      <c r="AN9" s="25">
        <v>15208</v>
      </c>
      <c r="AO9" s="25">
        <v>4186</v>
      </c>
      <c r="AP9" s="25">
        <v>654038</v>
      </c>
      <c r="AQ9" s="25">
        <v>266070</v>
      </c>
      <c r="AR9" s="25">
        <v>153974</v>
      </c>
      <c r="AS9" s="25">
        <v>125358</v>
      </c>
      <c r="AT9" s="25">
        <v>3579</v>
      </c>
      <c r="AU9" s="25">
        <v>12042</v>
      </c>
      <c r="AV9" s="25">
        <v>13193</v>
      </c>
      <c r="AW9" s="25">
        <v>26832</v>
      </c>
      <c r="AX9"/>
      <c r="AY9" s="27">
        <v>6269378</v>
      </c>
      <c r="AZ9"/>
      <c r="BA9" s="25">
        <v>6269378</v>
      </c>
      <c r="BB9" s="41">
        <v>0</v>
      </c>
      <c r="BC9"/>
      <c r="BD9"/>
      <c r="BE9"/>
      <c r="BF9" s="52"/>
      <c r="BG9"/>
      <c r="BH9"/>
      <c r="BI9"/>
      <c r="BJ9"/>
      <c r="BK9"/>
      <c r="BL9"/>
      <c r="BM9"/>
      <c r="BN9"/>
      <c r="BO9"/>
    </row>
    <row r="10" spans="1:67" ht="15" outlineLevel="1">
      <c r="A10" s="56" t="s">
        <v>194</v>
      </c>
      <c r="B10"/>
      <c r="C10" s="25">
        <v>156515</v>
      </c>
      <c r="D10" s="25">
        <v>28420</v>
      </c>
      <c r="E10" s="25">
        <v>135065</v>
      </c>
      <c r="F10" s="25">
        <v>233571</v>
      </c>
      <c r="G10" s="25">
        <v>18466</v>
      </c>
      <c r="H10" s="25">
        <v>23582</v>
      </c>
      <c r="I10" s="25">
        <v>31105</v>
      </c>
      <c r="J10" s="25">
        <v>26612</v>
      </c>
      <c r="K10" s="25">
        <v>18326</v>
      </c>
      <c r="L10" s="25">
        <v>52874</v>
      </c>
      <c r="M10" s="25">
        <v>7144</v>
      </c>
      <c r="N10" s="25">
        <v>20042</v>
      </c>
      <c r="O10" s="25">
        <v>20978</v>
      </c>
      <c r="P10" s="25">
        <v>6800</v>
      </c>
      <c r="Q10" s="25">
        <v>91214</v>
      </c>
      <c r="R10" s="25">
        <v>28738</v>
      </c>
      <c r="S10" s="25">
        <v>14408</v>
      </c>
      <c r="T10" s="25">
        <v>8418</v>
      </c>
      <c r="U10" s="25">
        <v>4373</v>
      </c>
      <c r="V10" s="25">
        <v>6137</v>
      </c>
      <c r="W10" s="25">
        <v>2528588</v>
      </c>
      <c r="X10" s="25">
        <v>39858</v>
      </c>
      <c r="Y10" s="25">
        <v>2013</v>
      </c>
      <c r="Z10" s="27">
        <v>1755281</v>
      </c>
      <c r="AA10" s="25">
        <v>126785</v>
      </c>
      <c r="AB10" s="25">
        <v>439078</v>
      </c>
      <c r="AC10" s="25">
        <v>1935</v>
      </c>
      <c r="AD10" s="25">
        <v>50728</v>
      </c>
      <c r="AE10" s="25">
        <v>38367</v>
      </c>
      <c r="AF10" s="25">
        <v>29180</v>
      </c>
      <c r="AG10" s="25">
        <v>20322</v>
      </c>
      <c r="AH10" s="25">
        <v>0</v>
      </c>
      <c r="AI10" s="25">
        <v>18498</v>
      </c>
      <c r="AJ10" s="25">
        <v>25086</v>
      </c>
      <c r="AK10" s="25">
        <v>6585</v>
      </c>
      <c r="AL10" s="25">
        <v>7693</v>
      </c>
      <c r="AM10" s="25">
        <v>503283</v>
      </c>
      <c r="AN10" s="25">
        <v>56763</v>
      </c>
      <c r="AO10" s="25">
        <v>5216</v>
      </c>
      <c r="AP10" s="25">
        <v>713701</v>
      </c>
      <c r="AQ10" s="25">
        <v>303284</v>
      </c>
      <c r="AR10" s="25">
        <v>178645</v>
      </c>
      <c r="AS10" s="25">
        <v>97608</v>
      </c>
      <c r="AT10" s="25">
        <v>2395</v>
      </c>
      <c r="AU10" s="25">
        <v>8065</v>
      </c>
      <c r="AV10" s="25">
        <v>8086</v>
      </c>
      <c r="AW10" s="25">
        <v>49794</v>
      </c>
      <c r="AX10"/>
      <c r="AY10" s="27">
        <v>7949625</v>
      </c>
      <c r="AZ10"/>
      <c r="BA10" s="25">
        <v>7949625</v>
      </c>
      <c r="BB10" s="41">
        <v>0</v>
      </c>
      <c r="BC10"/>
      <c r="BD10"/>
      <c r="BE10"/>
      <c r="BF10" s="45"/>
      <c r="BG10"/>
      <c r="BH10"/>
      <c r="BI10"/>
      <c r="BJ10"/>
      <c r="BK10"/>
      <c r="BL10"/>
      <c r="BM10"/>
      <c r="BN10"/>
      <c r="BO10"/>
    </row>
    <row r="11" spans="1:67" ht="15" outlineLevel="1">
      <c r="A11" s="56" t="s">
        <v>195</v>
      </c>
      <c r="B11"/>
      <c r="C11" s="25">
        <v>-181621</v>
      </c>
      <c r="D11" s="25">
        <v>-199478</v>
      </c>
      <c r="E11" s="25">
        <v>416109</v>
      </c>
      <c r="F11" s="25">
        <v>-141550</v>
      </c>
      <c r="G11" s="25">
        <v>67961</v>
      </c>
      <c r="H11" s="25">
        <v>13375</v>
      </c>
      <c r="I11" s="25">
        <v>-2313</v>
      </c>
      <c r="J11" s="25">
        <v>-21603</v>
      </c>
      <c r="K11" s="25">
        <v>-7038</v>
      </c>
      <c r="L11" s="25">
        <v>54908</v>
      </c>
      <c r="M11" s="25">
        <v>-59938</v>
      </c>
      <c r="N11" s="25">
        <v>-86276</v>
      </c>
      <c r="O11" s="25">
        <v>-65477</v>
      </c>
      <c r="P11" s="25">
        <v>-4806</v>
      </c>
      <c r="Q11" s="25">
        <v>-87634</v>
      </c>
      <c r="R11" s="25">
        <v>219298</v>
      </c>
      <c r="S11" s="25">
        <v>-602904</v>
      </c>
      <c r="T11" s="25">
        <v>-811454</v>
      </c>
      <c r="U11" s="25">
        <v>-160700</v>
      </c>
      <c r="V11" s="25">
        <v>-288904</v>
      </c>
      <c r="W11" s="25">
        <v>294900</v>
      </c>
      <c r="X11" s="25">
        <v>580960</v>
      </c>
      <c r="Y11" s="25">
        <v>311065</v>
      </c>
      <c r="Z11" s="27">
        <v>-380852</v>
      </c>
      <c r="AA11" s="25">
        <v>222940</v>
      </c>
      <c r="AB11" s="25">
        <v>343905</v>
      </c>
      <c r="AC11" s="25">
        <v>2411</v>
      </c>
      <c r="AD11" s="25">
        <v>80513</v>
      </c>
      <c r="AE11" s="25">
        <v>-15309</v>
      </c>
      <c r="AF11" s="25">
        <v>-74274</v>
      </c>
      <c r="AG11" s="25">
        <v>-147008</v>
      </c>
      <c r="AH11" s="25">
        <v>-3658</v>
      </c>
      <c r="AI11" s="25">
        <v>-59</v>
      </c>
      <c r="AJ11" s="25">
        <v>-19992</v>
      </c>
      <c r="AK11" s="25">
        <v>4634</v>
      </c>
      <c r="AL11" s="25">
        <v>9387</v>
      </c>
      <c r="AM11" s="25">
        <v>-30252</v>
      </c>
      <c r="AN11" s="25">
        <v>1297</v>
      </c>
      <c r="AO11" s="25">
        <v>2165</v>
      </c>
      <c r="AP11" s="25">
        <v>-856700</v>
      </c>
      <c r="AQ11" s="25">
        <v>-16608</v>
      </c>
      <c r="AR11" s="25">
        <v>204175</v>
      </c>
      <c r="AS11" s="25">
        <v>959897</v>
      </c>
      <c r="AT11" s="25">
        <v>1701</v>
      </c>
      <c r="AU11" s="25">
        <v>-292</v>
      </c>
      <c r="AV11" s="25">
        <v>0</v>
      </c>
      <c r="AW11" s="25">
        <v>-3749</v>
      </c>
      <c r="AX11"/>
      <c r="AY11" s="27">
        <v>-478848</v>
      </c>
      <c r="AZ11"/>
      <c r="BA11" s="25">
        <v>-478848</v>
      </c>
      <c r="BB11" s="41">
        <v>0</v>
      </c>
      <c r="BC11"/>
      <c r="BD11"/>
      <c r="BE11"/>
      <c r="BF11" s="12"/>
      <c r="BG11"/>
      <c r="BH11"/>
      <c r="BI11"/>
      <c r="BJ11"/>
      <c r="BK11"/>
      <c r="BL11"/>
      <c r="BM11"/>
      <c r="BN11"/>
      <c r="BO11"/>
    </row>
    <row r="12" spans="1:67" ht="16" outlineLevel="1" thickBot="1">
      <c r="A12" s="56" t="s">
        <v>496</v>
      </c>
      <c r="B12"/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7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/>
      <c r="AY12" s="27">
        <v>0</v>
      </c>
      <c r="AZ12"/>
      <c r="BA12" s="25">
        <v>0</v>
      </c>
      <c r="BB12" s="41">
        <v>0</v>
      </c>
      <c r="BC12" t="s">
        <v>651</v>
      </c>
      <c r="BD12"/>
      <c r="BE12"/>
      <c r="BF12" s="24"/>
      <c r="BG12"/>
      <c r="BH12"/>
      <c r="BI12"/>
      <c r="BJ12"/>
      <c r="BK12"/>
      <c r="BL12"/>
      <c r="BM12"/>
      <c r="BN12"/>
      <c r="BO12"/>
    </row>
    <row r="13" spans="1:67" ht="15" outlineLevel="1">
      <c r="A13" s="56" t="s">
        <v>197</v>
      </c>
      <c r="B13"/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7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/>
      <c r="AY13" s="27">
        <v>0</v>
      </c>
      <c r="AZ13"/>
      <c r="BA13" s="25">
        <v>0</v>
      </c>
      <c r="BB13" s="41">
        <v>0</v>
      </c>
      <c r="BC13" s="142" t="s">
        <v>652</v>
      </c>
      <c r="BD13" s="51"/>
      <c r="BE13" s="51"/>
      <c r="BF13" s="24"/>
      <c r="BG13"/>
      <c r="BH13"/>
      <c r="BI13"/>
      <c r="BJ13"/>
      <c r="BK13"/>
      <c r="BL13"/>
      <c r="BM13"/>
      <c r="BN13"/>
      <c r="BO13"/>
    </row>
    <row r="14" spans="1:67" ht="15">
      <c r="A14" s="80" t="s">
        <v>497</v>
      </c>
      <c r="B14"/>
      <c r="C14" s="25">
        <v>207360</v>
      </c>
      <c r="D14" s="25">
        <v>-123919</v>
      </c>
      <c r="E14" s="25">
        <v>782687</v>
      </c>
      <c r="F14" s="25">
        <v>357165</v>
      </c>
      <c r="G14" s="25">
        <v>101220</v>
      </c>
      <c r="H14" s="25">
        <v>71369</v>
      </c>
      <c r="I14" s="25">
        <v>68367</v>
      </c>
      <c r="J14" s="25">
        <v>36129</v>
      </c>
      <c r="K14" s="25">
        <v>36244</v>
      </c>
      <c r="L14" s="25">
        <v>179427</v>
      </c>
      <c r="M14" s="25">
        <v>-41277</v>
      </c>
      <c r="N14" s="25">
        <v>-40452</v>
      </c>
      <c r="O14" s="25">
        <v>-20511</v>
      </c>
      <c r="P14" s="25">
        <v>10977</v>
      </c>
      <c r="Q14" s="25">
        <v>107921</v>
      </c>
      <c r="R14" s="25">
        <v>286463</v>
      </c>
      <c r="S14" s="25">
        <v>-579715</v>
      </c>
      <c r="T14" s="25">
        <v>-797593</v>
      </c>
      <c r="U14" s="25">
        <v>-152791</v>
      </c>
      <c r="V14" s="25">
        <v>-279067</v>
      </c>
      <c r="W14" s="25">
        <v>4676246</v>
      </c>
      <c r="X14" s="25">
        <v>643305</v>
      </c>
      <c r="Y14" s="25">
        <v>314251</v>
      </c>
      <c r="Z14" s="27">
        <v>2548894</v>
      </c>
      <c r="AA14" s="25">
        <v>448935</v>
      </c>
      <c r="AB14" s="25">
        <v>1074192</v>
      </c>
      <c r="AC14" s="25">
        <v>5638</v>
      </c>
      <c r="AD14" s="25">
        <v>190216</v>
      </c>
      <c r="AE14" s="25">
        <v>66524</v>
      </c>
      <c r="AF14" s="25">
        <v>-18571</v>
      </c>
      <c r="AG14" s="25">
        <v>-104625</v>
      </c>
      <c r="AH14" s="25">
        <v>-3658</v>
      </c>
      <c r="AI14" s="25">
        <v>24128</v>
      </c>
      <c r="AJ14" s="25">
        <v>42120</v>
      </c>
      <c r="AK14" s="25">
        <v>22174</v>
      </c>
      <c r="AL14" s="25">
        <v>30423</v>
      </c>
      <c r="AM14" s="25">
        <v>580036</v>
      </c>
      <c r="AN14" s="25">
        <v>73268</v>
      </c>
      <c r="AO14" s="25">
        <v>11567</v>
      </c>
      <c r="AP14" s="25">
        <v>511039</v>
      </c>
      <c r="AQ14" s="25">
        <v>552746</v>
      </c>
      <c r="AR14" s="25">
        <v>536794</v>
      </c>
      <c r="AS14" s="25">
        <v>1182863</v>
      </c>
      <c r="AT14" s="25">
        <v>7675</v>
      </c>
      <c r="AU14" s="25">
        <v>19815</v>
      </c>
      <c r="AV14" s="25">
        <v>21279</v>
      </c>
      <c r="AW14" s="25">
        <v>72877</v>
      </c>
      <c r="AX14" s="25">
        <v>0</v>
      </c>
      <c r="AY14" s="27">
        <v>13740155</v>
      </c>
      <c r="AZ14" s="27"/>
      <c r="BA14" s="27">
        <v>13740155</v>
      </c>
      <c r="BB14" s="41">
        <v>0</v>
      </c>
      <c r="BC14" s="143">
        <v>13740155</v>
      </c>
      <c r="BD14" s="144"/>
      <c r="BE14" s="144"/>
      <c r="BF14" s="24"/>
      <c r="BG14"/>
      <c r="BH14"/>
      <c r="BI14"/>
      <c r="BJ14"/>
      <c r="BK14"/>
      <c r="BL14"/>
      <c r="BM14"/>
      <c r="BN14"/>
      <c r="BO14"/>
    </row>
    <row r="15" spans="1:67" ht="11.25" customHeight="1">
      <c r="A15"/>
      <c r="B1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7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/>
      <c r="AY15"/>
      <c r="AZ15"/>
      <c r="BA15" s="25"/>
      <c r="BB15" s="41"/>
      <c r="BC15" s="143">
        <v>0</v>
      </c>
      <c r="BD15" s="144"/>
      <c r="BE15" s="51"/>
      <c r="BF15" s="12"/>
      <c r="BG15"/>
      <c r="BH15"/>
      <c r="BI15"/>
      <c r="BJ15"/>
      <c r="BK15"/>
      <c r="BL15"/>
      <c r="BM15"/>
      <c r="BN15"/>
      <c r="BO15"/>
    </row>
    <row r="16" spans="1:67" ht="15" outlineLevel="1">
      <c r="A16" s="81" t="s">
        <v>199</v>
      </c>
      <c r="B1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7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/>
      <c r="AY16"/>
      <c r="AZ16"/>
      <c r="BA16" s="25"/>
      <c r="BB16" s="41"/>
      <c r="BC16" s="143" t="s">
        <v>652</v>
      </c>
      <c r="BD16" s="144"/>
      <c r="BE16" s="51"/>
      <c r="BF16" s="12"/>
      <c r="BG16"/>
      <c r="BH16"/>
      <c r="BI16"/>
      <c r="BJ16"/>
      <c r="BK16"/>
      <c r="BL16"/>
      <c r="BM16"/>
      <c r="BN16"/>
      <c r="BO16"/>
    </row>
    <row r="17" spans="1:59" ht="15" outlineLevel="1">
      <c r="A17" s="82" t="s">
        <v>200</v>
      </c>
      <c r="B17"/>
      <c r="C17" s="25">
        <v>50531</v>
      </c>
      <c r="D17" s="25">
        <v>30816</v>
      </c>
      <c r="E17" s="25">
        <v>118397</v>
      </c>
      <c r="F17" s="25">
        <v>119404</v>
      </c>
      <c r="G17" s="25">
        <v>4805</v>
      </c>
      <c r="H17" s="25">
        <v>22192</v>
      </c>
      <c r="I17" s="25">
        <v>42638</v>
      </c>
      <c r="J17" s="25">
        <v>28264</v>
      </c>
      <c r="K17" s="25">
        <v>74432</v>
      </c>
      <c r="L17" s="25">
        <v>33963</v>
      </c>
      <c r="M17" s="25">
        <v>6119</v>
      </c>
      <c r="N17" s="25">
        <v>3654</v>
      </c>
      <c r="O17" s="25">
        <v>5744</v>
      </c>
      <c r="P17" s="25">
        <v>2776</v>
      </c>
      <c r="Q17" s="25">
        <v>70504</v>
      </c>
      <c r="R17" s="25">
        <v>34421</v>
      </c>
      <c r="S17" s="25">
        <v>30021</v>
      </c>
      <c r="T17" s="25">
        <v>418767</v>
      </c>
      <c r="U17" s="25">
        <v>163650</v>
      </c>
      <c r="V17" s="25">
        <v>179972</v>
      </c>
      <c r="W17" s="25">
        <v>299365</v>
      </c>
      <c r="X17" s="25">
        <v>11855</v>
      </c>
      <c r="Y17" s="25">
        <v>2047</v>
      </c>
      <c r="Z17" s="27">
        <v>439946</v>
      </c>
      <c r="AA17" s="25">
        <v>96679</v>
      </c>
      <c r="AB17" s="25">
        <v>570462</v>
      </c>
      <c r="AC17" s="25">
        <v>0</v>
      </c>
      <c r="AD17" s="25">
        <v>70661</v>
      </c>
      <c r="AE17" s="25">
        <v>9573</v>
      </c>
      <c r="AF17" s="25">
        <v>14977</v>
      </c>
      <c r="AG17" s="25">
        <v>130098</v>
      </c>
      <c r="AH17" s="25">
        <v>3927</v>
      </c>
      <c r="AI17" s="25">
        <v>893</v>
      </c>
      <c r="AJ17" s="25">
        <v>46917</v>
      </c>
      <c r="AK17" s="25">
        <v>6751</v>
      </c>
      <c r="AL17" s="25">
        <v>22160</v>
      </c>
      <c r="AM17" s="25">
        <v>16311</v>
      </c>
      <c r="AN17" s="25">
        <v>970</v>
      </c>
      <c r="AO17" s="25">
        <v>0</v>
      </c>
      <c r="AP17" s="25">
        <v>47270</v>
      </c>
      <c r="AQ17" s="25">
        <v>24852</v>
      </c>
      <c r="AR17" s="25">
        <v>120204</v>
      </c>
      <c r="AS17" s="25">
        <v>149029</v>
      </c>
      <c r="AT17" s="25">
        <v>1050</v>
      </c>
      <c r="AU17" s="25">
        <v>1620</v>
      </c>
      <c r="AV17" s="25">
        <v>40694</v>
      </c>
      <c r="AW17" s="25">
        <v>65573</v>
      </c>
      <c r="AX17"/>
      <c r="AY17" s="27">
        <v>3634954</v>
      </c>
      <c r="AZ17"/>
      <c r="BA17" s="25">
        <v>3634954</v>
      </c>
      <c r="BB17" s="41">
        <v>0</v>
      </c>
      <c r="BC17" s="143">
        <v>3634954</v>
      </c>
      <c r="BD17" s="144"/>
      <c r="BE17" s="144"/>
      <c r="BF17" s="12"/>
      <c r="BG17" s="12"/>
    </row>
    <row r="18" spans="1:59" ht="16" outlineLevel="1" thickBot="1">
      <c r="A18" s="82" t="s">
        <v>498</v>
      </c>
      <c r="B18"/>
      <c r="C18" s="25">
        <v>175330</v>
      </c>
      <c r="D18" s="25">
        <v>21855</v>
      </c>
      <c r="E18" s="25">
        <v>107191</v>
      </c>
      <c r="F18" s="25">
        <v>320984</v>
      </c>
      <c r="G18" s="25">
        <v>15876</v>
      </c>
      <c r="H18" s="25">
        <v>97512</v>
      </c>
      <c r="I18" s="25">
        <v>70667</v>
      </c>
      <c r="J18" s="25">
        <v>26586</v>
      </c>
      <c r="K18" s="25">
        <v>14912</v>
      </c>
      <c r="L18" s="25">
        <v>170129</v>
      </c>
      <c r="M18" s="25">
        <v>15620</v>
      </c>
      <c r="N18" s="25">
        <v>0</v>
      </c>
      <c r="O18" s="25">
        <v>0</v>
      </c>
      <c r="P18" s="25">
        <v>0</v>
      </c>
      <c r="Q18" s="25">
        <v>0</v>
      </c>
      <c r="R18" s="25">
        <v>319843</v>
      </c>
      <c r="S18" s="25">
        <v>525677</v>
      </c>
      <c r="T18" s="25">
        <v>411653</v>
      </c>
      <c r="U18" s="25">
        <v>29296</v>
      </c>
      <c r="V18" s="25">
        <v>15508</v>
      </c>
      <c r="W18" s="25">
        <v>782516</v>
      </c>
      <c r="X18" s="25">
        <v>12018</v>
      </c>
      <c r="Y18" s="25">
        <v>2578</v>
      </c>
      <c r="Z18" s="27">
        <v>894905</v>
      </c>
      <c r="AA18" s="25">
        <v>43567</v>
      </c>
      <c r="AB18" s="25">
        <v>236624</v>
      </c>
      <c r="AC18" s="25">
        <v>0</v>
      </c>
      <c r="AD18" s="25">
        <v>107825</v>
      </c>
      <c r="AE18" s="25">
        <v>49897</v>
      </c>
      <c r="AF18" s="25">
        <v>50806</v>
      </c>
      <c r="AG18" s="25">
        <v>6193</v>
      </c>
      <c r="AH18" s="25">
        <v>14637</v>
      </c>
      <c r="AI18" s="25">
        <v>12312</v>
      </c>
      <c r="AJ18" s="25">
        <v>0</v>
      </c>
      <c r="AK18" s="25">
        <v>0</v>
      </c>
      <c r="AL18" s="25">
        <v>0</v>
      </c>
      <c r="AM18" s="25">
        <v>59709</v>
      </c>
      <c r="AN18" s="25">
        <v>4006</v>
      </c>
      <c r="AO18" s="25">
        <v>0</v>
      </c>
      <c r="AP18" s="25">
        <v>980616</v>
      </c>
      <c r="AQ18" s="25">
        <v>414359</v>
      </c>
      <c r="AR18" s="25">
        <v>117412</v>
      </c>
      <c r="AS18" s="25">
        <v>129017</v>
      </c>
      <c r="AT18" s="25">
        <v>2222</v>
      </c>
      <c r="AU18" s="25">
        <v>6748</v>
      </c>
      <c r="AV18" s="25">
        <v>0</v>
      </c>
      <c r="AW18" s="25">
        <v>0</v>
      </c>
      <c r="AX18"/>
      <c r="AY18" s="27">
        <v>6266606</v>
      </c>
      <c r="AZ18"/>
      <c r="BA18" s="25">
        <v>6266606</v>
      </c>
      <c r="BB18" s="41">
        <v>0</v>
      </c>
      <c r="BC18" s="145"/>
      <c r="BD18" s="144"/>
      <c r="BE18" s="51"/>
      <c r="BF18" s="12"/>
      <c r="BG18" s="12"/>
    </row>
    <row r="19" spans="1:59" ht="15" outlineLevel="1">
      <c r="A19" s="82" t="s">
        <v>202</v>
      </c>
      <c r="B19"/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7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/>
      <c r="AY19" s="27">
        <v>0</v>
      </c>
      <c r="AZ19"/>
      <c r="BA19" s="25">
        <v>0</v>
      </c>
      <c r="BB19" s="41">
        <v>0</v>
      </c>
      <c r="BC19"/>
      <c r="BD19"/>
      <c r="BE19"/>
      <c r="BF19" s="24"/>
      <c r="BG19" s="24"/>
    </row>
    <row r="20" spans="1:59" ht="15" outlineLevel="1">
      <c r="A20" s="82" t="s">
        <v>204</v>
      </c>
      <c r="B20"/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7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/>
      <c r="AY20" s="27">
        <v>0</v>
      </c>
      <c r="AZ20"/>
      <c r="BA20" s="25">
        <v>0</v>
      </c>
      <c r="BB20" s="41">
        <v>0</v>
      </c>
      <c r="BC20"/>
      <c r="BD20"/>
      <c r="BE20"/>
      <c r="BF20" s="24"/>
      <c r="BG20" s="24"/>
    </row>
    <row r="21" spans="1:59" ht="15">
      <c r="A21" s="81" t="s">
        <v>499</v>
      </c>
      <c r="B21"/>
      <c r="C21" s="25">
        <v>225861</v>
      </c>
      <c r="D21" s="25">
        <v>52671</v>
      </c>
      <c r="E21" s="25">
        <v>225588</v>
      </c>
      <c r="F21" s="25">
        <v>440388</v>
      </c>
      <c r="G21" s="25">
        <v>20681</v>
      </c>
      <c r="H21" s="25">
        <v>119704</v>
      </c>
      <c r="I21" s="25">
        <v>113305</v>
      </c>
      <c r="J21" s="25">
        <v>54850</v>
      </c>
      <c r="K21" s="25">
        <v>89344</v>
      </c>
      <c r="L21" s="25">
        <v>204092</v>
      </c>
      <c r="M21" s="25">
        <v>21739</v>
      </c>
      <c r="N21" s="25">
        <v>3654</v>
      </c>
      <c r="O21" s="25">
        <v>5744</v>
      </c>
      <c r="P21" s="25">
        <v>2776</v>
      </c>
      <c r="Q21" s="25">
        <v>70504</v>
      </c>
      <c r="R21" s="25">
        <v>354264</v>
      </c>
      <c r="S21" s="25">
        <v>555698</v>
      </c>
      <c r="T21" s="25">
        <v>830420</v>
      </c>
      <c r="U21" s="25">
        <v>192946</v>
      </c>
      <c r="V21" s="25">
        <v>195480</v>
      </c>
      <c r="W21" s="25">
        <v>1081881</v>
      </c>
      <c r="X21" s="25">
        <v>23873</v>
      </c>
      <c r="Y21" s="25">
        <v>4625</v>
      </c>
      <c r="Z21" s="27">
        <v>1334851</v>
      </c>
      <c r="AA21" s="25">
        <v>140246</v>
      </c>
      <c r="AB21" s="25">
        <v>807086</v>
      </c>
      <c r="AC21" s="25">
        <v>0</v>
      </c>
      <c r="AD21" s="25">
        <v>178486</v>
      </c>
      <c r="AE21" s="25">
        <v>59470</v>
      </c>
      <c r="AF21" s="25">
        <v>65783</v>
      </c>
      <c r="AG21" s="25">
        <v>136291</v>
      </c>
      <c r="AH21" s="25">
        <v>18564</v>
      </c>
      <c r="AI21" s="25">
        <v>13205</v>
      </c>
      <c r="AJ21" s="25">
        <v>46917</v>
      </c>
      <c r="AK21" s="25">
        <v>6751</v>
      </c>
      <c r="AL21" s="25">
        <v>22160</v>
      </c>
      <c r="AM21" s="25">
        <v>76020</v>
      </c>
      <c r="AN21" s="25">
        <v>4976</v>
      </c>
      <c r="AO21" s="25">
        <v>0</v>
      </c>
      <c r="AP21" s="25">
        <v>1027886</v>
      </c>
      <c r="AQ21" s="25">
        <v>439211</v>
      </c>
      <c r="AR21" s="25">
        <v>237616</v>
      </c>
      <c r="AS21" s="25">
        <v>278046</v>
      </c>
      <c r="AT21" s="25">
        <v>3272</v>
      </c>
      <c r="AU21" s="25">
        <v>8368</v>
      </c>
      <c r="AV21" s="25">
        <v>40694</v>
      </c>
      <c r="AW21" s="25">
        <v>65573</v>
      </c>
      <c r="AX21" s="25">
        <v>0</v>
      </c>
      <c r="AY21" s="27">
        <v>9901560</v>
      </c>
      <c r="AZ21" s="27"/>
      <c r="BA21" s="27">
        <v>9901560</v>
      </c>
      <c r="BB21" s="41">
        <v>0</v>
      </c>
      <c r="BC21"/>
      <c r="BD21"/>
      <c r="BE21"/>
      <c r="BF21" s="24"/>
      <c r="BG21" s="24"/>
    </row>
    <row r="22" spans="1:59" ht="11.25" customHeight="1">
      <c r="A22"/>
      <c r="B22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7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/>
      <c r="AY22"/>
      <c r="AZ22"/>
      <c r="BA22" s="25"/>
      <c r="BB22" s="41"/>
      <c r="BC22"/>
      <c r="BD22"/>
      <c r="BE22"/>
      <c r="BF22" s="12"/>
      <c r="BG22" s="24"/>
    </row>
    <row r="23" spans="1:59" ht="15" outlineLevel="1">
      <c r="A23" s="83" t="s">
        <v>206</v>
      </c>
      <c r="B23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7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/>
      <c r="AY23"/>
      <c r="AZ23"/>
      <c r="BA23" s="25"/>
      <c r="BB23" s="41"/>
      <c r="BC23"/>
      <c r="BD23"/>
      <c r="BE23"/>
      <c r="BF23" s="12"/>
      <c r="BG23" s="12"/>
    </row>
    <row r="24" spans="1:59" ht="15" outlineLevel="1">
      <c r="A24" s="84" t="s">
        <v>207</v>
      </c>
      <c r="B24"/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7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/>
      <c r="AY24" s="27">
        <v>0</v>
      </c>
      <c r="AZ24"/>
      <c r="BA24" s="25">
        <v>0</v>
      </c>
      <c r="BB24" s="41">
        <v>0</v>
      </c>
      <c r="BC24"/>
      <c r="BD24"/>
      <c r="BE24"/>
      <c r="BF24" s="24"/>
      <c r="BG24" s="12"/>
    </row>
    <row r="25" spans="1:59" ht="15" outlineLevel="1">
      <c r="A25" s="84" t="s">
        <v>208</v>
      </c>
      <c r="B25"/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7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/>
      <c r="AY25" s="27">
        <v>0</v>
      </c>
      <c r="AZ25"/>
      <c r="BA25" s="25">
        <v>0</v>
      </c>
      <c r="BB25" s="41">
        <v>0</v>
      </c>
      <c r="BC25"/>
      <c r="BD25"/>
      <c r="BE25"/>
      <c r="BF25" s="24"/>
      <c r="BG25" s="24"/>
    </row>
    <row r="26" spans="1:59" ht="15" outlineLevel="1">
      <c r="A26" s="84" t="s">
        <v>209</v>
      </c>
      <c r="B26"/>
      <c r="C26" s="25">
        <v>28595</v>
      </c>
      <c r="D26" s="25">
        <v>8209</v>
      </c>
      <c r="E26" s="25">
        <v>0</v>
      </c>
      <c r="F26" s="25">
        <v>49181</v>
      </c>
      <c r="G26" s="25">
        <v>0</v>
      </c>
      <c r="H26" s="25">
        <v>7659</v>
      </c>
      <c r="I26" s="25">
        <v>7950</v>
      </c>
      <c r="J26" s="25">
        <v>0</v>
      </c>
      <c r="K26" s="25">
        <v>1002</v>
      </c>
      <c r="L26" s="25">
        <v>0</v>
      </c>
      <c r="M26" s="25">
        <v>0</v>
      </c>
      <c r="N26" s="25">
        <v>8390</v>
      </c>
      <c r="O26" s="25">
        <v>5162</v>
      </c>
      <c r="P26" s="25">
        <v>496</v>
      </c>
      <c r="Q26" s="25">
        <v>0</v>
      </c>
      <c r="R26" s="25">
        <v>0</v>
      </c>
      <c r="S26" s="25">
        <v>8980</v>
      </c>
      <c r="T26" s="25">
        <v>-32457</v>
      </c>
      <c r="U26" s="25">
        <v>25098</v>
      </c>
      <c r="V26" s="25">
        <v>34844</v>
      </c>
      <c r="W26" s="25">
        <v>0</v>
      </c>
      <c r="X26" s="25">
        <v>0</v>
      </c>
      <c r="Y26" s="25">
        <v>0</v>
      </c>
      <c r="Z26" s="27">
        <v>-15062</v>
      </c>
      <c r="AA26" s="25">
        <v>-2346</v>
      </c>
      <c r="AB26" s="25">
        <v>0</v>
      </c>
      <c r="AC26" s="25">
        <v>-2</v>
      </c>
      <c r="AD26" s="25">
        <v>0</v>
      </c>
      <c r="AE26" s="25">
        <v>-38593</v>
      </c>
      <c r="AF26" s="25">
        <v>26784</v>
      </c>
      <c r="AG26" s="25">
        <v>0</v>
      </c>
      <c r="AH26" s="25">
        <v>0</v>
      </c>
      <c r="AI26" s="25">
        <v>0</v>
      </c>
      <c r="AJ26" s="25">
        <v>-1121</v>
      </c>
      <c r="AK26" s="25">
        <v>-139</v>
      </c>
      <c r="AL26" s="25">
        <v>0</v>
      </c>
      <c r="AM26" s="25">
        <v>359837</v>
      </c>
      <c r="AN26" s="25">
        <v>36227</v>
      </c>
      <c r="AO26" s="25">
        <v>1324</v>
      </c>
      <c r="AP26" s="25">
        <v>2167</v>
      </c>
      <c r="AQ26" s="25">
        <v>8</v>
      </c>
      <c r="AR26" s="25">
        <v>1</v>
      </c>
      <c r="AS26" s="25">
        <v>0</v>
      </c>
      <c r="AT26" s="25">
        <v>0</v>
      </c>
      <c r="AU26" s="25">
        <v>0</v>
      </c>
      <c r="AV26" s="25">
        <v>21858</v>
      </c>
      <c r="AW26" s="25">
        <v>386</v>
      </c>
      <c r="AX26"/>
      <c r="AY26" s="27">
        <v>544438</v>
      </c>
      <c r="AZ26"/>
      <c r="BA26" s="25">
        <v>544438</v>
      </c>
      <c r="BB26" s="41">
        <v>0</v>
      </c>
      <c r="BC26"/>
      <c r="BD26"/>
      <c r="BE26"/>
      <c r="BF26" s="24"/>
      <c r="BG26" s="24"/>
    </row>
    <row r="27" spans="1:59" ht="15" outlineLevel="1">
      <c r="A27" s="84" t="s">
        <v>210</v>
      </c>
      <c r="B27"/>
      <c r="C27" s="25">
        <v>0</v>
      </c>
      <c r="D27" s="25">
        <v>0</v>
      </c>
      <c r="E27" s="25">
        <v>0</v>
      </c>
      <c r="F27" s="25">
        <v>203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7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/>
      <c r="AY27" s="27">
        <v>203</v>
      </c>
      <c r="AZ27"/>
      <c r="BA27" s="25">
        <v>203</v>
      </c>
      <c r="BB27" s="41">
        <v>0</v>
      </c>
      <c r="BC27"/>
      <c r="BD27"/>
      <c r="BE27"/>
      <c r="BF27" s="24"/>
      <c r="BG27" s="24"/>
    </row>
    <row r="28" spans="1:59" ht="15" outlineLevel="1">
      <c r="A28" s="84" t="s">
        <v>211</v>
      </c>
      <c r="B28"/>
      <c r="C28" s="25">
        <v>482442</v>
      </c>
      <c r="D28" s="25">
        <v>125596</v>
      </c>
      <c r="E28" s="25">
        <v>170571</v>
      </c>
      <c r="F28" s="25">
        <v>330908</v>
      </c>
      <c r="G28" s="25">
        <v>16723</v>
      </c>
      <c r="H28" s="25">
        <v>73393</v>
      </c>
      <c r="I28" s="25">
        <v>123012</v>
      </c>
      <c r="J28" s="25">
        <v>39379</v>
      </c>
      <c r="K28" s="25">
        <v>160922</v>
      </c>
      <c r="L28" s="25">
        <v>295458</v>
      </c>
      <c r="M28" s="25">
        <v>19266</v>
      </c>
      <c r="N28" s="25">
        <v>34486</v>
      </c>
      <c r="O28" s="25">
        <v>39262</v>
      </c>
      <c r="P28" s="25">
        <v>7141</v>
      </c>
      <c r="Q28" s="25">
        <v>275459</v>
      </c>
      <c r="R28" s="25">
        <v>92057</v>
      </c>
      <c r="S28" s="25">
        <v>533948</v>
      </c>
      <c r="T28" s="25">
        <v>1977729</v>
      </c>
      <c r="U28" s="25">
        <v>137100</v>
      </c>
      <c r="V28" s="25">
        <v>75789</v>
      </c>
      <c r="W28" s="25">
        <v>795772</v>
      </c>
      <c r="X28" s="25">
        <v>110973</v>
      </c>
      <c r="Y28" s="25">
        <v>14986</v>
      </c>
      <c r="Z28" s="27">
        <v>4051578</v>
      </c>
      <c r="AA28" s="25">
        <v>316032</v>
      </c>
      <c r="AB28" s="25">
        <v>1136914</v>
      </c>
      <c r="AC28" s="25">
        <v>1615</v>
      </c>
      <c r="AD28" s="25">
        <v>132495</v>
      </c>
      <c r="AE28" s="25">
        <v>67686</v>
      </c>
      <c r="AF28" s="25">
        <v>35333</v>
      </c>
      <c r="AG28" s="25">
        <v>341385</v>
      </c>
      <c r="AH28" s="25">
        <v>39129</v>
      </c>
      <c r="AI28" s="25">
        <v>21492</v>
      </c>
      <c r="AJ28" s="25">
        <v>50308</v>
      </c>
      <c r="AK28" s="25">
        <v>14809</v>
      </c>
      <c r="AL28" s="25">
        <v>11960</v>
      </c>
      <c r="AM28" s="25">
        <v>1121</v>
      </c>
      <c r="AN28" s="25">
        <v>110</v>
      </c>
      <c r="AO28" s="25">
        <v>7</v>
      </c>
      <c r="AP28" s="25">
        <v>1354419</v>
      </c>
      <c r="AQ28" s="25">
        <v>793433</v>
      </c>
      <c r="AR28" s="25">
        <v>520417</v>
      </c>
      <c r="AS28" s="25">
        <v>304235</v>
      </c>
      <c r="AT28" s="25">
        <v>3160</v>
      </c>
      <c r="AU28" s="25">
        <v>7712</v>
      </c>
      <c r="AV28" s="25">
        <v>27442</v>
      </c>
      <c r="AW28" s="25">
        <v>240141</v>
      </c>
      <c r="AX28"/>
      <c r="AY28" s="27">
        <v>15405305</v>
      </c>
      <c r="AZ28"/>
      <c r="BA28" s="25">
        <v>15405305</v>
      </c>
      <c r="BB28" s="41">
        <v>0</v>
      </c>
      <c r="BC28"/>
      <c r="BD28"/>
      <c r="BE28"/>
      <c r="BF28" s="12"/>
      <c r="BG28" s="24"/>
    </row>
    <row r="29" spans="1:59" ht="15" outlineLevel="1">
      <c r="A29" s="84" t="s">
        <v>212</v>
      </c>
      <c r="B29"/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7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0</v>
      </c>
      <c r="AX29"/>
      <c r="AY29" s="27">
        <v>0</v>
      </c>
      <c r="AZ29"/>
      <c r="BA29" s="25">
        <v>0</v>
      </c>
      <c r="BB29" s="41">
        <v>0</v>
      </c>
      <c r="BC29"/>
      <c r="BD29"/>
      <c r="BE29"/>
      <c r="BF29" s="24"/>
      <c r="BG29" s="12"/>
    </row>
    <row r="30" spans="1:59" ht="15" outlineLevel="1">
      <c r="A30" s="84" t="s">
        <v>213</v>
      </c>
      <c r="B30"/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4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7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>
        <v>0</v>
      </c>
      <c r="AQ30" s="25">
        <v>0</v>
      </c>
      <c r="AR30" s="25">
        <v>0</v>
      </c>
      <c r="AS30" s="25">
        <v>0</v>
      </c>
      <c r="AT30" s="25">
        <v>0</v>
      </c>
      <c r="AU30" s="25">
        <v>0</v>
      </c>
      <c r="AV30" s="25">
        <v>0</v>
      </c>
      <c r="AW30" s="25">
        <v>0</v>
      </c>
      <c r="AX30"/>
      <c r="AY30" s="27">
        <v>0</v>
      </c>
      <c r="AZ30"/>
      <c r="BA30" s="25">
        <v>0</v>
      </c>
      <c r="BB30" s="41">
        <v>0</v>
      </c>
      <c r="BC30"/>
      <c r="BD30"/>
      <c r="BE30"/>
      <c r="BF30" s="24"/>
      <c r="BG30" s="24"/>
    </row>
    <row r="31" spans="1:59" ht="15" outlineLevel="1">
      <c r="A31" s="84" t="s">
        <v>214</v>
      </c>
      <c r="B31"/>
      <c r="C31" s="25">
        <v>0</v>
      </c>
      <c r="D31" s="25">
        <v>0</v>
      </c>
      <c r="E31" s="25">
        <v>0</v>
      </c>
      <c r="F31" s="25">
        <v>-25397</v>
      </c>
      <c r="G31" s="25">
        <v>0</v>
      </c>
      <c r="H31" s="25">
        <v>-15564</v>
      </c>
      <c r="I31" s="25">
        <v>-15653</v>
      </c>
      <c r="J31" s="25">
        <v>0</v>
      </c>
      <c r="K31" s="25">
        <v>0</v>
      </c>
      <c r="L31" s="25">
        <v>0</v>
      </c>
      <c r="M31" s="24">
        <v>0</v>
      </c>
      <c r="N31" s="25">
        <v>316</v>
      </c>
      <c r="O31" s="25">
        <v>376</v>
      </c>
      <c r="P31" s="25">
        <v>76</v>
      </c>
      <c r="Q31" s="25">
        <v>2793</v>
      </c>
      <c r="R31" s="25">
        <v>0</v>
      </c>
      <c r="S31" s="25">
        <v>-138367</v>
      </c>
      <c r="T31" s="25">
        <v>-595007</v>
      </c>
      <c r="U31" s="25">
        <v>-61424</v>
      </c>
      <c r="V31" s="25">
        <v>-5552</v>
      </c>
      <c r="W31" s="25">
        <v>0</v>
      </c>
      <c r="X31" s="25">
        <v>0</v>
      </c>
      <c r="Y31" s="25">
        <v>0</v>
      </c>
      <c r="Z31" s="27">
        <v>195865</v>
      </c>
      <c r="AA31" s="25">
        <v>16445</v>
      </c>
      <c r="AB31" s="25">
        <v>-77466</v>
      </c>
      <c r="AC31" s="25">
        <v>0</v>
      </c>
      <c r="AD31" s="25">
        <v>0</v>
      </c>
      <c r="AE31" s="25">
        <v>5300</v>
      </c>
      <c r="AF31" s="25">
        <v>1672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-121458</v>
      </c>
      <c r="AN31" s="25">
        <v>0</v>
      </c>
      <c r="AO31" s="25">
        <v>0</v>
      </c>
      <c r="AP31" s="25">
        <v>12827</v>
      </c>
      <c r="AQ31" s="25">
        <v>13107</v>
      </c>
      <c r="AR31" s="25">
        <v>2820</v>
      </c>
      <c r="AS31" s="25">
        <v>0</v>
      </c>
      <c r="AT31" s="25">
        <v>0</v>
      </c>
      <c r="AU31" s="25">
        <v>0</v>
      </c>
      <c r="AV31" s="25">
        <v>0</v>
      </c>
      <c r="AW31" s="25">
        <v>-27257</v>
      </c>
      <c r="AX31"/>
      <c r="AY31" s="27">
        <v>-831548</v>
      </c>
      <c r="AZ31"/>
      <c r="BA31" s="25">
        <v>-831548</v>
      </c>
      <c r="BB31" s="41">
        <v>0</v>
      </c>
      <c r="BC31"/>
      <c r="BD31"/>
      <c r="BE31"/>
      <c r="BF31" s="24"/>
      <c r="BG31" s="24"/>
    </row>
    <row r="32" spans="1:59" ht="15" outlineLevel="1">
      <c r="A32" s="84" t="s">
        <v>215</v>
      </c>
      <c r="B32"/>
      <c r="C32" s="25">
        <v>-5318</v>
      </c>
      <c r="D32" s="25">
        <v>-837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4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7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/>
      <c r="AY32" s="27">
        <v>-6155</v>
      </c>
      <c r="AZ32"/>
      <c r="BA32" s="25">
        <v>-6155</v>
      </c>
      <c r="BB32" s="41">
        <v>0</v>
      </c>
      <c r="BC32"/>
      <c r="BD32"/>
      <c r="BE32"/>
      <c r="BF32" s="24"/>
      <c r="BG32" s="24"/>
    </row>
    <row r="33" spans="1:59" ht="15">
      <c r="A33" s="83" t="s">
        <v>500</v>
      </c>
      <c r="B33"/>
      <c r="C33" s="25">
        <v>505719</v>
      </c>
      <c r="D33" s="25">
        <v>132968</v>
      </c>
      <c r="E33" s="25">
        <v>170571</v>
      </c>
      <c r="F33" s="25">
        <v>354895</v>
      </c>
      <c r="G33" s="25">
        <v>16723</v>
      </c>
      <c r="H33" s="25">
        <v>65488</v>
      </c>
      <c r="I33" s="25">
        <v>115309</v>
      </c>
      <c r="J33" s="25">
        <v>39379</v>
      </c>
      <c r="K33" s="25">
        <v>161924</v>
      </c>
      <c r="L33" s="25">
        <v>295458</v>
      </c>
      <c r="M33" s="25">
        <v>19266</v>
      </c>
      <c r="N33" s="25">
        <v>43192</v>
      </c>
      <c r="O33" s="25">
        <v>44800</v>
      </c>
      <c r="P33" s="25">
        <v>7713</v>
      </c>
      <c r="Q33" s="25">
        <v>278252</v>
      </c>
      <c r="R33" s="25">
        <v>92057</v>
      </c>
      <c r="S33" s="25">
        <v>404561</v>
      </c>
      <c r="T33" s="25">
        <v>1350265</v>
      </c>
      <c r="U33" s="25">
        <v>100774</v>
      </c>
      <c r="V33" s="25">
        <v>105081</v>
      </c>
      <c r="W33" s="25">
        <v>795772</v>
      </c>
      <c r="X33" s="25">
        <v>110973</v>
      </c>
      <c r="Y33" s="25">
        <v>14986</v>
      </c>
      <c r="Z33" s="27">
        <v>4232381</v>
      </c>
      <c r="AA33" s="25">
        <v>330131</v>
      </c>
      <c r="AB33" s="25">
        <v>1059448</v>
      </c>
      <c r="AC33" s="25">
        <v>1613</v>
      </c>
      <c r="AD33" s="25">
        <v>132495</v>
      </c>
      <c r="AE33" s="25">
        <v>34393</v>
      </c>
      <c r="AF33" s="25">
        <v>63789</v>
      </c>
      <c r="AG33" s="25">
        <v>341385</v>
      </c>
      <c r="AH33" s="25">
        <v>39129</v>
      </c>
      <c r="AI33" s="25">
        <v>21492</v>
      </c>
      <c r="AJ33" s="25">
        <v>49187</v>
      </c>
      <c r="AK33" s="25">
        <v>14670</v>
      </c>
      <c r="AL33" s="25">
        <v>11960</v>
      </c>
      <c r="AM33" s="25">
        <v>239500</v>
      </c>
      <c r="AN33" s="25">
        <v>36337</v>
      </c>
      <c r="AO33" s="25">
        <v>1331</v>
      </c>
      <c r="AP33" s="25">
        <v>1369413</v>
      </c>
      <c r="AQ33" s="25">
        <v>806548</v>
      </c>
      <c r="AR33" s="25">
        <v>523238</v>
      </c>
      <c r="AS33" s="25">
        <v>304235</v>
      </c>
      <c r="AT33" s="25">
        <v>3160</v>
      </c>
      <c r="AU33" s="25">
        <v>7712</v>
      </c>
      <c r="AV33" s="25">
        <v>49300</v>
      </c>
      <c r="AW33" s="25">
        <v>213270</v>
      </c>
      <c r="AX33" s="25">
        <v>0</v>
      </c>
      <c r="AY33" s="27">
        <v>15112243</v>
      </c>
      <c r="AZ33" s="27"/>
      <c r="BA33" s="27">
        <v>15112243</v>
      </c>
      <c r="BB33" s="41">
        <v>0</v>
      </c>
      <c r="BC33"/>
      <c r="BD33"/>
      <c r="BE33"/>
      <c r="BF33" s="24"/>
      <c r="BG33" s="24"/>
    </row>
    <row r="34" spans="1:59" ht="11.25" customHeight="1">
      <c r="A34"/>
      <c r="B3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7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/>
      <c r="AY34"/>
      <c r="AZ34"/>
      <c r="BA34" s="25"/>
      <c r="BB34" s="41"/>
      <c r="BC34"/>
      <c r="BD34"/>
      <c r="BE34"/>
      <c r="BF34" s="24"/>
      <c r="BG34" s="24"/>
    </row>
    <row r="35" spans="1:59" ht="15" outlineLevel="1">
      <c r="A35" s="85" t="s">
        <v>217</v>
      </c>
      <c r="B3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7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/>
      <c r="AY35"/>
      <c r="AZ35"/>
      <c r="BA35" s="25"/>
      <c r="BB35" s="41"/>
      <c r="BC35"/>
      <c r="BD35"/>
      <c r="BE35"/>
      <c r="BF35" s="24"/>
      <c r="BG35" s="24"/>
    </row>
    <row r="36" spans="1:59" ht="15" outlineLevel="1">
      <c r="A36" s="86" t="s">
        <v>218</v>
      </c>
      <c r="B36"/>
      <c r="C36" s="25">
        <v>1938</v>
      </c>
      <c r="D36" s="25">
        <v>461</v>
      </c>
      <c r="E36" s="25">
        <v>367</v>
      </c>
      <c r="F36" s="25">
        <v>1848</v>
      </c>
      <c r="G36" s="25">
        <v>719</v>
      </c>
      <c r="H36" s="25">
        <v>1158</v>
      </c>
      <c r="I36" s="25">
        <v>1651</v>
      </c>
      <c r="J36" s="25">
        <v>890</v>
      </c>
      <c r="K36" s="25">
        <v>1438</v>
      </c>
      <c r="L36" s="25">
        <v>4130</v>
      </c>
      <c r="M36" s="24">
        <v>495</v>
      </c>
      <c r="N36" s="25">
        <v>733</v>
      </c>
      <c r="O36" s="25">
        <v>630</v>
      </c>
      <c r="P36" s="25">
        <v>103</v>
      </c>
      <c r="Q36" s="25">
        <v>3224</v>
      </c>
      <c r="R36" s="25">
        <v>1112</v>
      </c>
      <c r="S36" s="25">
        <v>14908</v>
      </c>
      <c r="T36" s="25">
        <v>45497</v>
      </c>
      <c r="U36" s="25">
        <v>4040</v>
      </c>
      <c r="V36" s="25">
        <v>2812</v>
      </c>
      <c r="W36" s="25">
        <v>18863</v>
      </c>
      <c r="X36" s="25">
        <v>1474</v>
      </c>
      <c r="Y36" s="25">
        <v>254</v>
      </c>
      <c r="Z36" s="27">
        <v>73278</v>
      </c>
      <c r="AA36" s="25">
        <v>5318</v>
      </c>
      <c r="AB36" s="25">
        <v>19036</v>
      </c>
      <c r="AC36" s="25">
        <v>36</v>
      </c>
      <c r="AD36" s="25">
        <v>5972</v>
      </c>
      <c r="AE36" s="25">
        <v>2640</v>
      </c>
      <c r="AF36" s="25">
        <v>3437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5">
        <v>0</v>
      </c>
      <c r="AP36" s="25">
        <v>17310</v>
      </c>
      <c r="AQ36" s="25">
        <v>11353</v>
      </c>
      <c r="AR36" s="25">
        <v>7404</v>
      </c>
      <c r="AS36" s="25">
        <v>3277</v>
      </c>
      <c r="AT36" s="25">
        <v>147</v>
      </c>
      <c r="AU36" s="25">
        <v>528</v>
      </c>
      <c r="AV36" s="25">
        <v>657</v>
      </c>
      <c r="AW36" s="25">
        <v>4476</v>
      </c>
      <c r="AX36"/>
      <c r="AY36" s="27">
        <v>263614</v>
      </c>
      <c r="AZ36"/>
      <c r="BA36" s="25">
        <v>263614</v>
      </c>
      <c r="BB36" s="41">
        <v>0</v>
      </c>
      <c r="BC36"/>
      <c r="BD36"/>
      <c r="BE36"/>
      <c r="BF36" s="24"/>
      <c r="BG36" s="24"/>
    </row>
    <row r="37" spans="1:59" ht="15" outlineLevel="1">
      <c r="A37" s="86" t="s">
        <v>219</v>
      </c>
      <c r="B37"/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4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154</v>
      </c>
      <c r="T37" s="25">
        <v>650</v>
      </c>
      <c r="U37" s="25">
        <v>25</v>
      </c>
      <c r="V37" s="25">
        <v>113</v>
      </c>
      <c r="W37" s="25">
        <v>113</v>
      </c>
      <c r="X37" s="25">
        <v>9</v>
      </c>
      <c r="Y37" s="25">
        <v>2</v>
      </c>
      <c r="Z37" s="27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2894</v>
      </c>
      <c r="AQ37" s="25">
        <v>1319</v>
      </c>
      <c r="AR37" s="25">
        <v>828</v>
      </c>
      <c r="AS37" s="25">
        <v>895</v>
      </c>
      <c r="AT37" s="25">
        <v>0</v>
      </c>
      <c r="AU37" s="25">
        <v>0</v>
      </c>
      <c r="AV37" s="25">
        <v>0</v>
      </c>
      <c r="AW37" s="25">
        <v>13</v>
      </c>
      <c r="AX37"/>
      <c r="AY37" s="27">
        <v>7015</v>
      </c>
      <c r="AZ37"/>
      <c r="BA37" s="25">
        <v>7015</v>
      </c>
      <c r="BB37" s="41">
        <v>0</v>
      </c>
      <c r="BC37"/>
      <c r="BD37"/>
      <c r="BE37"/>
      <c r="BF37" s="24"/>
      <c r="BG37" s="24"/>
    </row>
    <row r="38" spans="1:59" ht="15" outlineLevel="1">
      <c r="A38" s="86" t="s">
        <v>220</v>
      </c>
      <c r="B38"/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4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7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0</v>
      </c>
      <c r="AX38"/>
      <c r="AY38" s="27">
        <v>0</v>
      </c>
      <c r="AZ38"/>
      <c r="BA38" s="25">
        <v>0</v>
      </c>
      <c r="BB38" s="41">
        <v>0</v>
      </c>
      <c r="BC38"/>
      <c r="BD38"/>
      <c r="BE38"/>
      <c r="BF38" s="24"/>
      <c r="BG38" s="24"/>
    </row>
    <row r="39" spans="1:59" ht="15" outlineLevel="1">
      <c r="A39" s="86" t="s">
        <v>221</v>
      </c>
      <c r="B39"/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4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7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/>
      <c r="AY39" s="27">
        <v>0</v>
      </c>
      <c r="AZ39"/>
      <c r="BA39" s="25">
        <v>0</v>
      </c>
      <c r="BB39" s="41">
        <v>0</v>
      </c>
      <c r="BC39"/>
      <c r="BD39"/>
      <c r="BE39"/>
      <c r="BF39" s="24"/>
      <c r="BG39" s="24"/>
    </row>
    <row r="40" spans="1:59" ht="15" outlineLevel="1">
      <c r="A40" s="86" t="s">
        <v>222</v>
      </c>
      <c r="B40"/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4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7">
        <v>82031</v>
      </c>
      <c r="AA40" s="25">
        <v>5519</v>
      </c>
      <c r="AB40" s="25">
        <v>19035</v>
      </c>
      <c r="AC40" s="25">
        <v>36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483</v>
      </c>
      <c r="AJ40" s="25">
        <v>4433</v>
      </c>
      <c r="AK40" s="25">
        <v>272</v>
      </c>
      <c r="AL40" s="25">
        <v>0</v>
      </c>
      <c r="AM40" s="25">
        <v>8092</v>
      </c>
      <c r="AN40" s="25">
        <v>736</v>
      </c>
      <c r="AO40" s="25">
        <v>29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302</v>
      </c>
      <c r="AX40"/>
      <c r="AY40" s="27">
        <v>120968</v>
      </c>
      <c r="AZ40"/>
      <c r="BA40" s="25">
        <v>120968</v>
      </c>
      <c r="BB40" s="41">
        <v>0</v>
      </c>
      <c r="BC40"/>
      <c r="BD40"/>
      <c r="BE40"/>
      <c r="BF40" s="24"/>
      <c r="BG40" s="24"/>
    </row>
    <row r="41" spans="1:59" ht="15">
      <c r="A41" s="85" t="s">
        <v>501</v>
      </c>
      <c r="B41"/>
      <c r="C41" s="25">
        <v>1938</v>
      </c>
      <c r="D41" s="25">
        <v>461</v>
      </c>
      <c r="E41" s="25">
        <v>367</v>
      </c>
      <c r="F41" s="25">
        <v>1848</v>
      </c>
      <c r="G41" s="25">
        <v>719</v>
      </c>
      <c r="H41" s="25">
        <v>1158</v>
      </c>
      <c r="I41" s="25">
        <v>1651</v>
      </c>
      <c r="J41" s="25">
        <v>890</v>
      </c>
      <c r="K41" s="25">
        <v>1438</v>
      </c>
      <c r="L41" s="25">
        <v>4130</v>
      </c>
      <c r="M41" s="25">
        <v>495</v>
      </c>
      <c r="N41" s="25">
        <v>733</v>
      </c>
      <c r="O41" s="25">
        <v>630</v>
      </c>
      <c r="P41" s="25">
        <v>103</v>
      </c>
      <c r="Q41" s="25">
        <v>3224</v>
      </c>
      <c r="R41" s="25">
        <v>1112</v>
      </c>
      <c r="S41" s="25">
        <v>15062</v>
      </c>
      <c r="T41" s="25">
        <v>46147</v>
      </c>
      <c r="U41" s="25">
        <v>4065</v>
      </c>
      <c r="V41" s="25">
        <v>2925</v>
      </c>
      <c r="W41" s="25">
        <v>18976</v>
      </c>
      <c r="X41" s="25">
        <v>1483</v>
      </c>
      <c r="Y41" s="25">
        <v>256</v>
      </c>
      <c r="Z41" s="27">
        <v>155309</v>
      </c>
      <c r="AA41" s="25">
        <v>10837</v>
      </c>
      <c r="AB41" s="25">
        <v>38071</v>
      </c>
      <c r="AC41" s="25">
        <v>72</v>
      </c>
      <c r="AD41" s="25">
        <v>5972</v>
      </c>
      <c r="AE41" s="25">
        <v>2640</v>
      </c>
      <c r="AF41" s="25">
        <v>3437</v>
      </c>
      <c r="AG41" s="25">
        <v>0</v>
      </c>
      <c r="AH41" s="25">
        <v>0</v>
      </c>
      <c r="AI41" s="25">
        <v>483</v>
      </c>
      <c r="AJ41" s="25">
        <v>4433</v>
      </c>
      <c r="AK41" s="25">
        <v>272</v>
      </c>
      <c r="AL41" s="25">
        <v>0</v>
      </c>
      <c r="AM41" s="25">
        <v>8092</v>
      </c>
      <c r="AN41" s="25">
        <v>736</v>
      </c>
      <c r="AO41" s="25">
        <v>29</v>
      </c>
      <c r="AP41" s="25">
        <v>20204</v>
      </c>
      <c r="AQ41" s="25">
        <v>12672</v>
      </c>
      <c r="AR41" s="25">
        <v>8232</v>
      </c>
      <c r="AS41" s="25">
        <v>4172</v>
      </c>
      <c r="AT41" s="25">
        <v>147</v>
      </c>
      <c r="AU41" s="25">
        <v>528</v>
      </c>
      <c r="AV41" s="25">
        <v>657</v>
      </c>
      <c r="AW41" s="25">
        <v>4791</v>
      </c>
      <c r="AX41" s="25">
        <v>0</v>
      </c>
      <c r="AY41" s="27">
        <v>391597</v>
      </c>
      <c r="AZ41" s="27"/>
      <c r="BA41" s="27">
        <v>391597</v>
      </c>
      <c r="BB41" s="41">
        <v>0</v>
      </c>
      <c r="BC41"/>
      <c r="BD41"/>
      <c r="BE41"/>
      <c r="BF41" s="24"/>
      <c r="BG41" s="24"/>
    </row>
    <row r="42" spans="1:59" ht="11.25" customHeight="1">
      <c r="A42"/>
      <c r="B42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7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/>
      <c r="AY42"/>
      <c r="AZ42"/>
      <c r="BA42" s="25"/>
      <c r="BB42" s="41">
        <v>0</v>
      </c>
      <c r="BC42"/>
      <c r="BD42"/>
      <c r="BE42"/>
      <c r="BF42" s="24"/>
      <c r="BG42" s="24"/>
    </row>
    <row r="43" spans="1:59" ht="15" outlineLevel="1">
      <c r="A43" s="87" t="s">
        <v>224</v>
      </c>
      <c r="B43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7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/>
      <c r="AY43"/>
      <c r="AZ43"/>
      <c r="BA43" s="25"/>
      <c r="BB43" s="41">
        <v>0</v>
      </c>
      <c r="BC43"/>
      <c r="BD43"/>
      <c r="BE43"/>
      <c r="BF43" s="24"/>
      <c r="BG43" s="24"/>
    </row>
    <row r="44" spans="1:59" ht="15" outlineLevel="1">
      <c r="A44" s="88" t="s">
        <v>218</v>
      </c>
      <c r="B44"/>
      <c r="C44" s="25">
        <v>1894</v>
      </c>
      <c r="D44" s="25">
        <v>453</v>
      </c>
      <c r="E44" s="25">
        <v>1441</v>
      </c>
      <c r="F44" s="25">
        <v>2075</v>
      </c>
      <c r="G44" s="25">
        <v>808</v>
      </c>
      <c r="H44" s="25">
        <v>2618</v>
      </c>
      <c r="I44" s="25">
        <v>4170</v>
      </c>
      <c r="J44" s="25">
        <v>1892</v>
      </c>
      <c r="K44" s="25">
        <v>3260</v>
      </c>
      <c r="L44" s="25">
        <v>8198</v>
      </c>
      <c r="M44" s="24">
        <v>886</v>
      </c>
      <c r="N44" s="25">
        <v>732</v>
      </c>
      <c r="O44" s="25">
        <v>630</v>
      </c>
      <c r="P44" s="25">
        <v>103</v>
      </c>
      <c r="Q44" s="25">
        <v>3222</v>
      </c>
      <c r="R44" s="25">
        <v>1110</v>
      </c>
      <c r="S44" s="25">
        <v>22363</v>
      </c>
      <c r="T44" s="25">
        <v>68245</v>
      </c>
      <c r="U44" s="25">
        <v>6061</v>
      </c>
      <c r="V44" s="25">
        <v>4218</v>
      </c>
      <c r="W44" s="25">
        <v>28294</v>
      </c>
      <c r="X44" s="25">
        <v>2211</v>
      </c>
      <c r="Y44" s="25">
        <v>382</v>
      </c>
      <c r="Z44" s="27">
        <v>76978</v>
      </c>
      <c r="AA44" s="25">
        <v>5509</v>
      </c>
      <c r="AB44" s="25">
        <v>19674</v>
      </c>
      <c r="AC44" s="25">
        <v>33</v>
      </c>
      <c r="AD44" s="25">
        <v>4867</v>
      </c>
      <c r="AE44" s="25">
        <v>2152</v>
      </c>
      <c r="AF44" s="25">
        <v>2801</v>
      </c>
      <c r="AG44" s="25">
        <v>3499</v>
      </c>
      <c r="AH44" s="25">
        <v>350</v>
      </c>
      <c r="AI44" s="25">
        <v>120</v>
      </c>
      <c r="AJ44" s="25">
        <v>100</v>
      </c>
      <c r="AK44" s="25">
        <v>100</v>
      </c>
      <c r="AL44" s="25">
        <v>100</v>
      </c>
      <c r="AM44" s="25">
        <v>3225</v>
      </c>
      <c r="AN44" s="25">
        <v>295</v>
      </c>
      <c r="AO44" s="25">
        <v>16</v>
      </c>
      <c r="AP44" s="25">
        <v>36958</v>
      </c>
      <c r="AQ44" s="25">
        <v>24209</v>
      </c>
      <c r="AR44" s="25">
        <v>15768</v>
      </c>
      <c r="AS44" s="25">
        <v>7296</v>
      </c>
      <c r="AT44" s="25">
        <v>49</v>
      </c>
      <c r="AU44" s="25">
        <v>176</v>
      </c>
      <c r="AV44" s="25">
        <v>1187</v>
      </c>
      <c r="AW44" s="25">
        <v>7768</v>
      </c>
      <c r="AX44"/>
      <c r="AY44" s="27">
        <v>378496</v>
      </c>
      <c r="AZ44"/>
      <c r="BA44" s="25">
        <v>378496</v>
      </c>
      <c r="BB44" s="41">
        <v>0</v>
      </c>
      <c r="BC44"/>
      <c r="BD44"/>
      <c r="BE44"/>
      <c r="BF44" s="24"/>
      <c r="BG44" s="24"/>
    </row>
    <row r="45" spans="1:59" ht="15" outlineLevel="1">
      <c r="A45" s="88" t="s">
        <v>225</v>
      </c>
      <c r="B45"/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4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7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0</v>
      </c>
      <c r="AM45" s="25">
        <v>0</v>
      </c>
      <c r="AN45" s="25">
        <v>0</v>
      </c>
      <c r="AO45" s="25">
        <v>0</v>
      </c>
      <c r="AP45" s="25">
        <v>0</v>
      </c>
      <c r="AQ45" s="25">
        <v>0</v>
      </c>
      <c r="AR45" s="25">
        <v>0</v>
      </c>
      <c r="AS45" s="25">
        <v>0</v>
      </c>
      <c r="AT45" s="25">
        <v>0</v>
      </c>
      <c r="AU45" s="25">
        <v>0</v>
      </c>
      <c r="AV45" s="25">
        <v>0</v>
      </c>
      <c r="AW45" s="25">
        <v>0</v>
      </c>
      <c r="AX45"/>
      <c r="AY45" s="27">
        <v>0</v>
      </c>
      <c r="AZ45"/>
      <c r="BA45" s="25">
        <v>0</v>
      </c>
      <c r="BB45" s="41">
        <v>0</v>
      </c>
      <c r="BC45"/>
      <c r="BD45"/>
      <c r="BE45"/>
      <c r="BF45" s="24"/>
      <c r="BG45" s="24"/>
    </row>
    <row r="46" spans="1:59" ht="15">
      <c r="A46" s="87" t="s">
        <v>224</v>
      </c>
      <c r="B46"/>
      <c r="C46" s="25">
        <v>1894</v>
      </c>
      <c r="D46" s="25">
        <v>453</v>
      </c>
      <c r="E46" s="25">
        <v>1441</v>
      </c>
      <c r="F46" s="25">
        <v>2075</v>
      </c>
      <c r="G46" s="25">
        <v>808</v>
      </c>
      <c r="H46" s="25">
        <v>2618</v>
      </c>
      <c r="I46" s="25">
        <v>4170</v>
      </c>
      <c r="J46" s="25">
        <v>1892</v>
      </c>
      <c r="K46" s="25">
        <v>3260</v>
      </c>
      <c r="L46" s="25">
        <v>8198</v>
      </c>
      <c r="M46" s="25">
        <v>886</v>
      </c>
      <c r="N46" s="25">
        <v>732</v>
      </c>
      <c r="O46" s="25">
        <v>630</v>
      </c>
      <c r="P46" s="25">
        <v>103</v>
      </c>
      <c r="Q46" s="25">
        <v>3222</v>
      </c>
      <c r="R46" s="25">
        <v>1110</v>
      </c>
      <c r="S46" s="25">
        <v>22363</v>
      </c>
      <c r="T46" s="25">
        <v>68245</v>
      </c>
      <c r="U46" s="25">
        <v>6061</v>
      </c>
      <c r="V46" s="25">
        <v>4218</v>
      </c>
      <c r="W46" s="25">
        <v>28294</v>
      </c>
      <c r="X46" s="25">
        <v>2211</v>
      </c>
      <c r="Y46" s="25">
        <v>382</v>
      </c>
      <c r="Z46" s="27">
        <v>76978</v>
      </c>
      <c r="AA46" s="25">
        <v>5509</v>
      </c>
      <c r="AB46" s="25">
        <v>19674</v>
      </c>
      <c r="AC46" s="25">
        <v>33</v>
      </c>
      <c r="AD46" s="25">
        <v>4867</v>
      </c>
      <c r="AE46" s="25">
        <v>2152</v>
      </c>
      <c r="AF46" s="25">
        <v>2801</v>
      </c>
      <c r="AG46" s="25">
        <v>3499</v>
      </c>
      <c r="AH46" s="25">
        <v>350</v>
      </c>
      <c r="AI46" s="25">
        <v>120</v>
      </c>
      <c r="AJ46" s="25">
        <v>100</v>
      </c>
      <c r="AK46" s="25">
        <v>100</v>
      </c>
      <c r="AL46" s="25">
        <v>100</v>
      </c>
      <c r="AM46" s="25">
        <v>3225</v>
      </c>
      <c r="AN46" s="25">
        <v>295</v>
      </c>
      <c r="AO46" s="25">
        <v>16</v>
      </c>
      <c r="AP46" s="25">
        <v>36958</v>
      </c>
      <c r="AQ46" s="25">
        <v>24209</v>
      </c>
      <c r="AR46" s="25">
        <v>15768</v>
      </c>
      <c r="AS46" s="25">
        <v>7296</v>
      </c>
      <c r="AT46" s="25">
        <v>49</v>
      </c>
      <c r="AU46" s="25">
        <v>176</v>
      </c>
      <c r="AV46" s="25">
        <v>1187</v>
      </c>
      <c r="AW46" s="25">
        <v>7768</v>
      </c>
      <c r="AX46" s="25">
        <v>0</v>
      </c>
      <c r="AY46" s="27">
        <v>378496</v>
      </c>
      <c r="AZ46" s="27"/>
      <c r="BA46" s="27">
        <v>378496</v>
      </c>
      <c r="BB46" s="41">
        <v>0</v>
      </c>
      <c r="BC46"/>
      <c r="BD46"/>
      <c r="BE46"/>
      <c r="BF46" s="24"/>
      <c r="BG46" s="24"/>
    </row>
    <row r="47" spans="1:59" ht="11.25" customHeight="1">
      <c r="A47" s="87"/>
      <c r="B47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7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7"/>
      <c r="AZ47" s="25"/>
      <c r="BA47" s="25"/>
      <c r="BB47" s="41">
        <v>0</v>
      </c>
      <c r="BC47"/>
      <c r="BD47"/>
      <c r="BE47"/>
      <c r="BF47" s="24"/>
      <c r="BG47" s="24"/>
    </row>
    <row r="48" spans="1:59" ht="15">
      <c r="A48" s="89" t="s">
        <v>227</v>
      </c>
      <c r="B48"/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276</v>
      </c>
      <c r="I48" s="25">
        <v>414</v>
      </c>
      <c r="J48" s="25">
        <v>94</v>
      </c>
      <c r="K48" s="25">
        <v>0</v>
      </c>
      <c r="L48" s="25">
        <v>0</v>
      </c>
      <c r="M48" s="24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7">
        <v>0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5">
        <v>0</v>
      </c>
      <c r="AP48" s="25">
        <v>0</v>
      </c>
      <c r="AQ48" s="25">
        <v>0</v>
      </c>
      <c r="AR48" s="25">
        <v>0</v>
      </c>
      <c r="AS48" s="25">
        <v>0</v>
      </c>
      <c r="AT48" s="25">
        <v>0</v>
      </c>
      <c r="AU48" s="25">
        <v>0</v>
      </c>
      <c r="AV48" s="25">
        <v>0</v>
      </c>
      <c r="AW48" s="25">
        <v>0</v>
      </c>
      <c r="AX48"/>
      <c r="AY48" s="27">
        <v>784</v>
      </c>
      <c r="AZ48"/>
      <c r="BA48" s="25">
        <v>784</v>
      </c>
      <c r="BB48" s="41">
        <v>0</v>
      </c>
      <c r="BC48"/>
      <c r="BD48"/>
      <c r="BE48"/>
      <c r="BF48" s="24"/>
      <c r="BG48" s="24"/>
    </row>
    <row r="49" spans="1:67" ht="11.25" customHeight="1">
      <c r="A49" s="90"/>
      <c r="B49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/>
      <c r="N49" s="25"/>
      <c r="O49" s="25"/>
      <c r="P49" s="25"/>
      <c r="Q49" s="25"/>
      <c r="R49" s="25"/>
      <c r="S49" s="25"/>
      <c r="T49" s="25">
        <v>0</v>
      </c>
      <c r="U49" s="25"/>
      <c r="V49" s="25"/>
      <c r="W49" s="25"/>
      <c r="X49" s="25"/>
      <c r="Y49" s="25">
        <v>0</v>
      </c>
      <c r="Z49" s="27">
        <v>0</v>
      </c>
      <c r="AA49" s="25"/>
      <c r="AB49" s="25"/>
      <c r="AC49" s="25">
        <v>0</v>
      </c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>
        <v>0</v>
      </c>
      <c r="AW49" s="25">
        <v>0</v>
      </c>
      <c r="AX49"/>
      <c r="AY49"/>
      <c r="AZ49"/>
      <c r="BA49" s="25"/>
      <c r="BB49" s="41">
        <v>0</v>
      </c>
      <c r="BC49"/>
      <c r="BD49"/>
      <c r="BE49"/>
      <c r="BF49" s="24"/>
      <c r="BG49"/>
      <c r="BH49"/>
      <c r="BI49"/>
      <c r="BJ49"/>
      <c r="BK49"/>
      <c r="BL49"/>
      <c r="BM49"/>
      <c r="BN49"/>
      <c r="BO49"/>
    </row>
    <row r="50" spans="1:67" ht="15">
      <c r="A50" s="89" t="s">
        <v>228</v>
      </c>
      <c r="B50"/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4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7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/>
      <c r="AY50" s="27">
        <v>0</v>
      </c>
      <c r="AZ50"/>
      <c r="BA50" s="25">
        <v>0</v>
      </c>
      <c r="BB50" s="41">
        <v>0</v>
      </c>
      <c r="BC50"/>
      <c r="BD50"/>
      <c r="BE50"/>
      <c r="BF50" s="24"/>
      <c r="BG50"/>
      <c r="BH50"/>
      <c r="BI50"/>
      <c r="BJ50"/>
      <c r="BK50"/>
      <c r="BL50"/>
      <c r="BM50"/>
      <c r="BN50"/>
      <c r="BO50"/>
    </row>
    <row r="51" spans="1:67" ht="11.25" customHeight="1">
      <c r="A51" s="89"/>
      <c r="B51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7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/>
      <c r="AY51"/>
      <c r="AZ51"/>
      <c r="BA51" s="25"/>
      <c r="BB51" s="41"/>
      <c r="BC51"/>
      <c r="BD51"/>
      <c r="BE51"/>
      <c r="BF51" s="24"/>
      <c r="BG51"/>
      <c r="BH51"/>
      <c r="BI51"/>
      <c r="BJ51"/>
      <c r="BK51"/>
      <c r="BL51"/>
      <c r="BM51"/>
      <c r="BN51"/>
      <c r="BO51"/>
    </row>
    <row r="52" spans="1:67" ht="15">
      <c r="A52" s="91" t="s">
        <v>229</v>
      </c>
      <c r="B52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7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/>
      <c r="AY52"/>
      <c r="AZ52"/>
      <c r="BA52" s="25"/>
      <c r="BB52" s="41">
        <v>0</v>
      </c>
      <c r="BC52"/>
      <c r="BD52"/>
      <c r="BE52"/>
      <c r="BF52" s="24"/>
      <c r="BG52"/>
      <c r="BH52"/>
      <c r="BI52"/>
      <c r="BJ52"/>
      <c r="BK52"/>
      <c r="BL52"/>
      <c r="BM52"/>
      <c r="BN52"/>
      <c r="BO52"/>
    </row>
    <row r="53" spans="1:67" ht="15">
      <c r="A53" s="91" t="s">
        <v>230</v>
      </c>
      <c r="B53"/>
      <c r="C53" s="25">
        <v>483386</v>
      </c>
      <c r="D53" s="25">
        <v>-44536</v>
      </c>
      <c r="E53" s="25">
        <v>725862</v>
      </c>
      <c r="F53" s="25">
        <v>267749</v>
      </c>
      <c r="G53" s="25">
        <v>95735</v>
      </c>
      <c r="H53" s="25">
        <v>13653</v>
      </c>
      <c r="I53" s="25">
        <v>64964</v>
      </c>
      <c r="J53" s="25">
        <v>17970</v>
      </c>
      <c r="K53" s="25">
        <v>104126</v>
      </c>
      <c r="L53" s="25">
        <v>258465</v>
      </c>
      <c r="M53" s="12">
        <v>-45131</v>
      </c>
      <c r="N53" s="25">
        <v>-2379</v>
      </c>
      <c r="O53" s="25">
        <v>17285</v>
      </c>
      <c r="P53" s="25">
        <v>15708</v>
      </c>
      <c r="Q53" s="25">
        <v>309223</v>
      </c>
      <c r="R53" s="25">
        <v>22034</v>
      </c>
      <c r="S53" s="25">
        <v>-768277</v>
      </c>
      <c r="T53" s="25">
        <v>-392140</v>
      </c>
      <c r="U53" s="25">
        <v>-255089</v>
      </c>
      <c r="V53" s="25">
        <v>-376609</v>
      </c>
      <c r="W53" s="25">
        <v>4342867</v>
      </c>
      <c r="X53" s="25">
        <v>726711</v>
      </c>
      <c r="Y53" s="25">
        <v>323974</v>
      </c>
      <c r="Z53" s="27">
        <v>5214137</v>
      </c>
      <c r="AA53" s="25">
        <v>622474</v>
      </c>
      <c r="AB53" s="25">
        <v>1268809</v>
      </c>
      <c r="AC53" s="25">
        <v>7146</v>
      </c>
      <c r="AD53" s="25">
        <v>133386</v>
      </c>
      <c r="AE53" s="25">
        <v>36655</v>
      </c>
      <c r="AF53" s="25">
        <v>-26803</v>
      </c>
      <c r="AG53" s="25">
        <v>96970</v>
      </c>
      <c r="AH53" s="25">
        <v>16557</v>
      </c>
      <c r="AI53" s="25">
        <v>31812</v>
      </c>
      <c r="AJ53" s="25">
        <v>39857</v>
      </c>
      <c r="AK53" s="25">
        <v>29721</v>
      </c>
      <c r="AL53" s="25">
        <v>20123</v>
      </c>
      <c r="AM53" s="25">
        <v>732199</v>
      </c>
      <c r="AN53" s="25">
        <v>103598</v>
      </c>
      <c r="AO53" s="25">
        <v>12853</v>
      </c>
      <c r="AP53" s="25">
        <v>795404</v>
      </c>
      <c r="AQ53" s="25">
        <v>883202</v>
      </c>
      <c r="AR53" s="25">
        <v>798416</v>
      </c>
      <c r="AS53" s="25">
        <v>1197584</v>
      </c>
      <c r="AT53" s="25">
        <v>7367</v>
      </c>
      <c r="AU53" s="25">
        <v>18455</v>
      </c>
      <c r="AV53" s="25">
        <v>28041</v>
      </c>
      <c r="AW53" s="25">
        <v>208015</v>
      </c>
      <c r="AX53"/>
      <c r="AY53" s="27">
        <v>18181529</v>
      </c>
      <c r="AZ53"/>
      <c r="BA53" s="25">
        <v>18181529</v>
      </c>
      <c r="BB53" s="41">
        <v>0</v>
      </c>
      <c r="BC53"/>
      <c r="BD53"/>
      <c r="BE53"/>
      <c r="BF53" s="12"/>
      <c r="BG53"/>
      <c r="BH53"/>
      <c r="BI53"/>
      <c r="BJ53"/>
      <c r="BK53"/>
      <c r="BL53"/>
      <c r="BM53"/>
      <c r="BN53"/>
      <c r="BO53"/>
    </row>
    <row r="54" spans="1:67" ht="11.25" customHeight="1">
      <c r="A54" s="24"/>
      <c r="B54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12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7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/>
      <c r="AY54" s="92"/>
      <c r="AZ54"/>
      <c r="BA54" s="25"/>
      <c r="BB54" s="41">
        <v>0</v>
      </c>
      <c r="BC54"/>
      <c r="BD54"/>
      <c r="BE54"/>
      <c r="BF54" s="12"/>
      <c r="BG54"/>
      <c r="BH54"/>
      <c r="BI54"/>
      <c r="BJ54"/>
      <c r="BK54"/>
      <c r="BL54"/>
      <c r="BM54"/>
      <c r="BN54"/>
      <c r="BO54"/>
    </row>
    <row r="55" spans="1:67" ht="15" hidden="1" outlineLevel="1">
      <c r="A55" s="93" t="s">
        <v>231</v>
      </c>
      <c r="B55"/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7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7">
        <v>0</v>
      </c>
      <c r="AZ55"/>
      <c r="BA55" s="25"/>
      <c r="BB55" s="41">
        <v>0</v>
      </c>
      <c r="BC55"/>
      <c r="BD55"/>
      <c r="BE55"/>
      <c r="BF55" s="24"/>
      <c r="BG55"/>
      <c r="BH55"/>
      <c r="BI55"/>
      <c r="BJ55"/>
      <c r="BK55"/>
      <c r="BL55"/>
      <c r="BM55"/>
      <c r="BN55"/>
      <c r="BO55"/>
    </row>
    <row r="56" spans="1:67" ht="15" hidden="1" outlineLevel="1">
      <c r="A56" s="94" t="s">
        <v>232</v>
      </c>
      <c r="B56"/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4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7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/>
      <c r="AY56" s="27">
        <v>0</v>
      </c>
      <c r="AZ56"/>
      <c r="BA56" s="25">
        <v>0</v>
      </c>
      <c r="BB56" s="41">
        <v>0</v>
      </c>
      <c r="BC56"/>
      <c r="BD56"/>
      <c r="BE56"/>
      <c r="BF56" s="24"/>
      <c r="BG56"/>
      <c r="BH56"/>
      <c r="BI56"/>
      <c r="BJ56"/>
      <c r="BK56"/>
      <c r="BL56"/>
      <c r="BM56"/>
      <c r="BN56"/>
      <c r="BO56"/>
    </row>
    <row r="57" spans="1:67" ht="15" hidden="1" outlineLevel="1">
      <c r="A57" s="94" t="s">
        <v>233</v>
      </c>
      <c r="B57"/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4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7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/>
      <c r="AY57" s="27">
        <v>0</v>
      </c>
      <c r="AZ57"/>
      <c r="BA57" s="25">
        <v>0</v>
      </c>
      <c r="BB57" s="41">
        <v>0</v>
      </c>
      <c r="BC57"/>
      <c r="BD57"/>
      <c r="BE57"/>
      <c r="BF57" s="24"/>
      <c r="BG57"/>
      <c r="BH57"/>
      <c r="BI57"/>
      <c r="BJ57"/>
      <c r="BK57"/>
      <c r="BL57"/>
      <c r="BM57"/>
      <c r="BN57"/>
      <c r="BO57"/>
    </row>
    <row r="58" spans="1:67" ht="15" hidden="1" outlineLevel="1">
      <c r="A58"/>
      <c r="B58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7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/>
      <c r="AY58"/>
      <c r="AZ58"/>
      <c r="BA58" s="25"/>
      <c r="BB58" s="41">
        <v>0</v>
      </c>
      <c r="BC58"/>
      <c r="BD58"/>
      <c r="BE58"/>
      <c r="BF58" s="24"/>
      <c r="BG58"/>
      <c r="BH58"/>
      <c r="BI58"/>
      <c r="BJ58"/>
      <c r="BK58"/>
      <c r="BL58"/>
      <c r="BM58"/>
      <c r="BN58"/>
      <c r="BO58"/>
    </row>
    <row r="59" spans="1:67" ht="15" hidden="1" outlineLevel="1">
      <c r="A59" s="95" t="s">
        <v>234</v>
      </c>
      <c r="B59"/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4">
        <v>0</v>
      </c>
      <c r="N59" s="25">
        <v>0</v>
      </c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7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1655974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0</v>
      </c>
      <c r="AX59"/>
      <c r="AY59" s="27">
        <v>1655974</v>
      </c>
      <c r="AZ59"/>
      <c r="BA59" s="25">
        <v>1655974</v>
      </c>
      <c r="BB59" s="41">
        <v>0</v>
      </c>
      <c r="BC59"/>
      <c r="BD59"/>
      <c r="BE59"/>
      <c r="BF59" s="24"/>
      <c r="BG59"/>
      <c r="BH59"/>
      <c r="BI59"/>
      <c r="BJ59"/>
      <c r="BK59"/>
      <c r="BL59"/>
      <c r="BM59"/>
      <c r="BN59"/>
      <c r="BO59"/>
    </row>
    <row r="60" spans="1:67" ht="15" hidden="1" outlineLevel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 s="41">
        <v>0</v>
      </c>
      <c r="BC60"/>
      <c r="BD60"/>
      <c r="BE60"/>
      <c r="BF60"/>
      <c r="BG60"/>
      <c r="BH60"/>
      <c r="BI60"/>
      <c r="BJ60"/>
      <c r="BK60"/>
      <c r="BL60"/>
      <c r="BM60"/>
      <c r="BN60"/>
      <c r="BO60"/>
    </row>
    <row r="61" spans="1:67" ht="15" collapsed="1">
      <c r="A61" s="96" t="s">
        <v>235</v>
      </c>
      <c r="B61"/>
      <c r="C61" s="25">
        <v>483386</v>
      </c>
      <c r="D61" s="25">
        <v>-44536</v>
      </c>
      <c r="E61" s="25">
        <v>725862</v>
      </c>
      <c r="F61" s="25">
        <v>267749</v>
      </c>
      <c r="G61" s="25">
        <v>95735</v>
      </c>
      <c r="H61" s="25">
        <v>13653</v>
      </c>
      <c r="I61" s="25">
        <v>64964</v>
      </c>
      <c r="J61" s="25">
        <v>17970</v>
      </c>
      <c r="K61" s="25">
        <v>104126</v>
      </c>
      <c r="L61" s="25">
        <v>258465</v>
      </c>
      <c r="M61" s="12">
        <v>-45131</v>
      </c>
      <c r="N61" s="25">
        <v>-2379</v>
      </c>
      <c r="O61" s="25">
        <v>17285</v>
      </c>
      <c r="P61" s="25">
        <v>15708</v>
      </c>
      <c r="Q61" s="25">
        <v>309223</v>
      </c>
      <c r="R61" s="25">
        <v>22034</v>
      </c>
      <c r="S61" s="25">
        <v>-768277</v>
      </c>
      <c r="T61" s="25">
        <v>-392140</v>
      </c>
      <c r="U61" s="25">
        <v>-255089</v>
      </c>
      <c r="V61" s="25">
        <v>-376609</v>
      </c>
      <c r="W61" s="25">
        <v>4342867</v>
      </c>
      <c r="X61" s="25">
        <v>726711</v>
      </c>
      <c r="Y61" s="25">
        <v>323974</v>
      </c>
      <c r="Z61" s="27">
        <v>5214137</v>
      </c>
      <c r="AA61" s="25">
        <v>622474</v>
      </c>
      <c r="AB61" s="25">
        <v>1268809</v>
      </c>
      <c r="AC61" s="25">
        <v>7146</v>
      </c>
      <c r="AD61" s="25">
        <v>133386</v>
      </c>
      <c r="AE61" s="25">
        <v>36655</v>
      </c>
      <c r="AF61" s="25">
        <v>-26803</v>
      </c>
      <c r="AG61" s="25">
        <v>1752944</v>
      </c>
      <c r="AH61" s="25">
        <v>16557</v>
      </c>
      <c r="AI61" s="25">
        <v>31812</v>
      </c>
      <c r="AJ61" s="25">
        <v>39857</v>
      </c>
      <c r="AK61" s="25">
        <v>29721</v>
      </c>
      <c r="AL61" s="25">
        <v>20123</v>
      </c>
      <c r="AM61" s="25">
        <v>732199</v>
      </c>
      <c r="AN61" s="25">
        <v>103598</v>
      </c>
      <c r="AO61" s="25">
        <v>12853</v>
      </c>
      <c r="AP61" s="25">
        <v>795404</v>
      </c>
      <c r="AQ61" s="25">
        <v>883202</v>
      </c>
      <c r="AR61" s="25">
        <v>798416</v>
      </c>
      <c r="AS61" s="25">
        <v>1197584</v>
      </c>
      <c r="AT61" s="25">
        <v>7367</v>
      </c>
      <c r="AU61" s="25">
        <v>18455</v>
      </c>
      <c r="AV61" s="25">
        <v>28041</v>
      </c>
      <c r="AW61" s="25">
        <v>208015</v>
      </c>
      <c r="AX61"/>
      <c r="AY61" s="27">
        <v>19837503</v>
      </c>
      <c r="AZ61"/>
      <c r="BA61" s="25">
        <v>19837503</v>
      </c>
      <c r="BB61" s="41">
        <v>0</v>
      </c>
      <c r="BC61"/>
      <c r="BD61"/>
      <c r="BE61"/>
      <c r="BF61" s="97"/>
      <c r="BG61"/>
      <c r="BH61"/>
      <c r="BI61"/>
      <c r="BJ61"/>
      <c r="BK61"/>
      <c r="BL61"/>
      <c r="BM61"/>
      <c r="BN61"/>
      <c r="BO61"/>
    </row>
    <row r="62" spans="1:67" ht="11.2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 s="41">
        <v>0</v>
      </c>
      <c r="BC62"/>
      <c r="BD62"/>
      <c r="BE62"/>
      <c r="BF62"/>
      <c r="BG62"/>
      <c r="BH62"/>
      <c r="BI62"/>
      <c r="BJ62"/>
      <c r="BK62"/>
      <c r="BL62"/>
      <c r="BM62"/>
      <c r="BN62"/>
      <c r="BO62"/>
    </row>
    <row r="63" spans="1:67" ht="15">
      <c r="A63" s="98" t="s">
        <v>236</v>
      </c>
      <c r="B63"/>
      <c r="C63" s="25">
        <v>3782264</v>
      </c>
      <c r="D63" s="25">
        <v>983089</v>
      </c>
      <c r="E63" s="25">
        <v>2686603</v>
      </c>
      <c r="F63" s="25">
        <v>5781275</v>
      </c>
      <c r="G63" s="25">
        <v>221955</v>
      </c>
      <c r="H63" s="25">
        <v>762846</v>
      </c>
      <c r="I63" s="25">
        <v>1158570</v>
      </c>
      <c r="J63" s="25">
        <v>539400</v>
      </c>
      <c r="K63" s="25">
        <v>904809</v>
      </c>
      <c r="L63" s="25">
        <v>2281742</v>
      </c>
      <c r="M63" s="24">
        <v>280339</v>
      </c>
      <c r="N63" s="25">
        <v>609275</v>
      </c>
      <c r="O63" s="25">
        <v>505854</v>
      </c>
      <c r="P63" s="25">
        <v>68073</v>
      </c>
      <c r="Q63" s="25">
        <v>2376728</v>
      </c>
      <c r="R63" s="25">
        <v>903030</v>
      </c>
      <c r="S63" s="25">
        <v>9323984</v>
      </c>
      <c r="T63" s="25">
        <v>27545906</v>
      </c>
      <c r="U63" s="25">
        <v>2624555</v>
      </c>
      <c r="V63" s="25">
        <v>1869942</v>
      </c>
      <c r="W63" s="25">
        <v>9665390</v>
      </c>
      <c r="X63" s="25">
        <v>645706</v>
      </c>
      <c r="Y63" s="25">
        <v>47353</v>
      </c>
      <c r="Z63" s="27">
        <v>46054353</v>
      </c>
      <c r="AA63" s="25">
        <v>3112851</v>
      </c>
      <c r="AB63" s="25">
        <v>11451821</v>
      </c>
      <c r="AC63" s="25">
        <v>11171</v>
      </c>
      <c r="AD63" s="25">
        <v>2100370</v>
      </c>
      <c r="AE63" s="25">
        <v>969421</v>
      </c>
      <c r="AF63" s="25">
        <v>1306179</v>
      </c>
      <c r="AG63" s="25">
        <v>85150</v>
      </c>
      <c r="AH63" s="25">
        <v>405976</v>
      </c>
      <c r="AI63" s="25">
        <v>179326</v>
      </c>
      <c r="AJ63" s="25">
        <v>675116</v>
      </c>
      <c r="AK63" s="25">
        <v>127769</v>
      </c>
      <c r="AL63" s="25">
        <v>169905</v>
      </c>
      <c r="AM63" s="25">
        <v>2854907</v>
      </c>
      <c r="AN63" s="25">
        <v>250736</v>
      </c>
      <c r="AO63" s="25">
        <v>8783</v>
      </c>
      <c r="AP63" s="25">
        <v>10081266</v>
      </c>
      <c r="AQ63" s="25">
        <v>6461289</v>
      </c>
      <c r="AR63" s="25">
        <v>4105727</v>
      </c>
      <c r="AS63" s="25">
        <v>2072428</v>
      </c>
      <c r="AT63" s="25">
        <v>50181</v>
      </c>
      <c r="AU63" s="25">
        <v>183821</v>
      </c>
      <c r="AV63" s="25">
        <v>419333</v>
      </c>
      <c r="AW63" s="25">
        <v>2089819</v>
      </c>
      <c r="AX63"/>
      <c r="AY63" s="27">
        <v>170796386</v>
      </c>
      <c r="AZ63" s="27"/>
      <c r="BA63" s="27">
        <v>170796386</v>
      </c>
      <c r="BB63" s="41">
        <v>0</v>
      </c>
      <c r="BC63"/>
      <c r="BD63"/>
      <c r="BE63"/>
      <c r="BF63" s="24"/>
      <c r="BG63"/>
      <c r="BH63"/>
      <c r="BI63"/>
      <c r="BJ63"/>
      <c r="BK63"/>
      <c r="BL63"/>
      <c r="BM63"/>
      <c r="BN63"/>
      <c r="BO63"/>
    </row>
    <row r="64" spans="1:67" ht="11.2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 s="41"/>
      <c r="BC64"/>
      <c r="BD64"/>
      <c r="BE64"/>
      <c r="BF64"/>
      <c r="BG64"/>
      <c r="BH64"/>
      <c r="BI64"/>
      <c r="BJ64"/>
      <c r="BK64"/>
      <c r="BL64"/>
      <c r="BM64"/>
      <c r="BN64"/>
      <c r="BO64"/>
    </row>
    <row r="65" spans="1:67" ht="15">
      <c r="A65" s="99" t="s">
        <v>502</v>
      </c>
      <c r="B65"/>
      <c r="C65" s="25">
        <v>4265650</v>
      </c>
      <c r="D65" s="25">
        <v>938553</v>
      </c>
      <c r="E65" s="25">
        <v>3412465</v>
      </c>
      <c r="F65" s="25">
        <v>6049024</v>
      </c>
      <c r="G65" s="25">
        <v>317690</v>
      </c>
      <c r="H65" s="25">
        <v>776499</v>
      </c>
      <c r="I65" s="25">
        <v>1223534</v>
      </c>
      <c r="J65" s="25">
        <v>557370</v>
      </c>
      <c r="K65" s="25">
        <v>1008935</v>
      </c>
      <c r="L65" s="25">
        <v>2540207</v>
      </c>
      <c r="M65" s="25">
        <v>235208</v>
      </c>
      <c r="N65" s="25">
        <v>606896</v>
      </c>
      <c r="O65" s="25">
        <v>523139</v>
      </c>
      <c r="P65" s="25">
        <v>83781</v>
      </c>
      <c r="Q65" s="25">
        <v>2685951</v>
      </c>
      <c r="R65" s="25">
        <v>925064</v>
      </c>
      <c r="S65" s="25">
        <v>8555707</v>
      </c>
      <c r="T65" s="25">
        <v>27153766</v>
      </c>
      <c r="U65" s="25">
        <v>2369466</v>
      </c>
      <c r="V65" s="25">
        <v>1493333</v>
      </c>
      <c r="W65" s="25">
        <v>14008257</v>
      </c>
      <c r="X65" s="25">
        <v>1372417</v>
      </c>
      <c r="Y65" s="25">
        <v>371327</v>
      </c>
      <c r="Z65" s="27">
        <v>51268490</v>
      </c>
      <c r="AA65" s="25">
        <v>3735325</v>
      </c>
      <c r="AB65" s="25">
        <v>12720630</v>
      </c>
      <c r="AC65" s="25">
        <v>18317</v>
      </c>
      <c r="AD65" s="25">
        <v>2233756</v>
      </c>
      <c r="AE65" s="25">
        <v>1006076</v>
      </c>
      <c r="AF65" s="25">
        <v>1279376</v>
      </c>
      <c r="AG65" s="25">
        <v>1838094</v>
      </c>
      <c r="AH65" s="25">
        <v>422533</v>
      </c>
      <c r="AI65" s="25">
        <v>211138</v>
      </c>
      <c r="AJ65" s="25">
        <v>714973</v>
      </c>
      <c r="AK65" s="25">
        <v>157490</v>
      </c>
      <c r="AL65" s="25">
        <v>190028</v>
      </c>
      <c r="AM65" s="25">
        <v>3587106</v>
      </c>
      <c r="AN65" s="25">
        <v>354334</v>
      </c>
      <c r="AO65" s="25">
        <v>21636</v>
      </c>
      <c r="AP65" s="25">
        <v>10876670</v>
      </c>
      <c r="AQ65" s="25">
        <v>7344491</v>
      </c>
      <c r="AR65" s="25">
        <v>4904143</v>
      </c>
      <c r="AS65" s="25">
        <v>3270012</v>
      </c>
      <c r="AT65" s="25">
        <v>57548</v>
      </c>
      <c r="AU65" s="25">
        <v>202276</v>
      </c>
      <c r="AV65" s="25">
        <v>447374</v>
      </c>
      <c r="AW65" s="25">
        <v>2297834</v>
      </c>
      <c r="AX65" s="25">
        <v>0</v>
      </c>
      <c r="AY65" s="27">
        <v>190633889</v>
      </c>
      <c r="AZ65" s="27"/>
      <c r="BA65" s="27">
        <v>190633889</v>
      </c>
      <c r="BB65" s="41">
        <v>0</v>
      </c>
      <c r="BC65" s="42">
        <v>151760185</v>
      </c>
      <c r="BD65" s="144"/>
      <c r="BE65"/>
      <c r="BF65"/>
      <c r="BG65"/>
      <c r="BH65"/>
      <c r="BI65"/>
      <c r="BJ65"/>
      <c r="BK65"/>
      <c r="BL65"/>
      <c r="BM65"/>
      <c r="BN65"/>
      <c r="BO65"/>
    </row>
    <row r="66" spans="1:67" ht="11.25" customHeight="1">
      <c r="A66" s="24"/>
      <c r="B66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12"/>
      <c r="N66" s="25"/>
      <c r="O66" s="25"/>
      <c r="P66" s="25"/>
      <c r="Q66" s="25"/>
      <c r="R66" s="24"/>
      <c r="S66" s="25"/>
      <c r="T66" s="25"/>
      <c r="U66" s="25"/>
      <c r="V66" s="25"/>
      <c r="W66" s="25"/>
      <c r="X66" s="25"/>
      <c r="Y66" s="25"/>
      <c r="Z66" s="27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/>
      <c r="AY66" s="92"/>
      <c r="AZ66"/>
      <c r="BA66" s="25"/>
      <c r="BB66" s="41">
        <v>0</v>
      </c>
      <c r="BC66"/>
      <c r="BD66"/>
      <c r="BE66"/>
      <c r="BF66" s="97"/>
      <c r="BG66"/>
      <c r="BH66"/>
      <c r="BI66"/>
      <c r="BJ66"/>
      <c r="BK66"/>
      <c r="BL66"/>
      <c r="BM66"/>
      <c r="BN66"/>
      <c r="BO66"/>
    </row>
    <row r="67" spans="1:67" ht="13.5" customHeight="1">
      <c r="A67" s="100" t="s">
        <v>503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 s="25"/>
      <c r="AE67" s="25"/>
      <c r="AF67" s="25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 s="41">
        <v>0</v>
      </c>
      <c r="BC67"/>
      <c r="BD67"/>
      <c r="BE67"/>
      <c r="BF67"/>
      <c r="BG67"/>
      <c r="BH67"/>
      <c r="BI67"/>
      <c r="BJ67"/>
      <c r="BK67"/>
      <c r="BL67"/>
      <c r="BM67"/>
      <c r="BN67"/>
      <c r="BO67"/>
    </row>
    <row r="68" spans="1:67" ht="11.2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24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78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78"/>
      <c r="AZ68" s="45"/>
      <c r="BA68" s="45"/>
      <c r="BB68" s="41">
        <v>0</v>
      </c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</row>
    <row r="69" spans="1:67" ht="15">
      <c r="A69" s="101" t="s">
        <v>504</v>
      </c>
      <c r="B69"/>
      <c r="C69" s="25">
        <v>4429973</v>
      </c>
      <c r="D69" s="25">
        <v>967469</v>
      </c>
      <c r="E69" s="25">
        <v>3445034</v>
      </c>
      <c r="F69" s="25">
        <v>6436412</v>
      </c>
      <c r="G69" s="25">
        <v>317690</v>
      </c>
      <c r="H69" s="25">
        <v>780293</v>
      </c>
      <c r="I69" s="25">
        <v>1223534</v>
      </c>
      <c r="J69" s="25">
        <v>557370</v>
      </c>
      <c r="K69" s="25">
        <v>1015125</v>
      </c>
      <c r="L69" s="25">
        <v>2562518</v>
      </c>
      <c r="M69" s="12">
        <v>236514</v>
      </c>
      <c r="N69" s="25">
        <v>610209</v>
      </c>
      <c r="O69" s="25">
        <v>525989</v>
      </c>
      <c r="P69" s="25">
        <v>84249</v>
      </c>
      <c r="Q69" s="25">
        <v>2700532</v>
      </c>
      <c r="R69" s="25">
        <v>930089</v>
      </c>
      <c r="S69" s="25">
        <v>9853797</v>
      </c>
      <c r="T69" s="25">
        <v>29888120</v>
      </c>
      <c r="U69" s="25">
        <v>2480549</v>
      </c>
      <c r="V69" s="25">
        <v>1536837</v>
      </c>
      <c r="W69" s="25">
        <v>14089838</v>
      </c>
      <c r="X69" s="25">
        <v>1373655</v>
      </c>
      <c r="Y69" s="25">
        <v>371957</v>
      </c>
      <c r="Z69" s="27">
        <v>52857950</v>
      </c>
      <c r="AA69" s="25">
        <v>3785221</v>
      </c>
      <c r="AB69" s="25">
        <v>12803139</v>
      </c>
      <c r="AC69" s="25">
        <v>18485</v>
      </c>
      <c r="AD69" s="25">
        <v>2233757</v>
      </c>
      <c r="AE69" s="25">
        <v>1093909</v>
      </c>
      <c r="AF69" s="25">
        <v>1279377</v>
      </c>
      <c r="AG69" s="25">
        <v>1896335</v>
      </c>
      <c r="AH69" s="25">
        <v>422883</v>
      </c>
      <c r="AI69" s="25">
        <v>211138</v>
      </c>
      <c r="AJ69" s="25">
        <v>719132</v>
      </c>
      <c r="AK69" s="25">
        <v>158167</v>
      </c>
      <c r="AL69" s="25">
        <v>192159</v>
      </c>
      <c r="AM69" s="25">
        <v>3577868</v>
      </c>
      <c r="AN69" s="25">
        <v>353024</v>
      </c>
      <c r="AO69" s="25">
        <v>21408</v>
      </c>
      <c r="AP69" s="25">
        <v>11337245</v>
      </c>
      <c r="AQ69" s="25">
        <v>7384378</v>
      </c>
      <c r="AR69" s="25">
        <v>4834225</v>
      </c>
      <c r="AS69" s="25">
        <v>3162986</v>
      </c>
      <c r="AT69" s="25">
        <v>57549</v>
      </c>
      <c r="AU69" s="25">
        <v>202276</v>
      </c>
      <c r="AV69" s="25">
        <v>460083</v>
      </c>
      <c r="AW69" s="25">
        <v>2312185</v>
      </c>
      <c r="AX69"/>
      <c r="AY69" s="27">
        <v>197792632</v>
      </c>
      <c r="AZ69"/>
      <c r="BA69" s="25">
        <v>197792632</v>
      </c>
      <c r="BB69" s="41">
        <v>0</v>
      </c>
      <c r="BC69"/>
      <c r="BD69" s="42"/>
      <c r="BE69"/>
      <c r="BF69"/>
      <c r="BG69"/>
      <c r="BH69"/>
      <c r="BI69"/>
      <c r="BJ69"/>
      <c r="BK69"/>
      <c r="BL69"/>
      <c r="BM69"/>
      <c r="BN69"/>
      <c r="BO69"/>
    </row>
    <row r="70" spans="1:67" ht="15" outlineLevel="1">
      <c r="A70" s="24" t="s">
        <v>238</v>
      </c>
      <c r="B70"/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4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7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0</v>
      </c>
      <c r="AX70"/>
      <c r="AY70" s="27">
        <v>0</v>
      </c>
      <c r="AZ70"/>
      <c r="BA70" s="25">
        <v>0</v>
      </c>
      <c r="BB70" s="41">
        <v>0</v>
      </c>
      <c r="BC70"/>
      <c r="BD70"/>
      <c r="BE70"/>
      <c r="BF70"/>
      <c r="BG70"/>
      <c r="BH70"/>
      <c r="BI70"/>
      <c r="BJ70"/>
      <c r="BK70"/>
      <c r="BL70"/>
      <c r="BM70"/>
      <c r="BN70"/>
      <c r="BO70"/>
    </row>
    <row r="71" spans="1:67" ht="11.25" customHeight="1">
      <c r="A71"/>
      <c r="B71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/>
      <c r="N71" s="25"/>
      <c r="O71" s="25"/>
      <c r="P71" s="25"/>
      <c r="Q71" s="25"/>
      <c r="R71" s="25"/>
      <c r="S71" s="25"/>
      <c r="T71" s="25"/>
      <c r="U71" s="32"/>
      <c r="V71" s="25"/>
      <c r="W71" s="25"/>
      <c r="X71" s="25"/>
      <c r="Y71" s="25"/>
      <c r="Z71" s="27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/>
      <c r="AY71"/>
      <c r="AZ71"/>
      <c r="BA71" s="25"/>
      <c r="BB71" s="41">
        <v>0</v>
      </c>
      <c r="BC71"/>
      <c r="BD71"/>
      <c r="BE71"/>
      <c r="BF71"/>
      <c r="BG71"/>
      <c r="BH71"/>
      <c r="BI71"/>
      <c r="BJ71"/>
      <c r="BK71"/>
      <c r="BL71"/>
      <c r="BM71"/>
      <c r="BN71"/>
      <c r="BO71"/>
    </row>
    <row r="72" spans="1:67" ht="15" outlineLevel="1">
      <c r="A72" s="58" t="s">
        <v>239</v>
      </c>
      <c r="B72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7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/>
      <c r="AY72"/>
      <c r="AZ72"/>
      <c r="BA72" s="25"/>
      <c r="BB72" s="41">
        <v>0</v>
      </c>
      <c r="BC72"/>
      <c r="BD72"/>
      <c r="BE72"/>
      <c r="BF72"/>
      <c r="BG72"/>
      <c r="BH72"/>
      <c r="BI72"/>
      <c r="BJ72"/>
      <c r="BK72"/>
      <c r="BL72"/>
      <c r="BM72"/>
      <c r="BN72"/>
      <c r="BO72"/>
    </row>
    <row r="73" spans="1:67" ht="15" outlineLevel="1">
      <c r="A73" s="102" t="s">
        <v>240</v>
      </c>
      <c r="B73"/>
      <c r="C73" s="25">
        <v>0</v>
      </c>
      <c r="D73" s="25">
        <v>0</v>
      </c>
      <c r="E73" s="25">
        <v>0</v>
      </c>
      <c r="F73" s="25">
        <v>4718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4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7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0</v>
      </c>
      <c r="AR73" s="25">
        <v>0</v>
      </c>
      <c r="AS73" s="25">
        <v>0</v>
      </c>
      <c r="AT73" s="25">
        <v>0</v>
      </c>
      <c r="AU73" s="25">
        <v>0</v>
      </c>
      <c r="AV73" s="25">
        <v>0</v>
      </c>
      <c r="AW73" s="25">
        <v>0</v>
      </c>
      <c r="AX73"/>
      <c r="AY73" s="27">
        <v>4718</v>
      </c>
      <c r="AZ73"/>
      <c r="BA73" s="25">
        <v>4718</v>
      </c>
      <c r="BB73" s="41">
        <v>0</v>
      </c>
      <c r="BC73"/>
      <c r="BD73"/>
      <c r="BE73"/>
      <c r="BF73"/>
      <c r="BG73"/>
      <c r="BH73"/>
      <c r="BI73"/>
      <c r="BJ73"/>
      <c r="BK73"/>
      <c r="BL73"/>
      <c r="BM73"/>
      <c r="BN73"/>
      <c r="BO73"/>
    </row>
    <row r="74" spans="1:67" ht="15" outlineLevel="1">
      <c r="A74" s="103" t="s">
        <v>241</v>
      </c>
      <c r="B74"/>
      <c r="C74" s="25">
        <v>0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4">
        <v>0</v>
      </c>
      <c r="N74" s="25">
        <v>0</v>
      </c>
      <c r="O74" s="25">
        <v>0</v>
      </c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27">
        <v>0</v>
      </c>
      <c r="AA74" s="25">
        <v>0</v>
      </c>
      <c r="AB74" s="25">
        <v>0</v>
      </c>
      <c r="AC74" s="25">
        <v>0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>
        <v>0</v>
      </c>
      <c r="AJ74" s="25">
        <v>0</v>
      </c>
      <c r="AK74" s="25">
        <v>0</v>
      </c>
      <c r="AL74" s="25">
        <v>0</v>
      </c>
      <c r="AM74" s="25">
        <v>0</v>
      </c>
      <c r="AN74" s="25">
        <v>0</v>
      </c>
      <c r="AO74" s="25">
        <v>0</v>
      </c>
      <c r="AP74" s="25">
        <v>0</v>
      </c>
      <c r="AQ74" s="25">
        <v>0</v>
      </c>
      <c r="AR74" s="25">
        <v>0</v>
      </c>
      <c r="AS74" s="25">
        <v>0</v>
      </c>
      <c r="AT74" s="25">
        <v>0</v>
      </c>
      <c r="AU74" s="25">
        <v>0</v>
      </c>
      <c r="AV74" s="25">
        <v>0</v>
      </c>
      <c r="AW74" s="25">
        <v>0</v>
      </c>
      <c r="AX74"/>
      <c r="AY74" s="27">
        <v>0</v>
      </c>
      <c r="AZ74"/>
      <c r="BA74" s="25">
        <v>0</v>
      </c>
      <c r="BB74" s="41">
        <v>0</v>
      </c>
      <c r="BC74"/>
      <c r="BD74"/>
      <c r="BE74"/>
      <c r="BF74"/>
      <c r="BG74"/>
      <c r="BH74"/>
      <c r="BI74"/>
      <c r="BJ74"/>
      <c r="BK74"/>
      <c r="BL74"/>
      <c r="BM74"/>
      <c r="BN74"/>
      <c r="BO74"/>
    </row>
    <row r="75" spans="1:67" ht="15" outlineLevel="1">
      <c r="A75" s="102" t="s">
        <v>242</v>
      </c>
      <c r="B75"/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0</v>
      </c>
      <c r="J75" s="25">
        <v>0</v>
      </c>
      <c r="K75" s="25">
        <v>0</v>
      </c>
      <c r="L75" s="25">
        <v>0</v>
      </c>
      <c r="M75" s="24">
        <v>0</v>
      </c>
      <c r="N75" s="25">
        <v>0</v>
      </c>
      <c r="O75" s="25">
        <v>0</v>
      </c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5">
        <v>0</v>
      </c>
      <c r="V75" s="25">
        <v>0</v>
      </c>
      <c r="W75" s="25">
        <v>0</v>
      </c>
      <c r="X75" s="25">
        <v>0</v>
      </c>
      <c r="Y75" s="25">
        <v>0</v>
      </c>
      <c r="Z75" s="27">
        <v>0</v>
      </c>
      <c r="AA75" s="25">
        <v>0</v>
      </c>
      <c r="AB75" s="25">
        <v>0</v>
      </c>
      <c r="AC75" s="25">
        <v>0</v>
      </c>
      <c r="AD75" s="25">
        <v>0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25">
        <v>0</v>
      </c>
      <c r="AK75" s="25">
        <v>0</v>
      </c>
      <c r="AL75" s="25">
        <v>0</v>
      </c>
      <c r="AM75" s="25">
        <v>0</v>
      </c>
      <c r="AN75" s="25">
        <v>0</v>
      </c>
      <c r="AO75" s="25">
        <v>0</v>
      </c>
      <c r="AP75" s="25">
        <v>0</v>
      </c>
      <c r="AQ75" s="25">
        <v>0</v>
      </c>
      <c r="AR75" s="25">
        <v>0</v>
      </c>
      <c r="AS75" s="25">
        <v>0</v>
      </c>
      <c r="AT75" s="25">
        <v>0</v>
      </c>
      <c r="AU75" s="25">
        <v>0</v>
      </c>
      <c r="AV75" s="25">
        <v>0</v>
      </c>
      <c r="AW75" s="25">
        <v>0</v>
      </c>
      <c r="AX75"/>
      <c r="AY75" s="27">
        <v>0</v>
      </c>
      <c r="AZ75"/>
      <c r="BA75" s="25">
        <v>0</v>
      </c>
      <c r="BB75" s="41">
        <v>0</v>
      </c>
      <c r="BC75"/>
      <c r="BD75"/>
      <c r="BE75"/>
      <c r="BF75"/>
      <c r="BG75"/>
      <c r="BH75"/>
      <c r="BI75"/>
      <c r="BJ75"/>
      <c r="BK75"/>
      <c r="BL75"/>
      <c r="BM75"/>
      <c r="BN75"/>
      <c r="BO75"/>
    </row>
    <row r="76" spans="1:67" ht="15" outlineLevel="1">
      <c r="A76" s="102" t="s">
        <v>243</v>
      </c>
      <c r="B76"/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4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7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25">
        <v>0</v>
      </c>
      <c r="AK76" s="25">
        <v>0</v>
      </c>
      <c r="AL76" s="25">
        <v>0</v>
      </c>
      <c r="AM76" s="25">
        <v>0</v>
      </c>
      <c r="AN76" s="25">
        <v>0</v>
      </c>
      <c r="AO76" s="25">
        <v>0</v>
      </c>
      <c r="AP76" s="25">
        <v>0</v>
      </c>
      <c r="AQ76" s="25">
        <v>0</v>
      </c>
      <c r="AR76" s="25">
        <v>0</v>
      </c>
      <c r="AS76" s="25">
        <v>0</v>
      </c>
      <c r="AT76" s="25">
        <v>0</v>
      </c>
      <c r="AU76" s="25">
        <v>0</v>
      </c>
      <c r="AV76" s="25">
        <v>0</v>
      </c>
      <c r="AW76" s="25">
        <v>0</v>
      </c>
      <c r="AX76"/>
      <c r="AY76" s="27">
        <v>0</v>
      </c>
      <c r="AZ76"/>
      <c r="BA76" s="25">
        <v>0</v>
      </c>
      <c r="BB76" s="41">
        <v>0</v>
      </c>
      <c r="BC76"/>
      <c r="BD76"/>
      <c r="BE76"/>
      <c r="BF76"/>
      <c r="BG76"/>
      <c r="BH76"/>
      <c r="BI76"/>
      <c r="BJ76"/>
      <c r="BK76"/>
      <c r="BL76"/>
      <c r="BM76"/>
      <c r="BN76"/>
      <c r="BO76"/>
    </row>
    <row r="77" spans="1:67" ht="15" outlineLevel="1">
      <c r="A77" s="102" t="s">
        <v>244</v>
      </c>
      <c r="B77"/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4">
        <v>0</v>
      </c>
      <c r="N77" s="25">
        <v>0</v>
      </c>
      <c r="O77" s="25">
        <v>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0</v>
      </c>
      <c r="Z77" s="27">
        <v>0</v>
      </c>
      <c r="AA77" s="25">
        <v>0</v>
      </c>
      <c r="AB77" s="25">
        <v>0</v>
      </c>
      <c r="AC77" s="25">
        <v>0</v>
      </c>
      <c r="AD77" s="25">
        <v>0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25">
        <v>0</v>
      </c>
      <c r="AK77" s="25">
        <v>0</v>
      </c>
      <c r="AL77" s="25">
        <v>0</v>
      </c>
      <c r="AM77" s="25">
        <v>0</v>
      </c>
      <c r="AN77" s="25">
        <v>0</v>
      </c>
      <c r="AO77" s="25">
        <v>0</v>
      </c>
      <c r="AP77" s="25">
        <v>0</v>
      </c>
      <c r="AQ77" s="25">
        <v>0</v>
      </c>
      <c r="AR77" s="25">
        <v>0</v>
      </c>
      <c r="AS77" s="25">
        <v>0</v>
      </c>
      <c r="AT77" s="25">
        <v>0</v>
      </c>
      <c r="AU77" s="25">
        <v>0</v>
      </c>
      <c r="AV77" s="25">
        <v>0</v>
      </c>
      <c r="AW77" s="25">
        <v>0</v>
      </c>
      <c r="AX77"/>
      <c r="AY77" s="27">
        <v>0</v>
      </c>
      <c r="AZ77"/>
      <c r="BA77" s="25">
        <v>0</v>
      </c>
      <c r="BB77" s="41">
        <v>0</v>
      </c>
      <c r="BC77"/>
      <c r="BD77"/>
      <c r="BE77"/>
      <c r="BF77"/>
      <c r="BG77"/>
      <c r="BH77"/>
      <c r="BI77"/>
      <c r="BJ77"/>
      <c r="BK77"/>
      <c r="BL77"/>
      <c r="BM77"/>
      <c r="BN77"/>
      <c r="BO77"/>
    </row>
    <row r="78" spans="1:67" ht="15" outlineLevel="1">
      <c r="A78" s="102" t="s">
        <v>245</v>
      </c>
      <c r="B78"/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24">
        <v>0</v>
      </c>
      <c r="N78" s="25">
        <v>0</v>
      </c>
      <c r="O78" s="25">
        <v>0</v>
      </c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7">
        <v>0</v>
      </c>
      <c r="AA78" s="25">
        <v>0</v>
      </c>
      <c r="AB78" s="25">
        <v>0</v>
      </c>
      <c r="AC78" s="25">
        <v>0</v>
      </c>
      <c r="AD78" s="25">
        <v>0</v>
      </c>
      <c r="AE78" s="25">
        <v>0</v>
      </c>
      <c r="AF78" s="25">
        <v>0</v>
      </c>
      <c r="AG78" s="25">
        <v>0</v>
      </c>
      <c r="AH78" s="25">
        <v>0</v>
      </c>
      <c r="AI78" s="25">
        <v>0</v>
      </c>
      <c r="AJ78" s="25">
        <v>0</v>
      </c>
      <c r="AK78" s="25">
        <v>0</v>
      </c>
      <c r="AL78" s="25">
        <v>0</v>
      </c>
      <c r="AM78" s="25">
        <v>0</v>
      </c>
      <c r="AN78" s="25">
        <v>0</v>
      </c>
      <c r="AO78" s="25">
        <v>0</v>
      </c>
      <c r="AP78" s="25">
        <v>0</v>
      </c>
      <c r="AQ78" s="25">
        <v>0</v>
      </c>
      <c r="AR78" s="25">
        <v>0</v>
      </c>
      <c r="AS78" s="25">
        <v>0</v>
      </c>
      <c r="AT78" s="25">
        <v>0</v>
      </c>
      <c r="AU78" s="25">
        <v>0</v>
      </c>
      <c r="AV78" s="25">
        <v>0</v>
      </c>
      <c r="AW78" s="25">
        <v>0</v>
      </c>
      <c r="AX78"/>
      <c r="AY78" s="27">
        <v>0</v>
      </c>
      <c r="AZ78"/>
      <c r="BA78" s="25">
        <v>0</v>
      </c>
      <c r="BB78" s="41">
        <v>0</v>
      </c>
      <c r="BC78"/>
      <c r="BD78"/>
      <c r="BE78"/>
      <c r="BF78"/>
      <c r="BG78"/>
      <c r="BH78"/>
      <c r="BI78"/>
      <c r="BJ78"/>
      <c r="BK78"/>
      <c r="BL78"/>
      <c r="BM78"/>
      <c r="BN78"/>
      <c r="BO78"/>
    </row>
    <row r="79" spans="1:67" ht="15" outlineLevel="1">
      <c r="A79"/>
      <c r="B79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7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/>
      <c r="AY79"/>
      <c r="AZ79"/>
      <c r="BA79" s="25"/>
      <c r="BB79" s="41">
        <v>0</v>
      </c>
      <c r="BC79"/>
      <c r="BD79"/>
      <c r="BE79"/>
      <c r="BF79"/>
      <c r="BG79"/>
      <c r="BH79"/>
      <c r="BI79"/>
      <c r="BJ79"/>
      <c r="BK79"/>
      <c r="BL79"/>
      <c r="BM79"/>
      <c r="BN79"/>
      <c r="BO79"/>
    </row>
    <row r="80" spans="1:67" ht="15" outlineLevel="1">
      <c r="A80" s="104" t="s">
        <v>246</v>
      </c>
      <c r="B80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7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/>
      <c r="AY80"/>
      <c r="AZ80"/>
      <c r="BA80" s="25"/>
      <c r="BB80" s="41">
        <v>0</v>
      </c>
      <c r="BC80" s="16"/>
    </row>
    <row r="81" spans="1:55" ht="15" outlineLevel="1">
      <c r="A81" s="59" t="s">
        <v>247</v>
      </c>
      <c r="B81"/>
      <c r="C81" s="25">
        <v>2328070</v>
      </c>
      <c r="D81" s="25">
        <v>545585</v>
      </c>
      <c r="E81" s="25">
        <v>0</v>
      </c>
      <c r="F81" s="25">
        <v>2144180</v>
      </c>
      <c r="G81" s="25">
        <v>0</v>
      </c>
      <c r="H81" s="25">
        <v>299472</v>
      </c>
      <c r="I81" s="25">
        <v>323383</v>
      </c>
      <c r="J81" s="25">
        <v>0</v>
      </c>
      <c r="K81" s="25">
        <v>292310</v>
      </c>
      <c r="L81" s="25">
        <v>1534265</v>
      </c>
      <c r="M81" s="24">
        <v>176676</v>
      </c>
      <c r="N81" s="25">
        <v>304401</v>
      </c>
      <c r="O81" s="25">
        <v>162536</v>
      </c>
      <c r="P81" s="25">
        <v>10907</v>
      </c>
      <c r="Q81" s="25">
        <v>0</v>
      </c>
      <c r="R81" s="25">
        <v>0</v>
      </c>
      <c r="S81" s="25">
        <v>5383670</v>
      </c>
      <c r="T81" s="25">
        <v>13622905</v>
      </c>
      <c r="U81" s="25">
        <v>715366</v>
      </c>
      <c r="V81" s="25">
        <v>0</v>
      </c>
      <c r="W81" s="25">
        <v>0</v>
      </c>
      <c r="X81" s="25">
        <v>341442</v>
      </c>
      <c r="Y81" s="25">
        <v>62649</v>
      </c>
      <c r="Z81" s="27">
        <v>26942288</v>
      </c>
      <c r="AA81" s="25">
        <v>1394605</v>
      </c>
      <c r="AB81" s="25">
        <v>1427640</v>
      </c>
      <c r="AC81" s="25">
        <v>4651</v>
      </c>
      <c r="AD81" s="25">
        <v>0</v>
      </c>
      <c r="AE81" s="25">
        <v>116603</v>
      </c>
      <c r="AF81" s="25">
        <v>662274</v>
      </c>
      <c r="AG81" s="25">
        <v>0</v>
      </c>
      <c r="AH81" s="25">
        <v>110181</v>
      </c>
      <c r="AI81" s="25">
        <v>209567</v>
      </c>
      <c r="AJ81" s="25">
        <v>295622</v>
      </c>
      <c r="AK81" s="25">
        <v>50828</v>
      </c>
      <c r="AL81" s="25">
        <v>0</v>
      </c>
      <c r="AM81" s="25">
        <v>911131</v>
      </c>
      <c r="AN81" s="25">
        <v>128495</v>
      </c>
      <c r="AO81" s="25">
        <v>7005</v>
      </c>
      <c r="AP81" s="25">
        <v>3515737</v>
      </c>
      <c r="AQ81" s="25">
        <v>1846735</v>
      </c>
      <c r="AR81" s="25">
        <v>1163593</v>
      </c>
      <c r="AS81" s="25">
        <v>627272</v>
      </c>
      <c r="AT81" s="25">
        <v>5555</v>
      </c>
      <c r="AU81" s="25">
        <v>48960</v>
      </c>
      <c r="AV81" s="25">
        <v>132860</v>
      </c>
      <c r="AW81" s="25">
        <v>523532</v>
      </c>
      <c r="AX81"/>
      <c r="AY81" s="27">
        <v>68372951</v>
      </c>
      <c r="AZ81"/>
      <c r="BA81" s="25">
        <v>68372951</v>
      </c>
      <c r="BB81" s="41">
        <v>0</v>
      </c>
      <c r="BC81" s="16"/>
    </row>
    <row r="82" spans="1:55" ht="15" outlineLevel="1">
      <c r="A82" s="59" t="s">
        <v>248</v>
      </c>
      <c r="B82"/>
      <c r="C82" s="25">
        <v>1623725</v>
      </c>
      <c r="D82" s="25">
        <v>378062</v>
      </c>
      <c r="E82" s="25">
        <v>0</v>
      </c>
      <c r="F82" s="25">
        <v>2582740</v>
      </c>
      <c r="G82" s="25">
        <v>0</v>
      </c>
      <c r="H82" s="25">
        <v>472349</v>
      </c>
      <c r="I82" s="25">
        <v>845848</v>
      </c>
      <c r="J82" s="25">
        <v>0</v>
      </c>
      <c r="K82" s="25">
        <v>618478</v>
      </c>
      <c r="L82" s="25">
        <v>1012946</v>
      </c>
      <c r="M82" s="24">
        <v>0</v>
      </c>
      <c r="N82" s="25">
        <v>264047</v>
      </c>
      <c r="O82" s="25">
        <v>313894</v>
      </c>
      <c r="P82" s="25">
        <v>63350</v>
      </c>
      <c r="Q82" s="25">
        <v>2332882</v>
      </c>
      <c r="R82" s="25">
        <v>0</v>
      </c>
      <c r="S82" s="25">
        <v>2845470</v>
      </c>
      <c r="T82" s="25">
        <v>10504434</v>
      </c>
      <c r="U82" s="25">
        <v>995696</v>
      </c>
      <c r="V82" s="25">
        <v>22785</v>
      </c>
      <c r="W82" s="25">
        <v>0</v>
      </c>
      <c r="X82" s="25">
        <v>937671</v>
      </c>
      <c r="Y82" s="25">
        <v>252569</v>
      </c>
      <c r="Z82" s="27">
        <v>23840968</v>
      </c>
      <c r="AA82" s="25">
        <v>2290886</v>
      </c>
      <c r="AB82" s="25">
        <v>9134021</v>
      </c>
      <c r="AC82" s="25">
        <v>13374</v>
      </c>
      <c r="AD82" s="25">
        <v>0</v>
      </c>
      <c r="AE82" s="25">
        <v>422192</v>
      </c>
      <c r="AF82" s="25">
        <v>322637</v>
      </c>
      <c r="AG82" s="25">
        <v>0</v>
      </c>
      <c r="AH82" s="25">
        <v>309122</v>
      </c>
      <c r="AI82" s="25">
        <v>0</v>
      </c>
      <c r="AJ82" s="25">
        <v>414319</v>
      </c>
      <c r="AK82" s="25">
        <v>104610</v>
      </c>
      <c r="AL82" s="25">
        <v>0</v>
      </c>
      <c r="AM82" s="25">
        <v>2577519</v>
      </c>
      <c r="AN82" s="25">
        <v>205160</v>
      </c>
      <c r="AO82" s="25">
        <v>0</v>
      </c>
      <c r="AP82" s="25">
        <v>5239615</v>
      </c>
      <c r="AQ82" s="25">
        <v>3590248</v>
      </c>
      <c r="AR82" s="25">
        <v>2534279</v>
      </c>
      <c r="AS82" s="25">
        <v>2253412</v>
      </c>
      <c r="AT82" s="25">
        <v>51788</v>
      </c>
      <c r="AU82" s="25">
        <v>152394</v>
      </c>
      <c r="AV82" s="25">
        <v>287563</v>
      </c>
      <c r="AW82" s="25">
        <v>1366301</v>
      </c>
      <c r="AX82"/>
      <c r="AY82" s="27">
        <v>81177354</v>
      </c>
      <c r="AZ82"/>
      <c r="BA82" s="25">
        <v>81177354</v>
      </c>
      <c r="BB82" s="41">
        <v>0</v>
      </c>
      <c r="BC82" s="16"/>
    </row>
    <row r="83" spans="1:55" ht="15" outlineLevel="1">
      <c r="A83" s="105" t="s">
        <v>249</v>
      </c>
      <c r="B83"/>
      <c r="C83" s="25">
        <v>0</v>
      </c>
      <c r="D83" s="25">
        <v>0</v>
      </c>
      <c r="E83" s="25">
        <v>0</v>
      </c>
      <c r="F83" s="25">
        <v>845716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4">
        <v>0</v>
      </c>
      <c r="N83" s="25">
        <v>27352</v>
      </c>
      <c r="O83" s="25">
        <v>32515</v>
      </c>
      <c r="P83" s="25">
        <v>6562</v>
      </c>
      <c r="Q83" s="25">
        <v>241654</v>
      </c>
      <c r="R83" s="25">
        <v>0</v>
      </c>
      <c r="S83" s="25">
        <v>1149257</v>
      </c>
      <c r="T83" s="25">
        <v>4918240</v>
      </c>
      <c r="U83" s="25">
        <v>307787</v>
      </c>
      <c r="V83" s="25">
        <v>0</v>
      </c>
      <c r="W83" s="25">
        <v>0</v>
      </c>
      <c r="X83" s="25">
        <v>0</v>
      </c>
      <c r="Y83" s="25">
        <v>0</v>
      </c>
      <c r="Z83" s="27">
        <v>1192780</v>
      </c>
      <c r="AA83" s="25">
        <v>0</v>
      </c>
      <c r="AB83" s="25">
        <v>0</v>
      </c>
      <c r="AC83" s="25">
        <v>0</v>
      </c>
      <c r="AD83" s="25">
        <v>0</v>
      </c>
      <c r="AE83" s="25">
        <v>344708</v>
      </c>
      <c r="AF83" s="25">
        <v>153190</v>
      </c>
      <c r="AG83" s="25">
        <v>0</v>
      </c>
      <c r="AH83" s="25">
        <v>0</v>
      </c>
      <c r="AI83" s="25">
        <v>0</v>
      </c>
      <c r="AJ83" s="25">
        <v>0</v>
      </c>
      <c r="AK83" s="25">
        <v>0</v>
      </c>
      <c r="AL83" s="25">
        <v>0</v>
      </c>
      <c r="AM83" s="25">
        <v>0</v>
      </c>
      <c r="AN83" s="25">
        <v>0</v>
      </c>
      <c r="AO83" s="25">
        <v>0</v>
      </c>
      <c r="AP83" s="25">
        <v>0</v>
      </c>
      <c r="AQ83" s="25">
        <v>0</v>
      </c>
      <c r="AR83" s="25">
        <v>0</v>
      </c>
      <c r="AS83" s="25">
        <v>0</v>
      </c>
      <c r="AT83" s="25">
        <v>0</v>
      </c>
      <c r="AU83" s="25">
        <v>0</v>
      </c>
      <c r="AV83" s="25">
        <v>0</v>
      </c>
      <c r="AW83" s="25">
        <v>53508</v>
      </c>
      <c r="AX83"/>
      <c r="AY83" s="27">
        <v>9273269</v>
      </c>
      <c r="AZ83"/>
      <c r="BA83" s="25">
        <v>9273269</v>
      </c>
      <c r="BB83" s="41">
        <v>0</v>
      </c>
      <c r="BC83" s="16"/>
    </row>
    <row r="84" spans="1:55" ht="15" outlineLevel="1">
      <c r="A84" s="105" t="s">
        <v>250</v>
      </c>
      <c r="B84"/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4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7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25">
        <v>0</v>
      </c>
      <c r="AI84" s="25">
        <v>0</v>
      </c>
      <c r="AJ84" s="25">
        <v>0</v>
      </c>
      <c r="AK84" s="25">
        <v>0</v>
      </c>
      <c r="AL84" s="25">
        <v>0</v>
      </c>
      <c r="AM84" s="25">
        <v>0</v>
      </c>
      <c r="AN84" s="25">
        <v>0</v>
      </c>
      <c r="AO84" s="25">
        <v>0</v>
      </c>
      <c r="AP84" s="25">
        <v>0</v>
      </c>
      <c r="AQ84" s="25">
        <v>0</v>
      </c>
      <c r="AR84" s="25">
        <v>0</v>
      </c>
      <c r="AS84" s="25">
        <v>0</v>
      </c>
      <c r="AT84" s="25">
        <v>0</v>
      </c>
      <c r="AU84" s="25">
        <v>0</v>
      </c>
      <c r="AV84" s="25">
        <v>0</v>
      </c>
      <c r="AW84" s="25">
        <v>0</v>
      </c>
      <c r="AX84"/>
      <c r="AY84" s="27">
        <v>0</v>
      </c>
      <c r="AZ84"/>
      <c r="BA84" s="25">
        <v>0</v>
      </c>
      <c r="BB84" s="41">
        <v>0</v>
      </c>
      <c r="BC84" s="16"/>
    </row>
    <row r="85" spans="1:55" ht="15" outlineLevel="1">
      <c r="A85" s="59" t="s">
        <v>251</v>
      </c>
      <c r="B85"/>
      <c r="C85" s="25">
        <v>0</v>
      </c>
      <c r="D85" s="25">
        <v>0</v>
      </c>
      <c r="E85" s="25">
        <v>3384593</v>
      </c>
      <c r="F85" s="25">
        <v>256373</v>
      </c>
      <c r="G85" s="25">
        <v>295372</v>
      </c>
      <c r="H85" s="25">
        <v>0</v>
      </c>
      <c r="I85" s="25">
        <v>0</v>
      </c>
      <c r="J85" s="25">
        <v>556938</v>
      </c>
      <c r="K85" s="25">
        <v>97947</v>
      </c>
      <c r="L85" s="25">
        <v>0</v>
      </c>
      <c r="M85" s="24">
        <v>58008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1404962</v>
      </c>
      <c r="W85" s="25">
        <v>12158105</v>
      </c>
      <c r="X85" s="25">
        <v>0</v>
      </c>
      <c r="Y85" s="25">
        <v>0</v>
      </c>
      <c r="Z85" s="27">
        <v>0</v>
      </c>
      <c r="AA85" s="25">
        <v>0</v>
      </c>
      <c r="AB85" s="25">
        <v>2039877</v>
      </c>
      <c r="AC85" s="25">
        <v>0</v>
      </c>
      <c r="AD85" s="25">
        <v>2214603</v>
      </c>
      <c r="AE85" s="25">
        <v>0</v>
      </c>
      <c r="AF85" s="25">
        <v>0</v>
      </c>
      <c r="AG85" s="25">
        <v>1665352</v>
      </c>
      <c r="AH85" s="25">
        <v>3580</v>
      </c>
      <c r="AI85" s="25">
        <v>0</v>
      </c>
      <c r="AJ85" s="25">
        <v>0</v>
      </c>
      <c r="AK85" s="25">
        <v>0</v>
      </c>
      <c r="AL85" s="25">
        <v>191963</v>
      </c>
      <c r="AM85" s="25">
        <v>77196</v>
      </c>
      <c r="AN85" s="25">
        <v>17691</v>
      </c>
      <c r="AO85" s="25">
        <v>14369</v>
      </c>
      <c r="AP85" s="25">
        <v>700000</v>
      </c>
      <c r="AQ85" s="25">
        <v>722972</v>
      </c>
      <c r="AR85" s="25">
        <v>350000</v>
      </c>
      <c r="AS85" s="25">
        <v>0</v>
      </c>
      <c r="AT85" s="25">
        <v>0</v>
      </c>
      <c r="AU85" s="25">
        <v>0</v>
      </c>
      <c r="AV85" s="25">
        <v>0</v>
      </c>
      <c r="AW85" s="25">
        <v>305103</v>
      </c>
      <c r="AX85"/>
      <c r="AY85" s="27">
        <v>26515004</v>
      </c>
      <c r="AZ85"/>
      <c r="BA85" s="25">
        <v>26515004</v>
      </c>
      <c r="BB85" s="41">
        <v>0</v>
      </c>
      <c r="BC85" s="16"/>
    </row>
    <row r="86" spans="1:55" ht="15" outlineLevel="1">
      <c r="A86" s="105" t="s">
        <v>246</v>
      </c>
      <c r="B86"/>
      <c r="C86" s="25">
        <v>0</v>
      </c>
      <c r="D86" s="25">
        <v>0</v>
      </c>
      <c r="E86" s="25">
        <v>0</v>
      </c>
      <c r="F86" s="25">
        <v>4470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4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2029</v>
      </c>
      <c r="T86" s="25">
        <v>8628</v>
      </c>
      <c r="U86" s="25">
        <v>540</v>
      </c>
      <c r="V86" s="25">
        <v>0</v>
      </c>
      <c r="W86" s="25">
        <v>0</v>
      </c>
      <c r="X86" s="25">
        <v>0</v>
      </c>
      <c r="Y86" s="25">
        <v>0</v>
      </c>
      <c r="Z86" s="27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60814</v>
      </c>
      <c r="AF86" s="25">
        <v>26278</v>
      </c>
      <c r="AG86" s="25">
        <v>0</v>
      </c>
      <c r="AH86" s="25">
        <v>0</v>
      </c>
      <c r="AI86" s="25">
        <v>0</v>
      </c>
      <c r="AJ86" s="25">
        <v>0</v>
      </c>
      <c r="AK86" s="25">
        <v>0</v>
      </c>
      <c r="AL86" s="25">
        <v>0</v>
      </c>
      <c r="AM86" s="25">
        <v>0</v>
      </c>
      <c r="AN86" s="25">
        <v>0</v>
      </c>
      <c r="AO86" s="25">
        <v>0</v>
      </c>
      <c r="AP86" s="25">
        <v>0</v>
      </c>
      <c r="AQ86" s="25">
        <v>0</v>
      </c>
      <c r="AR86" s="25">
        <v>0</v>
      </c>
      <c r="AS86" s="25">
        <v>0</v>
      </c>
      <c r="AT86" s="25">
        <v>0</v>
      </c>
      <c r="AU86" s="25">
        <v>0</v>
      </c>
      <c r="AV86" s="25">
        <v>0</v>
      </c>
      <c r="AW86" s="25">
        <v>0</v>
      </c>
      <c r="AX86"/>
      <c r="AY86" s="27">
        <v>102759</v>
      </c>
      <c r="AZ86"/>
      <c r="BA86" s="25">
        <v>102759</v>
      </c>
      <c r="BB86" s="41">
        <v>0</v>
      </c>
      <c r="BC86" s="16"/>
    </row>
    <row r="87" spans="1:55" ht="15" outlineLevel="1">
      <c r="A87" s="106" t="s">
        <v>252</v>
      </c>
      <c r="B87"/>
      <c r="C87" s="25">
        <v>3951795</v>
      </c>
      <c r="D87" s="25">
        <v>923647</v>
      </c>
      <c r="E87" s="25">
        <v>3384593</v>
      </c>
      <c r="F87" s="25">
        <v>5833479</v>
      </c>
      <c r="G87" s="25">
        <v>295372</v>
      </c>
      <c r="H87" s="25">
        <v>771821</v>
      </c>
      <c r="I87" s="25">
        <v>1169231</v>
      </c>
      <c r="J87" s="25">
        <v>556938</v>
      </c>
      <c r="K87" s="25">
        <v>1008735</v>
      </c>
      <c r="L87" s="25">
        <v>2547211</v>
      </c>
      <c r="M87" s="25">
        <v>234684</v>
      </c>
      <c r="N87" s="25">
        <v>595800</v>
      </c>
      <c r="O87" s="25">
        <v>508945</v>
      </c>
      <c r="P87" s="25">
        <v>80819</v>
      </c>
      <c r="Q87" s="25">
        <v>2574536</v>
      </c>
      <c r="R87" s="25">
        <v>0</v>
      </c>
      <c r="S87" s="25">
        <v>9380426</v>
      </c>
      <c r="T87" s="25">
        <v>29054207</v>
      </c>
      <c r="U87" s="25">
        <v>2019389</v>
      </c>
      <c r="V87" s="25">
        <v>1427747</v>
      </c>
      <c r="W87" s="25">
        <v>12158105</v>
      </c>
      <c r="X87" s="25">
        <v>1279113</v>
      </c>
      <c r="Y87" s="25">
        <v>315218</v>
      </c>
      <c r="Z87" s="27">
        <v>51976036</v>
      </c>
      <c r="AA87" s="25">
        <v>3685491</v>
      </c>
      <c r="AB87" s="25">
        <v>12601538</v>
      </c>
      <c r="AC87" s="25">
        <v>18025</v>
      </c>
      <c r="AD87" s="25">
        <v>2214603</v>
      </c>
      <c r="AE87" s="25">
        <v>944317</v>
      </c>
      <c r="AF87" s="25">
        <v>1164379</v>
      </c>
      <c r="AG87" s="25">
        <v>1665352</v>
      </c>
      <c r="AH87" s="25">
        <v>422883</v>
      </c>
      <c r="AI87" s="25">
        <v>209567</v>
      </c>
      <c r="AJ87" s="25">
        <v>709941</v>
      </c>
      <c r="AK87" s="25">
        <v>155438</v>
      </c>
      <c r="AL87" s="25">
        <v>191963</v>
      </c>
      <c r="AM87" s="25">
        <v>3565846</v>
      </c>
      <c r="AN87" s="25">
        <v>351346</v>
      </c>
      <c r="AO87" s="25">
        <v>21374</v>
      </c>
      <c r="AP87" s="25">
        <v>9455352</v>
      </c>
      <c r="AQ87" s="25">
        <v>6159955</v>
      </c>
      <c r="AR87" s="25">
        <v>4047872</v>
      </c>
      <c r="AS87" s="25">
        <v>2880684</v>
      </c>
      <c r="AT87" s="25">
        <v>57343</v>
      </c>
      <c r="AU87" s="25">
        <v>201354</v>
      </c>
      <c r="AV87" s="25">
        <v>420423</v>
      </c>
      <c r="AW87" s="25">
        <v>2248444</v>
      </c>
      <c r="AX87" s="25">
        <v>0</v>
      </c>
      <c r="AY87" s="27">
        <v>185441337</v>
      </c>
      <c r="AZ87" s="27"/>
      <c r="BA87" s="27">
        <v>185441337</v>
      </c>
      <c r="BB87" s="41">
        <v>0</v>
      </c>
      <c r="BC87" s="16"/>
    </row>
    <row r="88" spans="1:55" ht="15">
      <c r="A88" s="60" t="s">
        <v>253</v>
      </c>
      <c r="B88"/>
      <c r="C88" s="25">
        <v>3951795</v>
      </c>
      <c r="D88" s="25">
        <v>923647</v>
      </c>
      <c r="E88" s="25">
        <v>3384593</v>
      </c>
      <c r="F88" s="25">
        <v>5838197</v>
      </c>
      <c r="G88" s="25">
        <v>295372</v>
      </c>
      <c r="H88" s="25">
        <v>771821</v>
      </c>
      <c r="I88" s="25">
        <v>1169231</v>
      </c>
      <c r="J88" s="25">
        <v>556938</v>
      </c>
      <c r="K88" s="25">
        <v>1008735</v>
      </c>
      <c r="L88" s="25">
        <v>2547211</v>
      </c>
      <c r="M88" s="25">
        <v>234684</v>
      </c>
      <c r="N88" s="25">
        <v>595800</v>
      </c>
      <c r="O88" s="25">
        <v>508945</v>
      </c>
      <c r="P88" s="25">
        <v>80819</v>
      </c>
      <c r="Q88" s="25">
        <v>2574536</v>
      </c>
      <c r="R88" s="25">
        <v>0</v>
      </c>
      <c r="S88" s="25">
        <v>9380426</v>
      </c>
      <c r="T88" s="25">
        <v>29054207</v>
      </c>
      <c r="U88" s="25">
        <v>2019389</v>
      </c>
      <c r="V88" s="25">
        <v>1427747</v>
      </c>
      <c r="W88" s="25">
        <v>12158105</v>
      </c>
      <c r="X88" s="25">
        <v>1279113</v>
      </c>
      <c r="Y88" s="25">
        <v>315218</v>
      </c>
      <c r="Z88" s="27">
        <v>51976036</v>
      </c>
      <c r="AA88" s="25">
        <v>3685491</v>
      </c>
      <c r="AB88" s="25">
        <v>12601538</v>
      </c>
      <c r="AC88" s="25">
        <v>18025</v>
      </c>
      <c r="AD88" s="25">
        <v>2214603</v>
      </c>
      <c r="AE88" s="25">
        <v>944317</v>
      </c>
      <c r="AF88" s="25">
        <v>1164379</v>
      </c>
      <c r="AG88" s="25">
        <v>1665352</v>
      </c>
      <c r="AH88" s="25">
        <v>422883</v>
      </c>
      <c r="AI88" s="25">
        <v>209567</v>
      </c>
      <c r="AJ88" s="25">
        <v>709941</v>
      </c>
      <c r="AK88" s="25">
        <v>155438</v>
      </c>
      <c r="AL88" s="25">
        <v>191963</v>
      </c>
      <c r="AM88" s="25">
        <v>3565846</v>
      </c>
      <c r="AN88" s="25">
        <v>351346</v>
      </c>
      <c r="AO88" s="25">
        <v>21374</v>
      </c>
      <c r="AP88" s="25">
        <v>9455352</v>
      </c>
      <c r="AQ88" s="25">
        <v>6159955</v>
      </c>
      <c r="AR88" s="25">
        <v>4047872</v>
      </c>
      <c r="AS88" s="25">
        <v>2880684</v>
      </c>
      <c r="AT88" s="25">
        <v>57343</v>
      </c>
      <c r="AU88" s="25">
        <v>201354</v>
      </c>
      <c r="AV88" s="25">
        <v>420423</v>
      </c>
      <c r="AW88" s="25">
        <v>2248444</v>
      </c>
      <c r="AX88" s="25">
        <v>0</v>
      </c>
      <c r="AY88" s="27">
        <v>185446055</v>
      </c>
      <c r="AZ88" s="27"/>
      <c r="BA88" s="27">
        <v>185446055</v>
      </c>
      <c r="BB88" s="41">
        <v>0</v>
      </c>
      <c r="BC88" s="16"/>
    </row>
    <row r="89" spans="1:55" ht="11.25" customHeight="1">
      <c r="A89" s="60"/>
      <c r="B89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7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/>
      <c r="AY89"/>
      <c r="AZ89"/>
      <c r="BA89" s="25"/>
      <c r="BB89" s="41">
        <v>0</v>
      </c>
      <c r="BC89" s="16"/>
    </row>
    <row r="90" spans="1:55" ht="15" outlineLevel="1">
      <c r="A90" s="107" t="s">
        <v>254</v>
      </c>
      <c r="B90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7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/>
      <c r="AY90"/>
      <c r="AZ90"/>
      <c r="BA90" s="25"/>
      <c r="BB90" s="41">
        <v>0</v>
      </c>
      <c r="BC90" s="16"/>
    </row>
    <row r="91" spans="1:55" ht="15" outlineLevel="1">
      <c r="A91" s="108" t="s">
        <v>255</v>
      </c>
      <c r="B91"/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4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7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>
        <v>0</v>
      </c>
      <c r="AQ91" s="25">
        <v>0</v>
      </c>
      <c r="AR91" s="25">
        <v>0</v>
      </c>
      <c r="AS91" s="25">
        <v>0</v>
      </c>
      <c r="AT91" s="25">
        <v>0</v>
      </c>
      <c r="AU91" s="25">
        <v>0</v>
      </c>
      <c r="AV91" s="25">
        <v>0</v>
      </c>
      <c r="AW91" s="25">
        <v>0</v>
      </c>
      <c r="AX91"/>
      <c r="AY91" s="27">
        <v>0</v>
      </c>
      <c r="AZ91"/>
      <c r="BA91" s="25">
        <v>0</v>
      </c>
      <c r="BB91" s="41">
        <v>0</v>
      </c>
      <c r="BC91" s="16"/>
    </row>
    <row r="92" spans="1:55" ht="15" outlineLevel="1">
      <c r="A92" s="108" t="s">
        <v>256</v>
      </c>
      <c r="B92"/>
      <c r="C92" s="25">
        <v>6788</v>
      </c>
      <c r="D92" s="25">
        <v>4738</v>
      </c>
      <c r="E92" s="25">
        <v>10693</v>
      </c>
      <c r="F92" s="25">
        <v>41356</v>
      </c>
      <c r="G92" s="25">
        <v>0</v>
      </c>
      <c r="H92" s="25">
        <v>0</v>
      </c>
      <c r="I92" s="25">
        <v>773</v>
      </c>
      <c r="J92" s="25">
        <v>432</v>
      </c>
      <c r="K92" s="25">
        <v>6390</v>
      </c>
      <c r="L92" s="25">
        <v>15307</v>
      </c>
      <c r="M92" s="24">
        <v>1830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7">
        <v>223397</v>
      </c>
      <c r="AA92" s="25">
        <v>15925</v>
      </c>
      <c r="AB92" s="25">
        <v>55370</v>
      </c>
      <c r="AC92" s="25">
        <v>72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326</v>
      </c>
      <c r="AJ92" s="25">
        <v>79</v>
      </c>
      <c r="AK92" s="25">
        <v>46</v>
      </c>
      <c r="AL92" s="25">
        <v>196</v>
      </c>
      <c r="AM92" s="25">
        <v>12022</v>
      </c>
      <c r="AN92" s="25">
        <v>1678</v>
      </c>
      <c r="AO92" s="25">
        <v>34</v>
      </c>
      <c r="AP92" s="25">
        <v>22270</v>
      </c>
      <c r="AQ92" s="25">
        <v>8486</v>
      </c>
      <c r="AR92" s="25">
        <v>7449</v>
      </c>
      <c r="AS92" s="25">
        <v>3005</v>
      </c>
      <c r="AT92" s="25">
        <v>206</v>
      </c>
      <c r="AU92" s="25">
        <v>922</v>
      </c>
      <c r="AV92" s="25">
        <v>7721</v>
      </c>
      <c r="AW92" s="25">
        <v>8037</v>
      </c>
      <c r="AX92"/>
      <c r="AY92" s="27">
        <v>455548</v>
      </c>
      <c r="AZ92"/>
      <c r="BA92" s="25">
        <v>455548</v>
      </c>
      <c r="BB92" s="41">
        <v>0</v>
      </c>
      <c r="BC92" s="16"/>
    </row>
    <row r="93" spans="1:55" ht="15" outlineLevel="1">
      <c r="A93" s="108" t="s">
        <v>257</v>
      </c>
      <c r="B93"/>
      <c r="C93" s="25">
        <v>791</v>
      </c>
      <c r="D93" s="25">
        <v>713</v>
      </c>
      <c r="E93" s="25">
        <v>0</v>
      </c>
      <c r="F93" s="25">
        <v>8823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4">
        <v>0</v>
      </c>
      <c r="N93" s="25">
        <v>0</v>
      </c>
      <c r="O93" s="25">
        <v>0</v>
      </c>
      <c r="P93" s="25">
        <v>0</v>
      </c>
      <c r="Q93" s="25">
        <v>0</v>
      </c>
      <c r="R93" s="25">
        <v>0</v>
      </c>
      <c r="S93" s="25">
        <v>6948</v>
      </c>
      <c r="T93" s="25">
        <v>31179</v>
      </c>
      <c r="U93" s="25">
        <v>3767</v>
      </c>
      <c r="V93" s="25">
        <v>1926</v>
      </c>
      <c r="W93" s="25">
        <v>612</v>
      </c>
      <c r="X93" s="25">
        <v>137</v>
      </c>
      <c r="Y93" s="25">
        <v>182</v>
      </c>
      <c r="Z93" s="27">
        <v>4779</v>
      </c>
      <c r="AA93" s="25">
        <v>336</v>
      </c>
      <c r="AB93" s="25">
        <v>2925</v>
      </c>
      <c r="AC93" s="25">
        <v>4</v>
      </c>
      <c r="AD93" s="25">
        <v>19154</v>
      </c>
      <c r="AE93" s="25">
        <v>0</v>
      </c>
      <c r="AF93" s="25">
        <v>37680</v>
      </c>
      <c r="AG93" s="25">
        <v>230983</v>
      </c>
      <c r="AH93" s="25">
        <v>0</v>
      </c>
      <c r="AI93" s="25">
        <v>0</v>
      </c>
      <c r="AJ93" s="25">
        <v>0</v>
      </c>
      <c r="AK93" s="25">
        <v>0</v>
      </c>
      <c r="AL93" s="25">
        <v>0</v>
      </c>
      <c r="AM93" s="25">
        <v>0</v>
      </c>
      <c r="AN93" s="25">
        <v>0</v>
      </c>
      <c r="AO93" s="25">
        <v>0</v>
      </c>
      <c r="AP93" s="25">
        <v>1995</v>
      </c>
      <c r="AQ93" s="25">
        <v>4747</v>
      </c>
      <c r="AR93" s="25">
        <v>754</v>
      </c>
      <c r="AS93" s="25">
        <v>156</v>
      </c>
      <c r="AT93" s="25">
        <v>0</v>
      </c>
      <c r="AU93" s="25">
        <v>0</v>
      </c>
      <c r="AV93" s="25">
        <v>22014</v>
      </c>
      <c r="AW93" s="25">
        <v>589</v>
      </c>
      <c r="AX93"/>
      <c r="AY93" s="27">
        <v>381194</v>
      </c>
      <c r="AZ93"/>
      <c r="BA93" s="25">
        <v>381194</v>
      </c>
      <c r="BB93" s="41">
        <v>0</v>
      </c>
      <c r="BC93" s="16"/>
    </row>
    <row r="94" spans="1:55" ht="15">
      <c r="A94" s="107" t="s">
        <v>258</v>
      </c>
      <c r="B94"/>
      <c r="C94" s="25">
        <v>7579</v>
      </c>
      <c r="D94" s="25">
        <v>5451</v>
      </c>
      <c r="E94" s="25">
        <v>10693</v>
      </c>
      <c r="F94" s="25">
        <v>50179</v>
      </c>
      <c r="G94" s="25">
        <v>0</v>
      </c>
      <c r="H94" s="25">
        <v>0</v>
      </c>
      <c r="I94" s="25">
        <v>773</v>
      </c>
      <c r="J94" s="25">
        <v>432</v>
      </c>
      <c r="K94" s="25">
        <v>6390</v>
      </c>
      <c r="L94" s="25">
        <v>15307</v>
      </c>
      <c r="M94" s="25">
        <v>1830</v>
      </c>
      <c r="N94" s="25">
        <v>0</v>
      </c>
      <c r="O94" s="25">
        <v>0</v>
      </c>
      <c r="P94" s="25">
        <v>0</v>
      </c>
      <c r="Q94" s="25">
        <v>0</v>
      </c>
      <c r="R94" s="25">
        <v>0</v>
      </c>
      <c r="S94" s="25">
        <v>6948</v>
      </c>
      <c r="T94" s="25">
        <v>31179</v>
      </c>
      <c r="U94" s="25">
        <v>3767</v>
      </c>
      <c r="V94" s="25">
        <v>1926</v>
      </c>
      <c r="W94" s="25">
        <v>612</v>
      </c>
      <c r="X94" s="25">
        <v>137</v>
      </c>
      <c r="Y94" s="25">
        <v>182</v>
      </c>
      <c r="Z94" s="27">
        <v>228176</v>
      </c>
      <c r="AA94" s="25">
        <v>16261</v>
      </c>
      <c r="AB94" s="25">
        <v>58295</v>
      </c>
      <c r="AC94" s="25">
        <v>76</v>
      </c>
      <c r="AD94" s="25">
        <v>19154</v>
      </c>
      <c r="AE94" s="25">
        <v>0</v>
      </c>
      <c r="AF94" s="25">
        <v>37680</v>
      </c>
      <c r="AG94" s="25">
        <v>230983</v>
      </c>
      <c r="AH94" s="25">
        <v>0</v>
      </c>
      <c r="AI94" s="25">
        <v>326</v>
      </c>
      <c r="AJ94" s="25">
        <v>79</v>
      </c>
      <c r="AK94" s="25">
        <v>46</v>
      </c>
      <c r="AL94" s="25">
        <v>196</v>
      </c>
      <c r="AM94" s="25">
        <v>12022</v>
      </c>
      <c r="AN94" s="25">
        <v>1678</v>
      </c>
      <c r="AO94" s="25">
        <v>34</v>
      </c>
      <c r="AP94" s="25">
        <v>24265</v>
      </c>
      <c r="AQ94" s="25">
        <v>13233</v>
      </c>
      <c r="AR94" s="25">
        <v>8203</v>
      </c>
      <c r="AS94" s="25">
        <v>3161</v>
      </c>
      <c r="AT94" s="25">
        <v>206</v>
      </c>
      <c r="AU94" s="25">
        <v>922</v>
      </c>
      <c r="AV94" s="25">
        <v>29735</v>
      </c>
      <c r="AW94" s="25">
        <v>8626</v>
      </c>
      <c r="AX94" s="25">
        <v>0</v>
      </c>
      <c r="AY94" s="27">
        <v>836742</v>
      </c>
      <c r="AZ94" s="27"/>
      <c r="BA94" s="27">
        <v>836742</v>
      </c>
      <c r="BB94" s="41">
        <v>0</v>
      </c>
      <c r="BC94" s="16"/>
    </row>
    <row r="95" spans="1:55" ht="11.25" customHeight="1">
      <c r="A95"/>
      <c r="B9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7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/>
      <c r="AY95"/>
      <c r="AZ95"/>
      <c r="BA95" s="25"/>
      <c r="BB95" s="41">
        <v>0</v>
      </c>
      <c r="BC95" s="16"/>
    </row>
    <row r="96" spans="1:55" ht="15" outlineLevel="1">
      <c r="A96" s="109" t="s">
        <v>259</v>
      </c>
      <c r="B96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12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7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/>
      <c r="AY96"/>
      <c r="AZ96"/>
      <c r="BA96" s="25"/>
      <c r="BB96" s="41">
        <v>0</v>
      </c>
      <c r="BC96" s="16"/>
    </row>
    <row r="97" spans="1:67" ht="15" outlineLevel="1">
      <c r="A97" s="110" t="s">
        <v>260</v>
      </c>
      <c r="B97"/>
      <c r="C97" s="25">
        <v>0</v>
      </c>
      <c r="D97" s="25">
        <v>0</v>
      </c>
      <c r="E97" s="25">
        <v>0</v>
      </c>
      <c r="F97" s="25">
        <v>1107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4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>
        <v>2385</v>
      </c>
      <c r="T97" s="25">
        <v>6813</v>
      </c>
      <c r="U97" s="25">
        <v>691</v>
      </c>
      <c r="V97" s="25">
        <v>527</v>
      </c>
      <c r="W97" s="25">
        <v>1861</v>
      </c>
      <c r="X97" s="25">
        <v>37</v>
      </c>
      <c r="Y97" s="25">
        <v>4</v>
      </c>
      <c r="Z97" s="27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0</v>
      </c>
      <c r="AJ97" s="25">
        <v>0</v>
      </c>
      <c r="AK97" s="25">
        <v>0</v>
      </c>
      <c r="AL97" s="25">
        <v>0</v>
      </c>
      <c r="AM97" s="25">
        <v>0</v>
      </c>
      <c r="AN97" s="25">
        <v>0</v>
      </c>
      <c r="AO97" s="25">
        <v>0</v>
      </c>
      <c r="AP97" s="25">
        <v>0</v>
      </c>
      <c r="AQ97" s="25">
        <v>0</v>
      </c>
      <c r="AR97" s="25">
        <v>0</v>
      </c>
      <c r="AS97" s="25">
        <v>0</v>
      </c>
      <c r="AT97" s="25">
        <v>0</v>
      </c>
      <c r="AU97" s="25">
        <v>0</v>
      </c>
      <c r="AV97" s="25">
        <v>0</v>
      </c>
      <c r="AW97" s="25">
        <v>0</v>
      </c>
      <c r="AX97"/>
      <c r="AY97" s="27">
        <v>13425</v>
      </c>
      <c r="AZ97"/>
      <c r="BA97" s="25">
        <v>13425</v>
      </c>
      <c r="BB97" s="41">
        <v>0</v>
      </c>
      <c r="BC97" s="16"/>
    </row>
    <row r="98" spans="1:67" ht="15" outlineLevel="1">
      <c r="A98" s="110" t="s">
        <v>261</v>
      </c>
      <c r="B98"/>
      <c r="C98" s="25">
        <v>470599</v>
      </c>
      <c r="D98" s="25">
        <v>38371</v>
      </c>
      <c r="E98" s="25">
        <v>49748</v>
      </c>
      <c r="F98" s="25">
        <v>546929</v>
      </c>
      <c r="G98" s="25">
        <v>22318</v>
      </c>
      <c r="H98" s="25">
        <v>8472</v>
      </c>
      <c r="I98" s="25">
        <v>53530</v>
      </c>
      <c r="J98" s="25">
        <v>0</v>
      </c>
      <c r="K98" s="25">
        <v>0</v>
      </c>
      <c r="L98" s="25">
        <v>0</v>
      </c>
      <c r="M98" s="12">
        <v>0</v>
      </c>
      <c r="N98" s="25">
        <v>14409</v>
      </c>
      <c r="O98" s="25">
        <v>17044</v>
      </c>
      <c r="P98" s="25">
        <v>3430</v>
      </c>
      <c r="Q98" s="25">
        <v>125996</v>
      </c>
      <c r="R98" s="25">
        <v>930089</v>
      </c>
      <c r="S98" s="25">
        <v>464038</v>
      </c>
      <c r="T98" s="25">
        <v>795921</v>
      </c>
      <c r="U98" s="25">
        <v>456702</v>
      </c>
      <c r="V98" s="25">
        <v>106637</v>
      </c>
      <c r="W98" s="25">
        <v>1929260</v>
      </c>
      <c r="X98" s="25">
        <v>94368</v>
      </c>
      <c r="Y98" s="25">
        <v>56553</v>
      </c>
      <c r="Z98" s="27">
        <v>653738</v>
      </c>
      <c r="AA98" s="25">
        <v>83469</v>
      </c>
      <c r="AB98" s="25">
        <v>143306</v>
      </c>
      <c r="AC98" s="25">
        <v>384</v>
      </c>
      <c r="AD98" s="25">
        <v>0</v>
      </c>
      <c r="AE98" s="25">
        <v>149592</v>
      </c>
      <c r="AF98" s="25">
        <v>77318</v>
      </c>
      <c r="AG98" s="25">
        <v>0</v>
      </c>
      <c r="AH98" s="25">
        <v>0</v>
      </c>
      <c r="AI98" s="25">
        <v>1245</v>
      </c>
      <c r="AJ98" s="25">
        <v>9112</v>
      </c>
      <c r="AK98" s="25">
        <v>2683</v>
      </c>
      <c r="AL98" s="25">
        <v>0</v>
      </c>
      <c r="AM98" s="25">
        <v>0</v>
      </c>
      <c r="AN98" s="25">
        <v>0</v>
      </c>
      <c r="AO98" s="25">
        <v>0</v>
      </c>
      <c r="AP98" s="25">
        <v>1857628</v>
      </c>
      <c r="AQ98" s="25">
        <v>1211190</v>
      </c>
      <c r="AR98" s="25">
        <v>778150</v>
      </c>
      <c r="AS98" s="25">
        <v>279141</v>
      </c>
      <c r="AT98" s="25">
        <v>0</v>
      </c>
      <c r="AU98" s="25">
        <v>0</v>
      </c>
      <c r="AV98" s="25">
        <v>9925</v>
      </c>
      <c r="AW98" s="25">
        <v>55115</v>
      </c>
      <c r="AX98"/>
      <c r="AY98" s="27">
        <v>11496410</v>
      </c>
      <c r="AZ98"/>
      <c r="BA98" s="25">
        <v>11496410</v>
      </c>
      <c r="BB98" s="41">
        <v>0</v>
      </c>
      <c r="BC98" s="16"/>
    </row>
    <row r="99" spans="1:67" ht="15" outlineLevel="1">
      <c r="A99" s="110" t="s">
        <v>262</v>
      </c>
      <c r="B99"/>
      <c r="C99" s="25">
        <v>0</v>
      </c>
      <c r="D99" s="25">
        <v>0</v>
      </c>
      <c r="E99" s="25">
        <v>0</v>
      </c>
      <c r="F99" s="25">
        <v>0</v>
      </c>
      <c r="G99" s="25">
        <v>0</v>
      </c>
      <c r="H99" s="25">
        <v>0</v>
      </c>
      <c r="I99" s="25">
        <v>0</v>
      </c>
      <c r="J99" s="25">
        <v>0</v>
      </c>
      <c r="K99" s="25">
        <v>0</v>
      </c>
      <c r="L99" s="25">
        <v>0</v>
      </c>
      <c r="M99" s="12">
        <v>0</v>
      </c>
      <c r="N99" s="25">
        <v>0</v>
      </c>
      <c r="O99" s="25">
        <v>0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  <c r="Z99" s="27">
        <v>0</v>
      </c>
      <c r="AA99" s="25">
        <v>0</v>
      </c>
      <c r="AB99" s="25">
        <v>0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  <c r="AI99" s="25">
        <v>0</v>
      </c>
      <c r="AJ99" s="25">
        <v>0</v>
      </c>
      <c r="AK99" s="25">
        <v>0</v>
      </c>
      <c r="AL99" s="25">
        <v>0</v>
      </c>
      <c r="AM99" s="25">
        <v>0</v>
      </c>
      <c r="AN99" s="25">
        <v>0</v>
      </c>
      <c r="AO99" s="25">
        <v>0</v>
      </c>
      <c r="AP99" s="25">
        <v>0</v>
      </c>
      <c r="AQ99" s="25">
        <v>0</v>
      </c>
      <c r="AR99" s="25">
        <v>0</v>
      </c>
      <c r="AS99" s="25">
        <v>0</v>
      </c>
      <c r="AT99" s="25">
        <v>0</v>
      </c>
      <c r="AU99" s="25">
        <v>0</v>
      </c>
      <c r="AV99" s="25">
        <v>0</v>
      </c>
      <c r="AW99" s="25">
        <v>0</v>
      </c>
      <c r="AX99"/>
      <c r="AY99" s="27">
        <v>0</v>
      </c>
      <c r="AZ99"/>
      <c r="BA99" s="25">
        <v>0</v>
      </c>
      <c r="BB99" s="41">
        <v>0</v>
      </c>
      <c r="BC99" s="16"/>
    </row>
    <row r="100" spans="1:67" ht="15">
      <c r="A100" s="109" t="s">
        <v>263</v>
      </c>
      <c r="B100"/>
      <c r="C100" s="25">
        <v>470599</v>
      </c>
      <c r="D100" s="25">
        <v>38371</v>
      </c>
      <c r="E100" s="25">
        <v>49748</v>
      </c>
      <c r="F100" s="25">
        <v>548036</v>
      </c>
      <c r="G100" s="25">
        <v>22318</v>
      </c>
      <c r="H100" s="25">
        <v>8472</v>
      </c>
      <c r="I100" s="25">
        <v>53530</v>
      </c>
      <c r="J100" s="25">
        <v>0</v>
      </c>
      <c r="K100" s="25">
        <v>0</v>
      </c>
      <c r="L100" s="25">
        <v>0</v>
      </c>
      <c r="M100" s="25">
        <v>0</v>
      </c>
      <c r="N100" s="25">
        <v>14409</v>
      </c>
      <c r="O100" s="25">
        <v>17044</v>
      </c>
      <c r="P100" s="25">
        <v>3430</v>
      </c>
      <c r="Q100" s="25">
        <v>125996</v>
      </c>
      <c r="R100" s="25">
        <v>930089</v>
      </c>
      <c r="S100" s="25">
        <v>466423</v>
      </c>
      <c r="T100" s="25">
        <v>802734</v>
      </c>
      <c r="U100" s="25">
        <v>457393</v>
      </c>
      <c r="V100" s="25">
        <v>107164</v>
      </c>
      <c r="W100" s="25">
        <v>1931121</v>
      </c>
      <c r="X100" s="25">
        <v>94405</v>
      </c>
      <c r="Y100" s="25">
        <v>56557</v>
      </c>
      <c r="Z100" s="27">
        <v>653738</v>
      </c>
      <c r="AA100" s="25">
        <v>83469</v>
      </c>
      <c r="AB100" s="25">
        <v>143306</v>
      </c>
      <c r="AC100" s="25">
        <v>384</v>
      </c>
      <c r="AD100" s="25">
        <v>0</v>
      </c>
      <c r="AE100" s="25">
        <v>149592</v>
      </c>
      <c r="AF100" s="25">
        <v>77318</v>
      </c>
      <c r="AG100" s="25">
        <v>0</v>
      </c>
      <c r="AH100" s="25">
        <v>0</v>
      </c>
      <c r="AI100" s="25">
        <v>1245</v>
      </c>
      <c r="AJ100" s="25">
        <v>9112</v>
      </c>
      <c r="AK100" s="25">
        <v>2683</v>
      </c>
      <c r="AL100" s="25">
        <v>0</v>
      </c>
      <c r="AM100" s="25">
        <v>0</v>
      </c>
      <c r="AN100" s="25">
        <v>0</v>
      </c>
      <c r="AO100" s="25">
        <v>0</v>
      </c>
      <c r="AP100" s="25">
        <v>1857628</v>
      </c>
      <c r="AQ100" s="25">
        <v>1211190</v>
      </c>
      <c r="AR100" s="25">
        <v>778150</v>
      </c>
      <c r="AS100" s="25">
        <v>279141</v>
      </c>
      <c r="AT100" s="25">
        <v>0</v>
      </c>
      <c r="AU100" s="25">
        <v>0</v>
      </c>
      <c r="AV100" s="25">
        <v>9925</v>
      </c>
      <c r="AW100" s="25">
        <v>55115</v>
      </c>
      <c r="AX100" s="25">
        <v>0</v>
      </c>
      <c r="AY100" s="27">
        <v>11509835</v>
      </c>
      <c r="AZ100" s="27"/>
      <c r="BA100" s="27">
        <v>11509835</v>
      </c>
      <c r="BB100" s="41">
        <v>0</v>
      </c>
      <c r="BC100" s="16"/>
    </row>
    <row r="101" spans="1:67" ht="11.25" customHeight="1">
      <c r="A101"/>
      <c r="B101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12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7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/>
      <c r="AY101"/>
      <c r="AZ101"/>
      <c r="BA101" s="25"/>
      <c r="BB101" s="41">
        <v>0</v>
      </c>
      <c r="BC101" s="16"/>
    </row>
    <row r="102" spans="1:67" ht="15">
      <c r="A102" s="111" t="s">
        <v>505</v>
      </c>
      <c r="B102"/>
      <c r="C102" s="25">
        <v>0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4">
        <v>0</v>
      </c>
      <c r="N102" s="25">
        <v>0</v>
      </c>
      <c r="O102" s="25">
        <v>0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7">
        <v>0</v>
      </c>
      <c r="AA102" s="25">
        <v>0</v>
      </c>
      <c r="AB102" s="25">
        <v>0</v>
      </c>
      <c r="AC102" s="25">
        <v>0</v>
      </c>
      <c r="AD102" s="25">
        <v>0</v>
      </c>
      <c r="AE102" s="25">
        <v>0</v>
      </c>
      <c r="AF102" s="25">
        <v>0</v>
      </c>
      <c r="AG102" s="25">
        <v>0</v>
      </c>
      <c r="AH102" s="25">
        <v>0</v>
      </c>
      <c r="AI102" s="25">
        <v>0</v>
      </c>
      <c r="AJ102" s="25">
        <v>0</v>
      </c>
      <c r="AK102" s="25">
        <v>0</v>
      </c>
      <c r="AL102" s="25">
        <v>0</v>
      </c>
      <c r="AM102" s="25">
        <v>0</v>
      </c>
      <c r="AN102" s="25">
        <v>0</v>
      </c>
      <c r="AO102" s="25">
        <v>0</v>
      </c>
      <c r="AP102" s="25">
        <v>0</v>
      </c>
      <c r="AQ102" s="25">
        <v>0</v>
      </c>
      <c r="AR102" s="25">
        <v>0</v>
      </c>
      <c r="AS102" s="25">
        <v>0</v>
      </c>
      <c r="AT102" s="25">
        <v>0</v>
      </c>
      <c r="AU102" s="25">
        <v>0</v>
      </c>
      <c r="AV102" s="25">
        <v>0</v>
      </c>
      <c r="AW102" s="25">
        <v>0</v>
      </c>
      <c r="AX102"/>
      <c r="AY102" s="27">
        <v>0</v>
      </c>
      <c r="AZ102"/>
      <c r="BA102" s="25"/>
      <c r="BB102" s="41">
        <v>0</v>
      </c>
      <c r="BC102" s="16"/>
    </row>
    <row r="103" spans="1:67" ht="11.25" customHeight="1">
      <c r="A103"/>
      <c r="B103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7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/>
      <c r="AY103"/>
      <c r="AZ103"/>
      <c r="BA103" s="25"/>
      <c r="BB103" s="41">
        <v>0</v>
      </c>
      <c r="BC103" s="16"/>
    </row>
    <row r="104" spans="1:67" ht="15">
      <c r="A104" s="112" t="s">
        <v>506</v>
      </c>
      <c r="B104"/>
      <c r="C104" s="25">
        <v>4429973</v>
      </c>
      <c r="D104" s="25">
        <v>967469</v>
      </c>
      <c r="E104" s="25">
        <v>3445034</v>
      </c>
      <c r="F104" s="25">
        <v>6436412</v>
      </c>
      <c r="G104" s="25">
        <v>317690</v>
      </c>
      <c r="H104" s="25">
        <v>780293</v>
      </c>
      <c r="I104" s="25">
        <v>1223534</v>
      </c>
      <c r="J104" s="25">
        <v>557370</v>
      </c>
      <c r="K104" s="25">
        <v>1015125</v>
      </c>
      <c r="L104" s="25">
        <v>2562518</v>
      </c>
      <c r="M104" s="25">
        <v>236514</v>
      </c>
      <c r="N104" s="25">
        <v>610209</v>
      </c>
      <c r="O104" s="25">
        <v>525989</v>
      </c>
      <c r="P104" s="25">
        <v>84249</v>
      </c>
      <c r="Q104" s="25">
        <v>2700532</v>
      </c>
      <c r="R104" s="25">
        <v>930089</v>
      </c>
      <c r="S104" s="25">
        <v>9853797</v>
      </c>
      <c r="T104" s="25">
        <v>29888120</v>
      </c>
      <c r="U104" s="25">
        <v>2480549</v>
      </c>
      <c r="V104" s="25">
        <v>1536837</v>
      </c>
      <c r="W104" s="25">
        <v>14089838</v>
      </c>
      <c r="X104" s="25">
        <v>1373655</v>
      </c>
      <c r="Y104" s="25">
        <v>371957</v>
      </c>
      <c r="Z104" s="27">
        <v>52857950</v>
      </c>
      <c r="AA104" s="25">
        <v>3785221</v>
      </c>
      <c r="AB104" s="25">
        <v>12803139</v>
      </c>
      <c r="AC104" s="25">
        <v>18485</v>
      </c>
      <c r="AD104" s="25">
        <v>2233757</v>
      </c>
      <c r="AE104" s="25">
        <v>1093909</v>
      </c>
      <c r="AF104" s="25">
        <v>1279377</v>
      </c>
      <c r="AG104" s="25">
        <v>1896335</v>
      </c>
      <c r="AH104" s="25">
        <v>422883</v>
      </c>
      <c r="AI104" s="25">
        <v>211138</v>
      </c>
      <c r="AJ104" s="25">
        <v>719132</v>
      </c>
      <c r="AK104" s="25">
        <v>158167</v>
      </c>
      <c r="AL104" s="25">
        <v>192159</v>
      </c>
      <c r="AM104" s="25">
        <v>3577868</v>
      </c>
      <c r="AN104" s="25">
        <v>353024</v>
      </c>
      <c r="AO104" s="25">
        <v>21408</v>
      </c>
      <c r="AP104" s="25">
        <v>11337245</v>
      </c>
      <c r="AQ104" s="25">
        <v>7384378</v>
      </c>
      <c r="AR104" s="25">
        <v>4834225</v>
      </c>
      <c r="AS104" s="25">
        <v>3162986</v>
      </c>
      <c r="AT104" s="25">
        <v>57549</v>
      </c>
      <c r="AU104" s="25">
        <v>202276</v>
      </c>
      <c r="AV104" s="25">
        <v>460083</v>
      </c>
      <c r="AW104" s="25">
        <v>2312185</v>
      </c>
      <c r="AX104" s="25">
        <v>0</v>
      </c>
      <c r="AY104" s="27">
        <v>197792632</v>
      </c>
      <c r="AZ104" s="27"/>
      <c r="BA104" s="27">
        <v>197792632</v>
      </c>
      <c r="BB104" s="41">
        <v>0</v>
      </c>
      <c r="BC104" s="16"/>
    </row>
    <row r="105" spans="1:67" ht="11.25" customHeight="1">
      <c r="A105"/>
      <c r="B10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12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7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/>
      <c r="AY105"/>
      <c r="AZ105"/>
      <c r="BA105" s="25"/>
      <c r="BB105" s="41">
        <v>0</v>
      </c>
      <c r="BC105" s="16"/>
    </row>
    <row r="106" spans="1:67" ht="15">
      <c r="A106" s="113" t="s">
        <v>507</v>
      </c>
      <c r="B106"/>
      <c r="C106" s="25">
        <v>164324</v>
      </c>
      <c r="D106" s="25">
        <v>28916</v>
      </c>
      <c r="E106" s="25">
        <v>32570</v>
      </c>
      <c r="F106" s="25">
        <v>387388</v>
      </c>
      <c r="G106" s="25">
        <v>0</v>
      </c>
      <c r="H106" s="25">
        <v>3794</v>
      </c>
      <c r="I106" s="25">
        <v>0</v>
      </c>
      <c r="J106" s="25">
        <v>0</v>
      </c>
      <c r="K106" s="25">
        <v>6190</v>
      </c>
      <c r="L106" s="25">
        <v>22310</v>
      </c>
      <c r="M106" s="25">
        <v>1306</v>
      </c>
      <c r="N106" s="25">
        <v>3313</v>
      </c>
      <c r="O106" s="25">
        <v>2850</v>
      </c>
      <c r="P106" s="25">
        <v>468</v>
      </c>
      <c r="Q106" s="25">
        <v>5025</v>
      </c>
      <c r="R106" s="25">
        <v>5025</v>
      </c>
      <c r="S106" s="25">
        <v>1298090</v>
      </c>
      <c r="T106" s="25">
        <v>2734354</v>
      </c>
      <c r="U106" s="25">
        <v>111085</v>
      </c>
      <c r="V106" s="25">
        <v>43502</v>
      </c>
      <c r="W106" s="25">
        <v>81581</v>
      </c>
      <c r="X106" s="25">
        <v>1237</v>
      </c>
      <c r="Y106" s="25">
        <v>629</v>
      </c>
      <c r="Z106" s="27">
        <v>1589460</v>
      </c>
      <c r="AA106" s="25">
        <v>49896</v>
      </c>
      <c r="AB106" s="25">
        <v>82509</v>
      </c>
      <c r="AC106" s="25">
        <v>168</v>
      </c>
      <c r="AD106" s="25">
        <v>0</v>
      </c>
      <c r="AE106" s="25">
        <v>87833</v>
      </c>
      <c r="AF106" s="25">
        <v>0</v>
      </c>
      <c r="AG106" s="25">
        <v>58241</v>
      </c>
      <c r="AH106" s="25">
        <v>350</v>
      </c>
      <c r="AI106" s="25">
        <v>0</v>
      </c>
      <c r="AJ106" s="25">
        <v>4159</v>
      </c>
      <c r="AK106" s="25">
        <v>677</v>
      </c>
      <c r="AL106" s="25">
        <v>2131</v>
      </c>
      <c r="AM106" s="25">
        <v>-9239</v>
      </c>
      <c r="AN106" s="25">
        <v>-1311</v>
      </c>
      <c r="AO106" s="25">
        <v>-228</v>
      </c>
      <c r="AP106" s="25">
        <v>460575</v>
      </c>
      <c r="AQ106" s="25">
        <v>39887</v>
      </c>
      <c r="AR106" s="25">
        <v>-69918</v>
      </c>
      <c r="AS106" s="25">
        <v>-107026</v>
      </c>
      <c r="AT106" s="25">
        <v>0</v>
      </c>
      <c r="AU106" s="25">
        <v>0</v>
      </c>
      <c r="AV106" s="25">
        <v>12709</v>
      </c>
      <c r="AW106" s="25">
        <v>14351</v>
      </c>
      <c r="AX106"/>
      <c r="AY106"/>
      <c r="AZ106"/>
      <c r="BA106" s="25"/>
      <c r="BB106" s="41">
        <v>0</v>
      </c>
      <c r="BC106" s="16"/>
    </row>
    <row r="107" spans="1:67" ht="11.25" customHeight="1">
      <c r="A107"/>
      <c r="B107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7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/>
      <c r="AY107"/>
      <c r="AZ107"/>
      <c r="BA107" s="25"/>
      <c r="BB107" s="41">
        <v>0</v>
      </c>
      <c r="BC107" s="16"/>
    </row>
    <row r="108" spans="1:67" ht="15">
      <c r="A108" s="114" t="s">
        <v>266</v>
      </c>
      <c r="B108"/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4">
        <v>0</v>
      </c>
      <c r="N108" s="25">
        <v>0</v>
      </c>
      <c r="O108" s="25">
        <v>0</v>
      </c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7">
        <v>1321467</v>
      </c>
      <c r="AA108" s="25">
        <v>27714</v>
      </c>
      <c r="AB108" s="25">
        <v>0</v>
      </c>
      <c r="AC108" s="25">
        <v>108</v>
      </c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5">
        <v>0</v>
      </c>
      <c r="AJ108" s="25">
        <v>0</v>
      </c>
      <c r="AK108" s="25">
        <v>0</v>
      </c>
      <c r="AL108" s="25">
        <v>0</v>
      </c>
      <c r="AM108" s="25">
        <v>0</v>
      </c>
      <c r="AN108" s="25">
        <v>0</v>
      </c>
      <c r="AO108" s="25">
        <v>0</v>
      </c>
      <c r="AP108" s="25">
        <v>0</v>
      </c>
      <c r="AQ108" s="25">
        <v>0</v>
      </c>
      <c r="AR108" s="25">
        <v>0</v>
      </c>
      <c r="AS108" s="25">
        <v>0</v>
      </c>
      <c r="AT108" s="25">
        <v>0</v>
      </c>
      <c r="AU108" s="25">
        <v>0</v>
      </c>
      <c r="AV108" s="25">
        <v>0</v>
      </c>
      <c r="AW108" s="25">
        <v>0</v>
      </c>
      <c r="AX108"/>
      <c r="AY108" s="27">
        <v>1349289</v>
      </c>
      <c r="AZ108" s="27"/>
      <c r="BA108" s="27">
        <v>1349289</v>
      </c>
      <c r="BB108" s="41">
        <v>0</v>
      </c>
      <c r="BC108" s="16"/>
    </row>
    <row r="109" spans="1:67" ht="11.25" customHeight="1">
      <c r="A109"/>
      <c r="B109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7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/>
      <c r="AY109"/>
      <c r="AZ109"/>
      <c r="BA109" s="25"/>
      <c r="BB109" s="41">
        <v>0</v>
      </c>
      <c r="BC109" s="16"/>
    </row>
    <row r="110" spans="1:67" ht="15">
      <c r="A110" s="116" t="s">
        <v>267</v>
      </c>
      <c r="B110"/>
      <c r="C110" s="25"/>
      <c r="D110" s="25"/>
      <c r="E110" s="25"/>
      <c r="F110" s="25"/>
      <c r="G110" s="25">
        <v>0</v>
      </c>
      <c r="H110" s="25"/>
      <c r="I110" s="25"/>
      <c r="J110" s="25"/>
      <c r="K110" s="25"/>
      <c r="L110" s="25"/>
      <c r="M110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7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/>
      <c r="AY110"/>
      <c r="AZ110"/>
      <c r="BA110" s="25"/>
      <c r="BB110" s="41">
        <v>0</v>
      </c>
      <c r="BC110" s="16"/>
    </row>
    <row r="111" spans="1:67" ht="15" outlineLevel="1">
      <c r="A111" s="115" t="s">
        <v>268</v>
      </c>
      <c r="B111"/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4">
        <v>0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7">
        <v>0</v>
      </c>
      <c r="AA111" s="25">
        <v>0</v>
      </c>
      <c r="AB111" s="25">
        <v>0</v>
      </c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  <c r="AK111" s="25">
        <v>0</v>
      </c>
      <c r="AL111" s="25">
        <v>0</v>
      </c>
      <c r="AM111" s="25">
        <v>-9239</v>
      </c>
      <c r="AN111" s="25">
        <v>-1311</v>
      </c>
      <c r="AO111" s="25">
        <v>-228</v>
      </c>
      <c r="AP111" s="25">
        <v>256540</v>
      </c>
      <c r="AQ111" s="25">
        <v>-29347</v>
      </c>
      <c r="AR111" s="25">
        <v>-104290</v>
      </c>
      <c r="AS111" s="25">
        <v>-128250</v>
      </c>
      <c r="AT111" s="25">
        <v>0</v>
      </c>
      <c r="AU111" s="25">
        <v>0</v>
      </c>
      <c r="AV111" s="25">
        <v>0</v>
      </c>
      <c r="AW111" s="25">
        <v>0</v>
      </c>
      <c r="AX111"/>
      <c r="AY111" s="27">
        <v>-16125</v>
      </c>
      <c r="AZ111"/>
      <c r="BA111" s="25">
        <v>-16125</v>
      </c>
      <c r="BB111" s="41">
        <v>0</v>
      </c>
      <c r="BC111" s="16"/>
    </row>
    <row r="112" spans="1:67" ht="15" outlineLevel="1">
      <c r="A112" s="115" t="s">
        <v>269</v>
      </c>
      <c r="B112"/>
      <c r="C112" s="25">
        <v>130533</v>
      </c>
      <c r="D112" s="25">
        <v>20743</v>
      </c>
      <c r="E112" s="25">
        <v>0</v>
      </c>
      <c r="F112" s="25">
        <v>376516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4">
        <v>0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7">
        <v>0</v>
      </c>
      <c r="AA112" s="25">
        <v>0</v>
      </c>
      <c r="AB112" s="25">
        <v>0</v>
      </c>
      <c r="AC112" s="25">
        <v>0</v>
      </c>
      <c r="AD112" s="25">
        <v>0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  <c r="AJ112" s="25">
        <v>0</v>
      </c>
      <c r="AK112" s="25">
        <v>0</v>
      </c>
      <c r="AL112" s="25">
        <v>0</v>
      </c>
      <c r="AM112" s="25">
        <v>0</v>
      </c>
      <c r="AN112" s="25">
        <v>0</v>
      </c>
      <c r="AO112" s="25">
        <v>0</v>
      </c>
      <c r="AP112" s="25">
        <v>0</v>
      </c>
      <c r="AQ112" s="25">
        <v>0</v>
      </c>
      <c r="AR112" s="25">
        <v>0</v>
      </c>
      <c r="AS112" s="25">
        <v>0</v>
      </c>
      <c r="AT112" s="25">
        <v>0</v>
      </c>
      <c r="AU112" s="25">
        <v>0</v>
      </c>
      <c r="AV112" s="25">
        <v>0</v>
      </c>
      <c r="AW112" s="25">
        <v>0</v>
      </c>
      <c r="AX112"/>
      <c r="AY112" s="27">
        <v>527792</v>
      </c>
      <c r="AZ112"/>
      <c r="BA112" s="25">
        <v>527792</v>
      </c>
      <c r="BB112" s="41">
        <v>0</v>
      </c>
      <c r="BC112"/>
      <c r="BD112"/>
      <c r="BE112"/>
      <c r="BF112"/>
      <c r="BG112"/>
      <c r="BH112"/>
      <c r="BI112"/>
      <c r="BJ112"/>
      <c r="BK112"/>
      <c r="BL112"/>
      <c r="BM112"/>
      <c r="BN112"/>
      <c r="BO112"/>
    </row>
    <row r="113" spans="1:67" ht="15" outlineLevel="1">
      <c r="A113" s="115" t="s">
        <v>270</v>
      </c>
      <c r="B113"/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4">
        <v>0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7">
        <v>0</v>
      </c>
      <c r="AA113" s="25">
        <v>0</v>
      </c>
      <c r="AB113" s="25">
        <v>0</v>
      </c>
      <c r="AC113" s="25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0</v>
      </c>
      <c r="AK113" s="25">
        <v>0</v>
      </c>
      <c r="AL113" s="25">
        <v>0</v>
      </c>
      <c r="AM113" s="25">
        <v>0</v>
      </c>
      <c r="AN113" s="25">
        <v>0</v>
      </c>
      <c r="AO113" s="25">
        <v>0</v>
      </c>
      <c r="AP113" s="25">
        <v>0</v>
      </c>
      <c r="AQ113" s="25">
        <v>0</v>
      </c>
      <c r="AR113" s="25">
        <v>0</v>
      </c>
      <c r="AS113" s="25">
        <v>0</v>
      </c>
      <c r="AT113" s="25">
        <v>0</v>
      </c>
      <c r="AU113" s="25">
        <v>0</v>
      </c>
      <c r="AV113" s="25">
        <v>0</v>
      </c>
      <c r="AW113" s="25">
        <v>0</v>
      </c>
      <c r="AX113"/>
      <c r="AY113" s="27">
        <v>0</v>
      </c>
      <c r="AZ113"/>
      <c r="BA113" s="25">
        <v>0</v>
      </c>
      <c r="BB113" s="41">
        <v>0</v>
      </c>
      <c r="BC113"/>
      <c r="BD113"/>
      <c r="BE113"/>
      <c r="BF113"/>
      <c r="BG113"/>
      <c r="BH113"/>
      <c r="BI113"/>
      <c r="BJ113"/>
      <c r="BK113"/>
      <c r="BL113"/>
      <c r="BM113"/>
      <c r="BN113"/>
      <c r="BO113"/>
    </row>
    <row r="114" spans="1:67" ht="15" outlineLevel="1">
      <c r="A114" s="115" t="s">
        <v>271</v>
      </c>
      <c r="B114"/>
      <c r="C114" s="25">
        <v>33791</v>
      </c>
      <c r="D114" s="25">
        <v>8173</v>
      </c>
      <c r="E114" s="25">
        <v>32570</v>
      </c>
      <c r="F114" s="25">
        <v>10872</v>
      </c>
      <c r="G114" s="25">
        <v>0</v>
      </c>
      <c r="H114" s="25">
        <v>3794</v>
      </c>
      <c r="I114" s="25">
        <v>0</v>
      </c>
      <c r="J114" s="25">
        <v>0</v>
      </c>
      <c r="K114" s="25">
        <v>6190</v>
      </c>
      <c r="L114" s="25">
        <v>22310</v>
      </c>
      <c r="M114" s="24">
        <v>1306</v>
      </c>
      <c r="N114" s="25">
        <v>3313</v>
      </c>
      <c r="O114" s="25">
        <v>2850</v>
      </c>
      <c r="P114" s="25">
        <v>468</v>
      </c>
      <c r="Q114" s="25">
        <v>14581</v>
      </c>
      <c r="R114" s="25">
        <v>5025</v>
      </c>
      <c r="S114" s="25">
        <v>1298090</v>
      </c>
      <c r="T114" s="25">
        <v>2734354</v>
      </c>
      <c r="U114" s="25">
        <v>111085</v>
      </c>
      <c r="V114" s="25">
        <v>43502</v>
      </c>
      <c r="W114" s="25">
        <v>81581</v>
      </c>
      <c r="X114" s="25">
        <v>1237</v>
      </c>
      <c r="Y114" s="25">
        <v>629</v>
      </c>
      <c r="Z114" s="27">
        <v>267993</v>
      </c>
      <c r="AA114" s="25">
        <v>22182</v>
      </c>
      <c r="AB114" s="25">
        <v>82509</v>
      </c>
      <c r="AC114" s="25">
        <v>60</v>
      </c>
      <c r="AD114" s="25">
        <v>0</v>
      </c>
      <c r="AE114" s="25">
        <v>87833</v>
      </c>
      <c r="AF114" s="25">
        <v>0</v>
      </c>
      <c r="AG114" s="25">
        <v>58241</v>
      </c>
      <c r="AH114" s="25">
        <v>350</v>
      </c>
      <c r="AI114" s="25">
        <v>0</v>
      </c>
      <c r="AJ114" s="25">
        <v>4159</v>
      </c>
      <c r="AK114" s="25">
        <v>677</v>
      </c>
      <c r="AL114" s="25">
        <v>2131</v>
      </c>
      <c r="AM114" s="25">
        <v>0</v>
      </c>
      <c r="AN114" s="25">
        <v>0</v>
      </c>
      <c r="AO114" s="25">
        <v>0</v>
      </c>
      <c r="AP114" s="25">
        <v>129441</v>
      </c>
      <c r="AQ114" s="25">
        <v>69234</v>
      </c>
      <c r="AR114" s="25">
        <v>34372</v>
      </c>
      <c r="AS114" s="25">
        <v>21224</v>
      </c>
      <c r="AT114" s="25">
        <v>0</v>
      </c>
      <c r="AU114" s="25">
        <v>0</v>
      </c>
      <c r="AV114" s="25">
        <v>12709</v>
      </c>
      <c r="AW114" s="25">
        <v>14351</v>
      </c>
      <c r="AX114"/>
      <c r="AY114" s="27">
        <v>5223187</v>
      </c>
      <c r="AZ114"/>
      <c r="BA114" s="25">
        <v>5223187</v>
      </c>
      <c r="BB114" s="41">
        <v>0</v>
      </c>
      <c r="BC114"/>
      <c r="BD114"/>
      <c r="BE114"/>
      <c r="BF114"/>
      <c r="BG114"/>
      <c r="BH114"/>
      <c r="BI114"/>
      <c r="BJ114"/>
      <c r="BK114"/>
      <c r="BL114"/>
      <c r="BM114"/>
      <c r="BN114"/>
      <c r="BO114"/>
    </row>
    <row r="115" spans="1:67" ht="15" outlineLevel="1">
      <c r="A115" s="116" t="s">
        <v>272</v>
      </c>
      <c r="B115"/>
      <c r="C115" s="25">
        <v>164324</v>
      </c>
      <c r="D115" s="25">
        <v>28916</v>
      </c>
      <c r="E115" s="25">
        <v>32570</v>
      </c>
      <c r="F115" s="25">
        <v>387388</v>
      </c>
      <c r="G115" s="25">
        <v>0</v>
      </c>
      <c r="H115" s="25">
        <v>3794</v>
      </c>
      <c r="I115" s="25">
        <v>0</v>
      </c>
      <c r="J115" s="25">
        <v>0</v>
      </c>
      <c r="K115" s="25">
        <v>6190</v>
      </c>
      <c r="L115" s="25">
        <v>22310</v>
      </c>
      <c r="M115" s="25">
        <v>1306</v>
      </c>
      <c r="N115" s="25">
        <v>3313</v>
      </c>
      <c r="O115" s="25">
        <v>2850</v>
      </c>
      <c r="P115" s="25">
        <v>468</v>
      </c>
      <c r="Q115" s="25">
        <v>14581</v>
      </c>
      <c r="R115" s="25">
        <v>5025</v>
      </c>
      <c r="S115" s="25">
        <v>1298090</v>
      </c>
      <c r="T115" s="25">
        <v>2734354</v>
      </c>
      <c r="U115" s="25">
        <v>111085</v>
      </c>
      <c r="V115" s="25">
        <v>43502</v>
      </c>
      <c r="W115" s="25">
        <v>81581</v>
      </c>
      <c r="X115" s="25">
        <v>1237</v>
      </c>
      <c r="Y115" s="25">
        <v>629</v>
      </c>
      <c r="Z115" s="27">
        <v>267993</v>
      </c>
      <c r="AA115" s="25">
        <v>22182</v>
      </c>
      <c r="AB115" s="25">
        <v>82509</v>
      </c>
      <c r="AC115" s="25">
        <v>60</v>
      </c>
      <c r="AD115" s="25">
        <v>0</v>
      </c>
      <c r="AE115" s="25">
        <v>87833</v>
      </c>
      <c r="AF115" s="25">
        <v>0</v>
      </c>
      <c r="AG115" s="25">
        <v>58241</v>
      </c>
      <c r="AH115" s="25">
        <v>350</v>
      </c>
      <c r="AI115" s="25">
        <v>0</v>
      </c>
      <c r="AJ115" s="25">
        <v>4159</v>
      </c>
      <c r="AK115" s="25">
        <v>677</v>
      </c>
      <c r="AL115" s="25">
        <v>2131</v>
      </c>
      <c r="AM115" s="25">
        <v>-9239</v>
      </c>
      <c r="AN115" s="25">
        <v>-1311</v>
      </c>
      <c r="AO115" s="25">
        <v>-228</v>
      </c>
      <c r="AP115" s="25">
        <v>385981</v>
      </c>
      <c r="AQ115" s="25">
        <v>39887</v>
      </c>
      <c r="AR115" s="25">
        <v>-69918</v>
      </c>
      <c r="AS115" s="25">
        <v>-107026</v>
      </c>
      <c r="AT115" s="25">
        <v>0</v>
      </c>
      <c r="AU115" s="25">
        <v>0</v>
      </c>
      <c r="AV115" s="25">
        <v>12709</v>
      </c>
      <c r="AW115" s="25">
        <v>14351</v>
      </c>
      <c r="AX115" s="25">
        <v>0</v>
      </c>
      <c r="AY115" s="27">
        <v>5734854</v>
      </c>
      <c r="AZ115" s="27"/>
      <c r="BA115" s="27">
        <v>5734854</v>
      </c>
      <c r="BB115" s="41">
        <v>0</v>
      </c>
      <c r="BC115"/>
      <c r="BD115"/>
      <c r="BE115"/>
      <c r="BF115"/>
      <c r="BG115"/>
      <c r="BH115"/>
      <c r="BI115"/>
      <c r="BJ115"/>
      <c r="BK115"/>
      <c r="BL115"/>
      <c r="BM115"/>
      <c r="BN115"/>
      <c r="BO115"/>
    </row>
    <row r="116" spans="1:67" ht="11.25" customHeight="1">
      <c r="A116"/>
      <c r="B116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7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/>
      <c r="AY116"/>
      <c r="AZ116"/>
      <c r="BA116" s="25"/>
      <c r="BB116" s="41">
        <v>0</v>
      </c>
      <c r="BC116"/>
      <c r="BD116"/>
      <c r="BE116"/>
      <c r="BF116"/>
      <c r="BG116"/>
      <c r="BH116"/>
      <c r="BI116"/>
      <c r="BJ116"/>
      <c r="BK116"/>
      <c r="BL116"/>
      <c r="BM116"/>
      <c r="BN116"/>
      <c r="BO116"/>
    </row>
    <row r="117" spans="1:67" ht="15">
      <c r="A117" s="117" t="s">
        <v>508</v>
      </c>
      <c r="B117"/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4">
        <v>0</v>
      </c>
      <c r="N117" s="25">
        <v>0</v>
      </c>
      <c r="O117" s="25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7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  <c r="AK117" s="25">
        <v>0</v>
      </c>
      <c r="AL117" s="25">
        <v>0</v>
      </c>
      <c r="AM117" s="25">
        <v>0</v>
      </c>
      <c r="AN117" s="25">
        <v>0</v>
      </c>
      <c r="AO117" s="25">
        <v>0</v>
      </c>
      <c r="AP117" s="25">
        <v>74594</v>
      </c>
      <c r="AQ117" s="25">
        <v>0</v>
      </c>
      <c r="AR117" s="25">
        <v>0</v>
      </c>
      <c r="AS117" s="25">
        <v>0</v>
      </c>
      <c r="AT117" s="25">
        <v>0</v>
      </c>
      <c r="AU117" s="25">
        <v>0</v>
      </c>
      <c r="AV117" s="25">
        <v>0</v>
      </c>
      <c r="AW117" s="25">
        <v>0</v>
      </c>
      <c r="AX117"/>
      <c r="AY117" s="27">
        <v>74594</v>
      </c>
      <c r="AZ117" s="27"/>
      <c r="BA117" s="27">
        <v>74594</v>
      </c>
      <c r="BB117" s="41">
        <v>0</v>
      </c>
      <c r="BC117"/>
      <c r="BD117"/>
      <c r="BE117"/>
      <c r="BF117"/>
      <c r="BG117"/>
      <c r="BH117"/>
      <c r="BI117"/>
      <c r="BJ117"/>
      <c r="BK117"/>
      <c r="BL117"/>
      <c r="BM117"/>
      <c r="BN117"/>
      <c r="BO117"/>
    </row>
    <row r="118" spans="1:67" ht="11.25" customHeight="1">
      <c r="A118"/>
      <c r="B11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7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/>
      <c r="AY118"/>
      <c r="AZ118"/>
      <c r="BA118" s="25"/>
      <c r="BB118" s="41">
        <v>0</v>
      </c>
      <c r="BC118"/>
      <c r="BD118"/>
      <c r="BE118"/>
      <c r="BF118"/>
      <c r="BG118"/>
      <c r="BH118"/>
      <c r="BI118"/>
      <c r="BJ118"/>
      <c r="BK118"/>
      <c r="BL118"/>
      <c r="BM118"/>
      <c r="BN118"/>
      <c r="BO118"/>
    </row>
    <row r="119" spans="1:67" ht="15">
      <c r="A119" s="118" t="s">
        <v>509</v>
      </c>
      <c r="B119"/>
      <c r="C119" s="25">
        <v>164324</v>
      </c>
      <c r="D119" s="25">
        <v>28916</v>
      </c>
      <c r="E119" s="25">
        <v>32570</v>
      </c>
      <c r="F119" s="25">
        <v>387388</v>
      </c>
      <c r="G119" s="25">
        <v>0</v>
      </c>
      <c r="H119" s="25">
        <v>3794</v>
      </c>
      <c r="I119" s="25">
        <v>0</v>
      </c>
      <c r="J119" s="25">
        <v>0</v>
      </c>
      <c r="K119" s="25">
        <v>6190</v>
      </c>
      <c r="L119" s="25">
        <v>22310</v>
      </c>
      <c r="M119" s="25">
        <v>1306</v>
      </c>
      <c r="N119" s="25">
        <v>3313</v>
      </c>
      <c r="O119" s="25">
        <v>2850</v>
      </c>
      <c r="P119" s="25">
        <v>468</v>
      </c>
      <c r="Q119" s="25">
        <v>14581</v>
      </c>
      <c r="R119" s="25">
        <v>5025</v>
      </c>
      <c r="S119" s="25">
        <v>1298090</v>
      </c>
      <c r="T119" s="25">
        <v>2734354</v>
      </c>
      <c r="U119" s="25">
        <v>111085</v>
      </c>
      <c r="V119" s="25">
        <v>43502</v>
      </c>
      <c r="W119" s="25">
        <v>81581</v>
      </c>
      <c r="X119" s="25">
        <v>1237</v>
      </c>
      <c r="Y119" s="25">
        <v>629</v>
      </c>
      <c r="Z119" s="27">
        <v>1589460</v>
      </c>
      <c r="AA119" s="25">
        <v>49896</v>
      </c>
      <c r="AB119" s="25">
        <v>82509</v>
      </c>
      <c r="AC119" s="25">
        <v>168</v>
      </c>
      <c r="AD119" s="25">
        <v>0</v>
      </c>
      <c r="AE119" s="25">
        <v>87833</v>
      </c>
      <c r="AF119" s="25">
        <v>0</v>
      </c>
      <c r="AG119" s="25">
        <v>58241</v>
      </c>
      <c r="AH119" s="25">
        <v>350</v>
      </c>
      <c r="AI119" s="25">
        <v>0</v>
      </c>
      <c r="AJ119" s="25">
        <v>4159</v>
      </c>
      <c r="AK119" s="25">
        <v>677</v>
      </c>
      <c r="AL119" s="25">
        <v>2131</v>
      </c>
      <c r="AM119" s="25">
        <v>-9239</v>
      </c>
      <c r="AN119" s="25">
        <v>-1311</v>
      </c>
      <c r="AO119" s="25">
        <v>-228</v>
      </c>
      <c r="AP119" s="25">
        <v>460575</v>
      </c>
      <c r="AQ119" s="25">
        <v>39887</v>
      </c>
      <c r="AR119" s="25">
        <v>-69918</v>
      </c>
      <c r="AS119" s="25">
        <v>-107026</v>
      </c>
      <c r="AT119" s="25">
        <v>0</v>
      </c>
      <c r="AU119" s="25">
        <v>0</v>
      </c>
      <c r="AV119" s="25">
        <v>12709</v>
      </c>
      <c r="AW119" s="25">
        <v>14351</v>
      </c>
      <c r="AX119" s="25">
        <v>0</v>
      </c>
      <c r="AY119" s="27">
        <v>7158737</v>
      </c>
      <c r="AZ119" s="27"/>
      <c r="BA119" s="27">
        <v>7158737</v>
      </c>
      <c r="BB119" s="41">
        <v>0</v>
      </c>
      <c r="BC119"/>
      <c r="BD119"/>
      <c r="BE119"/>
      <c r="BF119"/>
      <c r="BG119"/>
      <c r="BH119"/>
      <c r="BI119"/>
      <c r="BJ119"/>
      <c r="BK119"/>
      <c r="BL119"/>
      <c r="BM119"/>
      <c r="BN119"/>
      <c r="BO119"/>
    </row>
    <row r="120" spans="1:67" ht="11.25" customHeight="1">
      <c r="A120"/>
      <c r="B120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7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/>
      <c r="AY120"/>
      <c r="AZ120"/>
      <c r="BA120" s="25"/>
      <c r="BB120" s="41">
        <v>0</v>
      </c>
      <c r="BC120"/>
      <c r="BD120"/>
      <c r="BE120"/>
      <c r="BF120"/>
      <c r="BG120"/>
      <c r="BH120"/>
      <c r="BI120"/>
      <c r="BJ120"/>
      <c r="BK120"/>
      <c r="BL120"/>
      <c r="BM120"/>
      <c r="BN120"/>
      <c r="BO120"/>
    </row>
    <row r="121" spans="1:67" ht="15">
      <c r="A121" s="119" t="s">
        <v>502</v>
      </c>
      <c r="B121" s="54"/>
      <c r="C121" s="32">
        <v>4265649</v>
      </c>
      <c r="D121" s="32">
        <v>938553</v>
      </c>
      <c r="E121" s="32">
        <v>3412464</v>
      </c>
      <c r="F121" s="32">
        <v>6049024</v>
      </c>
      <c r="G121" s="32">
        <v>317690</v>
      </c>
      <c r="H121" s="32">
        <v>776499</v>
      </c>
      <c r="I121" s="32">
        <v>1223534</v>
      </c>
      <c r="J121" s="32">
        <v>557370</v>
      </c>
      <c r="K121" s="32">
        <v>1008935</v>
      </c>
      <c r="L121" s="32">
        <v>2540208</v>
      </c>
      <c r="M121" s="32">
        <v>235208</v>
      </c>
      <c r="N121" s="32">
        <v>606896</v>
      </c>
      <c r="O121" s="32">
        <v>523139</v>
      </c>
      <c r="P121" s="32">
        <v>83781</v>
      </c>
      <c r="Q121" s="32">
        <v>2685951</v>
      </c>
      <c r="R121" s="32">
        <v>925064</v>
      </c>
      <c r="S121" s="32">
        <v>8555707</v>
      </c>
      <c r="T121" s="32">
        <v>27153766</v>
      </c>
      <c r="U121" s="32">
        <v>2369464</v>
      </c>
      <c r="V121" s="32">
        <v>1493335</v>
      </c>
      <c r="W121" s="32">
        <v>14008257</v>
      </c>
      <c r="X121" s="32">
        <v>1372418</v>
      </c>
      <c r="Y121" s="32">
        <v>371328</v>
      </c>
      <c r="Z121" s="28">
        <v>51268490</v>
      </c>
      <c r="AA121" s="32">
        <v>3735325</v>
      </c>
      <c r="AB121" s="32">
        <v>12720630</v>
      </c>
      <c r="AC121" s="32">
        <v>18317</v>
      </c>
      <c r="AD121" s="32">
        <v>2233757</v>
      </c>
      <c r="AE121" s="32">
        <v>1006076</v>
      </c>
      <c r="AF121" s="32">
        <v>1279377</v>
      </c>
      <c r="AG121" s="32">
        <v>1838094</v>
      </c>
      <c r="AH121" s="32">
        <v>422533</v>
      </c>
      <c r="AI121" s="32">
        <v>211138</v>
      </c>
      <c r="AJ121" s="32">
        <v>714973</v>
      </c>
      <c r="AK121" s="32">
        <v>157490</v>
      </c>
      <c r="AL121" s="32">
        <v>190028</v>
      </c>
      <c r="AM121" s="32">
        <v>3587107</v>
      </c>
      <c r="AN121" s="32">
        <v>354335</v>
      </c>
      <c r="AO121" s="32">
        <v>21636</v>
      </c>
      <c r="AP121" s="32">
        <v>10876670</v>
      </c>
      <c r="AQ121" s="32">
        <v>7344491</v>
      </c>
      <c r="AR121" s="32">
        <v>4904143</v>
      </c>
      <c r="AS121" s="32">
        <v>3270012</v>
      </c>
      <c r="AT121" s="32">
        <v>57549</v>
      </c>
      <c r="AU121" s="32">
        <v>202276</v>
      </c>
      <c r="AV121" s="32">
        <v>447374</v>
      </c>
      <c r="AW121" s="32">
        <v>2297834</v>
      </c>
      <c r="AX121" s="32">
        <v>0</v>
      </c>
      <c r="AY121" s="28">
        <v>190633895</v>
      </c>
      <c r="AZ121" s="28"/>
      <c r="BA121" s="28">
        <v>190633895</v>
      </c>
      <c r="BB121" s="41">
        <v>0</v>
      </c>
      <c r="BC121" s="54"/>
      <c r="BD121" s="141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</row>
    <row r="122" spans="1:67" ht="11.25" customHeight="1">
      <c r="A122" s="119"/>
      <c r="B122" s="54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28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41"/>
      <c r="BC122" s="54"/>
      <c r="BD122" s="141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</row>
    <row r="123" spans="1:67" ht="13.5" customHeight="1">
      <c r="A123" s="120" t="s">
        <v>510</v>
      </c>
      <c r="B123" s="54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28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28"/>
      <c r="AZ123" s="32"/>
      <c r="BA123" s="32"/>
      <c r="BB123" s="41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</row>
    <row r="124" spans="1:67" ht="15" outlineLevel="1">
      <c r="A124" s="121" t="s">
        <v>277</v>
      </c>
      <c r="B124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12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7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/>
      <c r="AY124"/>
      <c r="AZ124"/>
      <c r="BA124" s="25"/>
      <c r="BB124" s="41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</row>
    <row r="125" spans="1:67" ht="15" outlineLevel="1">
      <c r="A125" s="122" t="s">
        <v>278</v>
      </c>
      <c r="B125"/>
      <c r="C125" s="25">
        <v>207360</v>
      </c>
      <c r="D125" s="25">
        <v>75559</v>
      </c>
      <c r="E125" s="25">
        <v>782686</v>
      </c>
      <c r="F125" s="25">
        <v>357165</v>
      </c>
      <c r="G125" s="25">
        <v>101220</v>
      </c>
      <c r="H125" s="25">
        <v>71369</v>
      </c>
      <c r="I125" s="25">
        <v>68367</v>
      </c>
      <c r="J125" s="25">
        <v>36129</v>
      </c>
      <c r="K125" s="25">
        <v>31641</v>
      </c>
      <c r="L125" s="25">
        <v>185294</v>
      </c>
      <c r="M125" s="25">
        <v>-42385</v>
      </c>
      <c r="N125" s="25">
        <v>44380</v>
      </c>
      <c r="O125" s="25">
        <v>39917</v>
      </c>
      <c r="P125" s="25">
        <v>15788</v>
      </c>
      <c r="Q125" s="25">
        <v>182450</v>
      </c>
      <c r="R125" s="25">
        <v>61863</v>
      </c>
      <c r="S125" s="25">
        <v>-579716</v>
      </c>
      <c r="T125" s="25">
        <v>-797593</v>
      </c>
      <c r="U125" s="25">
        <v>-152791</v>
      </c>
      <c r="V125" s="25">
        <v>-279066</v>
      </c>
      <c r="W125" s="25">
        <v>4676246</v>
      </c>
      <c r="X125" s="25">
        <v>643305</v>
      </c>
      <c r="Y125" s="25">
        <v>314251</v>
      </c>
      <c r="Z125" s="27">
        <v>2548894</v>
      </c>
      <c r="AA125" s="25">
        <v>448935</v>
      </c>
      <c r="AB125" s="25">
        <v>1074192</v>
      </c>
      <c r="AC125" s="25">
        <v>5638</v>
      </c>
      <c r="AD125" s="25">
        <v>219764</v>
      </c>
      <c r="AE125" s="25">
        <v>63141</v>
      </c>
      <c r="AF125" s="25">
        <v>-6613</v>
      </c>
      <c r="AG125" s="25">
        <v>-104625</v>
      </c>
      <c r="AH125" s="25">
        <v>-3658</v>
      </c>
      <c r="AI125" s="25">
        <v>26635</v>
      </c>
      <c r="AJ125" s="25">
        <v>42030</v>
      </c>
      <c r="AK125" s="25">
        <v>22158</v>
      </c>
      <c r="AL125" s="25">
        <v>30428</v>
      </c>
      <c r="AM125" s="25">
        <v>580056</v>
      </c>
      <c r="AN125" s="25">
        <v>72221</v>
      </c>
      <c r="AO125" s="25">
        <v>11536</v>
      </c>
      <c r="AP125" s="25">
        <v>504624</v>
      </c>
      <c r="AQ125" s="25">
        <v>558228</v>
      </c>
      <c r="AR125" s="25">
        <v>535102</v>
      </c>
      <c r="AS125" s="25">
        <v>1182863</v>
      </c>
      <c r="AT125" s="25">
        <v>7937</v>
      </c>
      <c r="AU125" s="25">
        <v>19482</v>
      </c>
      <c r="AV125" s="25">
        <v>20677</v>
      </c>
      <c r="AW125" s="25">
        <v>77341</v>
      </c>
      <c r="AX125"/>
      <c r="AY125" s="27">
        <v>13980425</v>
      </c>
      <c r="AZ125"/>
      <c r="BA125" s="25">
        <v>13980425</v>
      </c>
      <c r="BB125" s="41">
        <v>0</v>
      </c>
      <c r="BC125"/>
      <c r="BD125" s="42"/>
      <c r="BE125"/>
      <c r="BF125"/>
      <c r="BG125"/>
      <c r="BH125"/>
      <c r="BI125"/>
      <c r="BJ125"/>
      <c r="BK125"/>
      <c r="BL125"/>
      <c r="BM125"/>
      <c r="BN125"/>
      <c r="BO125"/>
    </row>
    <row r="126" spans="1:67" ht="15" outlineLevel="1">
      <c r="A126" s="122" t="s">
        <v>279</v>
      </c>
      <c r="B126"/>
      <c r="C126" s="25">
        <v>90106</v>
      </c>
      <c r="D126" s="25">
        <v>18268</v>
      </c>
      <c r="E126" s="25">
        <v>183054</v>
      </c>
      <c r="F126" s="25">
        <v>431428</v>
      </c>
      <c r="G126" s="25">
        <v>16723</v>
      </c>
      <c r="H126" s="25">
        <v>40666</v>
      </c>
      <c r="I126" s="25">
        <v>42184</v>
      </c>
      <c r="J126" s="25">
        <v>38947</v>
      </c>
      <c r="K126" s="25">
        <v>28333</v>
      </c>
      <c r="L126" s="25">
        <v>19624</v>
      </c>
      <c r="M126" s="25">
        <v>2068</v>
      </c>
      <c r="N126" s="25">
        <v>36082</v>
      </c>
      <c r="O126" s="25">
        <v>65578</v>
      </c>
      <c r="P126" s="25">
        <v>2720</v>
      </c>
      <c r="Q126" s="25">
        <v>558581</v>
      </c>
      <c r="R126" s="25">
        <v>325337</v>
      </c>
      <c r="S126" s="25">
        <v>320496</v>
      </c>
      <c r="T126" s="25">
        <v>645749</v>
      </c>
      <c r="U126" s="25">
        <v>-69638</v>
      </c>
      <c r="V126" s="25">
        <v>-78882</v>
      </c>
      <c r="W126" s="25">
        <v>92651</v>
      </c>
      <c r="X126" s="25">
        <v>31320</v>
      </c>
      <c r="Y126" s="25">
        <v>9348</v>
      </c>
      <c r="Z126" s="27">
        <v>4943714</v>
      </c>
      <c r="AA126" s="25">
        <v>333851</v>
      </c>
      <c r="AB126" s="25">
        <v>1059448</v>
      </c>
      <c r="AC126" s="25">
        <v>1627</v>
      </c>
      <c r="AD126" s="25">
        <v>132495</v>
      </c>
      <c r="AE126" s="25">
        <v>22845</v>
      </c>
      <c r="AF126" s="25">
        <v>11206</v>
      </c>
      <c r="AG126" s="25">
        <v>341385</v>
      </c>
      <c r="AH126" s="25">
        <v>16907</v>
      </c>
      <c r="AI126" s="25">
        <v>0</v>
      </c>
      <c r="AJ126" s="25">
        <v>5954</v>
      </c>
      <c r="AK126" s="25">
        <v>1038</v>
      </c>
      <c r="AL126" s="25">
        <v>11955</v>
      </c>
      <c r="AM126" s="25">
        <v>13563</v>
      </c>
      <c r="AN126" s="25">
        <v>1214</v>
      </c>
      <c r="AO126" s="25">
        <v>52</v>
      </c>
      <c r="AP126" s="25">
        <v>441495</v>
      </c>
      <c r="AQ126" s="25">
        <v>301122</v>
      </c>
      <c r="AR126" s="25">
        <v>186647</v>
      </c>
      <c r="AS126" s="25">
        <v>77989</v>
      </c>
      <c r="AT126" s="25">
        <v>827</v>
      </c>
      <c r="AU126" s="25">
        <v>-663</v>
      </c>
      <c r="AV126" s="25">
        <v>575</v>
      </c>
      <c r="AW126" s="25">
        <v>80637</v>
      </c>
      <c r="AX126"/>
      <c r="AY126" s="27">
        <v>10836626</v>
      </c>
      <c r="AZ126"/>
      <c r="BA126" s="25">
        <v>10836626</v>
      </c>
      <c r="BB126" s="41">
        <v>0</v>
      </c>
      <c r="BC126"/>
      <c r="BD126"/>
      <c r="BE126"/>
      <c r="BF126"/>
      <c r="BG126"/>
      <c r="BH126"/>
      <c r="BI126"/>
      <c r="BJ126"/>
      <c r="BK126"/>
      <c r="BL126"/>
      <c r="BM126"/>
      <c r="BN126"/>
      <c r="BO126"/>
    </row>
    <row r="127" spans="1:67" ht="15" outlineLevel="1">
      <c r="A127" s="122" t="s">
        <v>280</v>
      </c>
      <c r="B127"/>
      <c r="C127" s="25">
        <v>0</v>
      </c>
      <c r="D127" s="25">
        <v>0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7">
        <v>0</v>
      </c>
      <c r="AA127" s="25">
        <v>0</v>
      </c>
      <c r="AB127" s="25">
        <v>0</v>
      </c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>
        <v>0</v>
      </c>
      <c r="AQ127" s="25">
        <v>0</v>
      </c>
      <c r="AR127" s="25">
        <v>0</v>
      </c>
      <c r="AS127" s="25">
        <v>0</v>
      </c>
      <c r="AT127" s="25">
        <v>0</v>
      </c>
      <c r="AU127" s="25">
        <v>0</v>
      </c>
      <c r="AV127" s="25">
        <v>0</v>
      </c>
      <c r="AW127" s="25">
        <v>0</v>
      </c>
      <c r="AX127"/>
      <c r="AY127" s="27">
        <v>0</v>
      </c>
      <c r="AZ127"/>
      <c r="BA127" s="25">
        <v>0</v>
      </c>
      <c r="BB127" s="41">
        <v>0</v>
      </c>
      <c r="BC127" s="16"/>
    </row>
    <row r="128" spans="1:67" ht="15" outlineLevel="1">
      <c r="A128" s="122" t="s">
        <v>281</v>
      </c>
      <c r="B128"/>
      <c r="C128" s="25">
        <v>77185</v>
      </c>
      <c r="D128" s="25">
        <v>20021</v>
      </c>
      <c r="E128" s="25">
        <v>0</v>
      </c>
      <c r="F128" s="25">
        <v>152022</v>
      </c>
      <c r="G128" s="25">
        <v>0</v>
      </c>
      <c r="H128" s="25">
        <v>46423</v>
      </c>
      <c r="I128" s="25">
        <v>60723</v>
      </c>
      <c r="J128" s="25">
        <v>0</v>
      </c>
      <c r="K128" s="25">
        <v>0</v>
      </c>
      <c r="L128" s="25">
        <v>0</v>
      </c>
      <c r="M128" s="25">
        <v>0</v>
      </c>
      <c r="N128" s="25">
        <v>48491</v>
      </c>
      <c r="O128" s="25">
        <v>57645</v>
      </c>
      <c r="P128" s="25">
        <v>11634</v>
      </c>
      <c r="Q128" s="25">
        <v>428419</v>
      </c>
      <c r="R128" s="25">
        <v>0</v>
      </c>
      <c r="S128" s="25">
        <v>501932</v>
      </c>
      <c r="T128" s="25">
        <v>927078</v>
      </c>
      <c r="U128" s="25">
        <v>156096</v>
      </c>
      <c r="V128" s="25">
        <v>40110</v>
      </c>
      <c r="W128" s="25">
        <v>0</v>
      </c>
      <c r="X128" s="25">
        <v>8358</v>
      </c>
      <c r="Y128" s="25">
        <v>22705</v>
      </c>
      <c r="Z128" s="27">
        <v>1488234</v>
      </c>
      <c r="AA128" s="25">
        <v>154471</v>
      </c>
      <c r="AB128" s="25">
        <v>1024907</v>
      </c>
      <c r="AC128" s="25">
        <v>648</v>
      </c>
      <c r="AD128" s="25">
        <v>0</v>
      </c>
      <c r="AE128" s="25">
        <v>59854</v>
      </c>
      <c r="AF128" s="25">
        <v>146343</v>
      </c>
      <c r="AG128" s="25">
        <v>0</v>
      </c>
      <c r="AH128" s="25">
        <v>0</v>
      </c>
      <c r="AI128" s="25">
        <v>0</v>
      </c>
      <c r="AJ128" s="25">
        <v>26526</v>
      </c>
      <c r="AK128" s="25">
        <v>5940</v>
      </c>
      <c r="AL128" s="25">
        <v>0</v>
      </c>
      <c r="AM128" s="25">
        <v>0</v>
      </c>
      <c r="AN128" s="25">
        <v>0</v>
      </c>
      <c r="AO128" s="25">
        <v>0</v>
      </c>
      <c r="AP128" s="25">
        <v>605899</v>
      </c>
      <c r="AQ128" s="25">
        <v>300016</v>
      </c>
      <c r="AR128" s="25">
        <v>244206</v>
      </c>
      <c r="AS128" s="25">
        <v>455526</v>
      </c>
      <c r="AT128" s="25">
        <v>0</v>
      </c>
      <c r="AU128" s="25">
        <v>0</v>
      </c>
      <c r="AV128" s="25">
        <v>0</v>
      </c>
      <c r="AW128" s="25">
        <v>4823</v>
      </c>
      <c r="AX128"/>
      <c r="AY128" s="27">
        <v>7076235</v>
      </c>
      <c r="AZ128"/>
      <c r="BA128" s="25">
        <v>7076235</v>
      </c>
      <c r="BB128" s="41">
        <v>0</v>
      </c>
      <c r="BC128" s="16"/>
    </row>
    <row r="129" spans="1:67" ht="15" outlineLevel="1">
      <c r="A129" s="122" t="s">
        <v>282</v>
      </c>
      <c r="B129"/>
      <c r="C129" s="25">
        <v>1192321</v>
      </c>
      <c r="D129" s="25">
        <v>374657</v>
      </c>
      <c r="E129" s="25">
        <v>0</v>
      </c>
      <c r="F129" s="25">
        <v>520203</v>
      </c>
      <c r="G129" s="25">
        <v>0</v>
      </c>
      <c r="H129" s="25">
        <v>3113</v>
      </c>
      <c r="I129" s="25">
        <v>3113</v>
      </c>
      <c r="J129" s="25">
        <v>0</v>
      </c>
      <c r="K129" s="25">
        <v>1344</v>
      </c>
      <c r="L129" s="25">
        <v>537437</v>
      </c>
      <c r="M129" s="25">
        <v>151028</v>
      </c>
      <c r="N129" s="25">
        <v>221860</v>
      </c>
      <c r="O129" s="25">
        <v>117863</v>
      </c>
      <c r="P129" s="25">
        <v>6933</v>
      </c>
      <c r="Q129" s="25">
        <v>0</v>
      </c>
      <c r="R129" s="25">
        <v>0</v>
      </c>
      <c r="S129" s="25">
        <v>1875175</v>
      </c>
      <c r="T129" s="25">
        <v>3750362</v>
      </c>
      <c r="U129" s="25">
        <v>439758</v>
      </c>
      <c r="V129" s="25">
        <v>203314</v>
      </c>
      <c r="W129" s="25">
        <v>0</v>
      </c>
      <c r="X129" s="25">
        <v>0</v>
      </c>
      <c r="Y129" s="25">
        <v>0</v>
      </c>
      <c r="Z129" s="27">
        <v>8959913</v>
      </c>
      <c r="AA129" s="25">
        <v>390766</v>
      </c>
      <c r="AB129" s="25">
        <v>814921</v>
      </c>
      <c r="AC129" s="25">
        <v>5779</v>
      </c>
      <c r="AD129" s="25">
        <v>0</v>
      </c>
      <c r="AE129" s="25">
        <v>0</v>
      </c>
      <c r="AF129" s="25">
        <v>132623</v>
      </c>
      <c r="AG129" s="25">
        <v>0</v>
      </c>
      <c r="AH129" s="25">
        <v>22222</v>
      </c>
      <c r="AI129" s="25">
        <v>0</v>
      </c>
      <c r="AJ129" s="25">
        <v>104454</v>
      </c>
      <c r="AK129" s="25">
        <v>11326</v>
      </c>
      <c r="AL129" s="25">
        <v>0</v>
      </c>
      <c r="AM129" s="25">
        <v>0</v>
      </c>
      <c r="AN129" s="25">
        <v>0</v>
      </c>
      <c r="AO129" s="25">
        <v>0</v>
      </c>
      <c r="AP129" s="25">
        <v>1336553</v>
      </c>
      <c r="AQ129" s="25">
        <v>615616</v>
      </c>
      <c r="AR129" s="25">
        <v>263524</v>
      </c>
      <c r="AS129" s="25">
        <v>677191</v>
      </c>
      <c r="AT129" s="25">
        <v>10332</v>
      </c>
      <c r="AU129" s="25">
        <v>37724</v>
      </c>
      <c r="AV129" s="25">
        <v>234828</v>
      </c>
      <c r="AW129" s="25">
        <v>193387</v>
      </c>
      <c r="AX129"/>
      <c r="AY129" s="27">
        <v>23209640</v>
      </c>
      <c r="AZ129"/>
      <c r="BA129" s="25">
        <v>23209640</v>
      </c>
      <c r="BB129" s="41">
        <v>0</v>
      </c>
      <c r="BC129" s="16"/>
    </row>
    <row r="130" spans="1:67" ht="15" outlineLevel="1">
      <c r="A130" s="122" t="s">
        <v>283</v>
      </c>
      <c r="B130"/>
      <c r="C130" s="25">
        <v>329939</v>
      </c>
      <c r="D130" s="25">
        <v>62821</v>
      </c>
      <c r="E130" s="25">
        <v>0</v>
      </c>
      <c r="F130" s="25">
        <v>230093</v>
      </c>
      <c r="G130" s="25">
        <v>0</v>
      </c>
      <c r="H130" s="25">
        <v>100623</v>
      </c>
      <c r="I130" s="25">
        <v>128603</v>
      </c>
      <c r="J130" s="25">
        <v>0</v>
      </c>
      <c r="K130" s="25">
        <v>405443</v>
      </c>
      <c r="L130" s="25">
        <v>1577775</v>
      </c>
      <c r="M130" s="25">
        <v>0</v>
      </c>
      <c r="N130" s="25">
        <v>86364</v>
      </c>
      <c r="O130" s="25">
        <v>102668</v>
      </c>
      <c r="P130" s="25">
        <v>20720</v>
      </c>
      <c r="Q130" s="25">
        <v>763031</v>
      </c>
      <c r="R130" s="25">
        <v>0</v>
      </c>
      <c r="S130" s="25">
        <v>1922760</v>
      </c>
      <c r="T130" s="25">
        <v>3651071</v>
      </c>
      <c r="U130" s="25">
        <v>424488</v>
      </c>
      <c r="V130" s="25">
        <v>201730</v>
      </c>
      <c r="W130" s="25">
        <v>0</v>
      </c>
      <c r="X130" s="25">
        <v>0</v>
      </c>
      <c r="Y130" s="25">
        <v>0</v>
      </c>
      <c r="Z130" s="27">
        <v>2706473</v>
      </c>
      <c r="AA130" s="25">
        <v>134835</v>
      </c>
      <c r="AB130" s="25">
        <v>4232700</v>
      </c>
      <c r="AC130" s="25">
        <v>431</v>
      </c>
      <c r="AD130" s="25">
        <v>0</v>
      </c>
      <c r="AE130" s="25">
        <v>0</v>
      </c>
      <c r="AF130" s="25">
        <v>0</v>
      </c>
      <c r="AG130" s="25">
        <v>0</v>
      </c>
      <c r="AH130" s="25">
        <v>0</v>
      </c>
      <c r="AI130" s="25">
        <v>0</v>
      </c>
      <c r="AJ130" s="25">
        <v>47663</v>
      </c>
      <c r="AK130" s="25">
        <v>13616</v>
      </c>
      <c r="AL130" s="25">
        <v>0</v>
      </c>
      <c r="AM130" s="25">
        <v>0</v>
      </c>
      <c r="AN130" s="25">
        <v>0</v>
      </c>
      <c r="AO130" s="25">
        <v>0</v>
      </c>
      <c r="AP130" s="25">
        <v>1479207</v>
      </c>
      <c r="AQ130" s="25">
        <v>626513</v>
      </c>
      <c r="AR130" s="25">
        <v>500295</v>
      </c>
      <c r="AS130" s="25">
        <v>418273</v>
      </c>
      <c r="AT130" s="25">
        <v>11774</v>
      </c>
      <c r="AU130" s="25">
        <v>31592</v>
      </c>
      <c r="AV130" s="25">
        <v>328045</v>
      </c>
      <c r="AW130" s="25">
        <v>79351</v>
      </c>
      <c r="AX130"/>
      <c r="AY130" s="27">
        <v>20618897</v>
      </c>
      <c r="AZ130"/>
      <c r="BA130" s="25">
        <v>20618897</v>
      </c>
      <c r="BB130" s="41">
        <v>0</v>
      </c>
      <c r="BC130" s="16"/>
    </row>
    <row r="131" spans="1:67" ht="15" outlineLevel="1">
      <c r="A131" s="122" t="s">
        <v>284</v>
      </c>
      <c r="B131"/>
      <c r="C131" s="25">
        <v>0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v>430000</v>
      </c>
      <c r="W131" s="25">
        <v>0</v>
      </c>
      <c r="X131" s="25">
        <v>0</v>
      </c>
      <c r="Y131" s="25">
        <v>0</v>
      </c>
      <c r="Z131" s="27">
        <v>0</v>
      </c>
      <c r="AA131" s="25">
        <v>0</v>
      </c>
      <c r="AB131" s="25">
        <v>0</v>
      </c>
      <c r="AC131" s="25">
        <v>0</v>
      </c>
      <c r="AD131" s="25">
        <v>0</v>
      </c>
      <c r="AE131" s="25">
        <v>0</v>
      </c>
      <c r="AF131" s="25">
        <v>0</v>
      </c>
      <c r="AG131" s="25">
        <v>0</v>
      </c>
      <c r="AH131" s="25">
        <v>0</v>
      </c>
      <c r="AI131" s="25">
        <v>0</v>
      </c>
      <c r="AJ131" s="25">
        <v>0</v>
      </c>
      <c r="AK131" s="25">
        <v>0</v>
      </c>
      <c r="AL131" s="25">
        <v>0</v>
      </c>
      <c r="AM131" s="25">
        <v>0</v>
      </c>
      <c r="AN131" s="25">
        <v>0</v>
      </c>
      <c r="AO131" s="25">
        <v>0</v>
      </c>
      <c r="AP131" s="25">
        <v>0</v>
      </c>
      <c r="AQ131" s="25">
        <v>0</v>
      </c>
      <c r="AR131" s="25">
        <v>0</v>
      </c>
      <c r="AS131" s="25">
        <v>0</v>
      </c>
      <c r="AT131" s="25">
        <v>0</v>
      </c>
      <c r="AU131" s="25">
        <v>0</v>
      </c>
      <c r="AV131" s="25">
        <v>0</v>
      </c>
      <c r="AW131" s="25">
        <v>0</v>
      </c>
      <c r="AX131"/>
      <c r="AY131" s="27">
        <v>430000</v>
      </c>
      <c r="AZ131"/>
      <c r="BA131" s="25">
        <v>430000</v>
      </c>
      <c r="BB131" s="41">
        <v>0</v>
      </c>
      <c r="BC131" s="16"/>
    </row>
    <row r="132" spans="1:67" ht="15" outlineLevel="1">
      <c r="A132" s="122" t="s">
        <v>285</v>
      </c>
      <c r="B132"/>
      <c r="C132" s="25">
        <v>0</v>
      </c>
      <c r="D132" s="25">
        <v>0</v>
      </c>
      <c r="E132" s="25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25">
        <v>0</v>
      </c>
      <c r="Q132" s="25">
        <v>0</v>
      </c>
      <c r="R132" s="25">
        <v>0</v>
      </c>
      <c r="S132" s="25">
        <v>0</v>
      </c>
      <c r="T132" s="25">
        <v>0</v>
      </c>
      <c r="U132" s="25">
        <v>0</v>
      </c>
      <c r="V132" s="25">
        <v>0</v>
      </c>
      <c r="W132" s="25">
        <v>0</v>
      </c>
      <c r="X132" s="25">
        <v>0</v>
      </c>
      <c r="Y132" s="25">
        <v>0</v>
      </c>
      <c r="Z132" s="27">
        <v>0</v>
      </c>
      <c r="AA132" s="25">
        <v>0</v>
      </c>
      <c r="AB132" s="25">
        <v>0</v>
      </c>
      <c r="AC132" s="25">
        <v>0</v>
      </c>
      <c r="AD132" s="25">
        <v>0</v>
      </c>
      <c r="AE132" s="25">
        <v>0</v>
      </c>
      <c r="AF132" s="25">
        <v>0</v>
      </c>
      <c r="AG132" s="25">
        <v>0</v>
      </c>
      <c r="AH132" s="25">
        <v>0</v>
      </c>
      <c r="AI132" s="25">
        <v>0</v>
      </c>
      <c r="AJ132" s="25">
        <v>0</v>
      </c>
      <c r="AK132" s="25">
        <v>0</v>
      </c>
      <c r="AL132" s="25">
        <v>0</v>
      </c>
      <c r="AM132" s="25">
        <v>0</v>
      </c>
      <c r="AN132" s="25">
        <v>0</v>
      </c>
      <c r="AO132" s="25">
        <v>0</v>
      </c>
      <c r="AP132" s="25">
        <v>0</v>
      </c>
      <c r="AQ132" s="25">
        <v>0</v>
      </c>
      <c r="AR132" s="25">
        <v>0</v>
      </c>
      <c r="AS132" s="25">
        <v>0</v>
      </c>
      <c r="AT132" s="25">
        <v>0</v>
      </c>
      <c r="AU132" s="25">
        <v>0</v>
      </c>
      <c r="AV132" s="25">
        <v>0</v>
      </c>
      <c r="AW132" s="25">
        <v>0</v>
      </c>
      <c r="AX132"/>
      <c r="AY132" s="27">
        <v>0</v>
      </c>
      <c r="AZ132"/>
      <c r="BA132" s="25">
        <v>0</v>
      </c>
      <c r="BB132" s="41">
        <v>0</v>
      </c>
      <c r="BC132" s="16"/>
    </row>
    <row r="133" spans="1:67" ht="15" outlineLevel="1">
      <c r="A133" s="122" t="s">
        <v>286</v>
      </c>
      <c r="B133"/>
      <c r="C133" s="25">
        <v>0</v>
      </c>
      <c r="D133" s="25">
        <v>0</v>
      </c>
      <c r="E133" s="25">
        <v>0</v>
      </c>
      <c r="F133" s="25">
        <v>0</v>
      </c>
      <c r="G133" s="25">
        <v>0</v>
      </c>
      <c r="H133" s="25">
        <v>276</v>
      </c>
      <c r="I133" s="25">
        <v>669</v>
      </c>
      <c r="J133" s="25">
        <v>94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25">
        <v>0</v>
      </c>
      <c r="S133" s="25">
        <v>3269</v>
      </c>
      <c r="T133" s="25">
        <v>7942</v>
      </c>
      <c r="U133" s="25">
        <v>1353</v>
      </c>
      <c r="V133" s="25">
        <v>270</v>
      </c>
      <c r="W133" s="25">
        <v>1696</v>
      </c>
      <c r="X133" s="25">
        <v>160</v>
      </c>
      <c r="Y133" s="25">
        <v>-124</v>
      </c>
      <c r="Z133" s="27">
        <v>0</v>
      </c>
      <c r="AA133" s="25">
        <v>0</v>
      </c>
      <c r="AB133" s="25">
        <v>0</v>
      </c>
      <c r="AC133" s="25">
        <v>0</v>
      </c>
      <c r="AD133" s="25">
        <v>907</v>
      </c>
      <c r="AE133" s="25">
        <v>86788</v>
      </c>
      <c r="AF133" s="25">
        <v>0</v>
      </c>
      <c r="AG133" s="25">
        <v>0</v>
      </c>
      <c r="AH133" s="25">
        <v>0</v>
      </c>
      <c r="AI133" s="25">
        <v>0</v>
      </c>
      <c r="AJ133" s="25">
        <v>3759</v>
      </c>
      <c r="AK133" s="25">
        <v>277</v>
      </c>
      <c r="AL133" s="25">
        <v>1731</v>
      </c>
      <c r="AM133" s="25">
        <v>8280</v>
      </c>
      <c r="AN133" s="25">
        <v>1438</v>
      </c>
      <c r="AO133" s="25">
        <v>238</v>
      </c>
      <c r="AP133" s="25">
        <v>64207</v>
      </c>
      <c r="AQ133" s="25">
        <v>44248</v>
      </c>
      <c r="AR133" s="25">
        <v>7311</v>
      </c>
      <c r="AS133" s="25">
        <v>164781</v>
      </c>
      <c r="AT133" s="25">
        <v>0</v>
      </c>
      <c r="AU133" s="25">
        <v>0</v>
      </c>
      <c r="AV133" s="25">
        <v>0</v>
      </c>
      <c r="AW133" s="25">
        <v>2931</v>
      </c>
      <c r="AX133"/>
      <c r="AY133" s="27">
        <v>402501</v>
      </c>
      <c r="AZ133"/>
      <c r="BA133" s="25">
        <v>402501</v>
      </c>
      <c r="BB133" s="41">
        <v>0</v>
      </c>
      <c r="BC133" s="16"/>
    </row>
    <row r="134" spans="1:67" ht="15">
      <c r="A134" s="121" t="s">
        <v>287</v>
      </c>
      <c r="B134"/>
      <c r="C134" s="25">
        <v>1896911</v>
      </c>
      <c r="D134" s="25">
        <v>551326</v>
      </c>
      <c r="E134" s="25">
        <v>965740</v>
      </c>
      <c r="F134" s="25">
        <v>1690911</v>
      </c>
      <c r="G134" s="25">
        <v>117943</v>
      </c>
      <c r="H134" s="25">
        <v>262470</v>
      </c>
      <c r="I134" s="25">
        <v>303659</v>
      </c>
      <c r="J134" s="25">
        <v>75170</v>
      </c>
      <c r="K134" s="25">
        <v>466761</v>
      </c>
      <c r="L134" s="25">
        <v>2320130</v>
      </c>
      <c r="M134" s="25">
        <v>110711</v>
      </c>
      <c r="N134" s="25">
        <v>437177</v>
      </c>
      <c r="O134" s="25">
        <v>383671</v>
      </c>
      <c r="P134" s="25">
        <v>57795</v>
      </c>
      <c r="Q134" s="25">
        <v>1932481</v>
      </c>
      <c r="R134" s="25">
        <v>387200</v>
      </c>
      <c r="S134" s="25">
        <v>4043916</v>
      </c>
      <c r="T134" s="25">
        <v>8184609</v>
      </c>
      <c r="U134" s="25">
        <v>799266</v>
      </c>
      <c r="V134" s="25">
        <v>517476</v>
      </c>
      <c r="W134" s="25">
        <v>4770593</v>
      </c>
      <c r="X134" s="25">
        <v>683143</v>
      </c>
      <c r="Y134" s="25">
        <v>346180</v>
      </c>
      <c r="Z134" s="27">
        <v>20647228</v>
      </c>
      <c r="AA134" s="25">
        <v>1462858</v>
      </c>
      <c r="AB134" s="25">
        <v>8206168</v>
      </c>
      <c r="AC134" s="25">
        <v>14123</v>
      </c>
      <c r="AD134" s="25">
        <v>353166</v>
      </c>
      <c r="AE134" s="25">
        <v>232628</v>
      </c>
      <c r="AF134" s="25">
        <v>283559</v>
      </c>
      <c r="AG134" s="25">
        <v>236760</v>
      </c>
      <c r="AH134" s="25">
        <v>35471</v>
      </c>
      <c r="AI134" s="25">
        <v>26635</v>
      </c>
      <c r="AJ134" s="25">
        <v>230386</v>
      </c>
      <c r="AK134" s="25">
        <v>54355</v>
      </c>
      <c r="AL134" s="25">
        <v>44114</v>
      </c>
      <c r="AM134" s="25">
        <v>601899</v>
      </c>
      <c r="AN134" s="25">
        <v>74873</v>
      </c>
      <c r="AO134" s="25">
        <v>11826</v>
      </c>
      <c r="AP134" s="25">
        <v>4431985</v>
      </c>
      <c r="AQ134" s="25">
        <v>2445743</v>
      </c>
      <c r="AR134" s="25">
        <v>1737085</v>
      </c>
      <c r="AS134" s="25">
        <v>2976623</v>
      </c>
      <c r="AT134" s="25">
        <v>30870</v>
      </c>
      <c r="AU134" s="25">
        <v>88135</v>
      </c>
      <c r="AV134" s="25">
        <v>584125</v>
      </c>
      <c r="AW134" s="25">
        <v>438470</v>
      </c>
      <c r="AX134" s="25">
        <v>0</v>
      </c>
      <c r="AY134" s="27">
        <v>76554324</v>
      </c>
      <c r="AZ134" s="27"/>
      <c r="BA134" s="27">
        <v>76554324</v>
      </c>
      <c r="BB134" s="41">
        <v>0</v>
      </c>
      <c r="BC134" s="16"/>
    </row>
    <row r="135" spans="1:67" ht="11.25" customHeigh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 s="41"/>
      <c r="BC135" s="16"/>
    </row>
    <row r="136" spans="1:67" ht="15" outlineLevel="1">
      <c r="A136" s="123" t="s">
        <v>288</v>
      </c>
      <c r="B136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12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7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/>
      <c r="AY136"/>
      <c r="AZ136"/>
      <c r="BA136" s="25"/>
      <c r="BB136" s="41"/>
      <c r="BC136" s="16"/>
    </row>
    <row r="137" spans="1:67" ht="15" outlineLevel="1">
      <c r="A137" s="124" t="s">
        <v>200</v>
      </c>
      <c r="B137"/>
      <c r="C137" s="25">
        <v>48007</v>
      </c>
      <c r="D137" s="25">
        <v>31970</v>
      </c>
      <c r="E137" s="25">
        <v>125310</v>
      </c>
      <c r="F137" s="25">
        <v>119404</v>
      </c>
      <c r="G137" s="25">
        <v>4805</v>
      </c>
      <c r="H137" s="25">
        <v>119704</v>
      </c>
      <c r="I137" s="25">
        <v>113305</v>
      </c>
      <c r="J137" s="25">
        <v>54850</v>
      </c>
      <c r="K137" s="25">
        <v>74432</v>
      </c>
      <c r="L137" s="25">
        <v>33963</v>
      </c>
      <c r="M137" s="12">
        <v>6119</v>
      </c>
      <c r="N137" s="25">
        <v>3654</v>
      </c>
      <c r="O137" s="25">
        <v>5744</v>
      </c>
      <c r="P137" s="25">
        <v>2776</v>
      </c>
      <c r="Q137" s="25">
        <v>70504</v>
      </c>
      <c r="R137" s="25">
        <v>354264</v>
      </c>
      <c r="S137" s="25">
        <v>30021</v>
      </c>
      <c r="T137" s="25">
        <v>418767</v>
      </c>
      <c r="U137" s="25">
        <v>163650</v>
      </c>
      <c r="V137" s="25">
        <v>179972</v>
      </c>
      <c r="W137" s="25">
        <v>299365</v>
      </c>
      <c r="X137" s="25">
        <v>11855</v>
      </c>
      <c r="Y137" s="25">
        <v>2047</v>
      </c>
      <c r="Z137" s="27">
        <v>439946</v>
      </c>
      <c r="AA137" s="25">
        <v>96679</v>
      </c>
      <c r="AB137" s="25">
        <v>570462</v>
      </c>
      <c r="AC137" s="25">
        <v>0</v>
      </c>
      <c r="AD137" s="25">
        <v>92149</v>
      </c>
      <c r="AE137" s="25">
        <v>23142</v>
      </c>
      <c r="AF137" s="25">
        <v>6899</v>
      </c>
      <c r="AG137" s="25">
        <v>130098</v>
      </c>
      <c r="AH137" s="25">
        <v>3927</v>
      </c>
      <c r="AI137" s="25">
        <v>893</v>
      </c>
      <c r="AJ137" s="25">
        <v>46918</v>
      </c>
      <c r="AK137" s="25">
        <v>6752</v>
      </c>
      <c r="AL137" s="25">
        <v>22160</v>
      </c>
      <c r="AM137" s="25">
        <v>16311</v>
      </c>
      <c r="AN137" s="25">
        <v>970</v>
      </c>
      <c r="AO137" s="25">
        <v>0</v>
      </c>
      <c r="AP137" s="25">
        <v>138537</v>
      </c>
      <c r="AQ137" s="25">
        <v>59264</v>
      </c>
      <c r="AR137" s="25">
        <v>139180</v>
      </c>
      <c r="AS137" s="25">
        <v>149029</v>
      </c>
      <c r="AT137" s="25">
        <v>1050</v>
      </c>
      <c r="AU137" s="25">
        <v>1620</v>
      </c>
      <c r="AV137" s="25">
        <v>38415</v>
      </c>
      <c r="AW137" s="25">
        <v>73154</v>
      </c>
      <c r="AX137"/>
      <c r="AY137" s="27">
        <v>4332043</v>
      </c>
      <c r="AZ137"/>
      <c r="BA137" s="25">
        <v>4332043</v>
      </c>
      <c r="BB137" s="41">
        <v>0</v>
      </c>
      <c r="BC137" s="16"/>
    </row>
    <row r="138" spans="1:67" ht="15" outlineLevel="1">
      <c r="A138" s="124" t="s">
        <v>511</v>
      </c>
      <c r="B138"/>
      <c r="C138" s="25">
        <v>175330</v>
      </c>
      <c r="D138" s="25">
        <v>21855</v>
      </c>
      <c r="E138" s="25">
        <v>107191</v>
      </c>
      <c r="F138" s="25">
        <v>320984</v>
      </c>
      <c r="G138" s="25">
        <v>15876</v>
      </c>
      <c r="H138" s="25">
        <v>0</v>
      </c>
      <c r="I138" s="25">
        <v>0</v>
      </c>
      <c r="J138" s="25">
        <v>0</v>
      </c>
      <c r="K138" s="25">
        <v>14912</v>
      </c>
      <c r="L138" s="25">
        <v>170129</v>
      </c>
      <c r="M138" s="12">
        <v>15620</v>
      </c>
      <c r="N138" s="25">
        <v>0</v>
      </c>
      <c r="O138" s="25">
        <v>0</v>
      </c>
      <c r="P138" s="25">
        <v>0</v>
      </c>
      <c r="Q138" s="25">
        <v>0</v>
      </c>
      <c r="R138" s="25">
        <v>0</v>
      </c>
      <c r="S138" s="25">
        <v>525677</v>
      </c>
      <c r="T138" s="25">
        <v>411653</v>
      </c>
      <c r="U138" s="25">
        <v>29296</v>
      </c>
      <c r="V138" s="25">
        <v>15508</v>
      </c>
      <c r="W138" s="25">
        <v>782516</v>
      </c>
      <c r="X138" s="25">
        <v>12018</v>
      </c>
      <c r="Y138" s="25">
        <v>2578</v>
      </c>
      <c r="Z138" s="27">
        <v>894905</v>
      </c>
      <c r="AA138" s="25">
        <v>43567</v>
      </c>
      <c r="AB138" s="25">
        <v>236624</v>
      </c>
      <c r="AC138" s="25">
        <v>0</v>
      </c>
      <c r="AD138" s="25">
        <v>100104</v>
      </c>
      <c r="AE138" s="25">
        <v>44118</v>
      </c>
      <c r="AF138" s="25">
        <v>50293</v>
      </c>
      <c r="AG138" s="25">
        <v>6193</v>
      </c>
      <c r="AH138" s="25">
        <v>14637</v>
      </c>
      <c r="AI138" s="25">
        <v>12873</v>
      </c>
      <c r="AJ138" s="25">
        <v>0</v>
      </c>
      <c r="AK138" s="25">
        <v>0</v>
      </c>
      <c r="AL138" s="25">
        <v>0</v>
      </c>
      <c r="AM138" s="25">
        <v>59709</v>
      </c>
      <c r="AN138" s="25">
        <v>4006</v>
      </c>
      <c r="AO138" s="25">
        <v>0</v>
      </c>
      <c r="AP138" s="25">
        <v>980616</v>
      </c>
      <c r="AQ138" s="25">
        <v>414359</v>
      </c>
      <c r="AR138" s="25">
        <v>117412</v>
      </c>
      <c r="AS138" s="25">
        <v>129017</v>
      </c>
      <c r="AT138" s="25">
        <v>2222</v>
      </c>
      <c r="AU138" s="25">
        <v>6748</v>
      </c>
      <c r="AV138" s="25">
        <v>0</v>
      </c>
      <c r="AW138" s="25">
        <v>0</v>
      </c>
      <c r="AX138"/>
      <c r="AY138" s="27">
        <v>5738546</v>
      </c>
      <c r="AZ138"/>
      <c r="BA138" s="25">
        <v>5738546</v>
      </c>
      <c r="BB138" s="41">
        <v>0</v>
      </c>
      <c r="BC138" s="16"/>
    </row>
    <row r="139" spans="1:67" ht="15" outlineLevel="1">
      <c r="A139" s="124" t="s">
        <v>289</v>
      </c>
      <c r="B139"/>
      <c r="C139" s="25">
        <v>1933</v>
      </c>
      <c r="D139" s="25">
        <v>461</v>
      </c>
      <c r="E139" s="25">
        <v>367</v>
      </c>
      <c r="F139" s="25">
        <v>1848</v>
      </c>
      <c r="G139" s="25">
        <v>719</v>
      </c>
      <c r="H139" s="25">
        <v>1158</v>
      </c>
      <c r="I139" s="25">
        <v>1651</v>
      </c>
      <c r="J139" s="25">
        <v>890</v>
      </c>
      <c r="K139" s="25">
        <v>1438</v>
      </c>
      <c r="L139" s="25">
        <v>4130</v>
      </c>
      <c r="M139" s="24">
        <v>495</v>
      </c>
      <c r="N139" s="25">
        <v>732</v>
      </c>
      <c r="O139" s="25">
        <v>630</v>
      </c>
      <c r="P139" s="25">
        <v>103</v>
      </c>
      <c r="Q139" s="25">
        <v>3222</v>
      </c>
      <c r="R139" s="25">
        <v>1110</v>
      </c>
      <c r="S139" s="25">
        <v>24642</v>
      </c>
      <c r="T139" s="25">
        <v>39365</v>
      </c>
      <c r="U139" s="25">
        <v>1636</v>
      </c>
      <c r="V139" s="25">
        <v>269</v>
      </c>
      <c r="W139" s="25">
        <v>589</v>
      </c>
      <c r="X139" s="25">
        <v>187</v>
      </c>
      <c r="Y139" s="25">
        <v>73</v>
      </c>
      <c r="Z139" s="27">
        <v>155308</v>
      </c>
      <c r="AA139" s="25">
        <v>10837</v>
      </c>
      <c r="AB139" s="25">
        <v>38071</v>
      </c>
      <c r="AC139" s="25">
        <v>72</v>
      </c>
      <c r="AD139" s="25">
        <v>5972</v>
      </c>
      <c r="AE139" s="25">
        <v>2640</v>
      </c>
      <c r="AF139" s="25">
        <v>3437</v>
      </c>
      <c r="AG139" s="25">
        <v>0</v>
      </c>
      <c r="AH139" s="25">
        <v>0</v>
      </c>
      <c r="AI139" s="25">
        <v>0</v>
      </c>
      <c r="AJ139" s="25">
        <v>93</v>
      </c>
      <c r="AK139" s="25">
        <v>47</v>
      </c>
      <c r="AL139" s="25">
        <v>0</v>
      </c>
      <c r="AM139" s="25">
        <v>8092</v>
      </c>
      <c r="AN139" s="25">
        <v>736</v>
      </c>
      <c r="AO139" s="25">
        <v>29</v>
      </c>
      <c r="AP139" s="25">
        <v>29272</v>
      </c>
      <c r="AQ139" s="25">
        <v>29651</v>
      </c>
      <c r="AR139" s="25">
        <v>8280</v>
      </c>
      <c r="AS139" s="25">
        <v>-4</v>
      </c>
      <c r="AT139" s="25">
        <v>147</v>
      </c>
      <c r="AU139" s="25">
        <v>528</v>
      </c>
      <c r="AV139" s="25">
        <v>657</v>
      </c>
      <c r="AW139" s="25">
        <v>12</v>
      </c>
      <c r="AX139"/>
      <c r="AY139" s="27">
        <v>381525</v>
      </c>
      <c r="AZ139"/>
      <c r="BA139" s="25">
        <v>381525</v>
      </c>
      <c r="BB139" s="41">
        <v>0</v>
      </c>
      <c r="BC139" s="16"/>
    </row>
    <row r="140" spans="1:67" ht="15" outlineLevel="1">
      <c r="A140" s="124" t="s">
        <v>290</v>
      </c>
      <c r="B140"/>
      <c r="C140" s="25">
        <v>1889</v>
      </c>
      <c r="D140" s="25">
        <v>451</v>
      </c>
      <c r="E140" s="25">
        <v>1468</v>
      </c>
      <c r="F140" s="25">
        <v>2075</v>
      </c>
      <c r="G140" s="25">
        <v>808</v>
      </c>
      <c r="H140" s="25">
        <v>3754</v>
      </c>
      <c r="I140" s="25">
        <v>11609</v>
      </c>
      <c r="J140" s="25">
        <v>6503</v>
      </c>
      <c r="K140" s="25">
        <v>3260</v>
      </c>
      <c r="L140" s="25">
        <v>8198</v>
      </c>
      <c r="M140" s="24">
        <v>886</v>
      </c>
      <c r="N140" s="25">
        <v>733</v>
      </c>
      <c r="O140" s="25">
        <v>630</v>
      </c>
      <c r="P140" s="25">
        <v>103</v>
      </c>
      <c r="Q140" s="25">
        <v>3224</v>
      </c>
      <c r="R140" s="25">
        <v>1112</v>
      </c>
      <c r="S140" s="25">
        <v>34296</v>
      </c>
      <c r="T140" s="25">
        <v>105032</v>
      </c>
      <c r="U140" s="25">
        <v>9353</v>
      </c>
      <c r="V140" s="25">
        <v>6551</v>
      </c>
      <c r="W140" s="25">
        <v>44578</v>
      </c>
      <c r="X140" s="25">
        <v>3380</v>
      </c>
      <c r="Y140" s="25">
        <v>567</v>
      </c>
      <c r="Z140" s="27">
        <v>76978</v>
      </c>
      <c r="AA140" s="25">
        <v>5509</v>
      </c>
      <c r="AB140" s="25">
        <v>19674</v>
      </c>
      <c r="AC140" s="25">
        <v>33</v>
      </c>
      <c r="AD140" s="25">
        <v>4867</v>
      </c>
      <c r="AE140" s="25">
        <v>2152</v>
      </c>
      <c r="AF140" s="25">
        <v>2801</v>
      </c>
      <c r="AG140" s="25">
        <v>0</v>
      </c>
      <c r="AH140" s="25">
        <v>0</v>
      </c>
      <c r="AI140" s="25">
        <v>120</v>
      </c>
      <c r="AJ140" s="25">
        <v>4339</v>
      </c>
      <c r="AK140" s="25">
        <v>225</v>
      </c>
      <c r="AL140" s="25">
        <v>0</v>
      </c>
      <c r="AM140" s="25">
        <v>3225</v>
      </c>
      <c r="AN140" s="25">
        <v>295</v>
      </c>
      <c r="AO140" s="25">
        <v>16</v>
      </c>
      <c r="AP140" s="25">
        <v>11839</v>
      </c>
      <c r="AQ140" s="25">
        <v>6987</v>
      </c>
      <c r="AR140" s="25">
        <v>4409</v>
      </c>
      <c r="AS140" s="25">
        <v>3819</v>
      </c>
      <c r="AT140" s="25">
        <v>49</v>
      </c>
      <c r="AU140" s="25">
        <v>176</v>
      </c>
      <c r="AV140" s="25">
        <v>1187</v>
      </c>
      <c r="AW140" s="25">
        <v>7356</v>
      </c>
      <c r="AX140"/>
      <c r="AY140" s="27">
        <v>406516</v>
      </c>
      <c r="AZ140"/>
      <c r="BA140" s="25">
        <v>406516</v>
      </c>
      <c r="BB140" s="41">
        <v>0</v>
      </c>
      <c r="BC140" s="16"/>
    </row>
    <row r="141" spans="1:67" ht="15" outlineLevel="1">
      <c r="A141" s="124" t="s">
        <v>291</v>
      </c>
      <c r="B141"/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4">
        <v>0</v>
      </c>
      <c r="N141" s="25">
        <v>0</v>
      </c>
      <c r="O141" s="25">
        <v>0</v>
      </c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7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5">
        <v>0</v>
      </c>
      <c r="AJ141" s="25">
        <v>0</v>
      </c>
      <c r="AK141" s="25">
        <v>0</v>
      </c>
      <c r="AL141" s="25">
        <v>0</v>
      </c>
      <c r="AM141" s="25">
        <v>0</v>
      </c>
      <c r="AN141" s="25">
        <v>0</v>
      </c>
      <c r="AO141" s="25">
        <v>0</v>
      </c>
      <c r="AP141" s="25">
        <v>0</v>
      </c>
      <c r="AQ141" s="25">
        <v>0</v>
      </c>
      <c r="AR141" s="25">
        <v>0</v>
      </c>
      <c r="AS141" s="25">
        <v>0</v>
      </c>
      <c r="AT141" s="25">
        <v>0</v>
      </c>
      <c r="AU141" s="25">
        <v>0</v>
      </c>
      <c r="AV141" s="25">
        <v>0</v>
      </c>
      <c r="AW141" s="25">
        <v>0</v>
      </c>
      <c r="AX141"/>
      <c r="AY141" s="27">
        <v>0</v>
      </c>
      <c r="AZ141"/>
      <c r="BA141" s="25">
        <v>0</v>
      </c>
      <c r="BB141" s="41">
        <v>0</v>
      </c>
      <c r="BC141" s="16"/>
    </row>
    <row r="142" spans="1:67" ht="15" outlineLevel="1">
      <c r="A142" s="124" t="s">
        <v>292</v>
      </c>
      <c r="B142"/>
      <c r="C142" s="25">
        <v>0</v>
      </c>
      <c r="D142" s="25">
        <v>199478</v>
      </c>
      <c r="E142" s="25">
        <v>0</v>
      </c>
      <c r="F142" s="25">
        <v>0</v>
      </c>
      <c r="G142" s="25">
        <v>0</v>
      </c>
      <c r="H142" s="25">
        <v>0</v>
      </c>
      <c r="I142" s="25">
        <v>0</v>
      </c>
      <c r="J142" s="25">
        <v>0</v>
      </c>
      <c r="K142" s="25">
        <v>0</v>
      </c>
      <c r="L142" s="25">
        <v>0</v>
      </c>
      <c r="M142" s="24">
        <v>0</v>
      </c>
      <c r="N142" s="25">
        <v>0</v>
      </c>
      <c r="O142" s="25">
        <v>0</v>
      </c>
      <c r="P142" s="25">
        <v>0</v>
      </c>
      <c r="Q142" s="25">
        <v>0</v>
      </c>
      <c r="R142" s="25">
        <v>0</v>
      </c>
      <c r="S142" s="25">
        <v>27973</v>
      </c>
      <c r="T142" s="25">
        <v>24049</v>
      </c>
      <c r="U142" s="25">
        <v>1104</v>
      </c>
      <c r="V142" s="25">
        <v>12457</v>
      </c>
      <c r="W142" s="25">
        <v>59420</v>
      </c>
      <c r="X142" s="25">
        <v>195</v>
      </c>
      <c r="Y142" s="25">
        <v>-302</v>
      </c>
      <c r="Z142" s="27">
        <v>23128</v>
      </c>
      <c r="AA142" s="25">
        <v>-1616</v>
      </c>
      <c r="AB142" s="25">
        <v>-10475</v>
      </c>
      <c r="AC142" s="25">
        <v>6</v>
      </c>
      <c r="AD142" s="25">
        <v>0</v>
      </c>
      <c r="AE142" s="25">
        <v>0</v>
      </c>
      <c r="AF142" s="25">
        <v>206486</v>
      </c>
      <c r="AG142" s="25">
        <v>0</v>
      </c>
      <c r="AH142" s="25">
        <v>0</v>
      </c>
      <c r="AI142" s="25">
        <v>0</v>
      </c>
      <c r="AJ142" s="25">
        <v>7820</v>
      </c>
      <c r="AK142" s="25">
        <v>1657</v>
      </c>
      <c r="AL142" s="25">
        <v>1982</v>
      </c>
      <c r="AM142" s="25">
        <v>0</v>
      </c>
      <c r="AN142" s="25">
        <v>0</v>
      </c>
      <c r="AO142" s="25">
        <v>0</v>
      </c>
      <c r="AP142" s="25">
        <v>-280997</v>
      </c>
      <c r="AQ142" s="25">
        <v>39773</v>
      </c>
      <c r="AR142" s="25">
        <v>107108</v>
      </c>
      <c r="AS142" s="25">
        <v>330761</v>
      </c>
      <c r="AT142" s="25">
        <v>0</v>
      </c>
      <c r="AU142" s="25">
        <v>0</v>
      </c>
      <c r="AV142" s="25">
        <v>0</v>
      </c>
      <c r="AW142" s="25">
        <v>0</v>
      </c>
      <c r="AX142"/>
      <c r="AY142" s="27">
        <v>750007</v>
      </c>
      <c r="AZ142"/>
      <c r="BA142" s="25">
        <v>750007</v>
      </c>
      <c r="BB142" s="41">
        <v>0</v>
      </c>
      <c r="BC142" s="16"/>
    </row>
    <row r="143" spans="1:67" ht="15">
      <c r="A143" s="123" t="s">
        <v>293</v>
      </c>
      <c r="B143"/>
      <c r="C143" s="25">
        <v>227159</v>
      </c>
      <c r="D143" s="25">
        <v>254215</v>
      </c>
      <c r="E143" s="25">
        <v>234336</v>
      </c>
      <c r="F143" s="25">
        <v>444311</v>
      </c>
      <c r="G143" s="25">
        <v>22208</v>
      </c>
      <c r="H143" s="25">
        <v>124616</v>
      </c>
      <c r="I143" s="25">
        <v>126565</v>
      </c>
      <c r="J143" s="25">
        <v>62243</v>
      </c>
      <c r="K143" s="25">
        <v>94042</v>
      </c>
      <c r="L143" s="25">
        <v>216420</v>
      </c>
      <c r="M143" s="25">
        <v>23120</v>
      </c>
      <c r="N143" s="25">
        <v>5119</v>
      </c>
      <c r="O143" s="25">
        <v>7004</v>
      </c>
      <c r="P143" s="25">
        <v>2982</v>
      </c>
      <c r="Q143" s="25">
        <v>76950</v>
      </c>
      <c r="R143" s="25">
        <v>356486</v>
      </c>
      <c r="S143" s="25">
        <v>642609</v>
      </c>
      <c r="T143" s="25">
        <v>998866</v>
      </c>
      <c r="U143" s="25">
        <v>205039</v>
      </c>
      <c r="V143" s="25">
        <v>214757</v>
      </c>
      <c r="W143" s="25">
        <v>1186468</v>
      </c>
      <c r="X143" s="25">
        <v>27635</v>
      </c>
      <c r="Y143" s="25">
        <v>4963</v>
      </c>
      <c r="Z143" s="27">
        <v>1590265</v>
      </c>
      <c r="AA143" s="25">
        <v>154976</v>
      </c>
      <c r="AB143" s="25">
        <v>854356</v>
      </c>
      <c r="AC143" s="25">
        <v>111</v>
      </c>
      <c r="AD143" s="25">
        <v>203092</v>
      </c>
      <c r="AE143" s="25">
        <v>72052</v>
      </c>
      <c r="AF143" s="25">
        <v>269916</v>
      </c>
      <c r="AG143" s="25">
        <v>136291</v>
      </c>
      <c r="AH143" s="25">
        <v>18564</v>
      </c>
      <c r="AI143" s="25">
        <v>13886</v>
      </c>
      <c r="AJ143" s="25">
        <v>59170</v>
      </c>
      <c r="AK143" s="25">
        <v>8681</v>
      </c>
      <c r="AL143" s="25">
        <v>24142</v>
      </c>
      <c r="AM143" s="25">
        <v>87337</v>
      </c>
      <c r="AN143" s="25">
        <v>6007</v>
      </c>
      <c r="AO143" s="25">
        <v>45</v>
      </c>
      <c r="AP143" s="25">
        <v>879267</v>
      </c>
      <c r="AQ143" s="25">
        <v>550034</v>
      </c>
      <c r="AR143" s="25">
        <v>376389</v>
      </c>
      <c r="AS143" s="25">
        <v>612622</v>
      </c>
      <c r="AT143" s="25">
        <v>3468</v>
      </c>
      <c r="AU143" s="25">
        <v>9072</v>
      </c>
      <c r="AV143" s="25">
        <v>40259</v>
      </c>
      <c r="AW143" s="25">
        <v>80522</v>
      </c>
      <c r="AX143" s="25">
        <v>0</v>
      </c>
      <c r="AY143" s="27">
        <v>11608637</v>
      </c>
      <c r="AZ143" s="27"/>
      <c r="BA143" s="27">
        <v>11608637</v>
      </c>
      <c r="BB143" s="41">
        <v>0</v>
      </c>
      <c r="BC143"/>
      <c r="BD143"/>
      <c r="BE143"/>
      <c r="BF143"/>
      <c r="BG143"/>
      <c r="BH143"/>
      <c r="BI143"/>
      <c r="BJ143"/>
      <c r="BK143"/>
      <c r="BL143"/>
      <c r="BM143"/>
      <c r="BN143"/>
      <c r="BO143"/>
    </row>
    <row r="144" spans="1:67" ht="11.25" customHeight="1">
      <c r="A144" s="123"/>
      <c r="B144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7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7"/>
      <c r="AZ144" s="25"/>
      <c r="BA144" s="25"/>
      <c r="BB144" s="41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</row>
    <row r="145" spans="1:67" ht="15">
      <c r="A145" s="125" t="s">
        <v>294</v>
      </c>
      <c r="B14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12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7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/>
      <c r="AY145" s="92"/>
      <c r="AZ145"/>
      <c r="BA145" s="25"/>
      <c r="BB145" s="41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</row>
    <row r="146" spans="1:67" ht="15">
      <c r="A146" s="125" t="s">
        <v>295</v>
      </c>
      <c r="B146"/>
      <c r="C146" s="25">
        <v>1669752</v>
      </c>
      <c r="D146" s="25">
        <v>297111</v>
      </c>
      <c r="E146" s="25">
        <v>731404</v>
      </c>
      <c r="F146" s="25">
        <v>1246600</v>
      </c>
      <c r="G146" s="25">
        <v>95735</v>
      </c>
      <c r="H146" s="25">
        <v>137854</v>
      </c>
      <c r="I146" s="25">
        <v>177094</v>
      </c>
      <c r="J146" s="25">
        <v>12927</v>
      </c>
      <c r="K146" s="25">
        <v>372719</v>
      </c>
      <c r="L146" s="25">
        <v>2103710</v>
      </c>
      <c r="M146" s="25">
        <v>87591</v>
      </c>
      <c r="N146" s="25">
        <v>432058</v>
      </c>
      <c r="O146" s="25">
        <v>376667</v>
      </c>
      <c r="P146" s="25">
        <v>54813</v>
      </c>
      <c r="Q146" s="25">
        <v>1855531</v>
      </c>
      <c r="R146" s="25">
        <v>30714</v>
      </c>
      <c r="S146" s="25">
        <v>3401307</v>
      </c>
      <c r="T146" s="25">
        <v>7185743</v>
      </c>
      <c r="U146" s="25">
        <v>594227</v>
      </c>
      <c r="V146" s="25">
        <v>302719</v>
      </c>
      <c r="W146" s="25">
        <v>3584125</v>
      </c>
      <c r="X146" s="25">
        <v>655508</v>
      </c>
      <c r="Y146" s="25">
        <v>341217</v>
      </c>
      <c r="Z146" s="27">
        <v>19056963</v>
      </c>
      <c r="AA146" s="25">
        <v>1307882</v>
      </c>
      <c r="AB146" s="25">
        <v>7351812</v>
      </c>
      <c r="AC146" s="25">
        <v>14012</v>
      </c>
      <c r="AD146" s="25">
        <v>150074</v>
      </c>
      <c r="AE146" s="25">
        <v>160576</v>
      </c>
      <c r="AF146" s="25">
        <v>13643</v>
      </c>
      <c r="AG146" s="25">
        <v>100469</v>
      </c>
      <c r="AH146" s="25">
        <v>16907</v>
      </c>
      <c r="AI146" s="25">
        <v>12749</v>
      </c>
      <c r="AJ146" s="25">
        <v>171216</v>
      </c>
      <c r="AK146" s="25">
        <v>45674</v>
      </c>
      <c r="AL146" s="25">
        <v>19972</v>
      </c>
      <c r="AM146" s="25">
        <v>514562</v>
      </c>
      <c r="AN146" s="25">
        <v>68866</v>
      </c>
      <c r="AO146" s="25">
        <v>11781</v>
      </c>
      <c r="AP146" s="25">
        <v>3552718</v>
      </c>
      <c r="AQ146" s="25">
        <v>1895709</v>
      </c>
      <c r="AR146" s="25">
        <v>1360696</v>
      </c>
      <c r="AS146" s="25">
        <v>2364001</v>
      </c>
      <c r="AT146" s="25">
        <v>27402</v>
      </c>
      <c r="AU146" s="25">
        <v>79063</v>
      </c>
      <c r="AV146" s="25">
        <v>543866</v>
      </c>
      <c r="AW146" s="25">
        <v>357948</v>
      </c>
      <c r="AX146" s="25">
        <v>0</v>
      </c>
      <c r="AY146" s="27">
        <v>64945687</v>
      </c>
      <c r="AZ146" s="27"/>
      <c r="BA146" s="27">
        <v>64945687</v>
      </c>
      <c r="BB146" s="41">
        <v>0</v>
      </c>
      <c r="BC146"/>
      <c r="BD146"/>
      <c r="BE146"/>
      <c r="BF146"/>
      <c r="BG146"/>
      <c r="BH146"/>
      <c r="BI146"/>
      <c r="BJ146"/>
      <c r="BK146"/>
      <c r="BL146"/>
      <c r="BM146"/>
      <c r="BN146"/>
      <c r="BO146"/>
    </row>
    <row r="147" spans="1:67" ht="11.25" customHeight="1">
      <c r="A147"/>
      <c r="B147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12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7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/>
      <c r="AY147"/>
      <c r="AZ147"/>
      <c r="BA147" s="25"/>
      <c r="BB147" s="41">
        <v>0</v>
      </c>
      <c r="BC147"/>
      <c r="BD147"/>
      <c r="BE147"/>
      <c r="BF147"/>
      <c r="BG147"/>
      <c r="BH147"/>
      <c r="BI147"/>
      <c r="BJ147"/>
      <c r="BK147"/>
      <c r="BL147"/>
      <c r="BM147"/>
      <c r="BN147"/>
      <c r="BO147"/>
    </row>
    <row r="148" spans="1:67" ht="15" outlineLevel="1">
      <c r="A148" s="126" t="s">
        <v>296</v>
      </c>
      <c r="B14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12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7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/>
      <c r="AY148"/>
      <c r="AZ148"/>
      <c r="BA148" s="25"/>
      <c r="BB148" s="41">
        <v>0</v>
      </c>
      <c r="BC148"/>
      <c r="BD148"/>
      <c r="BE148"/>
      <c r="BF148"/>
      <c r="BG148"/>
      <c r="BH148"/>
      <c r="BI148"/>
      <c r="BJ148"/>
      <c r="BK148"/>
      <c r="BL148"/>
      <c r="BM148"/>
      <c r="BN148"/>
      <c r="BO148"/>
    </row>
    <row r="149" spans="1:67" ht="15" outlineLevel="1">
      <c r="A149" s="127" t="s">
        <v>297</v>
      </c>
      <c r="B149"/>
      <c r="C149" s="25">
        <v>204417</v>
      </c>
      <c r="D149" s="25">
        <v>70356</v>
      </c>
      <c r="E149" s="25">
        <v>0</v>
      </c>
      <c r="F149" s="25">
        <v>339885</v>
      </c>
      <c r="G149" s="25">
        <v>0</v>
      </c>
      <c r="H149" s="25">
        <v>19060</v>
      </c>
      <c r="I149" s="25">
        <v>19060</v>
      </c>
      <c r="J149" s="25">
        <v>0</v>
      </c>
      <c r="K149" s="25">
        <v>98267</v>
      </c>
      <c r="L149" s="25">
        <v>1285726</v>
      </c>
      <c r="M149" s="25">
        <v>87591</v>
      </c>
      <c r="N149" s="25">
        <v>226525</v>
      </c>
      <c r="O149" s="25">
        <v>120341</v>
      </c>
      <c r="P149" s="25">
        <v>7079</v>
      </c>
      <c r="Q149" s="25">
        <v>0</v>
      </c>
      <c r="R149" s="25">
        <v>0</v>
      </c>
      <c r="S149" s="25">
        <v>1130731</v>
      </c>
      <c r="T149" s="25">
        <v>2321518</v>
      </c>
      <c r="U149" s="25">
        <v>78702</v>
      </c>
      <c r="V149" s="25">
        <v>0</v>
      </c>
      <c r="W149" s="25">
        <v>0</v>
      </c>
      <c r="X149" s="25">
        <v>189999</v>
      </c>
      <c r="Y149" s="25">
        <v>49999</v>
      </c>
      <c r="Z149" s="27">
        <v>8199403</v>
      </c>
      <c r="AA149" s="25">
        <v>576759</v>
      </c>
      <c r="AB149" s="25">
        <v>1978602</v>
      </c>
      <c r="AC149" s="25">
        <v>7481</v>
      </c>
      <c r="AD149" s="25">
        <v>0</v>
      </c>
      <c r="AE149" s="25">
        <v>34651</v>
      </c>
      <c r="AF149" s="25">
        <v>39263</v>
      </c>
      <c r="AG149" s="25">
        <v>0</v>
      </c>
      <c r="AH149" s="25">
        <v>16907</v>
      </c>
      <c r="AI149" s="25">
        <v>13150</v>
      </c>
      <c r="AJ149" s="25">
        <v>128368</v>
      </c>
      <c r="AK149" s="25">
        <v>19470</v>
      </c>
      <c r="AL149" s="25">
        <v>0</v>
      </c>
      <c r="AM149" s="25">
        <v>514612</v>
      </c>
      <c r="AN149" s="25">
        <v>68872</v>
      </c>
      <c r="AO149" s="25">
        <v>11781</v>
      </c>
      <c r="AP149" s="25">
        <v>1222410</v>
      </c>
      <c r="AQ149" s="25">
        <v>654789</v>
      </c>
      <c r="AR149" s="25">
        <v>447682</v>
      </c>
      <c r="AS149" s="25">
        <v>784997</v>
      </c>
      <c r="AT149" s="25">
        <v>4295</v>
      </c>
      <c r="AU149" s="25">
        <v>24385</v>
      </c>
      <c r="AV149" s="25">
        <v>181417</v>
      </c>
      <c r="AW149" s="25">
        <v>256752</v>
      </c>
      <c r="AX149"/>
      <c r="AY149" s="27">
        <v>21435302</v>
      </c>
      <c r="AZ149"/>
      <c r="BA149" s="25">
        <v>21435302</v>
      </c>
      <c r="BB149" s="41">
        <v>0</v>
      </c>
      <c r="BC149"/>
      <c r="BD149"/>
      <c r="BE149"/>
      <c r="BF149"/>
      <c r="BG149"/>
      <c r="BH149"/>
      <c r="BI149"/>
      <c r="BJ149"/>
      <c r="BK149"/>
      <c r="BL149"/>
      <c r="BM149"/>
      <c r="BN149"/>
      <c r="BO149"/>
    </row>
    <row r="150" spans="1:67" ht="15" outlineLevel="1">
      <c r="A150" s="127" t="s">
        <v>298</v>
      </c>
      <c r="B150"/>
      <c r="C150" s="25">
        <v>1316425</v>
      </c>
      <c r="D150" s="25">
        <v>229257</v>
      </c>
      <c r="E150" s="25">
        <v>0</v>
      </c>
      <c r="F150" s="25">
        <v>812529</v>
      </c>
      <c r="G150" s="25">
        <v>0</v>
      </c>
      <c r="H150" s="25">
        <v>154159</v>
      </c>
      <c r="I150" s="25">
        <v>265245</v>
      </c>
      <c r="J150" s="25">
        <v>0</v>
      </c>
      <c r="K150" s="25">
        <v>274452</v>
      </c>
      <c r="L150" s="25">
        <v>817984</v>
      </c>
      <c r="M150" s="25">
        <v>0</v>
      </c>
      <c r="N150" s="25">
        <v>227816</v>
      </c>
      <c r="O150" s="25">
        <v>278442</v>
      </c>
      <c r="P150" s="25">
        <v>50626</v>
      </c>
      <c r="Q150" s="25">
        <v>1974408</v>
      </c>
      <c r="R150" s="25">
        <v>0</v>
      </c>
      <c r="S150" s="25">
        <v>2418993</v>
      </c>
      <c r="T150" s="25">
        <v>5127388</v>
      </c>
      <c r="U150" s="25">
        <v>163557</v>
      </c>
      <c r="V150" s="25">
        <v>0</v>
      </c>
      <c r="W150" s="25">
        <v>0</v>
      </c>
      <c r="X150" s="25">
        <v>423905</v>
      </c>
      <c r="Y150" s="25">
        <v>243017</v>
      </c>
      <c r="Z150" s="27">
        <v>11243429</v>
      </c>
      <c r="AA150" s="25">
        <v>740923</v>
      </c>
      <c r="AB150" s="25">
        <v>5555504</v>
      </c>
      <c r="AC150" s="25">
        <v>6920</v>
      </c>
      <c r="AD150" s="25">
        <v>0</v>
      </c>
      <c r="AE150" s="25">
        <v>0</v>
      </c>
      <c r="AF150" s="25">
        <v>119570</v>
      </c>
      <c r="AG150" s="25">
        <v>0</v>
      </c>
      <c r="AH150" s="25">
        <v>0</v>
      </c>
      <c r="AI150" s="25">
        <v>0</v>
      </c>
      <c r="AJ150" s="25">
        <v>51400</v>
      </c>
      <c r="AK150" s="25">
        <v>27037</v>
      </c>
      <c r="AL150" s="25">
        <v>0</v>
      </c>
      <c r="AM150" s="25">
        <v>0</v>
      </c>
      <c r="AN150" s="25">
        <v>0</v>
      </c>
      <c r="AO150" s="25">
        <v>0</v>
      </c>
      <c r="AP150" s="25">
        <v>3201434</v>
      </c>
      <c r="AQ150" s="25">
        <v>1852908</v>
      </c>
      <c r="AR150" s="25">
        <v>1352299</v>
      </c>
      <c r="AS150" s="25">
        <v>1669364</v>
      </c>
      <c r="AT150" s="25">
        <v>23107</v>
      </c>
      <c r="AU150" s="25">
        <v>54679</v>
      </c>
      <c r="AV150" s="25">
        <v>357528</v>
      </c>
      <c r="AW150" s="25">
        <v>189700</v>
      </c>
      <c r="AX150"/>
      <c r="AY150" s="27">
        <v>41224005</v>
      </c>
      <c r="AZ150"/>
      <c r="BA150" s="25">
        <v>41224005</v>
      </c>
      <c r="BB150" s="41">
        <v>0</v>
      </c>
      <c r="BC150"/>
      <c r="BD150"/>
      <c r="BE150"/>
      <c r="BF150"/>
      <c r="BG150"/>
      <c r="BH150"/>
      <c r="BI150"/>
      <c r="BJ150"/>
      <c r="BK150"/>
      <c r="BL150"/>
      <c r="BM150"/>
      <c r="BN150"/>
      <c r="BO150"/>
    </row>
    <row r="151" spans="1:67" ht="15" outlineLevel="1">
      <c r="A151" s="127" t="s">
        <v>299</v>
      </c>
      <c r="B151"/>
      <c r="C151" s="25">
        <v>0</v>
      </c>
      <c r="D151" s="25">
        <v>0</v>
      </c>
      <c r="E151" s="25">
        <v>0</v>
      </c>
      <c r="F151" s="25">
        <v>61588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7">
        <v>278071</v>
      </c>
      <c r="AA151" s="25">
        <v>0</v>
      </c>
      <c r="AB151" s="25">
        <v>0</v>
      </c>
      <c r="AC151" s="25">
        <v>0</v>
      </c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>
        <v>0</v>
      </c>
      <c r="AQ151" s="25">
        <v>0</v>
      </c>
      <c r="AR151" s="25">
        <v>0</v>
      </c>
      <c r="AS151" s="25">
        <v>0</v>
      </c>
      <c r="AT151" s="25">
        <v>0</v>
      </c>
      <c r="AU151" s="25">
        <v>0</v>
      </c>
      <c r="AV151" s="25">
        <v>0</v>
      </c>
      <c r="AW151" s="25">
        <v>0</v>
      </c>
      <c r="AX151"/>
      <c r="AY151" s="27">
        <v>339659</v>
      </c>
      <c r="AZ151"/>
      <c r="BA151" s="25">
        <v>339659</v>
      </c>
      <c r="BB151" s="41">
        <v>0</v>
      </c>
      <c r="BC151"/>
      <c r="BD151"/>
      <c r="BE151"/>
      <c r="BF151"/>
      <c r="BG151"/>
      <c r="BH151"/>
      <c r="BI151"/>
      <c r="BJ151"/>
      <c r="BK151"/>
      <c r="BL151"/>
      <c r="BM151"/>
      <c r="BN151"/>
      <c r="BO151"/>
    </row>
    <row r="152" spans="1:67" ht="15" outlineLevel="1">
      <c r="A152" s="127" t="s">
        <v>300</v>
      </c>
      <c r="B152"/>
      <c r="C152" s="25">
        <v>0</v>
      </c>
      <c r="D152" s="25">
        <v>0</v>
      </c>
      <c r="E152" s="25">
        <v>752416</v>
      </c>
      <c r="F152" s="25">
        <v>232678</v>
      </c>
      <c r="G152" s="25">
        <v>80682</v>
      </c>
      <c r="H152" s="25">
        <v>0</v>
      </c>
      <c r="I152" s="25">
        <v>0</v>
      </c>
      <c r="J152" s="25">
        <v>12927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250000</v>
      </c>
      <c r="W152" s="25">
        <v>2850000</v>
      </c>
      <c r="X152" s="25">
        <v>0</v>
      </c>
      <c r="Y152" s="25">
        <v>0</v>
      </c>
      <c r="Z152" s="27">
        <v>0</v>
      </c>
      <c r="AA152" s="25">
        <v>0</v>
      </c>
      <c r="AB152" s="25">
        <v>125341</v>
      </c>
      <c r="AC152" s="25">
        <v>0</v>
      </c>
      <c r="AD152" s="25">
        <v>150074</v>
      </c>
      <c r="AE152" s="25">
        <v>0</v>
      </c>
      <c r="AF152" s="25">
        <v>0</v>
      </c>
      <c r="AG152" s="25">
        <v>100469</v>
      </c>
      <c r="AH152" s="25">
        <v>0</v>
      </c>
      <c r="AI152" s="25">
        <v>0</v>
      </c>
      <c r="AJ152" s="25">
        <v>0</v>
      </c>
      <c r="AK152" s="25">
        <v>0</v>
      </c>
      <c r="AL152" s="25">
        <v>19972</v>
      </c>
      <c r="AM152" s="25">
        <v>0</v>
      </c>
      <c r="AN152" s="25">
        <v>0</v>
      </c>
      <c r="AO152" s="25">
        <v>0</v>
      </c>
      <c r="AP152" s="25">
        <v>-850000</v>
      </c>
      <c r="AQ152" s="25">
        <v>-499613</v>
      </c>
      <c r="AR152" s="25">
        <v>-500000</v>
      </c>
      <c r="AS152" s="25">
        <v>-50000</v>
      </c>
      <c r="AT152" s="25">
        <v>0</v>
      </c>
      <c r="AU152" s="25">
        <v>0</v>
      </c>
      <c r="AV152" s="25">
        <v>0</v>
      </c>
      <c r="AW152" s="25">
        <v>-85691</v>
      </c>
      <c r="AX152"/>
      <c r="AY152" s="27">
        <v>2589255</v>
      </c>
      <c r="AZ152"/>
      <c r="BA152" s="25">
        <v>2589255</v>
      </c>
      <c r="BB152" s="41">
        <v>0</v>
      </c>
      <c r="BC152"/>
      <c r="BD152"/>
      <c r="BE152"/>
      <c r="BF152"/>
      <c r="BG152"/>
      <c r="BH152"/>
      <c r="BI152"/>
      <c r="BJ152"/>
      <c r="BK152"/>
      <c r="BL152"/>
      <c r="BM152"/>
      <c r="BN152"/>
      <c r="BO152"/>
    </row>
    <row r="153" spans="1:67" ht="15" outlineLevel="1">
      <c r="A153" s="127" t="s">
        <v>301</v>
      </c>
      <c r="B153"/>
      <c r="C153" s="25">
        <v>0</v>
      </c>
      <c r="D153" s="25">
        <v>0</v>
      </c>
      <c r="E153" s="25">
        <v>0</v>
      </c>
      <c r="F153" s="25">
        <v>189</v>
      </c>
      <c r="G153" s="25">
        <v>0</v>
      </c>
      <c r="H153" s="25">
        <v>0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5">
        <v>0</v>
      </c>
      <c r="Q153" s="25">
        <v>0</v>
      </c>
      <c r="R153" s="25">
        <v>0</v>
      </c>
      <c r="S153" s="25">
        <v>0</v>
      </c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25">
        <v>0</v>
      </c>
      <c r="Z153" s="27">
        <v>0</v>
      </c>
      <c r="AA153" s="25">
        <v>0</v>
      </c>
      <c r="AB153" s="25">
        <v>0</v>
      </c>
      <c r="AC153" s="25">
        <v>0</v>
      </c>
      <c r="AD153" s="25">
        <v>0</v>
      </c>
      <c r="AE153" s="25">
        <v>0</v>
      </c>
      <c r="AF153" s="25">
        <v>1026</v>
      </c>
      <c r="AG153" s="25">
        <v>0</v>
      </c>
      <c r="AH153" s="25">
        <v>0</v>
      </c>
      <c r="AI153" s="25">
        <v>0</v>
      </c>
      <c r="AJ153" s="25">
        <v>0</v>
      </c>
      <c r="AK153" s="25">
        <v>0</v>
      </c>
      <c r="AL153" s="25">
        <v>0</v>
      </c>
      <c r="AM153" s="25">
        <v>0</v>
      </c>
      <c r="AN153" s="25">
        <v>0</v>
      </c>
      <c r="AO153" s="25">
        <v>0</v>
      </c>
      <c r="AP153" s="25">
        <v>0</v>
      </c>
      <c r="AQ153" s="25">
        <v>0</v>
      </c>
      <c r="AR153" s="25">
        <v>0</v>
      </c>
      <c r="AS153" s="25">
        <v>0</v>
      </c>
      <c r="AT153" s="25">
        <v>0</v>
      </c>
      <c r="AU153" s="25">
        <v>0</v>
      </c>
      <c r="AV153" s="25">
        <v>0</v>
      </c>
      <c r="AW153" s="25">
        <v>0</v>
      </c>
      <c r="AX153"/>
      <c r="AY153" s="27">
        <v>1215</v>
      </c>
      <c r="AZ153"/>
      <c r="BA153" s="25">
        <v>1215</v>
      </c>
      <c r="BB153" s="41">
        <v>0</v>
      </c>
      <c r="BC153"/>
      <c r="BD153"/>
      <c r="BE153"/>
      <c r="BF153"/>
      <c r="BG153"/>
      <c r="BH153"/>
      <c r="BI153"/>
      <c r="BJ153"/>
      <c r="BK153"/>
      <c r="BL153"/>
      <c r="BM153"/>
      <c r="BN153"/>
      <c r="BO153"/>
    </row>
    <row r="154" spans="1:67" ht="15" outlineLevel="1">
      <c r="A154" s="127" t="s">
        <v>302</v>
      </c>
      <c r="B154"/>
      <c r="C154" s="25">
        <v>0</v>
      </c>
      <c r="D154" s="25">
        <v>0</v>
      </c>
      <c r="E154" s="25">
        <v>0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25">
        <v>0</v>
      </c>
      <c r="Z154" s="27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  <c r="AJ154" s="25">
        <v>0</v>
      </c>
      <c r="AK154" s="25">
        <v>0</v>
      </c>
      <c r="AL154" s="25">
        <v>0</v>
      </c>
      <c r="AM154" s="25">
        <v>0</v>
      </c>
      <c r="AN154" s="25">
        <v>0</v>
      </c>
      <c r="AO154" s="25">
        <v>0</v>
      </c>
      <c r="AP154" s="25">
        <v>0</v>
      </c>
      <c r="AQ154" s="25">
        <v>0</v>
      </c>
      <c r="AR154" s="25">
        <v>0</v>
      </c>
      <c r="AS154" s="25">
        <v>0</v>
      </c>
      <c r="AT154" s="25">
        <v>0</v>
      </c>
      <c r="AU154" s="25">
        <v>0</v>
      </c>
      <c r="AV154" s="25">
        <v>0</v>
      </c>
      <c r="AW154" s="25">
        <v>0</v>
      </c>
      <c r="AX154"/>
      <c r="AY154" s="27">
        <v>0</v>
      </c>
      <c r="AZ154"/>
      <c r="BA154" s="25">
        <v>0</v>
      </c>
      <c r="BB154" s="41">
        <v>0</v>
      </c>
      <c r="BC154"/>
      <c r="BD154"/>
      <c r="BE154"/>
      <c r="BF154"/>
      <c r="BG154"/>
      <c r="BH154"/>
      <c r="BI154"/>
      <c r="BJ154"/>
      <c r="BK154"/>
      <c r="BL154"/>
      <c r="BM154"/>
      <c r="BN154"/>
      <c r="BO154"/>
    </row>
    <row r="155" spans="1:67" ht="15" outlineLevel="1">
      <c r="A155" s="127" t="s">
        <v>303</v>
      </c>
      <c r="B155"/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5">
        <v>0</v>
      </c>
      <c r="Q155" s="25">
        <v>0</v>
      </c>
      <c r="R155" s="25">
        <v>0</v>
      </c>
      <c r="S155" s="25">
        <v>0</v>
      </c>
      <c r="T155" s="25">
        <v>0</v>
      </c>
      <c r="U155" s="25">
        <v>0</v>
      </c>
      <c r="V155" s="25">
        <v>0</v>
      </c>
      <c r="W155" s="25">
        <v>0</v>
      </c>
      <c r="X155" s="25">
        <v>0</v>
      </c>
      <c r="Y155" s="25">
        <v>0</v>
      </c>
      <c r="Z155" s="27">
        <v>0</v>
      </c>
      <c r="AA155" s="25">
        <v>0</v>
      </c>
      <c r="AB155" s="25">
        <v>0</v>
      </c>
      <c r="AC155" s="25">
        <v>0</v>
      </c>
      <c r="AD155" s="25">
        <v>0</v>
      </c>
      <c r="AE155" s="25">
        <v>0</v>
      </c>
      <c r="AF155" s="25">
        <v>0</v>
      </c>
      <c r="AG155" s="25">
        <v>0</v>
      </c>
      <c r="AH155" s="25">
        <v>0</v>
      </c>
      <c r="AI155" s="25">
        <v>0</v>
      </c>
      <c r="AJ155" s="25">
        <v>0</v>
      </c>
      <c r="AK155" s="25">
        <v>0</v>
      </c>
      <c r="AL155" s="25">
        <v>0</v>
      </c>
      <c r="AM155" s="25">
        <v>0</v>
      </c>
      <c r="AN155" s="25">
        <v>0</v>
      </c>
      <c r="AO155" s="25">
        <v>0</v>
      </c>
      <c r="AP155" s="25">
        <v>0</v>
      </c>
      <c r="AQ155" s="25">
        <v>0</v>
      </c>
      <c r="AR155" s="25">
        <v>0</v>
      </c>
      <c r="AS155" s="25">
        <v>0</v>
      </c>
      <c r="AT155" s="25">
        <v>0</v>
      </c>
      <c r="AU155" s="25">
        <v>0</v>
      </c>
      <c r="AV155" s="25">
        <v>0</v>
      </c>
      <c r="AW155" s="25">
        <v>0</v>
      </c>
      <c r="AX155"/>
      <c r="AY155" s="27">
        <v>0</v>
      </c>
      <c r="AZ155"/>
      <c r="BA155" s="25">
        <v>0</v>
      </c>
      <c r="BB155" s="41">
        <v>0</v>
      </c>
      <c r="BC155"/>
      <c r="BD155"/>
      <c r="BE155"/>
      <c r="BF155"/>
      <c r="BG155"/>
      <c r="BH155"/>
      <c r="BI155"/>
      <c r="BJ155"/>
      <c r="BK155"/>
      <c r="BL155"/>
      <c r="BM155"/>
      <c r="BN155"/>
      <c r="BO155"/>
    </row>
    <row r="156" spans="1:67" ht="15">
      <c r="A156" s="126" t="s">
        <v>304</v>
      </c>
      <c r="B156"/>
      <c r="C156" s="25">
        <v>1520842</v>
      </c>
      <c r="D156" s="25">
        <v>299613</v>
      </c>
      <c r="E156" s="25">
        <v>752416</v>
      </c>
      <c r="F156" s="25">
        <v>1446869</v>
      </c>
      <c r="G156" s="25">
        <v>80682</v>
      </c>
      <c r="H156" s="25">
        <v>173219</v>
      </c>
      <c r="I156" s="25">
        <v>284305</v>
      </c>
      <c r="J156" s="25">
        <v>12927</v>
      </c>
      <c r="K156" s="25">
        <v>372719</v>
      </c>
      <c r="L156" s="25">
        <v>2103710</v>
      </c>
      <c r="M156" s="25">
        <v>87591</v>
      </c>
      <c r="N156" s="25">
        <v>454341</v>
      </c>
      <c r="O156" s="25">
        <v>398783</v>
      </c>
      <c r="P156" s="25">
        <v>57705</v>
      </c>
      <c r="Q156" s="25">
        <v>1974408</v>
      </c>
      <c r="R156" s="25">
        <v>0</v>
      </c>
      <c r="S156" s="25">
        <v>3549724</v>
      </c>
      <c r="T156" s="25">
        <v>7448906</v>
      </c>
      <c r="U156" s="25">
        <v>242259</v>
      </c>
      <c r="V156" s="25">
        <v>250000</v>
      </c>
      <c r="W156" s="25">
        <v>2850000</v>
      </c>
      <c r="X156" s="25">
        <v>613904</v>
      </c>
      <c r="Y156" s="25">
        <v>293016</v>
      </c>
      <c r="Z156" s="27">
        <v>19720903</v>
      </c>
      <c r="AA156" s="25">
        <v>1317682</v>
      </c>
      <c r="AB156" s="25">
        <v>7659447</v>
      </c>
      <c r="AC156" s="25">
        <v>14401</v>
      </c>
      <c r="AD156" s="25">
        <v>150074</v>
      </c>
      <c r="AE156" s="25">
        <v>34651</v>
      </c>
      <c r="AF156" s="25">
        <v>159859</v>
      </c>
      <c r="AG156" s="25">
        <v>100469</v>
      </c>
      <c r="AH156" s="25">
        <v>16907</v>
      </c>
      <c r="AI156" s="25">
        <v>13150</v>
      </c>
      <c r="AJ156" s="25">
        <v>179768</v>
      </c>
      <c r="AK156" s="25">
        <v>46507</v>
      </c>
      <c r="AL156" s="25">
        <v>19972</v>
      </c>
      <c r="AM156" s="25">
        <v>514612</v>
      </c>
      <c r="AN156" s="25">
        <v>68872</v>
      </c>
      <c r="AO156" s="25">
        <v>11781</v>
      </c>
      <c r="AP156" s="25">
        <v>3573844</v>
      </c>
      <c r="AQ156" s="25">
        <v>2008084</v>
      </c>
      <c r="AR156" s="25">
        <v>1299981</v>
      </c>
      <c r="AS156" s="25">
        <v>2404361</v>
      </c>
      <c r="AT156" s="25">
        <v>27402</v>
      </c>
      <c r="AU156" s="25">
        <v>79064</v>
      </c>
      <c r="AV156" s="25">
        <v>538945</v>
      </c>
      <c r="AW156" s="25">
        <v>360761</v>
      </c>
      <c r="AX156" s="25">
        <v>0</v>
      </c>
      <c r="AY156" s="27">
        <v>65589436</v>
      </c>
      <c r="AZ156" s="27"/>
      <c r="BA156" s="27">
        <v>65589436</v>
      </c>
      <c r="BB156" s="41">
        <v>0</v>
      </c>
      <c r="BC156"/>
      <c r="BD156"/>
      <c r="BE156"/>
      <c r="BF156"/>
      <c r="BG156"/>
      <c r="BH156"/>
      <c r="BI156"/>
      <c r="BJ156"/>
      <c r="BK156"/>
      <c r="BL156"/>
      <c r="BM156"/>
      <c r="BN156"/>
      <c r="BO156"/>
    </row>
    <row r="157" spans="1:67" ht="11.25" customHeight="1">
      <c r="A157" s="126"/>
      <c r="B157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7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7"/>
      <c r="AZ157" s="25"/>
      <c r="BA157" s="25"/>
      <c r="BB157" s="41">
        <v>0</v>
      </c>
      <c r="BC157"/>
      <c r="BD157"/>
      <c r="BE157"/>
      <c r="BF157"/>
      <c r="BG157"/>
      <c r="BH157"/>
      <c r="BI157"/>
      <c r="BJ157"/>
      <c r="BK157"/>
      <c r="BL157"/>
      <c r="BM157"/>
      <c r="BN157"/>
      <c r="BO157"/>
    </row>
    <row r="158" spans="1:67" ht="15">
      <c r="A158" s="128" t="s">
        <v>512</v>
      </c>
      <c r="B158"/>
      <c r="C158" s="25">
        <v>148910</v>
      </c>
      <c r="D158" s="25">
        <v>-2502</v>
      </c>
      <c r="E158" s="25">
        <v>-21012</v>
      </c>
      <c r="F158" s="25">
        <v>-200269</v>
      </c>
      <c r="G158" s="25">
        <v>15053</v>
      </c>
      <c r="H158" s="25">
        <v>-35365</v>
      </c>
      <c r="I158" s="25">
        <v>-107211</v>
      </c>
      <c r="J158" s="25">
        <v>0</v>
      </c>
      <c r="K158" s="25">
        <v>0</v>
      </c>
      <c r="L158" s="25">
        <v>0</v>
      </c>
      <c r="M158" s="25">
        <v>0</v>
      </c>
      <c r="N158" s="25">
        <v>-22283</v>
      </c>
      <c r="O158" s="25">
        <v>-22116</v>
      </c>
      <c r="P158" s="25">
        <v>-2892</v>
      </c>
      <c r="Q158" s="25">
        <v>-118877</v>
      </c>
      <c r="R158" s="25">
        <v>30714</v>
      </c>
      <c r="S158" s="25">
        <v>-148417</v>
      </c>
      <c r="T158" s="25">
        <v>-263163</v>
      </c>
      <c r="U158" s="25">
        <v>351968</v>
      </c>
      <c r="V158" s="25">
        <v>52719</v>
      </c>
      <c r="W158" s="25">
        <v>734125</v>
      </c>
      <c r="X158" s="25">
        <v>41604</v>
      </c>
      <c r="Y158" s="25">
        <v>48201</v>
      </c>
      <c r="Z158" s="27">
        <v>-663940</v>
      </c>
      <c r="AA158" s="25">
        <v>-9800</v>
      </c>
      <c r="AB158" s="25">
        <v>-307635</v>
      </c>
      <c r="AC158" s="25">
        <v>-389</v>
      </c>
      <c r="AD158" s="25">
        <v>0</v>
      </c>
      <c r="AE158" s="25">
        <v>125925</v>
      </c>
      <c r="AF158" s="25">
        <v>-146216</v>
      </c>
      <c r="AG158" s="25">
        <v>0</v>
      </c>
      <c r="AH158" s="25">
        <v>0</v>
      </c>
      <c r="AI158" s="25">
        <v>-401</v>
      </c>
      <c r="AJ158" s="25">
        <v>-8552</v>
      </c>
      <c r="AK158" s="25">
        <v>-833</v>
      </c>
      <c r="AL158" s="25">
        <v>0</v>
      </c>
      <c r="AM158" s="25">
        <v>-50</v>
      </c>
      <c r="AN158" s="25">
        <v>-6</v>
      </c>
      <c r="AO158" s="25">
        <v>0</v>
      </c>
      <c r="AP158" s="25">
        <v>-21126</v>
      </c>
      <c r="AQ158" s="25">
        <v>-112375</v>
      </c>
      <c r="AR158" s="25">
        <v>60715</v>
      </c>
      <c r="AS158" s="25">
        <v>-40360</v>
      </c>
      <c r="AT158" s="25">
        <v>0</v>
      </c>
      <c r="AU158" s="25">
        <v>-1</v>
      </c>
      <c r="AV158" s="25">
        <v>4921</v>
      </c>
      <c r="AW158" s="25">
        <v>-2813</v>
      </c>
      <c r="AX158" s="25">
        <v>0</v>
      </c>
      <c r="AY158" s="27">
        <v>-643749</v>
      </c>
      <c r="AZ158" s="27"/>
      <c r="BA158" s="27">
        <v>-643749</v>
      </c>
      <c r="BB158" s="41">
        <v>0</v>
      </c>
      <c r="BC158"/>
      <c r="BD158"/>
      <c r="BE158"/>
      <c r="BF158"/>
      <c r="BG158"/>
      <c r="BH158"/>
      <c r="BI158"/>
      <c r="BJ158"/>
      <c r="BK158"/>
      <c r="BL158"/>
      <c r="BM158"/>
      <c r="BN158"/>
      <c r="BO158"/>
    </row>
    <row r="159" spans="1:67" ht="11.25" customHeight="1">
      <c r="A159" s="24"/>
      <c r="B159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12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7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/>
      <c r="AY159" s="92"/>
      <c r="AZ159"/>
      <c r="BA159" s="25"/>
      <c r="BB159" s="41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</row>
    <row r="160" spans="1:67" ht="15">
      <c r="A160" s="129" t="s">
        <v>305</v>
      </c>
      <c r="B160"/>
      <c r="C160" s="25">
        <v>321689</v>
      </c>
      <c r="D160" s="25">
        <v>40872</v>
      </c>
      <c r="E160" s="25">
        <v>70758</v>
      </c>
      <c r="F160" s="25">
        <v>747198</v>
      </c>
      <c r="G160" s="25">
        <v>7265</v>
      </c>
      <c r="H160" s="25">
        <v>43837</v>
      </c>
      <c r="I160" s="25">
        <v>160741</v>
      </c>
      <c r="J160" s="25">
        <v>0</v>
      </c>
      <c r="K160" s="25">
        <v>0</v>
      </c>
      <c r="L160" s="25">
        <v>0</v>
      </c>
      <c r="M160" s="25">
        <v>0</v>
      </c>
      <c r="N160" s="25">
        <v>36692</v>
      </c>
      <c r="O160" s="25">
        <v>39160</v>
      </c>
      <c r="P160" s="25">
        <v>6322</v>
      </c>
      <c r="Q160" s="25">
        <v>244873</v>
      </c>
      <c r="R160" s="25">
        <v>899375</v>
      </c>
      <c r="S160" s="25">
        <v>612455</v>
      </c>
      <c r="T160" s="25">
        <v>1059085</v>
      </c>
      <c r="U160" s="25">
        <v>104734</v>
      </c>
      <c r="V160" s="25">
        <v>53916</v>
      </c>
      <c r="W160" s="25">
        <v>1195136</v>
      </c>
      <c r="X160" s="25">
        <v>52763</v>
      </c>
      <c r="Y160" s="25">
        <v>8352</v>
      </c>
      <c r="Z160" s="27">
        <v>1317678</v>
      </c>
      <c r="AA160" s="25">
        <v>93269</v>
      </c>
      <c r="AB160" s="25">
        <v>450941</v>
      </c>
      <c r="AC160" s="25">
        <v>773</v>
      </c>
      <c r="AD160" s="25">
        <v>0</v>
      </c>
      <c r="AE160" s="25">
        <v>23668</v>
      </c>
      <c r="AF160" s="25">
        <v>223533</v>
      </c>
      <c r="AG160" s="25">
        <v>0</v>
      </c>
      <c r="AH160" s="25">
        <v>0</v>
      </c>
      <c r="AI160" s="25">
        <v>1647</v>
      </c>
      <c r="AJ160" s="25">
        <v>17664</v>
      </c>
      <c r="AK160" s="25">
        <v>3516</v>
      </c>
      <c r="AL160" s="25">
        <v>0</v>
      </c>
      <c r="AM160" s="25">
        <v>50</v>
      </c>
      <c r="AN160" s="25">
        <v>6</v>
      </c>
      <c r="AO160" s="25">
        <v>0</v>
      </c>
      <c r="AP160" s="25">
        <v>1878754</v>
      </c>
      <c r="AQ160" s="25">
        <v>1323565</v>
      </c>
      <c r="AR160" s="25">
        <v>717435</v>
      </c>
      <c r="AS160" s="25">
        <v>319501</v>
      </c>
      <c r="AT160" s="25">
        <v>0</v>
      </c>
      <c r="AU160" s="25">
        <v>0</v>
      </c>
      <c r="AV160" s="25">
        <v>5004</v>
      </c>
      <c r="AW160" s="25">
        <v>57929</v>
      </c>
      <c r="AX160"/>
      <c r="AY160" s="27">
        <v>12140156</v>
      </c>
      <c r="AZ160"/>
      <c r="BA160" s="25">
        <v>12140156</v>
      </c>
      <c r="BB160" s="41">
        <v>0</v>
      </c>
      <c r="BC160"/>
      <c r="BD160"/>
      <c r="BE160"/>
      <c r="BF160"/>
      <c r="BG160"/>
      <c r="BH160"/>
      <c r="BI160"/>
      <c r="BJ160"/>
      <c r="BK160"/>
      <c r="BL160"/>
      <c r="BM160"/>
      <c r="BN160"/>
      <c r="BO160"/>
    </row>
    <row r="161" spans="1:67" ht="11.25" customHeight="1">
      <c r="A161" s="130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 s="41">
        <v>0</v>
      </c>
      <c r="BC161"/>
      <c r="BD161"/>
      <c r="BE161"/>
      <c r="BF161"/>
      <c r="BG161"/>
      <c r="BH161"/>
      <c r="BI161"/>
      <c r="BJ161"/>
      <c r="BK161"/>
      <c r="BL161"/>
      <c r="BM161"/>
      <c r="BN161"/>
      <c r="BO161"/>
    </row>
    <row r="162" spans="1:67" ht="15">
      <c r="A162" s="131" t="s">
        <v>306</v>
      </c>
      <c r="B162"/>
      <c r="C162" s="25">
        <v>470599</v>
      </c>
      <c r="D162" s="25">
        <v>38370</v>
      </c>
      <c r="E162" s="25">
        <v>49746</v>
      </c>
      <c r="F162" s="25">
        <v>546929</v>
      </c>
      <c r="G162" s="25">
        <v>22318</v>
      </c>
      <c r="H162" s="25">
        <v>8472</v>
      </c>
      <c r="I162" s="25">
        <v>53530</v>
      </c>
      <c r="J162" s="25">
        <v>0</v>
      </c>
      <c r="K162" s="25">
        <v>0</v>
      </c>
      <c r="L162" s="25">
        <v>0</v>
      </c>
      <c r="M162" s="25">
        <v>0</v>
      </c>
      <c r="N162" s="25">
        <v>14409</v>
      </c>
      <c r="O162" s="25">
        <v>17044</v>
      </c>
      <c r="P162" s="25">
        <v>3430</v>
      </c>
      <c r="Q162" s="25">
        <v>125996</v>
      </c>
      <c r="R162" s="25">
        <v>930089</v>
      </c>
      <c r="S162" s="25">
        <v>464038</v>
      </c>
      <c r="T162" s="25">
        <v>795922</v>
      </c>
      <c r="U162" s="25">
        <v>456702</v>
      </c>
      <c r="V162" s="25">
        <v>106635</v>
      </c>
      <c r="W162" s="25">
        <v>1929261</v>
      </c>
      <c r="X162" s="25">
        <v>94367</v>
      </c>
      <c r="Y162" s="25">
        <v>56553</v>
      </c>
      <c r="Z162" s="27">
        <v>653738</v>
      </c>
      <c r="AA162" s="25">
        <v>83469</v>
      </c>
      <c r="AB162" s="25">
        <v>143306</v>
      </c>
      <c r="AC162" s="25">
        <v>384</v>
      </c>
      <c r="AD162" s="25">
        <v>0</v>
      </c>
      <c r="AE162" s="25">
        <v>149593</v>
      </c>
      <c r="AF162" s="25">
        <v>77317</v>
      </c>
      <c r="AG162" s="25">
        <v>0</v>
      </c>
      <c r="AH162" s="25">
        <v>0</v>
      </c>
      <c r="AI162" s="25">
        <v>1246</v>
      </c>
      <c r="AJ162" s="25">
        <v>9112</v>
      </c>
      <c r="AK162" s="25">
        <v>2683</v>
      </c>
      <c r="AL162" s="25">
        <v>0</v>
      </c>
      <c r="AM162" s="25">
        <v>0</v>
      </c>
      <c r="AN162" s="25">
        <v>0</v>
      </c>
      <c r="AO162" s="25">
        <v>0</v>
      </c>
      <c r="AP162" s="25">
        <v>1857628</v>
      </c>
      <c r="AQ162" s="25">
        <v>1211190</v>
      </c>
      <c r="AR162" s="25">
        <v>778150</v>
      </c>
      <c r="AS162" s="25">
        <v>279141</v>
      </c>
      <c r="AT162" s="25">
        <v>0</v>
      </c>
      <c r="AU162" s="25">
        <v>-1</v>
      </c>
      <c r="AV162" s="25">
        <v>9925</v>
      </c>
      <c r="AW162" s="25">
        <v>55116</v>
      </c>
      <c r="AX162" s="25">
        <v>0</v>
      </c>
      <c r="AY162" s="27">
        <v>11496407</v>
      </c>
      <c r="AZ162" s="27"/>
      <c r="BA162" s="27">
        <v>11496407</v>
      </c>
      <c r="BB162" s="41">
        <v>0</v>
      </c>
      <c r="BC162"/>
      <c r="BD162"/>
      <c r="BE162"/>
      <c r="BF162"/>
      <c r="BG162"/>
      <c r="BH162"/>
      <c r="BI162"/>
      <c r="BJ162"/>
      <c r="BK162"/>
      <c r="BL162"/>
      <c r="BM162"/>
      <c r="BN162"/>
      <c r="BO162"/>
    </row>
    <row r="163" spans="1:67" ht="15">
      <c r="A163" s="131"/>
      <c r="B163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12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7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/>
      <c r="AY163" s="27"/>
      <c r="AZ163"/>
      <c r="BA163" s="25"/>
      <c r="BB163" s="41">
        <v>47</v>
      </c>
      <c r="BC163"/>
      <c r="BD163"/>
      <c r="BE163"/>
      <c r="BF163"/>
      <c r="BG163"/>
      <c r="BH163"/>
      <c r="BI163"/>
      <c r="BJ163"/>
      <c r="BK163"/>
      <c r="BL163"/>
      <c r="BM163"/>
      <c r="BN163"/>
      <c r="BO163"/>
    </row>
    <row r="164" spans="1:67" ht="15">
      <c r="A164" s="132" t="s">
        <v>513</v>
      </c>
      <c r="B164"/>
      <c r="C164" s="25">
        <v>1</v>
      </c>
      <c r="D164" s="25">
        <v>0</v>
      </c>
      <c r="E164" s="25">
        <v>1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-1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2</v>
      </c>
      <c r="V164" s="25">
        <v>-2</v>
      </c>
      <c r="W164" s="25">
        <v>0</v>
      </c>
      <c r="X164" s="25">
        <v>-1</v>
      </c>
      <c r="Y164" s="25">
        <v>-1</v>
      </c>
      <c r="Z164" s="27">
        <v>0</v>
      </c>
      <c r="AA164" s="25">
        <v>0</v>
      </c>
      <c r="AB164" s="25">
        <v>0</v>
      </c>
      <c r="AC164" s="25">
        <v>0</v>
      </c>
      <c r="AD164" s="25">
        <v>-1</v>
      </c>
      <c r="AE164" s="25">
        <v>0</v>
      </c>
      <c r="AF164" s="25">
        <v>-1</v>
      </c>
      <c r="AG164" s="25">
        <v>0</v>
      </c>
      <c r="AH164" s="25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-1</v>
      </c>
      <c r="AN164" s="25">
        <v>-1</v>
      </c>
      <c r="AO164" s="25">
        <v>0</v>
      </c>
      <c r="AP164" s="25">
        <v>0</v>
      </c>
      <c r="AQ164" s="25">
        <v>0</v>
      </c>
      <c r="AR164" s="25">
        <v>0</v>
      </c>
      <c r="AS164" s="25">
        <v>0</v>
      </c>
      <c r="AT164" s="25">
        <v>-1</v>
      </c>
      <c r="AU164" s="25">
        <v>0</v>
      </c>
      <c r="AV164" s="25">
        <v>0</v>
      </c>
      <c r="AW164" s="25">
        <v>0</v>
      </c>
      <c r="AX164" s="25">
        <v>0</v>
      </c>
      <c r="AY164" s="27">
        <v>-6</v>
      </c>
      <c r="AZ164" s="27"/>
      <c r="BA164" s="27">
        <v>-6</v>
      </c>
      <c r="BB164" s="41">
        <v>0</v>
      </c>
      <c r="BC164"/>
      <c r="BD164"/>
      <c r="BE164"/>
      <c r="BF164"/>
      <c r="BG164"/>
      <c r="BH164"/>
      <c r="BI164"/>
      <c r="BJ164"/>
      <c r="BK164"/>
      <c r="BL164"/>
      <c r="BM164"/>
      <c r="BN164"/>
      <c r="BO164"/>
    </row>
    <row r="165" spans="1:67" ht="15">
      <c r="A165" s="132" t="s">
        <v>514</v>
      </c>
      <c r="B165"/>
      <c r="C165" s="25">
        <v>0</v>
      </c>
      <c r="D165" s="25">
        <v>-1</v>
      </c>
      <c r="E165" s="25">
        <v>-2</v>
      </c>
      <c r="F165" s="25">
        <v>0</v>
      </c>
      <c r="G165" s="25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25">
        <v>0</v>
      </c>
      <c r="Q165" s="25">
        <v>0</v>
      </c>
      <c r="R165" s="25">
        <v>0</v>
      </c>
      <c r="S165" s="25">
        <v>0</v>
      </c>
      <c r="T165" s="25">
        <v>1</v>
      </c>
      <c r="U165" s="25">
        <v>0</v>
      </c>
      <c r="V165" s="25">
        <v>-2</v>
      </c>
      <c r="W165" s="25">
        <v>1</v>
      </c>
      <c r="X165" s="25">
        <v>-1</v>
      </c>
      <c r="Y165" s="25">
        <v>0</v>
      </c>
      <c r="Z165" s="27">
        <v>0</v>
      </c>
      <c r="AA165" s="25">
        <v>0</v>
      </c>
      <c r="AB165" s="25">
        <v>0</v>
      </c>
      <c r="AC165" s="25">
        <v>0</v>
      </c>
      <c r="AD165" s="25">
        <v>0</v>
      </c>
      <c r="AE165" s="25">
        <v>1</v>
      </c>
      <c r="AF165" s="25">
        <v>-1</v>
      </c>
      <c r="AG165" s="25">
        <v>0</v>
      </c>
      <c r="AH165" s="25">
        <v>0</v>
      </c>
      <c r="AI165" s="25">
        <v>1</v>
      </c>
      <c r="AJ165" s="25">
        <v>0</v>
      </c>
      <c r="AK165" s="25">
        <v>0</v>
      </c>
      <c r="AL165" s="25">
        <v>0</v>
      </c>
      <c r="AM165" s="25">
        <v>0</v>
      </c>
      <c r="AN165" s="25">
        <v>0</v>
      </c>
      <c r="AO165" s="25">
        <v>0</v>
      </c>
      <c r="AP165" s="25">
        <v>0</v>
      </c>
      <c r="AQ165" s="25">
        <v>0</v>
      </c>
      <c r="AR165" s="25">
        <v>0</v>
      </c>
      <c r="AS165" s="25">
        <v>0</v>
      </c>
      <c r="AT165" s="25">
        <v>0</v>
      </c>
      <c r="AU165" s="25">
        <v>-1</v>
      </c>
      <c r="AV165" s="25">
        <v>0</v>
      </c>
      <c r="AW165" s="25">
        <v>1</v>
      </c>
      <c r="AX165" s="25">
        <v>0</v>
      </c>
      <c r="AY165" s="27">
        <v>-3</v>
      </c>
      <c r="AZ165" s="27"/>
      <c r="BA165" s="27">
        <v>-3</v>
      </c>
      <c r="BB165" s="41">
        <v>0</v>
      </c>
      <c r="BC165"/>
      <c r="BD165"/>
      <c r="BE165"/>
      <c r="BF165"/>
      <c r="BG165"/>
      <c r="BH165"/>
      <c r="BI165"/>
      <c r="BJ165"/>
      <c r="BK165"/>
      <c r="BL165"/>
      <c r="BM165"/>
      <c r="BN165"/>
      <c r="BO165"/>
    </row>
    <row r="166" spans="1:67" ht="15">
      <c r="A166" s="72" t="s">
        <v>395</v>
      </c>
      <c r="B166"/>
      <c r="C166" s="71" t="s">
        <v>438</v>
      </c>
      <c r="D166" s="71" t="s">
        <v>439</v>
      </c>
      <c r="E166" s="71" t="s">
        <v>440</v>
      </c>
      <c r="F166" s="71" t="s">
        <v>441</v>
      </c>
      <c r="G166" s="71" t="s">
        <v>515</v>
      </c>
      <c r="H166" s="71" t="s">
        <v>442</v>
      </c>
      <c r="I166" s="71" t="s">
        <v>443</v>
      </c>
      <c r="J166" s="71" t="s">
        <v>444</v>
      </c>
      <c r="K166" s="133" t="s">
        <v>445</v>
      </c>
      <c r="L166" s="133" t="s">
        <v>446</v>
      </c>
      <c r="M166" s="133" t="s">
        <v>447</v>
      </c>
      <c r="N166" s="73" t="s">
        <v>448</v>
      </c>
      <c r="O166" s="73" t="s">
        <v>449</v>
      </c>
      <c r="P166" s="73" t="s">
        <v>450</v>
      </c>
      <c r="Q166" s="73" t="s">
        <v>451</v>
      </c>
      <c r="R166" s="73" t="s">
        <v>452</v>
      </c>
      <c r="S166" s="134" t="s">
        <v>453</v>
      </c>
      <c r="T166" s="134" t="s">
        <v>454</v>
      </c>
      <c r="U166" s="134" t="s">
        <v>455</v>
      </c>
      <c r="V166" s="134" t="s">
        <v>456</v>
      </c>
      <c r="W166" s="62" t="s">
        <v>457</v>
      </c>
      <c r="X166" s="62" t="s">
        <v>458</v>
      </c>
      <c r="Y166" s="62" t="s">
        <v>459</v>
      </c>
      <c r="Z166" s="70" t="s">
        <v>463</v>
      </c>
      <c r="AA166" s="70" t="s">
        <v>464</v>
      </c>
      <c r="AB166" s="70" t="s">
        <v>465</v>
      </c>
      <c r="AC166" s="135" t="s">
        <v>466</v>
      </c>
      <c r="AD166" s="61" t="s">
        <v>460</v>
      </c>
      <c r="AE166" s="61" t="s">
        <v>461</v>
      </c>
      <c r="AF166" s="61" t="s">
        <v>462</v>
      </c>
      <c r="AG166" s="69" t="s">
        <v>467</v>
      </c>
      <c r="AH166" s="69" t="s">
        <v>468</v>
      </c>
      <c r="AI166" s="69" t="s">
        <v>469</v>
      </c>
      <c r="AJ166" s="68" t="s">
        <v>470</v>
      </c>
      <c r="AK166" s="68" t="s">
        <v>470</v>
      </c>
      <c r="AL166" s="68" t="s">
        <v>471</v>
      </c>
      <c r="AM166" s="67" t="s">
        <v>472</v>
      </c>
      <c r="AN166" s="67" t="s">
        <v>473</v>
      </c>
      <c r="AO166" s="67" t="s">
        <v>474</v>
      </c>
      <c r="AP166" s="66" t="s">
        <v>477</v>
      </c>
      <c r="AQ166" s="66" t="s">
        <v>478</v>
      </c>
      <c r="AR166" s="66" t="s">
        <v>479</v>
      </c>
      <c r="AS166" s="66" t="s">
        <v>480</v>
      </c>
      <c r="AT166" s="65" t="s">
        <v>475</v>
      </c>
      <c r="AU166" s="65" t="s">
        <v>476</v>
      </c>
      <c r="AV166" s="64" t="s">
        <v>481</v>
      </c>
      <c r="AW166" s="63" t="s">
        <v>482</v>
      </c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</row>
    <row r="169" spans="1:67" ht="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 s="62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</row>
    <row r="170" spans="1:67" ht="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 s="146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</row>
    <row r="171" spans="1:67" ht="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 s="146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</row>
    <row r="172" spans="1:67" ht="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 s="146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</row>
    <row r="173" spans="1:67" ht="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 s="146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</row>
    <row r="174" spans="1:67" ht="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 s="146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</row>
    <row r="175" spans="1:67" ht="15">
      <c r="N175" s="146"/>
      <c r="O175"/>
    </row>
    <row r="176" spans="1:67" ht="13">
      <c r="N176" s="147"/>
      <c r="O176" s="24"/>
    </row>
    <row r="177" spans="14:17" ht="15">
      <c r="N177"/>
      <c r="O177" s="24"/>
    </row>
    <row r="191" spans="14:17">
      <c r="Q191" s="25"/>
    </row>
    <row r="192" spans="14:17">
      <c r="Q192" s="25"/>
    </row>
    <row r="193" spans="17:17">
      <c r="Q193" s="25"/>
    </row>
    <row r="194" spans="17:17">
      <c r="Q194" s="25"/>
    </row>
    <row r="195" spans="17:17">
      <c r="Q195" s="25"/>
    </row>
    <row r="196" spans="17:17">
      <c r="Q196" s="25"/>
    </row>
    <row r="197" spans="17:17">
      <c r="Q197" s="25"/>
    </row>
    <row r="198" spans="17:17">
      <c r="Q198" s="25"/>
    </row>
  </sheetData>
  <mergeCells count="35">
    <mergeCell ref="Z4:AC4"/>
    <mergeCell ref="AJ4:AL4"/>
    <mergeCell ref="AP4:AS4"/>
    <mergeCell ref="AT4:AU4"/>
    <mergeCell ref="AG4:AH4"/>
    <mergeCell ref="AM1:AO1"/>
    <mergeCell ref="AM2:AO2"/>
    <mergeCell ref="AM3:AN3"/>
    <mergeCell ref="AM4:AO4"/>
    <mergeCell ref="C4:E4"/>
    <mergeCell ref="H4:J4"/>
    <mergeCell ref="K4:M4"/>
    <mergeCell ref="N4:R4"/>
    <mergeCell ref="S4:W4"/>
    <mergeCell ref="F4:G4"/>
    <mergeCell ref="AD1:AF1"/>
    <mergeCell ref="Z1:AC1"/>
    <mergeCell ref="AI1:AI3"/>
    <mergeCell ref="AJ1:AL1"/>
    <mergeCell ref="C1:E1"/>
    <mergeCell ref="AD4:AF4"/>
    <mergeCell ref="AG3:AH3"/>
    <mergeCell ref="H1:J1"/>
    <mergeCell ref="K1:M1"/>
    <mergeCell ref="F1:G1"/>
    <mergeCell ref="F2:G2"/>
    <mergeCell ref="F3:G3"/>
    <mergeCell ref="N1:R1"/>
    <mergeCell ref="S1:W1"/>
    <mergeCell ref="AG1:AH2"/>
    <mergeCell ref="AY1:AY3"/>
    <mergeCell ref="AW1:AW3"/>
    <mergeCell ref="AV1:AV3"/>
    <mergeCell ref="AP1:AS1"/>
    <mergeCell ref="AT1:AU2"/>
  </mergeCells>
  <pageMargins left="0.70866141732283472" right="0.70866141732283472" top="0.88" bottom="0.37" header="0.5" footer="0.26"/>
  <pageSetup paperSize="9" scale="81" firstPageNumber="47" orientation="portrait" useFirstPageNumber="1" r:id="rId1"/>
  <headerFooter alignWithMargins="0">
    <oddHeader>&amp;C&amp;"Times New Roman,Bold"&amp;12 5.1. SÉREIGNARDEILDIR
YFIRLIT, EFNAHAGSREIKNINGAR OG SJÓÐSTREYMI ÁRIÐ 2010</oddHeader>
    <oddFooter>&amp;R&amp;"Times New Roman,Regular"&amp;10&amp;P</oddFooter>
  </headerFooter>
  <colBreaks count="6" manualBreakCount="6">
    <brk id="10" max="1048575" man="1"/>
    <brk id="18" max="1048575" man="1"/>
    <brk id="25" max="1048575" man="1"/>
    <brk id="32" max="1048575" man="1"/>
    <brk id="38" max="1048575" man="1"/>
    <brk id="45" max="16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112"/>
  <sheetViews>
    <sheetView workbookViewId="0">
      <selection activeCell="C7" sqref="C7:AW33"/>
    </sheetView>
  </sheetViews>
  <sheetFormatPr baseColWidth="10" defaultColWidth="9.1640625" defaultRowHeight="12.25" customHeight="1"/>
  <cols>
    <col min="1" max="1" width="25.5" style="24" customWidth="1"/>
    <col min="2" max="2" width="2.5" style="24" customWidth="1"/>
    <col min="3" max="48" width="10.5" style="24" customWidth="1"/>
    <col min="49" max="49" width="10.5" style="14" customWidth="1"/>
    <col min="50" max="50" width="3.5" style="14" customWidth="1"/>
    <col min="51" max="51" width="10.5" style="14" customWidth="1"/>
    <col min="52" max="52" width="10.6640625" style="14" customWidth="1"/>
    <col min="53" max="53" width="9.5" style="14" bestFit="1" customWidth="1"/>
    <col min="54" max="67" width="9.1640625" style="14"/>
    <col min="68" max="16384" width="9.1640625" style="24"/>
  </cols>
  <sheetData>
    <row r="1" spans="1:67" ht="12.25" customHeight="1">
      <c r="A1" s="37"/>
      <c r="B1" s="37"/>
      <c r="C1" s="595" t="s">
        <v>719</v>
      </c>
      <c r="D1" s="595"/>
      <c r="E1" s="595"/>
      <c r="F1" s="595" t="s">
        <v>85</v>
      </c>
      <c r="G1" s="74"/>
      <c r="H1" s="595" t="s">
        <v>12</v>
      </c>
      <c r="I1" s="595"/>
      <c r="J1" s="595"/>
      <c r="K1" s="595" t="s">
        <v>36</v>
      </c>
      <c r="L1" s="595"/>
      <c r="M1" s="595"/>
      <c r="N1" s="595" t="s">
        <v>679</v>
      </c>
      <c r="O1" s="595"/>
      <c r="P1" s="595"/>
      <c r="Q1" s="595"/>
      <c r="R1" s="595"/>
      <c r="S1" s="595" t="s">
        <v>680</v>
      </c>
      <c r="T1" s="595"/>
      <c r="U1" s="595"/>
      <c r="V1" s="595"/>
      <c r="W1" s="595"/>
      <c r="X1" s="595"/>
      <c r="Y1" s="595"/>
      <c r="Z1" s="595" t="s">
        <v>682</v>
      </c>
      <c r="AA1" s="595"/>
      <c r="AB1" s="595"/>
      <c r="AC1" s="595"/>
      <c r="AD1" s="595" t="s">
        <v>681</v>
      </c>
      <c r="AE1" s="595"/>
      <c r="AF1" s="595"/>
      <c r="AG1" s="595" t="s">
        <v>677</v>
      </c>
      <c r="AH1" s="74"/>
      <c r="AI1" s="595" t="s">
        <v>683</v>
      </c>
      <c r="AJ1" s="595" t="s">
        <v>396</v>
      </c>
      <c r="AK1" s="595"/>
      <c r="AL1" s="595"/>
      <c r="AM1" s="595" t="s">
        <v>30</v>
      </c>
      <c r="AN1" s="595"/>
      <c r="AO1" s="74"/>
      <c r="AP1" s="595" t="s">
        <v>33</v>
      </c>
      <c r="AQ1" s="595"/>
      <c r="AR1" s="595" t="s">
        <v>684</v>
      </c>
      <c r="AS1" s="595"/>
      <c r="AT1" s="595"/>
      <c r="AU1" s="595"/>
      <c r="AV1" s="595" t="s">
        <v>397</v>
      </c>
      <c r="AW1" s="595" t="s">
        <v>318</v>
      </c>
      <c r="AX1" s="157"/>
      <c r="AY1" s="594" t="s">
        <v>398</v>
      </c>
      <c r="AZ1" s="157"/>
      <c r="BA1" s="157"/>
      <c r="BB1" s="157"/>
      <c r="BC1" s="157"/>
      <c r="BD1" s="37"/>
      <c r="BE1" s="157"/>
      <c r="BF1" s="157"/>
      <c r="BG1" s="157"/>
      <c r="BH1" s="157"/>
      <c r="BI1" s="157"/>
      <c r="BJ1" s="157"/>
      <c r="BK1" s="157"/>
      <c r="BL1" s="157"/>
      <c r="BM1" s="157"/>
    </row>
    <row r="2" spans="1:67" s="45" customFormat="1" ht="12.25" customHeight="1">
      <c r="A2" s="37"/>
      <c r="B2" s="37"/>
      <c r="C2" s="74"/>
      <c r="D2" s="74"/>
      <c r="E2" s="74"/>
      <c r="F2" s="595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595"/>
      <c r="AH2" s="74"/>
      <c r="AI2" s="595"/>
      <c r="AJ2" s="595"/>
      <c r="AK2" s="595"/>
      <c r="AL2" s="595"/>
      <c r="AM2" s="595"/>
      <c r="AN2" s="595"/>
      <c r="AO2" s="74"/>
      <c r="AP2" s="595"/>
      <c r="AQ2" s="595"/>
      <c r="AR2" s="74"/>
      <c r="AS2" s="74"/>
      <c r="AT2" s="74"/>
      <c r="AU2" s="74"/>
      <c r="AV2" s="595"/>
      <c r="AW2" s="595"/>
      <c r="AX2" s="157"/>
      <c r="AY2" s="594"/>
      <c r="AZ2" s="157"/>
      <c r="BA2" s="157"/>
      <c r="BB2" s="157"/>
      <c r="BC2" s="157"/>
      <c r="BD2" s="37"/>
      <c r="BE2" s="157"/>
      <c r="BF2" s="157"/>
      <c r="BG2" s="157"/>
      <c r="BH2" s="157"/>
      <c r="BI2" s="157"/>
      <c r="BJ2" s="157"/>
      <c r="BK2" s="157"/>
      <c r="BL2" s="157"/>
      <c r="BM2" s="157"/>
    </row>
    <row r="3" spans="1:67" ht="12.25" customHeight="1">
      <c r="A3" s="37"/>
      <c r="B3" s="37"/>
      <c r="C3" s="74"/>
      <c r="D3" s="74"/>
      <c r="E3" s="74"/>
      <c r="F3" s="595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595"/>
      <c r="AH3" s="74"/>
      <c r="AI3" s="595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595"/>
      <c r="AW3" s="595"/>
      <c r="AX3" s="157"/>
      <c r="AY3" s="594"/>
      <c r="AZ3" s="157"/>
      <c r="BA3" s="157"/>
      <c r="BB3" s="157"/>
      <c r="BC3" s="157"/>
      <c r="BD3" s="37"/>
      <c r="BE3" s="157"/>
      <c r="BF3" s="157"/>
      <c r="BG3" s="157"/>
      <c r="BH3" s="157"/>
      <c r="BI3" s="157"/>
      <c r="BJ3" s="157"/>
      <c r="BK3" s="157"/>
      <c r="BL3" s="157"/>
      <c r="BM3" s="157"/>
      <c r="BN3" s="24"/>
      <c r="BO3" s="24"/>
    </row>
    <row r="4" spans="1:67" ht="12.25" customHeight="1">
      <c r="A4" s="57" t="s">
        <v>71</v>
      </c>
      <c r="C4" s="598" t="s">
        <v>159</v>
      </c>
      <c r="D4" s="598"/>
      <c r="E4" s="598"/>
      <c r="F4" s="303" t="s">
        <v>160</v>
      </c>
      <c r="G4" s="303"/>
      <c r="H4" s="599" t="s">
        <v>161</v>
      </c>
      <c r="I4" s="599"/>
      <c r="J4" s="599"/>
      <c r="K4" s="599" t="s">
        <v>162</v>
      </c>
      <c r="L4" s="599"/>
      <c r="M4" s="599"/>
      <c r="N4" s="600" t="s">
        <v>163</v>
      </c>
      <c r="O4" s="600"/>
      <c r="P4" s="600"/>
      <c r="Q4" s="600"/>
      <c r="R4" s="600"/>
      <c r="S4" s="601" t="s">
        <v>164</v>
      </c>
      <c r="T4" s="601"/>
      <c r="U4" s="601"/>
      <c r="V4" s="601"/>
      <c r="W4" s="601"/>
      <c r="X4" s="136"/>
      <c r="Y4" s="136"/>
      <c r="Z4" s="587" t="s">
        <v>165</v>
      </c>
      <c r="AA4" s="587"/>
      <c r="AB4" s="587"/>
      <c r="AC4" s="587"/>
      <c r="AD4" s="603" t="s">
        <v>166</v>
      </c>
      <c r="AE4" s="603"/>
      <c r="AF4" s="603"/>
      <c r="AG4" s="137" t="s">
        <v>167</v>
      </c>
      <c r="AH4" s="137"/>
      <c r="AI4" s="137" t="s">
        <v>168</v>
      </c>
      <c r="AJ4" s="597" t="s">
        <v>171</v>
      </c>
      <c r="AK4" s="597"/>
      <c r="AL4" s="597"/>
      <c r="AM4" s="606" t="s">
        <v>172</v>
      </c>
      <c r="AN4" s="606"/>
      <c r="AO4" s="461"/>
      <c r="AP4" s="605" t="s">
        <v>173</v>
      </c>
      <c r="AQ4" s="605"/>
      <c r="AR4" s="604" t="s">
        <v>174</v>
      </c>
      <c r="AS4" s="604"/>
      <c r="AT4" s="604"/>
      <c r="AU4" s="604"/>
      <c r="AV4" s="75" t="s">
        <v>175</v>
      </c>
      <c r="AW4" s="76" t="s">
        <v>186</v>
      </c>
      <c r="AY4" s="26" t="s">
        <v>488</v>
      </c>
      <c r="BD4" s="24"/>
      <c r="BN4" s="24"/>
      <c r="BO4" s="24"/>
    </row>
    <row r="5" spans="1:67" s="36" customFormat="1" ht="12.25" customHeight="1">
      <c r="A5" s="26"/>
      <c r="B5" s="26"/>
      <c r="C5" s="26" t="s">
        <v>399</v>
      </c>
      <c r="D5" s="26" t="s">
        <v>400</v>
      </c>
      <c r="E5" s="26" t="s">
        <v>401</v>
      </c>
      <c r="F5" s="26" t="s">
        <v>402</v>
      </c>
      <c r="G5" s="26" t="s">
        <v>403</v>
      </c>
      <c r="H5" s="26" t="s">
        <v>404</v>
      </c>
      <c r="I5" s="26" t="s">
        <v>405</v>
      </c>
      <c r="J5" s="26" t="s">
        <v>406</v>
      </c>
      <c r="K5" s="26" t="s">
        <v>407</v>
      </c>
      <c r="L5" s="26" t="s">
        <v>408</v>
      </c>
      <c r="M5" s="36" t="s">
        <v>409</v>
      </c>
      <c r="N5" s="26" t="s">
        <v>410</v>
      </c>
      <c r="O5" s="26" t="s">
        <v>411</v>
      </c>
      <c r="P5" s="26" t="s">
        <v>412</v>
      </c>
      <c r="Q5" s="26" t="s">
        <v>413</v>
      </c>
      <c r="R5" s="26" t="s">
        <v>414</v>
      </c>
      <c r="S5" s="26" t="s">
        <v>415</v>
      </c>
      <c r="T5" s="26" t="s">
        <v>416</v>
      </c>
      <c r="U5" s="26" t="s">
        <v>417</v>
      </c>
      <c r="V5" s="26" t="s">
        <v>418</v>
      </c>
      <c r="W5" s="26" t="s">
        <v>419</v>
      </c>
      <c r="X5" s="26" t="s">
        <v>420</v>
      </c>
      <c r="Y5" s="26" t="s">
        <v>421</v>
      </c>
      <c r="Z5" s="26" t="s">
        <v>422</v>
      </c>
      <c r="AA5" s="26" t="s">
        <v>423</v>
      </c>
      <c r="AB5" s="26" t="s">
        <v>424</v>
      </c>
      <c r="AC5" s="26" t="s">
        <v>425</v>
      </c>
      <c r="AD5" s="26" t="s">
        <v>399</v>
      </c>
      <c r="AE5" s="26" t="s">
        <v>400</v>
      </c>
      <c r="AF5" s="26" t="s">
        <v>401</v>
      </c>
      <c r="AG5" s="26" t="s">
        <v>685</v>
      </c>
      <c r="AH5" s="26" t="s">
        <v>427</v>
      </c>
      <c r="AI5" s="26" t="s">
        <v>428</v>
      </c>
      <c r="AJ5" s="26" t="s">
        <v>399</v>
      </c>
      <c r="AK5" s="26" t="s">
        <v>400</v>
      </c>
      <c r="AL5" s="26" t="s">
        <v>401</v>
      </c>
      <c r="AM5" s="26" t="s">
        <v>402</v>
      </c>
      <c r="AN5" s="26" t="s">
        <v>429</v>
      </c>
      <c r="AO5" s="26" t="s">
        <v>430</v>
      </c>
      <c r="AP5" s="26" t="s">
        <v>407</v>
      </c>
      <c r="AQ5" s="26" t="s">
        <v>408</v>
      </c>
      <c r="AR5" s="26" t="s">
        <v>431</v>
      </c>
      <c r="AS5" s="26" t="s">
        <v>432</v>
      </c>
      <c r="AT5" s="26" t="s">
        <v>433</v>
      </c>
      <c r="AU5" s="26" t="s">
        <v>434</v>
      </c>
      <c r="AV5" s="26"/>
      <c r="AW5" s="26"/>
      <c r="AX5" s="26"/>
      <c r="AY5" s="26"/>
      <c r="AZ5" s="26"/>
      <c r="BA5" s="26"/>
      <c r="BB5" s="26"/>
      <c r="BC5" s="26"/>
      <c r="BD5" s="462"/>
      <c r="BE5" s="26"/>
      <c r="BF5" s="26"/>
      <c r="BG5" s="26"/>
      <c r="BH5" s="26"/>
      <c r="BI5" s="26"/>
      <c r="BJ5" s="26"/>
      <c r="BK5" s="26"/>
      <c r="BL5" s="26"/>
      <c r="BM5" s="26"/>
    </row>
    <row r="6" spans="1:67" ht="12.25" customHeight="1"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BB6" s="24"/>
      <c r="BC6" s="24"/>
      <c r="BD6" s="24"/>
      <c r="BE6" s="24"/>
      <c r="BF6" s="24"/>
      <c r="BG6" s="24"/>
      <c r="BH6" s="24"/>
      <c r="BO6" s="24"/>
    </row>
    <row r="7" spans="1:67" ht="12.25" customHeight="1">
      <c r="A7" s="288" t="s">
        <v>435</v>
      </c>
      <c r="B7" s="24">
        <v>1</v>
      </c>
      <c r="C7" s="308">
        <v>10</v>
      </c>
      <c r="D7" s="37">
        <v>11.2</v>
      </c>
      <c r="E7" s="37">
        <v>3.5</v>
      </c>
      <c r="F7" s="283">
        <v>3.4157033903138734</v>
      </c>
      <c r="G7" s="283">
        <v>3.1040194986259539</v>
      </c>
      <c r="H7" s="283">
        <v>5.6346777329787212</v>
      </c>
      <c r="I7" s="283">
        <v>6.8839409074662905</v>
      </c>
      <c r="J7" s="283">
        <v>4.2026257483196439</v>
      </c>
      <c r="K7" s="308">
        <v>13.9</v>
      </c>
      <c r="L7" s="308">
        <v>9.9</v>
      </c>
      <c r="M7" s="283">
        <v>4.4611726546184505</v>
      </c>
      <c r="N7" s="37">
        <v>5.5</v>
      </c>
      <c r="O7" s="37">
        <v>7</v>
      </c>
      <c r="P7" s="37">
        <v>8.4</v>
      </c>
      <c r="Q7" s="37">
        <v>8.9</v>
      </c>
      <c r="R7" s="37">
        <v>5.8</v>
      </c>
      <c r="S7" s="37">
        <v>2</v>
      </c>
      <c r="T7" s="37">
        <v>2</v>
      </c>
      <c r="U7" s="37">
        <v>1.2</v>
      </c>
      <c r="V7" s="37">
        <v>3.1</v>
      </c>
      <c r="W7" s="37">
        <v>3.7</v>
      </c>
      <c r="X7" s="37">
        <v>8.6</v>
      </c>
      <c r="Y7" s="37">
        <v>6.7</v>
      </c>
      <c r="Z7" s="37">
        <v>5.4</v>
      </c>
      <c r="AA7" s="37">
        <v>6.6</v>
      </c>
      <c r="AB7" s="37">
        <v>6.1</v>
      </c>
      <c r="AC7" s="37">
        <v>7.5</v>
      </c>
      <c r="AD7" s="37">
        <v>3.7</v>
      </c>
      <c r="AE7" s="37">
        <v>0.4</v>
      </c>
      <c r="AF7" s="37">
        <v>1.9</v>
      </c>
      <c r="AG7" s="46">
        <v>17.899999999999999</v>
      </c>
      <c r="AH7" s="283">
        <v>7.0274094521673991</v>
      </c>
      <c r="AI7" s="37">
        <v>8.5</v>
      </c>
      <c r="AJ7" s="37">
        <v>3.6</v>
      </c>
      <c r="AK7" s="37">
        <v>7.6</v>
      </c>
      <c r="AL7" s="37">
        <v>3.8</v>
      </c>
      <c r="AM7" s="37">
        <v>6.5</v>
      </c>
      <c r="AN7" s="37">
        <v>9.4</v>
      </c>
      <c r="AO7" s="37">
        <v>6.5</v>
      </c>
      <c r="AP7" s="37">
        <v>1.5</v>
      </c>
      <c r="AQ7" s="37">
        <v>1.5</v>
      </c>
      <c r="AR7" s="37">
        <v>10.5</v>
      </c>
      <c r="AS7" s="37">
        <v>9</v>
      </c>
      <c r="AT7" s="37">
        <v>8.9</v>
      </c>
      <c r="AU7" s="37">
        <v>8.8000000000000007</v>
      </c>
      <c r="AV7" s="24">
        <v>8.8000000000000007</v>
      </c>
      <c r="AW7" s="283">
        <v>6.7999947195083621</v>
      </c>
      <c r="AY7" s="283">
        <f>AY75</f>
        <v>5.5109058453360005</v>
      </c>
      <c r="BB7" s="24"/>
      <c r="BC7" s="24"/>
      <c r="BD7" s="24"/>
      <c r="BE7" s="24"/>
      <c r="BF7" s="24"/>
      <c r="BG7" s="24"/>
      <c r="BH7" s="24"/>
      <c r="BO7" s="24"/>
    </row>
    <row r="8" spans="1:67" ht="12.25" customHeight="1">
      <c r="A8" s="24" t="s">
        <v>668</v>
      </c>
      <c r="B8" s="24">
        <v>2</v>
      </c>
      <c r="C8" s="24">
        <v>-1.2</v>
      </c>
      <c r="D8" s="24">
        <v>0.2</v>
      </c>
      <c r="E8" s="24">
        <v>5.5</v>
      </c>
      <c r="F8" s="24">
        <v>-2</v>
      </c>
      <c r="G8" s="24">
        <v>0</v>
      </c>
      <c r="H8" s="24">
        <v>0.6</v>
      </c>
      <c r="I8" s="24">
        <v>0.1</v>
      </c>
      <c r="J8" s="24">
        <v>4.5</v>
      </c>
      <c r="K8" s="24">
        <v>10.4</v>
      </c>
      <c r="L8" s="24">
        <v>10</v>
      </c>
      <c r="M8" s="24">
        <v>0</v>
      </c>
      <c r="N8" s="24">
        <v>1.6</v>
      </c>
      <c r="O8" s="24">
        <v>2.2999999999999998</v>
      </c>
      <c r="P8" s="24">
        <v>2.2999999999999998</v>
      </c>
      <c r="Q8" s="24">
        <v>2.5</v>
      </c>
      <c r="R8" s="24">
        <v>0</v>
      </c>
      <c r="S8" s="24">
        <v>-5.3</v>
      </c>
      <c r="T8" s="24">
        <v>-3.9</v>
      </c>
      <c r="U8" s="24">
        <v>-7.3</v>
      </c>
      <c r="V8" s="24">
        <v>-2.5</v>
      </c>
      <c r="W8" s="24">
        <v>0</v>
      </c>
      <c r="X8" s="24">
        <v>0</v>
      </c>
      <c r="Y8" s="24">
        <v>0</v>
      </c>
      <c r="Z8" s="24">
        <v>-0.6</v>
      </c>
      <c r="AA8" s="24">
        <v>1.3</v>
      </c>
      <c r="AB8" s="24">
        <v>4.0999999999999996</v>
      </c>
      <c r="AC8" s="24">
        <v>0</v>
      </c>
      <c r="AD8" s="24">
        <v>13.5</v>
      </c>
      <c r="AE8" s="24">
        <v>7.6</v>
      </c>
      <c r="AF8" s="24">
        <v>8</v>
      </c>
      <c r="AG8" s="24">
        <v>8.9</v>
      </c>
      <c r="AH8" s="24">
        <v>0.1</v>
      </c>
      <c r="AI8" s="24">
        <v>0.9</v>
      </c>
      <c r="AJ8" s="24">
        <v>0.2</v>
      </c>
      <c r="AK8" s="24">
        <v>2.7</v>
      </c>
      <c r="AL8" s="24">
        <v>5</v>
      </c>
      <c r="AM8" s="24">
        <v>-2.2999999999999998</v>
      </c>
      <c r="AN8" s="24">
        <v>-1.5</v>
      </c>
      <c r="AO8" s="24">
        <v>0</v>
      </c>
      <c r="AP8" s="24">
        <v>-2.5</v>
      </c>
      <c r="AQ8" s="24">
        <v>-0.6</v>
      </c>
      <c r="AR8" s="24">
        <v>-3</v>
      </c>
      <c r="AS8" s="24">
        <v>-2.8</v>
      </c>
      <c r="AT8" s="24">
        <v>-3.3</v>
      </c>
      <c r="AU8" s="24">
        <v>-3.5</v>
      </c>
      <c r="AV8" s="24">
        <v>2.5</v>
      </c>
      <c r="AW8" s="24">
        <v>-2</v>
      </c>
      <c r="AY8" s="25"/>
      <c r="BB8" s="24"/>
      <c r="BC8" s="24"/>
      <c r="BD8" s="24"/>
      <c r="BE8" s="24"/>
      <c r="BF8" s="24"/>
      <c r="BG8" s="24"/>
      <c r="BH8" s="24"/>
      <c r="BO8" s="24"/>
    </row>
    <row r="9" spans="1:67" ht="12.25" customHeight="1">
      <c r="AW9" s="24"/>
      <c r="AY9" s="25"/>
      <c r="BB9" s="24"/>
      <c r="BC9" s="24"/>
      <c r="BD9" s="24"/>
      <c r="BE9" s="24"/>
      <c r="BF9" s="24"/>
      <c r="BG9" s="24"/>
      <c r="BH9" s="24"/>
      <c r="BO9" s="24"/>
    </row>
    <row r="10" spans="1:67" ht="12.25" customHeight="1">
      <c r="A10" s="24" t="s">
        <v>331</v>
      </c>
      <c r="C10" s="459">
        <v>54.9</v>
      </c>
      <c r="D10" s="24">
        <v>55.6</v>
      </c>
      <c r="E10" s="24">
        <v>0</v>
      </c>
      <c r="F10" s="24">
        <v>30.7</v>
      </c>
      <c r="G10" s="24">
        <v>0</v>
      </c>
      <c r="H10" s="24">
        <v>38.799999999999997</v>
      </c>
      <c r="I10" s="24">
        <v>27.6</v>
      </c>
      <c r="J10" s="24">
        <v>0</v>
      </c>
      <c r="K10" s="24">
        <v>29</v>
      </c>
      <c r="L10" s="24">
        <v>60</v>
      </c>
      <c r="M10" s="24">
        <v>75</v>
      </c>
      <c r="N10" s="24">
        <v>51</v>
      </c>
      <c r="O10" s="24">
        <v>32</v>
      </c>
      <c r="P10" s="24">
        <v>14</v>
      </c>
      <c r="Q10" s="24">
        <v>0</v>
      </c>
      <c r="R10" s="24">
        <v>0</v>
      </c>
      <c r="S10" s="24">
        <v>48.3</v>
      </c>
      <c r="T10" s="24">
        <v>40.799999999999997</v>
      </c>
      <c r="U10" s="24">
        <v>31.9</v>
      </c>
      <c r="V10" s="24">
        <v>0</v>
      </c>
      <c r="W10" s="24">
        <v>0</v>
      </c>
      <c r="X10" s="24">
        <v>26.7</v>
      </c>
      <c r="Y10" s="24">
        <v>19.899999999999999</v>
      </c>
      <c r="Z10" s="24">
        <v>49.2</v>
      </c>
      <c r="AA10" s="24">
        <v>35.5</v>
      </c>
      <c r="AB10" s="24">
        <v>11.2</v>
      </c>
      <c r="AC10" s="24">
        <v>25.8</v>
      </c>
      <c r="AD10" s="24">
        <v>0</v>
      </c>
      <c r="AE10" s="463">
        <v>0</v>
      </c>
      <c r="AF10" s="24">
        <v>41</v>
      </c>
      <c r="AG10" s="24">
        <v>0</v>
      </c>
      <c r="AH10" s="24">
        <v>26.1</v>
      </c>
      <c r="AI10" s="24">
        <v>100</v>
      </c>
      <c r="AJ10" s="24">
        <v>41</v>
      </c>
      <c r="AK10" s="24">
        <v>33.1</v>
      </c>
      <c r="AL10" s="24">
        <v>0</v>
      </c>
      <c r="AM10" s="24">
        <v>25.6</v>
      </c>
      <c r="AN10" s="24">
        <v>36.6</v>
      </c>
      <c r="AO10" s="24">
        <v>32.799999999999997</v>
      </c>
      <c r="AP10" s="24">
        <v>9.6999999999999993</v>
      </c>
      <c r="AQ10" s="24">
        <v>24.3</v>
      </c>
      <c r="AR10" s="464">
        <v>28</v>
      </c>
      <c r="AS10" s="465">
        <v>19.7</v>
      </c>
      <c r="AT10" s="24">
        <v>18.100000000000001</v>
      </c>
      <c r="AU10" s="24">
        <v>21.8</v>
      </c>
      <c r="AV10" s="24">
        <v>31.6</v>
      </c>
      <c r="AW10" s="466">
        <v>16.399999999999999</v>
      </c>
      <c r="AY10" s="306">
        <f>+AY93/$AY$99*100</f>
        <v>33.035732741480054</v>
      </c>
      <c r="BA10" s="467"/>
      <c r="BB10" s="24"/>
      <c r="BC10" s="24"/>
      <c r="BD10" s="24"/>
      <c r="BE10" s="24"/>
      <c r="BF10" s="24"/>
      <c r="BG10" s="24"/>
      <c r="BH10" s="24"/>
      <c r="BO10" s="24"/>
    </row>
    <row r="11" spans="1:67" ht="12.25" customHeight="1">
      <c r="A11" s="24" t="s">
        <v>332</v>
      </c>
      <c r="C11" s="459">
        <v>40.9</v>
      </c>
      <c r="D11" s="24">
        <v>40.6</v>
      </c>
      <c r="E11" s="24">
        <v>0</v>
      </c>
      <c r="F11" s="24">
        <v>42.7</v>
      </c>
      <c r="G11" s="24">
        <v>0</v>
      </c>
      <c r="H11" s="24">
        <v>61.2</v>
      </c>
      <c r="I11" s="24">
        <v>72.400000000000006</v>
      </c>
      <c r="J11" s="24">
        <v>0</v>
      </c>
      <c r="K11" s="24">
        <v>61</v>
      </c>
      <c r="L11" s="24">
        <v>40</v>
      </c>
      <c r="M11" s="24">
        <v>0</v>
      </c>
      <c r="N11" s="24">
        <v>44</v>
      </c>
      <c r="O11" s="24">
        <v>62</v>
      </c>
      <c r="P11" s="24">
        <v>78</v>
      </c>
      <c r="Q11" s="24">
        <v>91</v>
      </c>
      <c r="R11" s="24">
        <v>0</v>
      </c>
      <c r="S11" s="24">
        <v>22.8</v>
      </c>
      <c r="T11" s="24">
        <v>31.7</v>
      </c>
      <c r="U11" s="24">
        <v>44.7</v>
      </c>
      <c r="V11" s="24">
        <v>0</v>
      </c>
      <c r="W11" s="24">
        <v>0</v>
      </c>
      <c r="X11" s="24">
        <v>73.3</v>
      </c>
      <c r="Y11" s="24">
        <v>80.099999999999994</v>
      </c>
      <c r="Z11" s="24">
        <v>43.3</v>
      </c>
      <c r="AA11" s="24">
        <v>59.1</v>
      </c>
      <c r="AB11" s="24">
        <v>69.2</v>
      </c>
      <c r="AC11" s="24">
        <v>74.2</v>
      </c>
      <c r="AD11" s="24">
        <v>0</v>
      </c>
      <c r="AE11" s="463">
        <v>43.2</v>
      </c>
      <c r="AF11" s="24">
        <v>26.2</v>
      </c>
      <c r="AG11" s="24">
        <v>0</v>
      </c>
      <c r="AH11" s="24">
        <v>73.099999999999994</v>
      </c>
      <c r="AI11" s="24">
        <v>0</v>
      </c>
      <c r="AJ11" s="24">
        <v>58.4</v>
      </c>
      <c r="AK11" s="24">
        <v>66.7</v>
      </c>
      <c r="AL11" s="24">
        <v>0</v>
      </c>
      <c r="AM11" s="24">
        <v>72.2</v>
      </c>
      <c r="AN11" s="24">
        <v>58.4</v>
      </c>
      <c r="AO11" s="24">
        <v>0</v>
      </c>
      <c r="AP11" s="24">
        <v>90.3</v>
      </c>
      <c r="AQ11" s="24">
        <v>75.7</v>
      </c>
      <c r="AR11" s="464">
        <v>55.4</v>
      </c>
      <c r="AS11" s="465">
        <v>58.3</v>
      </c>
      <c r="AT11" s="24">
        <v>60.9</v>
      </c>
      <c r="AU11" s="24">
        <v>78.2</v>
      </c>
      <c r="AV11" s="24">
        <v>68.400000000000006</v>
      </c>
      <c r="AW11" s="466">
        <v>60.8</v>
      </c>
      <c r="AY11" s="306">
        <f t="shared" ref="AY11:AY15" si="0">+AY94/$AY$99*100</f>
        <v>41.521397287694803</v>
      </c>
      <c r="BA11" s="467"/>
      <c r="BB11" s="24"/>
      <c r="BC11" s="24"/>
      <c r="BD11" s="24"/>
      <c r="BE11" s="24"/>
      <c r="BF11" s="24"/>
      <c r="BG11" s="24"/>
      <c r="BH11" s="24"/>
      <c r="BO11" s="24"/>
    </row>
    <row r="12" spans="1:67" ht="12.25" customHeight="1">
      <c r="A12" s="24" t="s">
        <v>333</v>
      </c>
      <c r="C12" s="459">
        <v>4.0999999999999996</v>
      </c>
      <c r="D12" s="24">
        <v>3.5</v>
      </c>
      <c r="E12" s="24">
        <v>0</v>
      </c>
      <c r="F12" s="24">
        <v>6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9.1</v>
      </c>
      <c r="T12" s="24">
        <v>6.1</v>
      </c>
      <c r="U12" s="24">
        <v>3.5</v>
      </c>
      <c r="V12" s="24">
        <v>0</v>
      </c>
      <c r="W12" s="24">
        <v>0</v>
      </c>
      <c r="X12" s="24">
        <v>0</v>
      </c>
      <c r="Y12" s="24">
        <v>0</v>
      </c>
      <c r="Z12" s="24">
        <v>2.6</v>
      </c>
      <c r="AA12" s="24">
        <v>2.4</v>
      </c>
      <c r="AB12" s="24">
        <v>0.2</v>
      </c>
      <c r="AC12" s="24">
        <v>0</v>
      </c>
      <c r="AD12" s="24">
        <v>0</v>
      </c>
      <c r="AE12" s="463">
        <v>12.4</v>
      </c>
      <c r="AF12" s="24">
        <v>15.9</v>
      </c>
      <c r="AG12" s="24">
        <v>0</v>
      </c>
      <c r="AH12" s="24">
        <v>0</v>
      </c>
      <c r="AI12" s="24">
        <v>0</v>
      </c>
      <c r="AJ12" s="24">
        <v>0.7</v>
      </c>
      <c r="AK12" s="24">
        <v>0.2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464">
        <v>9.1999999999999993</v>
      </c>
      <c r="AS12" s="465">
        <v>10.199999999999999</v>
      </c>
      <c r="AT12" s="24">
        <v>10.7</v>
      </c>
      <c r="AU12" s="24">
        <v>0</v>
      </c>
      <c r="AV12" s="24">
        <v>0</v>
      </c>
      <c r="AW12" s="466">
        <v>6.9</v>
      </c>
      <c r="AY12" s="306">
        <f t="shared" si="0"/>
        <v>3.828375276265783</v>
      </c>
      <c r="BA12" s="467"/>
      <c r="BB12" s="24"/>
      <c r="BC12" s="24"/>
      <c r="BD12" s="24"/>
      <c r="BE12" s="24"/>
      <c r="BF12" s="24"/>
      <c r="BG12" s="24"/>
      <c r="BH12" s="24"/>
      <c r="BO12" s="24"/>
    </row>
    <row r="13" spans="1:67" ht="12.25" customHeight="1">
      <c r="A13" s="24" t="s">
        <v>334</v>
      </c>
      <c r="C13" s="459">
        <v>0.2</v>
      </c>
      <c r="D13" s="24">
        <v>0.3</v>
      </c>
      <c r="E13" s="24">
        <v>0</v>
      </c>
      <c r="F13" s="24">
        <v>1.5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7.5</v>
      </c>
      <c r="T13" s="24">
        <v>4.5</v>
      </c>
      <c r="U13" s="24">
        <v>4.5999999999999996</v>
      </c>
      <c r="V13" s="24">
        <v>1.6</v>
      </c>
      <c r="W13" s="24">
        <v>0</v>
      </c>
      <c r="X13" s="24">
        <v>0</v>
      </c>
      <c r="Y13" s="24">
        <v>0</v>
      </c>
      <c r="Z13" s="24">
        <v>2.6</v>
      </c>
      <c r="AA13" s="24">
        <v>3</v>
      </c>
      <c r="AB13" s="24">
        <v>3.2</v>
      </c>
      <c r="AC13" s="24">
        <v>0</v>
      </c>
      <c r="AD13" s="24">
        <v>0</v>
      </c>
      <c r="AE13" s="463">
        <v>1.5</v>
      </c>
      <c r="AF13" s="24">
        <v>1.5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464">
        <v>0.1</v>
      </c>
      <c r="AS13" s="465">
        <v>0</v>
      </c>
      <c r="AT13" s="24">
        <v>1.7</v>
      </c>
      <c r="AU13" s="24">
        <v>0</v>
      </c>
      <c r="AV13" s="24">
        <v>0</v>
      </c>
      <c r="AW13" s="466">
        <v>0</v>
      </c>
      <c r="AY13" s="306">
        <f t="shared" si="0"/>
        <v>2.2646650583825987</v>
      </c>
      <c r="BA13" s="467"/>
      <c r="BB13" s="24"/>
      <c r="BC13" s="24"/>
      <c r="BD13" s="24"/>
      <c r="BE13" s="24"/>
      <c r="BF13" s="24"/>
      <c r="BG13" s="24"/>
      <c r="BH13" s="24"/>
      <c r="BO13" s="24"/>
    </row>
    <row r="14" spans="1:67" ht="12.25" customHeight="1">
      <c r="A14" s="24" t="s">
        <v>335</v>
      </c>
      <c r="C14" s="459">
        <v>0</v>
      </c>
      <c r="D14" s="24">
        <v>0</v>
      </c>
      <c r="E14" s="24">
        <v>0</v>
      </c>
      <c r="F14" s="24">
        <v>14.5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5</v>
      </c>
      <c r="O14" s="24">
        <v>6</v>
      </c>
      <c r="P14" s="24">
        <v>8</v>
      </c>
      <c r="Q14" s="24">
        <v>9</v>
      </c>
      <c r="R14" s="24">
        <v>0</v>
      </c>
      <c r="S14" s="24">
        <v>12.3</v>
      </c>
      <c r="T14" s="24">
        <v>16.899999999999999</v>
      </c>
      <c r="U14" s="24">
        <v>15.3</v>
      </c>
      <c r="V14" s="24">
        <v>0</v>
      </c>
      <c r="W14" s="24">
        <v>0</v>
      </c>
      <c r="X14" s="24">
        <v>0</v>
      </c>
      <c r="Y14" s="24">
        <v>0</v>
      </c>
      <c r="Z14" s="24">
        <v>2.2999999999999998</v>
      </c>
      <c r="AA14" s="24">
        <v>0</v>
      </c>
      <c r="AB14" s="24">
        <v>0</v>
      </c>
      <c r="AC14" s="24">
        <v>0</v>
      </c>
      <c r="AD14" s="24">
        <v>0</v>
      </c>
      <c r="AE14" s="463">
        <v>36.5</v>
      </c>
      <c r="AF14" s="24">
        <v>13.2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464">
        <v>0</v>
      </c>
      <c r="AS14" s="465">
        <v>0</v>
      </c>
      <c r="AT14" s="24">
        <v>0</v>
      </c>
      <c r="AU14" s="24">
        <v>0</v>
      </c>
      <c r="AV14" s="24">
        <v>0</v>
      </c>
      <c r="AW14" s="466">
        <v>2.4</v>
      </c>
      <c r="AY14" s="306">
        <f t="shared" si="0"/>
        <v>4.9958061859719187</v>
      </c>
      <c r="BA14" s="467"/>
      <c r="BB14" s="24"/>
      <c r="BC14" s="24"/>
      <c r="BD14" s="24"/>
      <c r="BE14" s="24"/>
      <c r="BF14" s="24"/>
      <c r="BG14" s="24"/>
      <c r="BH14" s="24"/>
      <c r="BO14" s="24"/>
    </row>
    <row r="15" spans="1:67" ht="12.25" customHeight="1">
      <c r="A15" s="24" t="s">
        <v>336</v>
      </c>
      <c r="C15" s="459">
        <v>0</v>
      </c>
      <c r="D15" s="24">
        <v>0</v>
      </c>
      <c r="E15" s="24">
        <v>100</v>
      </c>
      <c r="F15" s="24">
        <v>4.5999999999999996</v>
      </c>
      <c r="G15" s="24">
        <v>100</v>
      </c>
      <c r="H15" s="24">
        <v>0</v>
      </c>
      <c r="I15" s="24">
        <v>0</v>
      </c>
      <c r="J15" s="24">
        <v>100</v>
      </c>
      <c r="K15" s="24">
        <v>10</v>
      </c>
      <c r="L15" s="24">
        <v>0</v>
      </c>
      <c r="M15" s="24">
        <v>25</v>
      </c>
      <c r="N15" s="24">
        <v>0</v>
      </c>
      <c r="O15" s="24">
        <v>0</v>
      </c>
      <c r="P15" s="24">
        <v>0</v>
      </c>
      <c r="Q15" s="24">
        <v>0</v>
      </c>
      <c r="R15" s="24">
        <v>100</v>
      </c>
      <c r="S15" s="24">
        <v>0</v>
      </c>
      <c r="T15" s="24">
        <v>0</v>
      </c>
      <c r="U15" s="24">
        <v>0</v>
      </c>
      <c r="V15" s="24">
        <v>98.4</v>
      </c>
      <c r="W15" s="24">
        <v>100</v>
      </c>
      <c r="X15" s="24">
        <v>0</v>
      </c>
      <c r="Y15" s="24">
        <v>0</v>
      </c>
      <c r="Z15" s="24">
        <v>0</v>
      </c>
      <c r="AA15" s="24">
        <v>0</v>
      </c>
      <c r="AB15" s="24">
        <v>16.2</v>
      </c>
      <c r="AC15" s="24">
        <v>0</v>
      </c>
      <c r="AD15" s="24">
        <v>100</v>
      </c>
      <c r="AE15" s="463">
        <v>6.4</v>
      </c>
      <c r="AF15" s="24">
        <v>2.2999999999999998</v>
      </c>
      <c r="AG15" s="24">
        <v>100</v>
      </c>
      <c r="AH15" s="24">
        <v>0.8</v>
      </c>
      <c r="AI15" s="24">
        <v>0</v>
      </c>
      <c r="AJ15" s="24">
        <v>0</v>
      </c>
      <c r="AK15" s="24">
        <v>0</v>
      </c>
      <c r="AL15" s="24">
        <v>100</v>
      </c>
      <c r="AM15" s="24">
        <v>2.2000000000000002</v>
      </c>
      <c r="AN15" s="24">
        <v>5</v>
      </c>
      <c r="AO15" s="24">
        <v>67.2</v>
      </c>
      <c r="AP15" s="24">
        <v>0</v>
      </c>
      <c r="AQ15" s="24">
        <v>0</v>
      </c>
      <c r="AR15" s="464">
        <v>7.4</v>
      </c>
      <c r="AS15" s="465">
        <v>11.7</v>
      </c>
      <c r="AT15" s="24">
        <v>8.6999999999999993</v>
      </c>
      <c r="AU15" s="24">
        <v>0</v>
      </c>
      <c r="AV15" s="24">
        <v>0</v>
      </c>
      <c r="AW15" s="466">
        <v>13.6</v>
      </c>
      <c r="AY15" s="306">
        <f t="shared" si="0"/>
        <v>14.354023450204831</v>
      </c>
      <c r="BA15" s="467"/>
      <c r="BB15" s="24"/>
      <c r="BC15" s="24"/>
      <c r="BD15" s="24"/>
      <c r="BE15" s="24"/>
      <c r="BF15" s="24"/>
      <c r="BG15" s="24"/>
      <c r="BH15" s="24"/>
      <c r="BO15" s="24"/>
    </row>
    <row r="16" spans="1:67" ht="12.25" customHeight="1">
      <c r="A16" s="289" t="s">
        <v>337</v>
      </c>
      <c r="B16" s="24">
        <v>3</v>
      </c>
      <c r="C16" s="460">
        <v>100.1</v>
      </c>
      <c r="D16" s="24">
        <v>100</v>
      </c>
      <c r="E16" s="24">
        <v>100</v>
      </c>
      <c r="F16" s="24">
        <v>100</v>
      </c>
      <c r="G16" s="24">
        <v>100</v>
      </c>
      <c r="H16" s="24">
        <v>100</v>
      </c>
      <c r="I16" s="24">
        <v>100</v>
      </c>
      <c r="J16" s="24">
        <v>100</v>
      </c>
      <c r="K16" s="24">
        <v>100</v>
      </c>
      <c r="L16" s="24">
        <v>100</v>
      </c>
      <c r="M16" s="24">
        <v>100</v>
      </c>
      <c r="N16" s="24">
        <v>100</v>
      </c>
      <c r="O16" s="24">
        <v>100</v>
      </c>
      <c r="P16" s="24">
        <v>100</v>
      </c>
      <c r="Q16" s="24">
        <v>100</v>
      </c>
      <c r="R16" s="24">
        <v>100</v>
      </c>
      <c r="S16" s="24">
        <v>99.999999999999986</v>
      </c>
      <c r="T16" s="24">
        <v>100</v>
      </c>
      <c r="U16" s="24">
        <v>100</v>
      </c>
      <c r="V16" s="24">
        <v>100</v>
      </c>
      <c r="W16" s="24">
        <v>100</v>
      </c>
      <c r="X16" s="24">
        <v>100</v>
      </c>
      <c r="Y16" s="24">
        <v>100</v>
      </c>
      <c r="Z16" s="24">
        <v>99.999999999999986</v>
      </c>
      <c r="AA16" s="24">
        <v>100</v>
      </c>
      <c r="AB16" s="24">
        <v>100.00000000000001</v>
      </c>
      <c r="AC16" s="24">
        <v>100</v>
      </c>
      <c r="AD16" s="24">
        <v>100</v>
      </c>
      <c r="AE16" s="468">
        <v>100</v>
      </c>
      <c r="AF16" s="24">
        <v>100.10000000000001</v>
      </c>
      <c r="AG16" s="24">
        <v>100</v>
      </c>
      <c r="AH16" s="24">
        <v>100</v>
      </c>
      <c r="AI16" s="24">
        <v>100</v>
      </c>
      <c r="AJ16" s="24">
        <v>100.10000000000001</v>
      </c>
      <c r="AK16" s="24">
        <v>100.00000000000001</v>
      </c>
      <c r="AL16" s="24">
        <v>100</v>
      </c>
      <c r="AM16" s="24">
        <v>100</v>
      </c>
      <c r="AN16" s="24">
        <v>100</v>
      </c>
      <c r="AO16" s="24">
        <v>100</v>
      </c>
      <c r="AP16" s="24">
        <v>100</v>
      </c>
      <c r="AQ16" s="24">
        <v>100</v>
      </c>
      <c r="AR16" s="306">
        <v>100.10000000000001</v>
      </c>
      <c r="AS16" s="306">
        <v>99.9</v>
      </c>
      <c r="AT16" s="24">
        <v>100.1</v>
      </c>
      <c r="AU16" s="24">
        <v>100</v>
      </c>
      <c r="AV16" s="24">
        <v>100</v>
      </c>
      <c r="AW16" s="12">
        <v>100.1</v>
      </c>
      <c r="AY16" s="306">
        <f>SUM(AY10:AY15)</f>
        <v>100</v>
      </c>
      <c r="BA16" s="467"/>
      <c r="BB16" s="24"/>
      <c r="BC16" s="24"/>
      <c r="BD16" s="24"/>
      <c r="BE16" s="24"/>
      <c r="BF16" s="24"/>
      <c r="BG16" s="24"/>
      <c r="BH16" s="24"/>
      <c r="BO16" s="24"/>
    </row>
    <row r="17" spans="1:67" ht="12.25" customHeight="1">
      <c r="A17" s="289"/>
      <c r="AW17" s="24"/>
      <c r="AY17" s="306"/>
      <c r="BA17" s="467"/>
      <c r="BB17" s="24"/>
      <c r="BC17" s="24"/>
      <c r="BD17" s="24"/>
      <c r="BE17" s="24"/>
      <c r="BF17" s="24"/>
      <c r="BG17" s="24"/>
      <c r="BH17" s="24"/>
      <c r="BO17" s="24"/>
    </row>
    <row r="18" spans="1:67" ht="12.25" customHeight="1">
      <c r="A18" s="24" t="s">
        <v>338</v>
      </c>
      <c r="C18" s="24">
        <v>61.1</v>
      </c>
      <c r="D18" s="24">
        <v>70.7</v>
      </c>
      <c r="E18" s="24">
        <v>100</v>
      </c>
      <c r="F18" s="24">
        <v>67.5</v>
      </c>
      <c r="G18" s="24">
        <v>100</v>
      </c>
      <c r="H18" s="24">
        <v>67.599999999999994</v>
      </c>
      <c r="I18" s="24">
        <v>79.7</v>
      </c>
      <c r="J18" s="24">
        <v>100</v>
      </c>
      <c r="K18" s="24">
        <v>100</v>
      </c>
      <c r="L18" s="24">
        <v>50</v>
      </c>
      <c r="M18" s="24">
        <v>100</v>
      </c>
      <c r="N18" s="24">
        <v>54</v>
      </c>
      <c r="O18" s="24">
        <v>71</v>
      </c>
      <c r="P18" s="24">
        <v>87</v>
      </c>
      <c r="Q18" s="24">
        <v>100</v>
      </c>
      <c r="R18" s="24">
        <v>100</v>
      </c>
      <c r="S18" s="24">
        <v>55.6</v>
      </c>
      <c r="T18" s="24">
        <v>69.8</v>
      </c>
      <c r="U18" s="24">
        <v>84.4</v>
      </c>
      <c r="V18" s="24">
        <v>98.4</v>
      </c>
      <c r="W18" s="24">
        <v>100</v>
      </c>
      <c r="X18" s="24">
        <v>100</v>
      </c>
      <c r="Y18" s="24">
        <v>100</v>
      </c>
      <c r="Z18" s="24">
        <v>69.400000000000006</v>
      </c>
      <c r="AA18" s="24">
        <v>90.1</v>
      </c>
      <c r="AB18" s="24">
        <v>100</v>
      </c>
      <c r="AC18" s="24">
        <v>90.9</v>
      </c>
      <c r="AD18" s="24">
        <v>100</v>
      </c>
      <c r="AE18" s="24">
        <v>100</v>
      </c>
      <c r="AF18" s="24">
        <v>65</v>
      </c>
      <c r="AG18" s="24">
        <v>100</v>
      </c>
      <c r="AH18" s="24">
        <v>83.6</v>
      </c>
      <c r="AI18" s="24">
        <v>80.8</v>
      </c>
      <c r="AJ18" s="24">
        <v>65.900000000000006</v>
      </c>
      <c r="AK18" s="24">
        <v>89.5</v>
      </c>
      <c r="AL18" s="24">
        <v>100</v>
      </c>
      <c r="AM18" s="24">
        <v>100</v>
      </c>
      <c r="AN18" s="24">
        <v>75.900000000000006</v>
      </c>
      <c r="AO18" s="24">
        <v>100</v>
      </c>
      <c r="AP18" s="24">
        <v>90.3</v>
      </c>
      <c r="AQ18" s="24">
        <v>75.7</v>
      </c>
      <c r="AR18" s="24">
        <v>88.1</v>
      </c>
      <c r="AS18" s="24">
        <v>91.6</v>
      </c>
      <c r="AT18" s="24">
        <v>94</v>
      </c>
      <c r="AU18" s="24">
        <v>100</v>
      </c>
      <c r="AV18" s="24">
        <v>85.2</v>
      </c>
      <c r="AW18" s="24">
        <v>91.8</v>
      </c>
      <c r="AY18" s="306">
        <f>+AY103/AY91*100</f>
        <v>79.242996976450826</v>
      </c>
      <c r="BA18" s="467"/>
      <c r="BB18" s="24"/>
      <c r="BC18" s="24"/>
      <c r="BD18" s="24"/>
      <c r="BE18" s="24"/>
      <c r="BF18" s="24"/>
      <c r="BG18" s="24"/>
      <c r="BH18" s="24"/>
      <c r="BO18" s="24"/>
    </row>
    <row r="19" spans="1:67" ht="12.25" customHeight="1">
      <c r="A19" s="24" t="s">
        <v>339</v>
      </c>
      <c r="C19" s="24">
        <v>38.9</v>
      </c>
      <c r="D19" s="24">
        <v>29.3</v>
      </c>
      <c r="E19" s="24">
        <v>0</v>
      </c>
      <c r="F19" s="24">
        <v>32.5</v>
      </c>
      <c r="G19" s="24">
        <v>0</v>
      </c>
      <c r="H19" s="24">
        <v>32.4</v>
      </c>
      <c r="I19" s="24">
        <v>20.3</v>
      </c>
      <c r="J19" s="24">
        <v>0</v>
      </c>
      <c r="K19" s="24">
        <v>0</v>
      </c>
      <c r="L19" s="24">
        <v>50</v>
      </c>
      <c r="M19" s="24">
        <v>0</v>
      </c>
      <c r="N19" s="24">
        <v>46</v>
      </c>
      <c r="O19" s="24">
        <v>29</v>
      </c>
      <c r="P19" s="24">
        <v>13</v>
      </c>
      <c r="Q19" s="24">
        <v>0</v>
      </c>
      <c r="R19" s="24">
        <v>0</v>
      </c>
      <c r="S19" s="24">
        <v>44.4</v>
      </c>
      <c r="T19" s="24">
        <v>30.2</v>
      </c>
      <c r="U19" s="24">
        <v>15.6</v>
      </c>
      <c r="V19" s="24">
        <v>1.6</v>
      </c>
      <c r="W19" s="24">
        <v>0</v>
      </c>
      <c r="X19" s="24">
        <v>0</v>
      </c>
      <c r="Y19" s="24">
        <v>0</v>
      </c>
      <c r="Z19" s="24">
        <v>30.6</v>
      </c>
      <c r="AA19" s="24">
        <v>9.9</v>
      </c>
      <c r="AB19" s="24">
        <v>0</v>
      </c>
      <c r="AC19" s="24">
        <v>9.1</v>
      </c>
      <c r="AD19" s="24">
        <v>0</v>
      </c>
      <c r="AE19" s="24">
        <v>0</v>
      </c>
      <c r="AF19" s="24">
        <v>35</v>
      </c>
      <c r="AG19" s="24">
        <v>0</v>
      </c>
      <c r="AH19" s="24">
        <v>16.399999999999999</v>
      </c>
      <c r="AI19" s="24">
        <v>19.2</v>
      </c>
      <c r="AJ19" s="24">
        <v>34.1</v>
      </c>
      <c r="AK19" s="24">
        <v>10.5</v>
      </c>
      <c r="AL19" s="24">
        <v>0</v>
      </c>
      <c r="AM19" s="24">
        <v>0</v>
      </c>
      <c r="AN19" s="24">
        <v>24.1</v>
      </c>
      <c r="AO19" s="24">
        <v>0</v>
      </c>
      <c r="AP19" s="24">
        <v>9.6999999999999993</v>
      </c>
      <c r="AQ19" s="24">
        <v>24.3</v>
      </c>
      <c r="AR19" s="24">
        <v>11.9</v>
      </c>
      <c r="AS19" s="24">
        <v>8.4</v>
      </c>
      <c r="AT19" s="24">
        <v>6</v>
      </c>
      <c r="AU19" s="24">
        <v>0</v>
      </c>
      <c r="AV19" s="24">
        <v>14.8</v>
      </c>
      <c r="AW19" s="24">
        <v>8.1999999999999993</v>
      </c>
      <c r="AY19" s="306">
        <f>+AY104/AY91*100</f>
        <v>20.75700302354916</v>
      </c>
      <c r="BA19" s="467"/>
      <c r="BB19" s="24"/>
      <c r="BC19" s="24"/>
      <c r="BD19" s="24"/>
      <c r="BE19" s="24"/>
      <c r="BF19" s="24"/>
      <c r="BG19" s="24"/>
      <c r="BH19" s="24"/>
      <c r="BO19" s="24"/>
    </row>
    <row r="20" spans="1:67" ht="12.25" customHeight="1">
      <c r="A20" s="290" t="s">
        <v>337</v>
      </c>
      <c r="B20" s="24">
        <v>4</v>
      </c>
      <c r="C20" s="24">
        <v>100</v>
      </c>
      <c r="D20" s="24">
        <v>100</v>
      </c>
      <c r="E20" s="24">
        <v>100</v>
      </c>
      <c r="F20" s="24">
        <v>100</v>
      </c>
      <c r="G20" s="24">
        <v>100</v>
      </c>
      <c r="H20" s="24">
        <v>100</v>
      </c>
      <c r="I20" s="24">
        <v>100</v>
      </c>
      <c r="J20" s="24">
        <v>100</v>
      </c>
      <c r="K20" s="24">
        <v>100</v>
      </c>
      <c r="L20" s="24">
        <v>100</v>
      </c>
      <c r="M20" s="24">
        <v>100</v>
      </c>
      <c r="N20" s="24">
        <v>100</v>
      </c>
      <c r="O20" s="24">
        <v>100</v>
      </c>
      <c r="P20" s="24">
        <v>100</v>
      </c>
      <c r="Q20" s="24">
        <v>100</v>
      </c>
      <c r="R20" s="24">
        <v>100</v>
      </c>
      <c r="S20" s="24">
        <v>100</v>
      </c>
      <c r="T20" s="24">
        <v>100</v>
      </c>
      <c r="U20" s="24">
        <v>100</v>
      </c>
      <c r="V20" s="24">
        <v>100</v>
      </c>
      <c r="W20" s="24">
        <v>100</v>
      </c>
      <c r="X20" s="24">
        <v>100</v>
      </c>
      <c r="Y20" s="24">
        <v>100</v>
      </c>
      <c r="Z20" s="24">
        <v>100</v>
      </c>
      <c r="AA20" s="24">
        <v>100</v>
      </c>
      <c r="AB20" s="24">
        <v>100</v>
      </c>
      <c r="AC20" s="24">
        <v>100</v>
      </c>
      <c r="AD20" s="24">
        <v>100</v>
      </c>
      <c r="AE20" s="24">
        <v>100</v>
      </c>
      <c r="AF20" s="24">
        <v>100</v>
      </c>
      <c r="AG20" s="24">
        <v>100</v>
      </c>
      <c r="AH20" s="24">
        <v>100</v>
      </c>
      <c r="AI20" s="24">
        <v>100</v>
      </c>
      <c r="AJ20" s="24">
        <v>100</v>
      </c>
      <c r="AK20" s="24">
        <v>100</v>
      </c>
      <c r="AL20" s="24">
        <v>100</v>
      </c>
      <c r="AM20" s="24">
        <v>100</v>
      </c>
      <c r="AN20" s="24">
        <v>100</v>
      </c>
      <c r="AO20" s="24">
        <v>100</v>
      </c>
      <c r="AP20" s="24">
        <v>100</v>
      </c>
      <c r="AQ20" s="24">
        <v>100</v>
      </c>
      <c r="AR20" s="24">
        <v>100</v>
      </c>
      <c r="AS20" s="24">
        <v>100</v>
      </c>
      <c r="AT20" s="24">
        <v>100</v>
      </c>
      <c r="AU20" s="24">
        <v>100</v>
      </c>
      <c r="AV20" s="24">
        <v>100</v>
      </c>
      <c r="AW20" s="24">
        <v>100</v>
      </c>
      <c r="BA20" s="467"/>
      <c r="BB20" s="24"/>
      <c r="BC20" s="24"/>
      <c r="BD20" s="24"/>
      <c r="BE20" s="24"/>
      <c r="BF20" s="24"/>
      <c r="BG20" s="24"/>
      <c r="BH20" s="24"/>
      <c r="BO20" s="24"/>
    </row>
    <row r="21" spans="1:67" ht="12.25" customHeight="1">
      <c r="A21" s="24" t="s">
        <v>341</v>
      </c>
      <c r="B21" s="24">
        <v>5</v>
      </c>
      <c r="C21" s="24">
        <v>1391</v>
      </c>
      <c r="D21" s="24">
        <v>281</v>
      </c>
      <c r="E21" s="24">
        <v>1251</v>
      </c>
      <c r="F21" s="24">
        <v>1746</v>
      </c>
      <c r="G21" s="24">
        <v>90</v>
      </c>
      <c r="H21" s="24">
        <v>221</v>
      </c>
      <c r="I21" s="24">
        <v>383</v>
      </c>
      <c r="J21" s="24">
        <v>152</v>
      </c>
      <c r="K21" s="24">
        <v>284</v>
      </c>
      <c r="L21" s="24">
        <v>625</v>
      </c>
      <c r="M21" s="24">
        <v>76</v>
      </c>
      <c r="N21" s="24">
        <v>205</v>
      </c>
      <c r="O21" s="24">
        <v>185</v>
      </c>
      <c r="P21" s="24">
        <v>73</v>
      </c>
      <c r="Q21" s="24">
        <v>845</v>
      </c>
      <c r="R21" s="24">
        <v>287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7220</v>
      </c>
      <c r="AA21" s="24">
        <v>630</v>
      </c>
      <c r="AB21" s="24">
        <v>1948</v>
      </c>
      <c r="AC21" s="24">
        <v>9</v>
      </c>
      <c r="AD21" s="24">
        <v>444</v>
      </c>
      <c r="AE21" s="24">
        <v>500</v>
      </c>
      <c r="AF21" s="24">
        <v>351</v>
      </c>
      <c r="AG21" s="24">
        <v>197</v>
      </c>
      <c r="AH21" s="24">
        <v>5451</v>
      </c>
      <c r="AI21" s="24">
        <v>130</v>
      </c>
      <c r="AJ21" s="24">
        <v>238</v>
      </c>
      <c r="AK21" s="24">
        <v>69</v>
      </c>
      <c r="AL21" s="24">
        <v>65</v>
      </c>
      <c r="AM21" s="24">
        <v>2520</v>
      </c>
      <c r="AN21" s="24">
        <v>268</v>
      </c>
      <c r="AO21" s="24">
        <v>21</v>
      </c>
      <c r="AP21" s="24">
        <v>26</v>
      </c>
      <c r="AQ21" s="24">
        <v>79</v>
      </c>
      <c r="AR21" s="24">
        <v>4487</v>
      </c>
      <c r="AS21" s="24">
        <v>1724</v>
      </c>
      <c r="AT21" s="24">
        <v>1095</v>
      </c>
      <c r="AU21" s="24">
        <v>811</v>
      </c>
      <c r="AV21" s="24">
        <v>123</v>
      </c>
      <c r="AW21" s="24">
        <v>309</v>
      </c>
      <c r="AY21" s="25">
        <f>SUM(C21:AW21)</f>
        <v>36810</v>
      </c>
      <c r="BA21" s="467"/>
      <c r="BB21" s="24"/>
      <c r="BC21" s="24"/>
      <c r="BD21" s="24"/>
      <c r="BE21" s="24"/>
      <c r="BF21" s="24"/>
      <c r="BG21" s="24"/>
      <c r="BH21" s="24"/>
      <c r="BO21" s="24"/>
    </row>
    <row r="22" spans="1:67" ht="12.25" customHeight="1">
      <c r="A22" s="24" t="s">
        <v>342</v>
      </c>
      <c r="B22" s="24">
        <v>6</v>
      </c>
      <c r="C22" s="24">
        <v>155</v>
      </c>
      <c r="D22" s="24">
        <v>26</v>
      </c>
      <c r="E22" s="24">
        <v>127</v>
      </c>
      <c r="F22" s="24">
        <v>321</v>
      </c>
      <c r="G22" s="24">
        <v>15</v>
      </c>
      <c r="H22" s="24">
        <v>0</v>
      </c>
      <c r="I22" s="24">
        <v>0</v>
      </c>
      <c r="J22" s="24">
        <v>0</v>
      </c>
      <c r="K22" s="24">
        <v>0</v>
      </c>
      <c r="L22" s="24">
        <v>1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318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309</v>
      </c>
      <c r="AA22" s="24">
        <v>67</v>
      </c>
      <c r="AB22" s="24">
        <v>307</v>
      </c>
      <c r="AC22" s="24">
        <v>0</v>
      </c>
      <c r="AD22" s="24">
        <v>122</v>
      </c>
      <c r="AE22" s="24">
        <v>52</v>
      </c>
      <c r="AF22" s="24">
        <v>69</v>
      </c>
      <c r="AG22" s="24">
        <v>79</v>
      </c>
      <c r="AH22" s="24">
        <v>30</v>
      </c>
      <c r="AI22" s="24">
        <v>16</v>
      </c>
      <c r="AJ22" s="24">
        <v>38</v>
      </c>
      <c r="AK22" s="24">
        <v>4</v>
      </c>
      <c r="AL22" s="24">
        <v>15</v>
      </c>
      <c r="AM22" s="24">
        <v>106</v>
      </c>
      <c r="AN22" s="24">
        <v>9</v>
      </c>
      <c r="AO22" s="24">
        <v>0</v>
      </c>
      <c r="AP22" s="24">
        <v>11</v>
      </c>
      <c r="AQ22" s="24">
        <v>16</v>
      </c>
      <c r="AR22" s="24">
        <v>32</v>
      </c>
      <c r="AS22" s="24">
        <v>46</v>
      </c>
      <c r="AT22" s="24">
        <v>146</v>
      </c>
      <c r="AU22" s="24">
        <v>228</v>
      </c>
      <c r="AV22" s="24">
        <v>18</v>
      </c>
      <c r="AW22" s="24">
        <v>32</v>
      </c>
      <c r="AY22" s="25">
        <f t="shared" ref="AY22" si="1">SUM(C22:AW22)</f>
        <v>2715</v>
      </c>
      <c r="BA22" s="467"/>
      <c r="BB22" s="24"/>
      <c r="BC22" s="24"/>
      <c r="BD22" s="24"/>
      <c r="BE22" s="24"/>
      <c r="BF22" s="24"/>
      <c r="BG22" s="24"/>
      <c r="BH22" s="24"/>
      <c r="BO22" s="24"/>
    </row>
    <row r="23" spans="1:67" ht="12.25" customHeight="1">
      <c r="A23" s="24" t="s">
        <v>436</v>
      </c>
      <c r="C23" s="24">
        <v>313</v>
      </c>
      <c r="D23" s="24">
        <v>40</v>
      </c>
      <c r="E23" s="24">
        <v>205</v>
      </c>
      <c r="F23" s="24">
        <v>697</v>
      </c>
      <c r="G23" s="24">
        <v>20</v>
      </c>
      <c r="H23" s="24">
        <v>215</v>
      </c>
      <c r="I23" s="24">
        <v>636</v>
      </c>
      <c r="J23" s="24">
        <v>52</v>
      </c>
      <c r="K23" s="24">
        <v>69</v>
      </c>
      <c r="L23" s="24">
        <v>374</v>
      </c>
      <c r="M23" s="24">
        <v>24</v>
      </c>
      <c r="N23" s="24">
        <v>14</v>
      </c>
      <c r="O23" s="24">
        <v>12</v>
      </c>
      <c r="P23" s="24">
        <v>10</v>
      </c>
      <c r="Q23" s="24">
        <v>120</v>
      </c>
      <c r="R23" s="24">
        <v>663</v>
      </c>
      <c r="X23" s="24">
        <v>0</v>
      </c>
      <c r="Y23" s="24">
        <v>0</v>
      </c>
      <c r="Z23" s="24">
        <v>1875</v>
      </c>
      <c r="AA23" s="24">
        <v>96</v>
      </c>
      <c r="AB23" s="24">
        <v>384</v>
      </c>
      <c r="AC23" s="24">
        <v>0</v>
      </c>
      <c r="AD23" s="24">
        <v>157</v>
      </c>
      <c r="AE23" s="24">
        <v>135</v>
      </c>
      <c r="AF23" s="24">
        <v>223</v>
      </c>
      <c r="AG23" s="24">
        <v>20</v>
      </c>
      <c r="AH23" s="24">
        <v>41</v>
      </c>
      <c r="AI23" s="24">
        <v>110</v>
      </c>
      <c r="AJ23" s="24">
        <v>0</v>
      </c>
      <c r="AK23" s="24">
        <v>0</v>
      </c>
      <c r="AL23" s="24">
        <v>0</v>
      </c>
      <c r="AM23" s="24">
        <v>83</v>
      </c>
      <c r="AN23" s="24">
        <v>10</v>
      </c>
      <c r="AO23" s="24">
        <v>0</v>
      </c>
      <c r="AP23" s="24">
        <v>3</v>
      </c>
      <c r="AQ23" s="24">
        <v>9</v>
      </c>
      <c r="AR23" s="24">
        <v>2386</v>
      </c>
      <c r="AS23" s="24">
        <v>755</v>
      </c>
      <c r="AT23" s="24">
        <v>225</v>
      </c>
      <c r="AU23" s="24">
        <v>297</v>
      </c>
      <c r="AV23" s="24">
        <v>16</v>
      </c>
      <c r="AW23" s="24">
        <v>4</v>
      </c>
      <c r="AY23" s="25"/>
      <c r="BA23" s="467"/>
      <c r="BB23" s="24"/>
      <c r="BC23" s="24"/>
      <c r="BD23" s="24"/>
      <c r="BE23" s="24"/>
      <c r="BF23" s="24"/>
      <c r="BG23" s="24"/>
      <c r="BH23" s="24"/>
      <c r="BO23" s="24"/>
    </row>
    <row r="24" spans="1:67" ht="12.25" customHeight="1">
      <c r="AW24" s="24"/>
      <c r="AY24" s="25"/>
      <c r="BA24" s="467"/>
      <c r="BB24" s="24"/>
      <c r="BC24" s="24"/>
      <c r="BD24" s="24"/>
      <c r="BE24" s="24"/>
      <c r="BF24" s="24"/>
      <c r="BG24" s="24"/>
      <c r="BH24" s="24"/>
      <c r="BO24" s="24"/>
    </row>
    <row r="25" spans="1:67" ht="12.25" customHeight="1">
      <c r="A25" s="24" t="s">
        <v>344</v>
      </c>
      <c r="C25" s="469">
        <v>20.9</v>
      </c>
      <c r="D25" s="24">
        <v>55.5</v>
      </c>
      <c r="E25" s="24">
        <v>50.7</v>
      </c>
      <c r="F25" s="24">
        <v>0</v>
      </c>
      <c r="G25" s="24">
        <v>0</v>
      </c>
      <c r="H25" s="24">
        <v>17.399999999999999</v>
      </c>
      <c r="I25" s="24">
        <v>36.6</v>
      </c>
      <c r="J25" s="24">
        <v>51.5</v>
      </c>
      <c r="K25" s="24">
        <v>80.7</v>
      </c>
      <c r="L25" s="24">
        <v>71.8</v>
      </c>
      <c r="M25" s="24">
        <v>100</v>
      </c>
      <c r="N25" s="24">
        <v>100</v>
      </c>
      <c r="O25" s="24">
        <v>100</v>
      </c>
      <c r="P25" s="24">
        <v>100</v>
      </c>
      <c r="Q25" s="24">
        <v>100</v>
      </c>
      <c r="R25" s="24">
        <v>100</v>
      </c>
      <c r="S25" s="24">
        <v>4.7</v>
      </c>
      <c r="T25" s="24">
        <v>47.5</v>
      </c>
      <c r="U25" s="24">
        <v>79.2</v>
      </c>
      <c r="V25" s="24">
        <v>87.5</v>
      </c>
      <c r="W25" s="24">
        <v>25.8</v>
      </c>
      <c r="X25" s="24">
        <v>49.7</v>
      </c>
      <c r="Y25" s="24">
        <v>44.3</v>
      </c>
      <c r="Z25" s="24">
        <v>28.6</v>
      </c>
      <c r="AA25" s="24">
        <v>64.400000000000006</v>
      </c>
      <c r="AB25" s="24">
        <v>63.2</v>
      </c>
      <c r="AC25" s="24">
        <v>0</v>
      </c>
      <c r="AD25" s="24">
        <v>0</v>
      </c>
      <c r="AE25" s="24">
        <v>0</v>
      </c>
      <c r="AF25" s="24">
        <v>0</v>
      </c>
      <c r="AG25" s="24">
        <v>100</v>
      </c>
      <c r="AH25" s="24">
        <v>100</v>
      </c>
      <c r="AI25" s="24">
        <v>0</v>
      </c>
      <c r="AJ25" s="24">
        <v>8.3000000000000007</v>
      </c>
      <c r="AK25" s="24">
        <v>63.3</v>
      </c>
      <c r="AL25" s="24">
        <v>29.9</v>
      </c>
      <c r="AM25" s="24">
        <v>100</v>
      </c>
      <c r="AN25" s="24">
        <v>100</v>
      </c>
      <c r="AO25" s="24">
        <v>0</v>
      </c>
      <c r="AP25" s="24">
        <v>0</v>
      </c>
      <c r="AQ25" s="24">
        <v>0</v>
      </c>
      <c r="AR25" s="470">
        <v>0.9</v>
      </c>
      <c r="AS25" s="24">
        <v>2.7</v>
      </c>
      <c r="AT25" s="24">
        <v>44.2</v>
      </c>
      <c r="AU25" s="24">
        <v>49.6</v>
      </c>
      <c r="AV25" s="24">
        <v>100</v>
      </c>
      <c r="AW25" s="24">
        <v>90.7</v>
      </c>
      <c r="AY25" s="25">
        <f>+AY82/$AY$87*100</f>
        <v>36.285692910956229</v>
      </c>
      <c r="BA25" s="467"/>
      <c r="BB25" s="24"/>
      <c r="BC25" s="24"/>
      <c r="BD25" s="24"/>
      <c r="BE25" s="24"/>
      <c r="BF25" s="24"/>
      <c r="BG25" s="24"/>
      <c r="BH25" s="24"/>
      <c r="BO25" s="24"/>
    </row>
    <row r="26" spans="1:67" ht="12.25" customHeight="1">
      <c r="A26" s="24" t="s">
        <v>345</v>
      </c>
      <c r="C26" s="469">
        <v>0.3</v>
      </c>
      <c r="D26" s="24">
        <v>0.3</v>
      </c>
      <c r="E26" s="24">
        <v>0</v>
      </c>
      <c r="F26" s="24">
        <v>0</v>
      </c>
      <c r="G26" s="24">
        <v>0</v>
      </c>
      <c r="H26" s="24">
        <v>1</v>
      </c>
      <c r="I26" s="24">
        <v>0.3</v>
      </c>
      <c r="J26" s="24">
        <v>0</v>
      </c>
      <c r="K26" s="24">
        <v>13.5</v>
      </c>
      <c r="L26" s="24">
        <v>21.8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0.3</v>
      </c>
      <c r="U26" s="24">
        <v>0.9</v>
      </c>
      <c r="V26" s="24">
        <v>0.2</v>
      </c>
      <c r="W26" s="24">
        <v>0.2</v>
      </c>
      <c r="X26" s="24">
        <v>0</v>
      </c>
      <c r="Y26" s="24">
        <v>0</v>
      </c>
      <c r="Z26" s="24">
        <v>0.8</v>
      </c>
      <c r="AA26" s="24">
        <v>0.1</v>
      </c>
      <c r="AB26" s="24">
        <v>0.9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1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470">
        <v>0.2</v>
      </c>
      <c r="AS26" s="24">
        <v>0.3</v>
      </c>
      <c r="AT26" s="24">
        <v>1.2</v>
      </c>
      <c r="AU26" s="24">
        <v>0</v>
      </c>
      <c r="AV26" s="24">
        <v>0</v>
      </c>
      <c r="AW26" s="24">
        <v>0</v>
      </c>
      <c r="AY26" s="25">
        <f t="shared" ref="AY26:AY29" si="2">+AY83/$AY$87*100</f>
        <v>0.91376922082909684</v>
      </c>
      <c r="BA26" s="467"/>
      <c r="BB26" s="24"/>
      <c r="BC26" s="24"/>
      <c r="BD26" s="24"/>
      <c r="BE26" s="24"/>
      <c r="BF26" s="24"/>
      <c r="BG26" s="24"/>
      <c r="BH26" s="24"/>
      <c r="BO26" s="24"/>
    </row>
    <row r="27" spans="1:67" ht="12.25" customHeight="1">
      <c r="A27" s="24" t="s">
        <v>346</v>
      </c>
      <c r="C27" s="469">
        <v>0.7</v>
      </c>
      <c r="D27" s="24">
        <v>0</v>
      </c>
      <c r="E27" s="24">
        <v>1.4</v>
      </c>
      <c r="F27" s="24">
        <v>0</v>
      </c>
      <c r="G27" s="24">
        <v>0</v>
      </c>
      <c r="H27" s="24">
        <v>0.1</v>
      </c>
      <c r="I27" s="24">
        <v>0.7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0.2</v>
      </c>
      <c r="T27" s="24">
        <v>0.7</v>
      </c>
      <c r="U27" s="24">
        <v>0.5</v>
      </c>
      <c r="V27" s="24">
        <v>0.9</v>
      </c>
      <c r="W27" s="24">
        <v>0.8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470">
        <v>1.3</v>
      </c>
      <c r="AS27" s="24">
        <v>2.1</v>
      </c>
      <c r="AT27" s="24">
        <v>3.9</v>
      </c>
      <c r="AU27" s="24">
        <v>2.4</v>
      </c>
      <c r="AV27" s="24">
        <v>0</v>
      </c>
      <c r="AW27" s="24">
        <v>0</v>
      </c>
      <c r="AY27" s="25">
        <f t="shared" si="2"/>
        <v>0.63097262422867084</v>
      </c>
      <c r="BA27" s="467"/>
      <c r="BB27" s="24"/>
      <c r="BC27" s="24"/>
      <c r="BD27" s="24"/>
      <c r="BE27" s="24"/>
      <c r="BF27" s="24"/>
      <c r="BG27" s="24"/>
      <c r="BH27" s="24"/>
      <c r="BO27" s="24"/>
    </row>
    <row r="28" spans="1:67" ht="12.25" customHeight="1">
      <c r="A28" s="24" t="s">
        <v>347</v>
      </c>
      <c r="C28" s="469">
        <v>0.5</v>
      </c>
      <c r="D28" s="24">
        <v>2.7</v>
      </c>
      <c r="E28" s="24">
        <v>0.3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0.5</v>
      </c>
      <c r="T28" s="24">
        <v>1.9</v>
      </c>
      <c r="U28" s="24">
        <v>4.2</v>
      </c>
      <c r="V28" s="24">
        <v>3.5</v>
      </c>
      <c r="W28" s="24">
        <v>0.9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470">
        <v>2.2999999999999998</v>
      </c>
      <c r="AS28" s="24">
        <v>0.6</v>
      </c>
      <c r="AT28" s="24">
        <v>1.3</v>
      </c>
      <c r="AU28" s="24">
        <v>1.6</v>
      </c>
      <c r="AV28" s="24">
        <v>0</v>
      </c>
      <c r="AW28" s="24">
        <v>0.2</v>
      </c>
      <c r="AY28" s="25">
        <f t="shared" si="2"/>
        <v>0.81204985330410218</v>
      </c>
      <c r="BA28" s="467"/>
      <c r="BB28" s="24"/>
      <c r="BC28" s="24"/>
      <c r="BD28" s="24"/>
      <c r="BE28" s="24"/>
      <c r="BF28" s="24"/>
      <c r="BG28" s="24"/>
      <c r="BH28" s="24"/>
      <c r="BO28" s="24"/>
    </row>
    <row r="29" spans="1:67" ht="12.25" customHeight="1">
      <c r="A29" s="24" t="s">
        <v>348</v>
      </c>
      <c r="C29" s="469">
        <v>77.599999999999994</v>
      </c>
      <c r="D29" s="24">
        <v>41.5</v>
      </c>
      <c r="E29" s="24">
        <v>47.5</v>
      </c>
      <c r="F29" s="24">
        <v>100</v>
      </c>
      <c r="G29" s="24">
        <v>100</v>
      </c>
      <c r="H29" s="24">
        <v>81.5</v>
      </c>
      <c r="I29" s="24">
        <v>62.4</v>
      </c>
      <c r="J29" s="24">
        <v>48.5</v>
      </c>
      <c r="K29" s="24">
        <v>5.8</v>
      </c>
      <c r="L29" s="24">
        <v>6.4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94.6</v>
      </c>
      <c r="T29" s="24">
        <v>49.6</v>
      </c>
      <c r="U29" s="24">
        <v>15.2</v>
      </c>
      <c r="V29" s="24">
        <v>7.9</v>
      </c>
      <c r="W29" s="24">
        <v>72.3</v>
      </c>
      <c r="X29" s="24">
        <v>50.3</v>
      </c>
      <c r="Y29" s="24">
        <v>55.7</v>
      </c>
      <c r="Z29" s="24">
        <v>70.599999999999994</v>
      </c>
      <c r="AA29" s="24">
        <v>35.5</v>
      </c>
      <c r="AB29" s="24">
        <v>35.9</v>
      </c>
      <c r="AC29" s="24">
        <v>0</v>
      </c>
      <c r="AD29" s="24">
        <v>100</v>
      </c>
      <c r="AE29" s="24">
        <v>100</v>
      </c>
      <c r="AF29" s="24">
        <v>100</v>
      </c>
      <c r="AG29" s="24">
        <v>0</v>
      </c>
      <c r="AH29" s="24">
        <v>0</v>
      </c>
      <c r="AI29" s="24">
        <v>100</v>
      </c>
      <c r="AJ29" s="24">
        <v>90.7</v>
      </c>
      <c r="AK29" s="24">
        <v>36.700000000000003</v>
      </c>
      <c r="AL29" s="24">
        <v>70.099999999999994</v>
      </c>
      <c r="AM29" s="24">
        <v>0</v>
      </c>
      <c r="AN29" s="24">
        <v>0</v>
      </c>
      <c r="AO29" s="24">
        <v>0</v>
      </c>
      <c r="AP29" s="24">
        <v>100</v>
      </c>
      <c r="AQ29" s="24">
        <v>100</v>
      </c>
      <c r="AR29" s="470">
        <v>95.4</v>
      </c>
      <c r="AS29" s="24">
        <v>94.3</v>
      </c>
      <c r="AT29" s="24">
        <v>49.4</v>
      </c>
      <c r="AU29" s="24">
        <v>46.4</v>
      </c>
      <c r="AV29" s="24">
        <v>0</v>
      </c>
      <c r="AW29" s="24">
        <v>9.1999999999999993</v>
      </c>
      <c r="AY29" s="25">
        <f t="shared" si="2"/>
        <v>61.357515390681904</v>
      </c>
      <c r="BA29" s="467"/>
      <c r="BB29" s="24"/>
      <c r="BC29" s="24"/>
      <c r="BD29" s="24"/>
      <c r="BE29" s="24"/>
      <c r="BF29" s="24"/>
      <c r="BG29" s="24"/>
      <c r="BH29" s="24"/>
      <c r="BO29" s="24"/>
    </row>
    <row r="30" spans="1:67" ht="12.25" customHeight="1">
      <c r="A30" s="291" t="s">
        <v>337</v>
      </c>
      <c r="B30" s="24">
        <v>7</v>
      </c>
      <c r="C30" s="471">
        <v>100</v>
      </c>
      <c r="D30" s="24">
        <v>100</v>
      </c>
      <c r="E30" s="24">
        <v>99.9</v>
      </c>
      <c r="F30" s="24">
        <v>100</v>
      </c>
      <c r="G30" s="24">
        <v>100</v>
      </c>
      <c r="H30" s="24">
        <v>100</v>
      </c>
      <c r="I30" s="24">
        <v>100</v>
      </c>
      <c r="J30" s="24">
        <v>100</v>
      </c>
      <c r="K30" s="24">
        <v>100</v>
      </c>
      <c r="L30" s="24">
        <v>100</v>
      </c>
      <c r="M30" s="24">
        <v>100</v>
      </c>
      <c r="N30" s="24">
        <v>100</v>
      </c>
      <c r="O30" s="24">
        <v>100</v>
      </c>
      <c r="P30" s="24">
        <v>100</v>
      </c>
      <c r="Q30" s="24">
        <v>100</v>
      </c>
      <c r="R30" s="24">
        <v>100</v>
      </c>
      <c r="S30" s="24">
        <v>100</v>
      </c>
      <c r="T30" s="24">
        <v>100</v>
      </c>
      <c r="U30" s="24">
        <v>100</v>
      </c>
      <c r="V30" s="24">
        <v>100.00000000000001</v>
      </c>
      <c r="W30" s="24">
        <v>100</v>
      </c>
      <c r="X30" s="24">
        <v>100</v>
      </c>
      <c r="Y30" s="24">
        <v>100</v>
      </c>
      <c r="Z30" s="24">
        <v>100</v>
      </c>
      <c r="AA30" s="24">
        <v>100</v>
      </c>
      <c r="AB30" s="24">
        <v>100</v>
      </c>
      <c r="AC30" s="24">
        <v>0</v>
      </c>
      <c r="AD30" s="24">
        <v>100</v>
      </c>
      <c r="AE30" s="24">
        <v>100</v>
      </c>
      <c r="AF30" s="24">
        <v>100</v>
      </c>
      <c r="AG30" s="24">
        <v>100</v>
      </c>
      <c r="AH30" s="24">
        <v>100</v>
      </c>
      <c r="AI30" s="24">
        <v>100</v>
      </c>
      <c r="AJ30" s="24">
        <v>100</v>
      </c>
      <c r="AK30" s="24">
        <v>100</v>
      </c>
      <c r="AL30" s="24">
        <v>100</v>
      </c>
      <c r="AM30" s="24">
        <v>100</v>
      </c>
      <c r="AN30" s="24">
        <v>100</v>
      </c>
      <c r="AO30" s="24">
        <v>0</v>
      </c>
      <c r="AP30" s="24">
        <v>100</v>
      </c>
      <c r="AQ30" s="24">
        <v>100</v>
      </c>
      <c r="AR30" s="306">
        <v>100.10000000000001</v>
      </c>
      <c r="AS30" s="24">
        <v>99.999999999999986</v>
      </c>
      <c r="AT30" s="24">
        <v>100</v>
      </c>
      <c r="AU30" s="24">
        <v>100</v>
      </c>
      <c r="AV30" s="24">
        <v>100</v>
      </c>
      <c r="AW30" s="24">
        <v>100.10000000000001</v>
      </c>
      <c r="AX30" s="25"/>
      <c r="AY30" s="25">
        <f t="shared" ref="AY30" si="3">SUM(AY25:AY29)</f>
        <v>100</v>
      </c>
      <c r="BA30" s="467"/>
      <c r="BB30" s="24"/>
      <c r="BC30" s="24"/>
      <c r="BD30" s="24"/>
      <c r="BE30" s="24"/>
      <c r="BF30" s="24"/>
      <c r="BG30" s="24"/>
      <c r="BH30" s="24"/>
      <c r="BO30" s="24"/>
    </row>
    <row r="31" spans="1:67" ht="12.25" customHeight="1">
      <c r="A31" s="291"/>
      <c r="AW31" s="24"/>
      <c r="AX31" s="25"/>
      <c r="AY31" s="25"/>
      <c r="BA31" s="467"/>
      <c r="BB31" s="24"/>
      <c r="BC31" s="24"/>
      <c r="BD31" s="24"/>
      <c r="BE31" s="24"/>
      <c r="BF31" s="24"/>
      <c r="BG31" s="24"/>
      <c r="BH31" s="24"/>
      <c r="BO31" s="24"/>
    </row>
    <row r="32" spans="1:67" ht="12.25" customHeight="1">
      <c r="A32" s="24" t="s">
        <v>349</v>
      </c>
      <c r="B32" s="24">
        <v>8</v>
      </c>
      <c r="C32" s="24">
        <v>0.2</v>
      </c>
      <c r="D32" s="24">
        <v>0.1</v>
      </c>
      <c r="E32" s="24">
        <v>0.2</v>
      </c>
      <c r="F32" s="24">
        <v>0.4</v>
      </c>
      <c r="G32" s="24">
        <v>0.1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17</v>
      </c>
      <c r="O32" s="24">
        <v>17</v>
      </c>
      <c r="P32" s="24">
        <v>17</v>
      </c>
      <c r="Q32" s="24">
        <v>17</v>
      </c>
      <c r="R32" s="24">
        <v>17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0.2</v>
      </c>
      <c r="AE32" s="24">
        <v>0.2</v>
      </c>
      <c r="AF32" s="24">
        <v>0.3</v>
      </c>
      <c r="AG32" s="24">
        <v>0</v>
      </c>
      <c r="AH32" s="24">
        <v>0</v>
      </c>
      <c r="AI32" s="24">
        <v>0</v>
      </c>
      <c r="AJ32" s="24">
        <v>10</v>
      </c>
      <c r="AK32" s="24">
        <v>10</v>
      </c>
      <c r="AL32" s="24">
        <v>10</v>
      </c>
      <c r="AM32" s="24">
        <v>0</v>
      </c>
      <c r="AN32" s="24">
        <v>0</v>
      </c>
      <c r="AO32" s="24">
        <v>0</v>
      </c>
      <c r="AP32" s="24">
        <v>0</v>
      </c>
      <c r="AQ32" s="24">
        <v>0</v>
      </c>
      <c r="AR32" s="24">
        <v>0</v>
      </c>
      <c r="AS32" s="24">
        <v>0</v>
      </c>
      <c r="AT32" s="24">
        <v>0</v>
      </c>
      <c r="AU32" s="24">
        <v>0</v>
      </c>
      <c r="AV32" s="24">
        <v>0</v>
      </c>
      <c r="AW32" s="24">
        <v>0</v>
      </c>
      <c r="AY32" s="25">
        <f t="shared" ref="AY32:AY33" si="4">SUM(C32:AW32)</f>
        <v>116.7</v>
      </c>
      <c r="BA32" s="467"/>
      <c r="BB32" s="24"/>
      <c r="BC32" s="24"/>
      <c r="BD32" s="24"/>
      <c r="BE32" s="24"/>
      <c r="BF32" s="24"/>
      <c r="BG32" s="24"/>
      <c r="BH32" s="24"/>
      <c r="BO32" s="24"/>
    </row>
    <row r="33" spans="1:68" ht="12.25" customHeight="1">
      <c r="A33" s="24" t="s">
        <v>437</v>
      </c>
      <c r="B33" s="24">
        <v>9</v>
      </c>
      <c r="C33" s="24">
        <v>13</v>
      </c>
      <c r="D33" s="24">
        <v>41</v>
      </c>
      <c r="E33" s="24">
        <v>32</v>
      </c>
      <c r="F33" s="24">
        <v>123</v>
      </c>
      <c r="G33" s="24">
        <v>20</v>
      </c>
      <c r="H33" s="24">
        <v>38</v>
      </c>
      <c r="I33" s="24">
        <v>60</v>
      </c>
      <c r="J33" s="24">
        <v>49</v>
      </c>
      <c r="K33" s="24">
        <v>246</v>
      </c>
      <c r="L33" s="24">
        <v>114</v>
      </c>
      <c r="M33" s="24">
        <v>100</v>
      </c>
      <c r="N33" s="24">
        <v>8</v>
      </c>
      <c r="O33" s="24">
        <v>14</v>
      </c>
      <c r="P33" s="24">
        <v>18</v>
      </c>
      <c r="Q33" s="24">
        <v>39</v>
      </c>
      <c r="R33" s="24">
        <v>573</v>
      </c>
      <c r="S33" s="24">
        <v>-96</v>
      </c>
      <c r="T33" s="24">
        <v>-104</v>
      </c>
      <c r="U33" s="24">
        <v>-126</v>
      </c>
      <c r="V33" s="24">
        <v>-70</v>
      </c>
      <c r="W33" s="24">
        <v>23</v>
      </c>
      <c r="X33" s="24">
        <v>4</v>
      </c>
      <c r="Y33" s="24">
        <v>2</v>
      </c>
      <c r="Z33" s="24">
        <v>15</v>
      </c>
      <c r="AA33" s="24">
        <v>43</v>
      </c>
      <c r="AB33" s="24">
        <v>78</v>
      </c>
      <c r="AC33" s="24">
        <v>0</v>
      </c>
      <c r="AD33" s="24">
        <v>94</v>
      </c>
      <c r="AE33" s="24">
        <v>89</v>
      </c>
      <c r="AF33" s="24">
        <v>-354</v>
      </c>
      <c r="AG33" s="24">
        <v>0</v>
      </c>
      <c r="AH33" s="24">
        <v>0</v>
      </c>
      <c r="AI33" s="24">
        <v>55</v>
      </c>
      <c r="AJ33" s="24">
        <v>0</v>
      </c>
      <c r="AK33" s="24">
        <v>0</v>
      </c>
      <c r="AL33" s="24">
        <v>0</v>
      </c>
      <c r="AM33" s="24">
        <v>13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181</v>
      </c>
      <c r="AW33" s="24">
        <v>90</v>
      </c>
      <c r="AY33" s="25">
        <f t="shared" si="4"/>
        <v>1425</v>
      </c>
      <c r="BB33" s="24"/>
      <c r="BC33" s="24"/>
      <c r="BD33" s="24"/>
      <c r="BE33" s="24"/>
      <c r="BF33" s="24"/>
      <c r="BG33" s="24"/>
      <c r="BH33" s="24"/>
      <c r="BO33" s="24"/>
    </row>
    <row r="34" spans="1:68" ht="12.25" customHeight="1"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BB34" s="24"/>
      <c r="BC34" s="24"/>
      <c r="BD34" s="24"/>
      <c r="BE34" s="24"/>
      <c r="BF34" s="24"/>
      <c r="BG34" s="24"/>
      <c r="BH34" s="24"/>
      <c r="BO34" s="24"/>
    </row>
    <row r="35" spans="1:68" ht="12.25" customHeight="1"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BB35" s="24"/>
      <c r="BC35" s="24"/>
      <c r="BD35" s="24"/>
      <c r="BE35" s="24"/>
      <c r="BF35" s="24"/>
      <c r="BG35" s="24"/>
      <c r="BH35" s="24"/>
      <c r="BO35" s="24"/>
    </row>
    <row r="36" spans="1:68" ht="12.25" customHeight="1"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BB36" s="24"/>
      <c r="BC36" s="24"/>
      <c r="BD36" s="24"/>
      <c r="BE36" s="24"/>
      <c r="BF36" s="24"/>
      <c r="BG36" s="24"/>
      <c r="BH36" s="24"/>
      <c r="BO36" s="24"/>
    </row>
    <row r="37" spans="1:68" ht="12.25" customHeight="1">
      <c r="A37" s="285" t="s">
        <v>353</v>
      </c>
      <c r="F37" s="25"/>
      <c r="G37" s="25"/>
      <c r="H37" s="25"/>
      <c r="I37" s="25"/>
      <c r="J37" s="25"/>
      <c r="K37" s="25"/>
      <c r="L37" s="25"/>
      <c r="M37" s="25"/>
      <c r="Q37" s="25"/>
      <c r="R37" s="25"/>
      <c r="V37" s="25"/>
      <c r="W37" s="25"/>
      <c r="X37" s="25"/>
      <c r="Y37" s="25"/>
      <c r="AC37" s="25"/>
      <c r="AG37" s="25" t="s">
        <v>717</v>
      </c>
      <c r="AH37" s="25"/>
      <c r="AL37" s="25"/>
      <c r="AM37" s="25"/>
      <c r="AN37" s="25"/>
      <c r="AO37" s="25"/>
      <c r="AP37" s="25"/>
      <c r="AQ37" s="25"/>
      <c r="AU37" s="25"/>
      <c r="AV37" s="25"/>
      <c r="AW37" s="25"/>
      <c r="BB37" s="24"/>
      <c r="BC37" s="24"/>
      <c r="BD37" s="24"/>
      <c r="BE37" s="24"/>
      <c r="BF37" s="24"/>
      <c r="BG37" s="24"/>
      <c r="BH37" s="24"/>
      <c r="BO37" s="24"/>
    </row>
    <row r="38" spans="1:68" ht="12.25" customHeight="1"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 t="s">
        <v>718</v>
      </c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BB38" s="24"/>
      <c r="BC38" s="24"/>
      <c r="BD38" s="24"/>
      <c r="BE38" s="24"/>
      <c r="BF38" s="24"/>
      <c r="BG38" s="24"/>
      <c r="BH38" s="24"/>
      <c r="BO38" s="24"/>
    </row>
    <row r="39" spans="1:68" ht="12.25" customHeight="1">
      <c r="C39" s="592" t="s">
        <v>669</v>
      </c>
      <c r="D39" s="592"/>
      <c r="E39" s="592"/>
      <c r="F39" s="25"/>
      <c r="G39" s="25"/>
      <c r="H39" s="25"/>
      <c r="I39" s="25"/>
      <c r="J39" s="25"/>
      <c r="K39" s="25"/>
      <c r="L39" s="25"/>
      <c r="M39" s="25"/>
      <c r="N39" s="592" t="s">
        <v>669</v>
      </c>
      <c r="O39" s="592"/>
      <c r="P39" s="592"/>
      <c r="Q39" s="25"/>
      <c r="R39" s="25"/>
      <c r="S39" s="592" t="s">
        <v>669</v>
      </c>
      <c r="T39" s="592"/>
      <c r="U39" s="592"/>
      <c r="V39" s="25"/>
      <c r="W39" s="25"/>
      <c r="X39" s="25"/>
      <c r="Y39" s="25"/>
      <c r="Z39" s="592" t="s">
        <v>669</v>
      </c>
      <c r="AA39" s="592"/>
      <c r="AB39" s="592"/>
      <c r="AC39" s="25"/>
      <c r="AD39" s="592" t="s">
        <v>669</v>
      </c>
      <c r="AE39" s="592"/>
      <c r="AF39" s="592"/>
      <c r="AG39" s="25"/>
      <c r="AH39" s="25"/>
      <c r="AI39" s="592" t="s">
        <v>669</v>
      </c>
      <c r="AJ39" s="592"/>
      <c r="AK39" s="592"/>
      <c r="AL39" s="25"/>
      <c r="AM39" s="25"/>
      <c r="AN39" s="25"/>
      <c r="AO39" s="25"/>
      <c r="AP39" s="25"/>
      <c r="AQ39" s="25"/>
      <c r="AR39" s="592" t="s">
        <v>669</v>
      </c>
      <c r="AS39" s="592"/>
      <c r="AT39" s="592"/>
      <c r="AU39" s="25"/>
      <c r="AV39" s="25"/>
      <c r="AW39" s="25"/>
      <c r="BB39" s="24"/>
      <c r="BC39" s="24"/>
      <c r="BD39" s="24"/>
      <c r="BE39" s="24"/>
      <c r="BF39" s="24"/>
      <c r="BG39" s="24"/>
      <c r="BH39" s="24"/>
      <c r="BO39" s="24"/>
    </row>
    <row r="40" spans="1:68" ht="12.25" customHeight="1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BB40" s="24"/>
      <c r="BC40" s="24"/>
      <c r="BD40" s="24"/>
      <c r="BE40" s="24"/>
      <c r="BF40" s="24"/>
      <c r="BG40" s="24"/>
      <c r="BH40" s="24"/>
      <c r="BO40" s="24"/>
    </row>
    <row r="41" spans="1:68" ht="12.25" customHeight="1"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BB41" s="24"/>
      <c r="BC41" s="24"/>
      <c r="BD41" s="24"/>
      <c r="BE41" s="24"/>
      <c r="BF41" s="24"/>
      <c r="BG41" s="24"/>
      <c r="BH41" s="24"/>
      <c r="BO41" s="24"/>
    </row>
    <row r="42" spans="1:68" ht="12.25" customHeight="1">
      <c r="AW42" s="24"/>
      <c r="BP42" s="14"/>
    </row>
    <row r="43" spans="1:68" ht="12.25" customHeight="1">
      <c r="C43" s="292" t="s">
        <v>354</v>
      </c>
      <c r="H43" s="292"/>
      <c r="K43" s="292" t="s">
        <v>354</v>
      </c>
      <c r="P43" s="292"/>
      <c r="S43" s="292" t="s">
        <v>354</v>
      </c>
      <c r="X43" s="292"/>
      <c r="AC43" s="292"/>
      <c r="AD43" s="292" t="s">
        <v>354</v>
      </c>
      <c r="AG43" s="292" t="s">
        <v>354</v>
      </c>
      <c r="AM43" s="292" t="s">
        <v>354</v>
      </c>
      <c r="AN43" s="292"/>
      <c r="AR43" s="292" t="s">
        <v>354</v>
      </c>
      <c r="AU43" s="292"/>
      <c r="AW43" s="24"/>
      <c r="BP43" s="14"/>
    </row>
    <row r="44" spans="1:68" ht="12.25" customHeight="1">
      <c r="C44" s="293" t="s">
        <v>671</v>
      </c>
      <c r="H44" s="293"/>
      <c r="K44" s="293" t="s">
        <v>671</v>
      </c>
      <c r="P44" s="293"/>
      <c r="S44" s="293" t="s">
        <v>671</v>
      </c>
      <c r="X44" s="293"/>
      <c r="AC44" s="293"/>
      <c r="AD44" s="293" t="s">
        <v>671</v>
      </c>
      <c r="AG44" s="293" t="s">
        <v>671</v>
      </c>
      <c r="AM44" s="293" t="s">
        <v>671</v>
      </c>
      <c r="AN44" s="293"/>
      <c r="AR44" s="293" t="s">
        <v>671</v>
      </c>
      <c r="AU44" s="293"/>
      <c r="AW44" s="24"/>
      <c r="BP44" s="14"/>
    </row>
    <row r="45" spans="1:68" ht="12.25" customHeight="1">
      <c r="C45" s="293" t="s">
        <v>355</v>
      </c>
      <c r="H45" s="293"/>
      <c r="K45" s="293" t="s">
        <v>355</v>
      </c>
      <c r="P45" s="293"/>
      <c r="S45" s="293" t="s">
        <v>355</v>
      </c>
      <c r="X45" s="293"/>
      <c r="AC45" s="293"/>
      <c r="AD45" s="293" t="s">
        <v>355</v>
      </c>
      <c r="AG45" s="293" t="s">
        <v>355</v>
      </c>
      <c r="AM45" s="293" t="s">
        <v>355</v>
      </c>
      <c r="AN45" s="293"/>
      <c r="AR45" s="293" t="s">
        <v>355</v>
      </c>
      <c r="AU45" s="293"/>
      <c r="AW45" s="24"/>
      <c r="BP45" s="14"/>
    </row>
    <row r="46" spans="1:68" ht="12.25" customHeight="1">
      <c r="C46" s="293" t="s">
        <v>356</v>
      </c>
      <c r="H46" s="293"/>
      <c r="K46" s="293" t="s">
        <v>356</v>
      </c>
      <c r="P46" s="293"/>
      <c r="S46" s="293" t="s">
        <v>356</v>
      </c>
      <c r="X46" s="293"/>
      <c r="AC46" s="293"/>
      <c r="AD46" s="293" t="s">
        <v>356</v>
      </c>
      <c r="AG46" s="293" t="s">
        <v>356</v>
      </c>
      <c r="AM46" s="293" t="s">
        <v>356</v>
      </c>
      <c r="AN46" s="293"/>
      <c r="AR46" s="293" t="s">
        <v>356</v>
      </c>
      <c r="AU46" s="293"/>
      <c r="AW46" s="24"/>
      <c r="BP46" s="14"/>
    </row>
    <row r="47" spans="1:68" ht="12.25" customHeight="1">
      <c r="C47" s="293" t="s">
        <v>357</v>
      </c>
      <c r="H47" s="293"/>
      <c r="K47" s="293" t="s">
        <v>357</v>
      </c>
      <c r="P47" s="293"/>
      <c r="S47" s="293" t="s">
        <v>357</v>
      </c>
      <c r="X47" s="293"/>
      <c r="AC47" s="293"/>
      <c r="AD47" s="293" t="s">
        <v>357</v>
      </c>
      <c r="AG47" s="293" t="s">
        <v>357</v>
      </c>
      <c r="AM47" s="293" t="s">
        <v>357</v>
      </c>
      <c r="AN47" s="293"/>
      <c r="AR47" s="293" t="s">
        <v>357</v>
      </c>
      <c r="AU47" s="293"/>
      <c r="AW47" s="24"/>
      <c r="BP47" s="14"/>
    </row>
    <row r="48" spans="1:68" ht="12.25" customHeight="1">
      <c r="C48" s="293" t="s">
        <v>358</v>
      </c>
      <c r="H48" s="293"/>
      <c r="K48" s="293" t="s">
        <v>358</v>
      </c>
      <c r="P48" s="293"/>
      <c r="S48" s="293" t="s">
        <v>358</v>
      </c>
      <c r="X48" s="293"/>
      <c r="AC48" s="293"/>
      <c r="AD48" s="293" t="s">
        <v>358</v>
      </c>
      <c r="AG48" s="293" t="s">
        <v>358</v>
      </c>
      <c r="AM48" s="293" t="s">
        <v>358</v>
      </c>
      <c r="AN48" s="293"/>
      <c r="AR48" s="293" t="s">
        <v>358</v>
      </c>
      <c r="AU48" s="293"/>
      <c r="AW48" s="24"/>
      <c r="BP48" s="14"/>
    </row>
    <row r="49" spans="1:68" ht="12.25" customHeight="1">
      <c r="C49" s="293" t="s">
        <v>672</v>
      </c>
      <c r="H49" s="293"/>
      <c r="K49" s="293" t="s">
        <v>672</v>
      </c>
      <c r="P49" s="293"/>
      <c r="S49" s="293" t="s">
        <v>672</v>
      </c>
      <c r="X49" s="293"/>
      <c r="AC49" s="293"/>
      <c r="AD49" s="293" t="s">
        <v>672</v>
      </c>
      <c r="AG49" s="293" t="s">
        <v>672</v>
      </c>
      <c r="AM49" s="293" t="s">
        <v>672</v>
      </c>
      <c r="AN49" s="293"/>
      <c r="AR49" s="293" t="s">
        <v>672</v>
      </c>
      <c r="AU49" s="293"/>
      <c r="AW49" s="24"/>
      <c r="BP49" s="14"/>
    </row>
    <row r="50" spans="1:68" ht="12.25" customHeight="1">
      <c r="C50" s="293" t="s">
        <v>673</v>
      </c>
      <c r="H50" s="293"/>
      <c r="K50" s="293" t="s">
        <v>673</v>
      </c>
      <c r="P50" s="293"/>
      <c r="S50" s="293" t="s">
        <v>673</v>
      </c>
      <c r="X50" s="293"/>
      <c r="AC50" s="293"/>
      <c r="AD50" s="293" t="s">
        <v>673</v>
      </c>
      <c r="AG50" s="293" t="s">
        <v>673</v>
      </c>
      <c r="AM50" s="293" t="s">
        <v>673</v>
      </c>
      <c r="AN50" s="293"/>
      <c r="AR50" s="293" t="s">
        <v>673</v>
      </c>
      <c r="AU50" s="293"/>
      <c r="AW50" s="24"/>
      <c r="BP50" s="14"/>
    </row>
    <row r="51" spans="1:68" ht="12.25" customHeight="1">
      <c r="C51" s="293" t="s">
        <v>359</v>
      </c>
      <c r="H51" s="293"/>
      <c r="K51" s="293" t="s">
        <v>359</v>
      </c>
      <c r="P51" s="293"/>
      <c r="S51" s="293" t="s">
        <v>359</v>
      </c>
      <c r="X51" s="293"/>
      <c r="AC51" s="293"/>
      <c r="AD51" s="293" t="s">
        <v>359</v>
      </c>
      <c r="AG51" s="293" t="s">
        <v>359</v>
      </c>
      <c r="AM51" s="293" t="s">
        <v>359</v>
      </c>
      <c r="AN51" s="293"/>
      <c r="AR51" s="293" t="s">
        <v>359</v>
      </c>
      <c r="AU51" s="293"/>
      <c r="AW51" s="24"/>
      <c r="BP51" s="14"/>
    </row>
    <row r="52" spans="1:68" ht="12.25" customHeight="1">
      <c r="C52" s="293" t="s">
        <v>674</v>
      </c>
      <c r="H52" s="293"/>
      <c r="K52" s="293" t="s">
        <v>674</v>
      </c>
      <c r="P52" s="293"/>
      <c r="S52" s="293" t="s">
        <v>674</v>
      </c>
      <c r="X52" s="293"/>
      <c r="AC52" s="293"/>
      <c r="AD52" s="293" t="s">
        <v>674</v>
      </c>
      <c r="AG52" s="293" t="s">
        <v>674</v>
      </c>
      <c r="AM52" s="293" t="s">
        <v>674</v>
      </c>
      <c r="AN52" s="293"/>
      <c r="AR52" s="293" t="s">
        <v>674</v>
      </c>
      <c r="AU52" s="293"/>
      <c r="AW52" s="24"/>
      <c r="BP52" s="14"/>
    </row>
    <row r="53" spans="1:68" ht="12.25" customHeight="1">
      <c r="C53" s="293" t="s">
        <v>360</v>
      </c>
      <c r="H53" s="293"/>
      <c r="K53" s="293" t="s">
        <v>360</v>
      </c>
      <c r="P53" s="293"/>
      <c r="S53" s="293" t="s">
        <v>360</v>
      </c>
      <c r="X53" s="293"/>
      <c r="AC53" s="293"/>
      <c r="AD53" s="293" t="s">
        <v>360</v>
      </c>
      <c r="AG53" s="293" t="s">
        <v>360</v>
      </c>
      <c r="AM53" s="293" t="s">
        <v>360</v>
      </c>
      <c r="AN53" s="293"/>
      <c r="AR53" s="293" t="s">
        <v>360</v>
      </c>
      <c r="AU53" s="293"/>
      <c r="AW53" s="24"/>
      <c r="BP53" s="14"/>
    </row>
    <row r="54" spans="1:68" ht="12.25" customHeight="1">
      <c r="AW54" s="24"/>
      <c r="BP54" s="14"/>
    </row>
    <row r="55" spans="1:68" ht="12.25" customHeight="1">
      <c r="AW55" s="24"/>
      <c r="BP55" s="14"/>
    </row>
    <row r="56" spans="1:68" ht="12.25" customHeight="1">
      <c r="AW56" s="24"/>
      <c r="BP56" s="14"/>
    </row>
    <row r="57" spans="1:68" ht="12.25" customHeight="1">
      <c r="AW57" s="24"/>
      <c r="BP57" s="14"/>
    </row>
    <row r="58" spans="1:68" ht="12.25" customHeight="1">
      <c r="AW58" s="24"/>
      <c r="BP58" s="14"/>
    </row>
    <row r="59" spans="1:68" ht="12.25" customHeight="1">
      <c r="AW59" s="24"/>
      <c r="BP59" s="14"/>
    </row>
    <row r="60" spans="1:68" ht="12.25" customHeight="1">
      <c r="AW60" s="24"/>
      <c r="BP60" s="14"/>
    </row>
    <row r="61" spans="1:68" ht="12.25" customHeight="1">
      <c r="A61" s="294" t="s">
        <v>395</v>
      </c>
      <c r="C61" s="71" t="s">
        <v>438</v>
      </c>
      <c r="D61" s="71" t="s">
        <v>439</v>
      </c>
      <c r="E61" s="71" t="s">
        <v>440</v>
      </c>
      <c r="F61" s="71" t="s">
        <v>441</v>
      </c>
      <c r="G61" s="71" t="s">
        <v>441</v>
      </c>
      <c r="H61" s="71" t="s">
        <v>442</v>
      </c>
      <c r="I61" s="71" t="s">
        <v>443</v>
      </c>
      <c r="J61" s="71" t="s">
        <v>444</v>
      </c>
      <c r="K61" s="237" t="s">
        <v>445</v>
      </c>
      <c r="L61" s="237" t="s">
        <v>446</v>
      </c>
      <c r="M61" s="237" t="s">
        <v>447</v>
      </c>
      <c r="N61" s="73" t="s">
        <v>448</v>
      </c>
      <c r="O61" s="73" t="s">
        <v>449</v>
      </c>
      <c r="P61" s="73" t="s">
        <v>450</v>
      </c>
      <c r="Q61" s="73" t="s">
        <v>451</v>
      </c>
      <c r="R61" s="73" t="s">
        <v>452</v>
      </c>
      <c r="S61" s="134" t="s">
        <v>453</v>
      </c>
      <c r="T61" s="134" t="s">
        <v>454</v>
      </c>
      <c r="U61" s="134" t="s">
        <v>455</v>
      </c>
      <c r="V61" s="134" t="s">
        <v>456</v>
      </c>
      <c r="W61" s="62" t="s">
        <v>457</v>
      </c>
      <c r="X61" s="62" t="s">
        <v>458</v>
      </c>
      <c r="Y61" s="62" t="s">
        <v>459</v>
      </c>
      <c r="Z61" s="70" t="s">
        <v>463</v>
      </c>
      <c r="AA61" s="70" t="s">
        <v>464</v>
      </c>
      <c r="AB61" s="70" t="s">
        <v>465</v>
      </c>
      <c r="AC61" s="225" t="s">
        <v>466</v>
      </c>
      <c r="AD61" s="61" t="s">
        <v>460</v>
      </c>
      <c r="AE61" s="61" t="s">
        <v>461</v>
      </c>
      <c r="AF61" s="61" t="s">
        <v>462</v>
      </c>
      <c r="AG61" s="69" t="s">
        <v>467</v>
      </c>
      <c r="AH61" s="69" t="s">
        <v>468</v>
      </c>
      <c r="AI61" s="69" t="s">
        <v>469</v>
      </c>
      <c r="AJ61" s="68" t="s">
        <v>470</v>
      </c>
      <c r="AK61" s="68" t="s">
        <v>470</v>
      </c>
      <c r="AL61" s="68" t="s">
        <v>471</v>
      </c>
      <c r="AM61" s="67" t="s">
        <v>472</v>
      </c>
      <c r="AN61" s="67" t="s">
        <v>473</v>
      </c>
      <c r="AO61" s="67" t="s">
        <v>474</v>
      </c>
      <c r="AP61" s="65" t="s">
        <v>475</v>
      </c>
      <c r="AQ61" s="65" t="s">
        <v>476</v>
      </c>
      <c r="AR61" s="66" t="s">
        <v>477</v>
      </c>
      <c r="AS61" s="66" t="s">
        <v>478</v>
      </c>
      <c r="AT61" s="66" t="s">
        <v>479</v>
      </c>
      <c r="AU61" s="66" t="s">
        <v>480</v>
      </c>
      <c r="AV61" s="64" t="s">
        <v>481</v>
      </c>
      <c r="AW61" s="63" t="s">
        <v>482</v>
      </c>
    </row>
    <row r="62" spans="1:68" ht="12.25" customHeight="1">
      <c r="A62" s="295"/>
      <c r="AW62" s="24"/>
      <c r="BP62" s="14"/>
    </row>
    <row r="63" spans="1:68" ht="12.25" customHeight="1">
      <c r="A63" s="296" t="s">
        <v>366</v>
      </c>
      <c r="AW63" s="24"/>
      <c r="BP63" s="14"/>
    </row>
    <row r="64" spans="1:68" ht="12.25" customHeight="1">
      <c r="A64" s="296" t="s">
        <v>367</v>
      </c>
      <c r="AW64" s="24"/>
      <c r="AY64" s="16"/>
      <c r="BP64" s="14"/>
    </row>
    <row r="65" spans="1:67" ht="12.25" customHeight="1">
      <c r="A65" s="295" t="s">
        <v>368</v>
      </c>
      <c r="C65" s="25">
        <v>503781</v>
      </c>
      <c r="D65" s="25">
        <v>132507</v>
      </c>
      <c r="E65" s="25">
        <v>170204</v>
      </c>
      <c r="F65" s="25">
        <v>353047</v>
      </c>
      <c r="G65" s="25">
        <v>16004</v>
      </c>
      <c r="H65" s="25">
        <v>64330</v>
      </c>
      <c r="I65" s="25">
        <v>113658</v>
      </c>
      <c r="J65" s="25">
        <v>38489</v>
      </c>
      <c r="K65" s="25">
        <v>160486</v>
      </c>
      <c r="L65" s="25">
        <v>291328</v>
      </c>
      <c r="M65" s="25">
        <v>18771</v>
      </c>
      <c r="N65" s="25">
        <v>42459</v>
      </c>
      <c r="O65" s="25">
        <v>44170</v>
      </c>
      <c r="P65" s="25">
        <v>7610</v>
      </c>
      <c r="Q65" s="25">
        <v>275028</v>
      </c>
      <c r="R65" s="25">
        <v>90945</v>
      </c>
      <c r="S65" s="25">
        <v>389499</v>
      </c>
      <c r="T65" s="25">
        <v>1304118</v>
      </c>
      <c r="U65" s="25">
        <v>96709</v>
      </c>
      <c r="V65" s="25">
        <v>102156</v>
      </c>
      <c r="W65" s="25">
        <v>776796</v>
      </c>
      <c r="X65" s="25">
        <v>109490</v>
      </c>
      <c r="Y65" s="25">
        <v>14730</v>
      </c>
      <c r="Z65" s="25">
        <v>4077072</v>
      </c>
      <c r="AA65" s="25">
        <v>319294</v>
      </c>
      <c r="AB65" s="25">
        <v>1021377</v>
      </c>
      <c r="AC65" s="25">
        <v>1541</v>
      </c>
      <c r="AD65" s="25">
        <v>126523</v>
      </c>
      <c r="AE65" s="25">
        <v>31753</v>
      </c>
      <c r="AF65" s="25">
        <v>60352</v>
      </c>
      <c r="AG65" s="25">
        <v>341385</v>
      </c>
      <c r="AH65" s="25">
        <v>39129</v>
      </c>
      <c r="AI65" s="25">
        <v>21009</v>
      </c>
      <c r="AJ65" s="25">
        <v>44754</v>
      </c>
      <c r="AK65" s="25">
        <v>14398</v>
      </c>
      <c r="AL65" s="25">
        <v>11960</v>
      </c>
      <c r="AM65" s="25">
        <v>231408</v>
      </c>
      <c r="AN65" s="25">
        <v>35601</v>
      </c>
      <c r="AO65" s="25">
        <v>1302</v>
      </c>
      <c r="AP65" s="25">
        <v>3013</v>
      </c>
      <c r="AQ65" s="25">
        <v>7184</v>
      </c>
      <c r="AR65" s="25">
        <v>1349209</v>
      </c>
      <c r="AS65" s="25">
        <v>793876</v>
      </c>
      <c r="AT65" s="25">
        <v>515006</v>
      </c>
      <c r="AU65" s="25">
        <v>300063</v>
      </c>
      <c r="AV65" s="25">
        <v>48643</v>
      </c>
      <c r="AW65" s="25">
        <v>208479</v>
      </c>
      <c r="AX65" s="25"/>
      <c r="AY65" s="25">
        <f>SUM(C65:AW65)</f>
        <v>14720646</v>
      </c>
    </row>
    <row r="66" spans="1:67" ht="12.25" customHeight="1">
      <c r="A66" s="295" t="s">
        <v>369</v>
      </c>
      <c r="C66" s="25">
        <v>1894</v>
      </c>
      <c r="D66" s="25">
        <v>453</v>
      </c>
      <c r="E66" s="25">
        <v>1441</v>
      </c>
      <c r="F66" s="25">
        <v>2075</v>
      </c>
      <c r="G66" s="25">
        <v>808</v>
      </c>
      <c r="H66" s="25">
        <v>2342</v>
      </c>
      <c r="I66" s="25">
        <v>3756</v>
      </c>
      <c r="J66" s="25">
        <v>1798</v>
      </c>
      <c r="K66" s="25">
        <v>3260</v>
      </c>
      <c r="L66" s="25">
        <v>8198</v>
      </c>
      <c r="M66" s="25">
        <v>886</v>
      </c>
      <c r="N66" s="25">
        <v>732</v>
      </c>
      <c r="O66" s="25">
        <v>630</v>
      </c>
      <c r="P66" s="25">
        <v>103</v>
      </c>
      <c r="Q66" s="25">
        <v>3222</v>
      </c>
      <c r="R66" s="25">
        <v>1110</v>
      </c>
      <c r="S66" s="25">
        <v>22363</v>
      </c>
      <c r="T66" s="25">
        <v>68245</v>
      </c>
      <c r="U66" s="25">
        <v>6061</v>
      </c>
      <c r="V66" s="25">
        <v>4218</v>
      </c>
      <c r="W66" s="25">
        <v>28294</v>
      </c>
      <c r="X66" s="25">
        <v>2211</v>
      </c>
      <c r="Y66" s="25">
        <v>382</v>
      </c>
      <c r="Z66" s="25">
        <v>76978</v>
      </c>
      <c r="AA66" s="25">
        <v>5509</v>
      </c>
      <c r="AB66" s="25">
        <v>19674</v>
      </c>
      <c r="AC66" s="25">
        <v>33</v>
      </c>
      <c r="AD66" s="25">
        <v>4867</v>
      </c>
      <c r="AE66" s="25">
        <v>2152</v>
      </c>
      <c r="AF66" s="25">
        <v>2801</v>
      </c>
      <c r="AG66" s="25">
        <v>3499</v>
      </c>
      <c r="AH66" s="25">
        <v>350</v>
      </c>
      <c r="AI66" s="25">
        <v>120</v>
      </c>
      <c r="AJ66" s="25">
        <v>100</v>
      </c>
      <c r="AK66" s="25">
        <v>100</v>
      </c>
      <c r="AL66" s="25">
        <v>100</v>
      </c>
      <c r="AM66" s="25">
        <v>3225</v>
      </c>
      <c r="AN66" s="25">
        <v>295</v>
      </c>
      <c r="AO66" s="25">
        <v>16</v>
      </c>
      <c r="AP66" s="25">
        <v>49</v>
      </c>
      <c r="AQ66" s="25">
        <v>176</v>
      </c>
      <c r="AR66" s="25">
        <v>36958</v>
      </c>
      <c r="AS66" s="25">
        <v>24209</v>
      </c>
      <c r="AT66" s="25">
        <v>15768</v>
      </c>
      <c r="AU66" s="25">
        <v>7296</v>
      </c>
      <c r="AV66" s="25">
        <v>1187</v>
      </c>
      <c r="AW66" s="25">
        <v>7768</v>
      </c>
      <c r="AX66" s="25"/>
      <c r="AY66" s="25">
        <f t="shared" ref="AY66:AY68" si="5">SUM(C66:AW66)</f>
        <v>377712</v>
      </c>
      <c r="AZ66" s="25"/>
    </row>
    <row r="67" spans="1:67" ht="12.25" customHeight="1">
      <c r="A67" s="295" t="s">
        <v>370</v>
      </c>
      <c r="C67" s="25">
        <v>3782264</v>
      </c>
      <c r="D67" s="25">
        <v>983089</v>
      </c>
      <c r="E67" s="25">
        <v>2686603</v>
      </c>
      <c r="F67" s="25">
        <v>5781275</v>
      </c>
      <c r="G67" s="25">
        <v>221955</v>
      </c>
      <c r="H67" s="25">
        <v>762846</v>
      </c>
      <c r="I67" s="25">
        <v>1158570</v>
      </c>
      <c r="J67" s="25">
        <v>539400</v>
      </c>
      <c r="K67" s="25">
        <v>904809</v>
      </c>
      <c r="L67" s="25">
        <v>2281742</v>
      </c>
      <c r="M67" s="25">
        <v>280339</v>
      </c>
      <c r="N67" s="25">
        <v>609275</v>
      </c>
      <c r="O67" s="25">
        <v>505854</v>
      </c>
      <c r="P67" s="25">
        <v>68073</v>
      </c>
      <c r="Q67" s="25">
        <v>2376728</v>
      </c>
      <c r="R67" s="25">
        <v>903030</v>
      </c>
      <c r="S67" s="25">
        <v>9323984</v>
      </c>
      <c r="T67" s="25">
        <v>27545906</v>
      </c>
      <c r="U67" s="25">
        <v>2624555</v>
      </c>
      <c r="V67" s="25">
        <v>1869942</v>
      </c>
      <c r="W67" s="25">
        <v>9665390</v>
      </c>
      <c r="X67" s="25">
        <v>645706</v>
      </c>
      <c r="Y67" s="25">
        <v>47353</v>
      </c>
      <c r="Z67" s="25">
        <v>46054353</v>
      </c>
      <c r="AA67" s="25">
        <v>3112851</v>
      </c>
      <c r="AB67" s="25">
        <v>11451821</v>
      </c>
      <c r="AC67" s="25">
        <v>11171</v>
      </c>
      <c r="AD67" s="25">
        <v>2100370</v>
      </c>
      <c r="AE67" s="25">
        <v>969421</v>
      </c>
      <c r="AF67" s="25">
        <v>1306179</v>
      </c>
      <c r="AG67" s="25">
        <v>85150</v>
      </c>
      <c r="AH67" s="25">
        <v>405976</v>
      </c>
      <c r="AI67" s="25">
        <v>179326</v>
      </c>
      <c r="AJ67" s="25">
        <v>675116</v>
      </c>
      <c r="AK67" s="25">
        <v>127769</v>
      </c>
      <c r="AL67" s="25">
        <v>169905</v>
      </c>
      <c r="AM67" s="25">
        <v>2854907</v>
      </c>
      <c r="AN67" s="25">
        <v>250736</v>
      </c>
      <c r="AO67" s="25">
        <v>8783</v>
      </c>
      <c r="AP67" s="25">
        <v>50181</v>
      </c>
      <c r="AQ67" s="25">
        <v>183821</v>
      </c>
      <c r="AR67" s="25">
        <v>10081266</v>
      </c>
      <c r="AS67" s="25">
        <v>6461289</v>
      </c>
      <c r="AT67" s="25">
        <v>4105727</v>
      </c>
      <c r="AU67" s="25">
        <v>2072428</v>
      </c>
      <c r="AV67" s="25">
        <v>419333</v>
      </c>
      <c r="AW67" s="25">
        <v>2089819</v>
      </c>
      <c r="AX67" s="25"/>
      <c r="AY67" s="25">
        <f t="shared" si="5"/>
        <v>170796386</v>
      </c>
      <c r="AZ67" s="25"/>
    </row>
    <row r="68" spans="1:67" ht="12.25" customHeight="1">
      <c r="A68" s="295" t="s">
        <v>371</v>
      </c>
      <c r="C68" s="25">
        <v>4265650</v>
      </c>
      <c r="D68" s="25">
        <v>938553</v>
      </c>
      <c r="E68" s="25">
        <v>3412465</v>
      </c>
      <c r="F68" s="25">
        <v>6049024</v>
      </c>
      <c r="G68" s="25">
        <v>317690</v>
      </c>
      <c r="H68" s="25">
        <v>776499</v>
      </c>
      <c r="I68" s="25">
        <v>1223534</v>
      </c>
      <c r="J68" s="25">
        <v>557370</v>
      </c>
      <c r="K68" s="25">
        <v>1008935</v>
      </c>
      <c r="L68" s="25">
        <v>2540207</v>
      </c>
      <c r="M68" s="25">
        <v>235208</v>
      </c>
      <c r="N68" s="25">
        <v>606896</v>
      </c>
      <c r="O68" s="25">
        <v>523139</v>
      </c>
      <c r="P68" s="25">
        <v>83781</v>
      </c>
      <c r="Q68" s="25">
        <v>2685951</v>
      </c>
      <c r="R68" s="25">
        <v>925064</v>
      </c>
      <c r="S68" s="25">
        <v>8555707</v>
      </c>
      <c r="T68" s="25">
        <v>27153766</v>
      </c>
      <c r="U68" s="25">
        <v>2369466</v>
      </c>
      <c r="V68" s="25">
        <v>1493333</v>
      </c>
      <c r="W68" s="25">
        <v>14008257</v>
      </c>
      <c r="X68" s="25">
        <v>1372417</v>
      </c>
      <c r="Y68" s="25">
        <v>371327</v>
      </c>
      <c r="Z68" s="25">
        <v>51268490</v>
      </c>
      <c r="AA68" s="25">
        <v>3735325</v>
      </c>
      <c r="AB68" s="25">
        <v>12720630</v>
      </c>
      <c r="AC68" s="25">
        <v>18317</v>
      </c>
      <c r="AD68" s="25">
        <v>2233756</v>
      </c>
      <c r="AE68" s="25">
        <v>1006076</v>
      </c>
      <c r="AF68" s="25">
        <v>1279376</v>
      </c>
      <c r="AG68" s="25">
        <v>1838094</v>
      </c>
      <c r="AH68" s="25">
        <v>422533</v>
      </c>
      <c r="AI68" s="25">
        <v>211138</v>
      </c>
      <c r="AJ68" s="25">
        <v>714973</v>
      </c>
      <c r="AK68" s="25">
        <v>157490</v>
      </c>
      <c r="AL68" s="25">
        <v>190028</v>
      </c>
      <c r="AM68" s="25">
        <v>3587106</v>
      </c>
      <c r="AN68" s="25">
        <v>354334</v>
      </c>
      <c r="AO68" s="25">
        <v>21636</v>
      </c>
      <c r="AP68" s="25">
        <v>57548</v>
      </c>
      <c r="AQ68" s="25">
        <v>202276</v>
      </c>
      <c r="AR68" s="25">
        <v>10876670</v>
      </c>
      <c r="AS68" s="25">
        <v>7344491</v>
      </c>
      <c r="AT68" s="25">
        <v>4904143</v>
      </c>
      <c r="AU68" s="25">
        <v>3270012</v>
      </c>
      <c r="AV68" s="25">
        <v>447374</v>
      </c>
      <c r="AW68" s="25">
        <v>2297834</v>
      </c>
      <c r="AX68" s="25"/>
      <c r="AY68" s="25">
        <f t="shared" si="5"/>
        <v>190633889</v>
      </c>
      <c r="AZ68" s="25"/>
    </row>
    <row r="69" spans="1:67" ht="12.25" customHeight="1">
      <c r="A69" s="297"/>
      <c r="AG69" s="25"/>
      <c r="AW69" s="24"/>
    </row>
    <row r="70" spans="1:67" ht="12.25" customHeight="1">
      <c r="A70" s="295" t="s">
        <v>372</v>
      </c>
      <c r="AW70" s="24"/>
    </row>
    <row r="71" spans="1:67" ht="12.25" customHeight="1">
      <c r="A71" s="295" t="s">
        <v>373</v>
      </c>
      <c r="C71" s="25">
        <f>+(C67+C68-(C65-C66))</f>
        <v>7546027</v>
      </c>
      <c r="D71" s="25">
        <f t="shared" ref="D71:AF71" si="6">+(D67+D68-(D65-D66))</f>
        <v>1789588</v>
      </c>
      <c r="E71" s="25">
        <f t="shared" si="6"/>
        <v>5930305</v>
      </c>
      <c r="F71" s="25">
        <f t="shared" si="6"/>
        <v>11479327</v>
      </c>
      <c r="G71" s="25">
        <f t="shared" si="6"/>
        <v>524449</v>
      </c>
      <c r="H71" s="25">
        <f t="shared" si="6"/>
        <v>1477357</v>
      </c>
      <c r="I71" s="25">
        <f t="shared" si="6"/>
        <v>2272202</v>
      </c>
      <c r="J71" s="25">
        <f t="shared" si="6"/>
        <v>1060079</v>
      </c>
      <c r="K71" s="25">
        <f t="shared" si="6"/>
        <v>1756518</v>
      </c>
      <c r="L71" s="25">
        <f t="shared" si="6"/>
        <v>4538819</v>
      </c>
      <c r="M71" s="25">
        <f t="shared" si="6"/>
        <v>497662</v>
      </c>
      <c r="N71" s="25">
        <f t="shared" si="6"/>
        <v>1174444</v>
      </c>
      <c r="O71" s="25">
        <f t="shared" si="6"/>
        <v>985453</v>
      </c>
      <c r="P71" s="25">
        <f t="shared" si="6"/>
        <v>144347</v>
      </c>
      <c r="Q71" s="25">
        <f t="shared" si="6"/>
        <v>4790873</v>
      </c>
      <c r="R71" s="25">
        <f>+(R67+R68-(R65-R66))</f>
        <v>1738259</v>
      </c>
      <c r="S71" s="25">
        <f t="shared" si="6"/>
        <v>17512555</v>
      </c>
      <c r="T71" s="25">
        <f t="shared" si="6"/>
        <v>53463799</v>
      </c>
      <c r="U71" s="25">
        <f t="shared" si="6"/>
        <v>4903373</v>
      </c>
      <c r="V71" s="25">
        <f t="shared" si="6"/>
        <v>3265337</v>
      </c>
      <c r="W71" s="25">
        <f t="shared" si="6"/>
        <v>22925145</v>
      </c>
      <c r="X71" s="25">
        <f t="shared" si="6"/>
        <v>1910844</v>
      </c>
      <c r="Y71" s="25">
        <f t="shared" si="6"/>
        <v>404332</v>
      </c>
      <c r="Z71" s="25">
        <f>+(Z67+Z68-(Z65-Z66))</f>
        <v>93322749</v>
      </c>
      <c r="AA71" s="25">
        <f>+(AA67+AA68-(AA65-AA66))</f>
        <v>6534391</v>
      </c>
      <c r="AB71" s="25">
        <f>+(AB67+AB68-(AB65-AB66))</f>
        <v>23170748</v>
      </c>
      <c r="AC71" s="25">
        <f>+(AC67+AC68-(AC65-AC66))</f>
        <v>27980</v>
      </c>
      <c r="AD71" s="25">
        <f t="shared" si="6"/>
        <v>4212470</v>
      </c>
      <c r="AE71" s="25">
        <f t="shared" si="6"/>
        <v>1945896</v>
      </c>
      <c r="AF71" s="25">
        <f t="shared" si="6"/>
        <v>2528004</v>
      </c>
      <c r="AG71" s="25">
        <f>+(AG67+AG68-(AG65-AG66))</f>
        <v>1585358</v>
      </c>
      <c r="AH71" s="25">
        <f t="shared" ref="AH71:AW71" si="7">+(AH67+AH68-(AH65-AH66))</f>
        <v>789730</v>
      </c>
      <c r="AI71" s="25">
        <f t="shared" si="7"/>
        <v>369575</v>
      </c>
      <c r="AJ71" s="25">
        <f t="shared" si="7"/>
        <v>1345435</v>
      </c>
      <c r="AK71" s="25">
        <f t="shared" si="7"/>
        <v>270961</v>
      </c>
      <c r="AL71" s="25">
        <f t="shared" si="7"/>
        <v>348073</v>
      </c>
      <c r="AM71" s="25">
        <f>+(AM67+AM68-(AM65-AM66))</f>
        <v>6213830</v>
      </c>
      <c r="AN71" s="25">
        <f t="shared" si="7"/>
        <v>569764</v>
      </c>
      <c r="AO71" s="25">
        <f t="shared" si="7"/>
        <v>29133</v>
      </c>
      <c r="AP71" s="25">
        <f t="shared" si="7"/>
        <v>104765</v>
      </c>
      <c r="AQ71" s="25">
        <f t="shared" si="7"/>
        <v>379089</v>
      </c>
      <c r="AR71" s="25">
        <f t="shared" si="7"/>
        <v>19645685</v>
      </c>
      <c r="AS71" s="25">
        <f t="shared" si="7"/>
        <v>13036113</v>
      </c>
      <c r="AT71" s="25">
        <f t="shared" si="7"/>
        <v>8510632</v>
      </c>
      <c r="AU71" s="25">
        <f t="shared" si="7"/>
        <v>5049673</v>
      </c>
      <c r="AV71" s="25">
        <f t="shared" si="7"/>
        <v>819251</v>
      </c>
      <c r="AW71" s="25">
        <f t="shared" si="7"/>
        <v>4186942</v>
      </c>
      <c r="AX71" s="25"/>
      <c r="AY71" s="25">
        <f>+(AY67+AY68-(AY65-AY66))</f>
        <v>347087341</v>
      </c>
    </row>
    <row r="72" spans="1:67" ht="12.25" customHeight="1">
      <c r="A72" s="295" t="s">
        <v>374</v>
      </c>
      <c r="C72" s="309">
        <f>+(2*(C65-C66))/C71</f>
        <v>0.13302019725081821</v>
      </c>
      <c r="D72" s="309">
        <f t="shared" ref="D72:AY72" si="8">+(2*(D65-D66))/D71</f>
        <v>0.14758033692671163</v>
      </c>
      <c r="E72" s="309">
        <f t="shared" si="8"/>
        <v>5.6915453758280561E-2</v>
      </c>
      <c r="F72" s="309">
        <f t="shared" si="8"/>
        <v>6.1148532488010839E-2</v>
      </c>
      <c r="G72" s="309">
        <f t="shared" si="8"/>
        <v>5.795034407540104E-2</v>
      </c>
      <c r="H72" s="309">
        <f t="shared" si="8"/>
        <v>8.3917428218094878E-2</v>
      </c>
      <c r="I72" s="309">
        <f t="shared" si="8"/>
        <v>9.6736117651511619E-2</v>
      </c>
      <c r="J72" s="309">
        <f t="shared" si="8"/>
        <v>6.9223142803508039E-2</v>
      </c>
      <c r="K72" s="309">
        <f t="shared" si="8"/>
        <v>0.17902008405265418</v>
      </c>
      <c r="L72" s="309">
        <f t="shared" si="8"/>
        <v>0.12475932615951418</v>
      </c>
      <c r="M72" s="309">
        <f t="shared" si="8"/>
        <v>7.1876092609039877E-2</v>
      </c>
      <c r="N72" s="309">
        <f t="shared" si="8"/>
        <v>7.1058305036255459E-2</v>
      </c>
      <c r="O72" s="309">
        <f>+(2*(O65-O66))/O71</f>
        <v>8.8365452233642797E-2</v>
      </c>
      <c r="P72" s="309">
        <f t="shared" si="8"/>
        <v>0.10401324585893715</v>
      </c>
      <c r="Q72" s="309">
        <f t="shared" si="8"/>
        <v>0.11346825515934152</v>
      </c>
      <c r="R72" s="309">
        <f>+(2*(R65-R66))/R71</f>
        <v>0.10336204213526293</v>
      </c>
      <c r="S72" s="309">
        <f t="shared" si="8"/>
        <v>4.1928319425692022E-2</v>
      </c>
      <c r="T72" s="309">
        <f t="shared" si="8"/>
        <v>4.6232142987070561E-2</v>
      </c>
      <c r="U72" s="309">
        <f t="shared" si="8"/>
        <v>3.6973732163553541E-2</v>
      </c>
      <c r="V72" s="309">
        <f t="shared" si="8"/>
        <v>5.9986457753058872E-2</v>
      </c>
      <c r="W72" s="309">
        <f t="shared" si="8"/>
        <v>6.5299652412231193E-2</v>
      </c>
      <c r="X72" s="309">
        <f t="shared" si="8"/>
        <v>0.11228441463562698</v>
      </c>
      <c r="Y72" s="309">
        <f t="shared" si="8"/>
        <v>7.0971379955086414E-2</v>
      </c>
      <c r="Z72" s="309">
        <f>+(2*(Z65-Z66))/Z71</f>
        <v>8.5726021637018007E-2</v>
      </c>
      <c r="AA72" s="309">
        <f>+(2*(AA65-AA66))/AA71</f>
        <v>9.6041084777449034E-2</v>
      </c>
      <c r="AB72" s="309">
        <f>+(2*(AB65-AB66))/AB71</f>
        <v>8.6462724466210589E-2</v>
      </c>
      <c r="AC72" s="309">
        <f>+(2*(AC65-AC66))/AC71</f>
        <v>0.10779127948534667</v>
      </c>
      <c r="AD72" s="309">
        <f t="shared" si="8"/>
        <v>5.7759936569281203E-2</v>
      </c>
      <c r="AE72" s="309">
        <f t="shared" si="8"/>
        <v>3.0424030883459342E-2</v>
      </c>
      <c r="AF72" s="309">
        <f t="shared" si="8"/>
        <v>4.5530782388002553E-2</v>
      </c>
      <c r="AG72" s="309">
        <f t="shared" si="8"/>
        <v>0.42625829623340594</v>
      </c>
      <c r="AH72" s="309">
        <f t="shared" si="8"/>
        <v>9.8208248388689801E-2</v>
      </c>
      <c r="AI72" s="309">
        <f t="shared" si="8"/>
        <v>0.11304336061692484</v>
      </c>
      <c r="AJ72" s="309">
        <f t="shared" si="8"/>
        <v>6.637853185029377E-2</v>
      </c>
      <c r="AK72" s="309">
        <f t="shared" si="8"/>
        <v>0.10553548296618333</v>
      </c>
      <c r="AL72" s="309">
        <f t="shared" si="8"/>
        <v>6.8146624414993404E-2</v>
      </c>
      <c r="AM72" s="309">
        <f>+(2*(AM65-AM66))/AM71</f>
        <v>7.3443592760020798E-2</v>
      </c>
      <c r="AN72" s="309">
        <f t="shared" si="8"/>
        <v>0.12393201395665573</v>
      </c>
      <c r="AO72" s="309">
        <f t="shared" si="8"/>
        <v>8.8284762983558168E-2</v>
      </c>
      <c r="AP72" s="309">
        <f t="shared" si="8"/>
        <v>5.6583782751873243E-2</v>
      </c>
      <c r="AQ72" s="309">
        <f t="shared" si="8"/>
        <v>3.6972848064702482E-2</v>
      </c>
      <c r="AR72" s="309">
        <f t="shared" si="8"/>
        <v>0.13359177855086243</v>
      </c>
      <c r="AS72" s="309">
        <f t="shared" si="8"/>
        <v>0.11808228419008028</v>
      </c>
      <c r="AT72" s="309">
        <f t="shared" si="8"/>
        <v>0.11732101681755244</v>
      </c>
      <c r="AU72" s="309">
        <f t="shared" si="8"/>
        <v>0.11595483509526261</v>
      </c>
      <c r="AV72" s="309">
        <f t="shared" si="8"/>
        <v>0.11585216252406161</v>
      </c>
      <c r="AW72" s="309">
        <f t="shared" si="8"/>
        <v>9.5874745816875426E-2</v>
      </c>
      <c r="AX72" s="309"/>
      <c r="AY72" s="309">
        <f t="shared" si="8"/>
        <v>8.2647404878992692E-2</v>
      </c>
    </row>
    <row r="73" spans="1:67" ht="12.25" customHeight="1">
      <c r="A73" s="298" t="s">
        <v>375</v>
      </c>
      <c r="C73" s="307">
        <v>2.6100000000000002E-2</v>
      </c>
      <c r="D73" s="307">
        <v>2.6100000000000002E-2</v>
      </c>
      <c r="E73" s="307">
        <v>2.6100000000000002E-2</v>
      </c>
      <c r="F73" s="307">
        <v>2.6100000000000002E-2</v>
      </c>
      <c r="G73" s="307">
        <v>2.6100000000000002E-2</v>
      </c>
      <c r="H73" s="307">
        <v>2.6100000000000002E-2</v>
      </c>
      <c r="I73" s="307">
        <v>2.6100000000000002E-2</v>
      </c>
      <c r="J73" s="307">
        <v>2.6100000000000002E-2</v>
      </c>
      <c r="K73" s="307">
        <v>2.6100000000000002E-2</v>
      </c>
      <c r="L73" s="307">
        <v>2.6100000000000002E-2</v>
      </c>
      <c r="M73" s="307">
        <v>2.6100000000000002E-2</v>
      </c>
      <c r="N73" s="307">
        <v>2.6100000000000002E-2</v>
      </c>
      <c r="O73" s="307">
        <v>2.6100000000000002E-2</v>
      </c>
      <c r="P73" s="307">
        <v>2.6100000000000002E-2</v>
      </c>
      <c r="Q73" s="307">
        <v>2.6100000000000002E-2</v>
      </c>
      <c r="R73" s="307">
        <v>2.6100000000000002E-2</v>
      </c>
      <c r="S73" s="307">
        <v>2.6100000000000002E-2</v>
      </c>
      <c r="T73" s="307">
        <v>2.6100000000000002E-2</v>
      </c>
      <c r="U73" s="307">
        <v>2.6100000000000002E-2</v>
      </c>
      <c r="V73" s="307">
        <v>2.6100000000000002E-2</v>
      </c>
      <c r="W73" s="307">
        <v>2.6100000000000002E-2</v>
      </c>
      <c r="X73" s="307">
        <v>2.6100000000000002E-2</v>
      </c>
      <c r="Y73" s="307">
        <v>2.6100000000000002E-2</v>
      </c>
      <c r="Z73" s="307">
        <v>2.6100000000000002E-2</v>
      </c>
      <c r="AA73" s="307">
        <v>2.6100000000000002E-2</v>
      </c>
      <c r="AB73" s="307">
        <v>2.6100000000000002E-2</v>
      </c>
      <c r="AC73" s="307">
        <v>2.6100000000000002E-2</v>
      </c>
      <c r="AD73" s="307">
        <v>2.6100000000000002E-2</v>
      </c>
      <c r="AE73" s="307">
        <v>2.6100000000000002E-2</v>
      </c>
      <c r="AF73" s="307">
        <v>2.6100000000000002E-2</v>
      </c>
      <c r="AG73" s="307">
        <v>2.6100000000000002E-2</v>
      </c>
      <c r="AH73" s="307">
        <v>2.6100000000000002E-2</v>
      </c>
      <c r="AI73" s="307">
        <v>2.6100000000000002E-2</v>
      </c>
      <c r="AJ73" s="307">
        <v>2.6100000000000002E-2</v>
      </c>
      <c r="AK73" s="307">
        <v>2.6100000000000002E-2</v>
      </c>
      <c r="AL73" s="307">
        <v>2.6100000000000002E-2</v>
      </c>
      <c r="AM73" s="307">
        <v>2.6100000000000002E-2</v>
      </c>
      <c r="AN73" s="307">
        <v>2.6100000000000002E-2</v>
      </c>
      <c r="AO73" s="307">
        <v>2.6100000000000002E-2</v>
      </c>
      <c r="AP73" s="307">
        <v>2.6100000000000002E-2</v>
      </c>
      <c r="AQ73" s="307">
        <v>2.6100000000000002E-2</v>
      </c>
      <c r="AR73" s="307">
        <v>2.6100000000000002E-2</v>
      </c>
      <c r="AS73" s="307">
        <v>2.6100000000000002E-2</v>
      </c>
      <c r="AT73" s="307">
        <v>2.6100000000000002E-2</v>
      </c>
      <c r="AU73" s="307">
        <v>2.6100000000000002E-2</v>
      </c>
      <c r="AV73" s="307">
        <v>2.6100000000000002E-2</v>
      </c>
      <c r="AW73" s="307">
        <v>2.6100000000000002E-2</v>
      </c>
      <c r="AX73" s="307"/>
      <c r="AY73" s="307">
        <v>2.6100000000000002E-2</v>
      </c>
    </row>
    <row r="74" spans="1:67" ht="12.25" customHeight="1">
      <c r="A74" s="297"/>
      <c r="AW74" s="24"/>
    </row>
    <row r="75" spans="1:67" ht="12.25" customHeight="1">
      <c r="A75" s="298" t="s">
        <v>376</v>
      </c>
      <c r="C75" s="283">
        <f t="shared" ref="C75:AF75" si="9">((1+C72)/(1+C73)-1)*100</f>
        <v>10.420056256779864</v>
      </c>
      <c r="D75" s="283">
        <f t="shared" si="9"/>
        <v>11.839034882244581</v>
      </c>
      <c r="E75" s="283">
        <f t="shared" si="9"/>
        <v>3.0031628260676957</v>
      </c>
      <c r="F75" s="283">
        <f t="shared" si="9"/>
        <v>3.4157033903138734</v>
      </c>
      <c r="G75" s="283">
        <f t="shared" si="9"/>
        <v>3.1040194986259539</v>
      </c>
      <c r="H75" s="283">
        <f t="shared" si="9"/>
        <v>5.6346777329787212</v>
      </c>
      <c r="I75" s="283">
        <f t="shared" si="9"/>
        <v>6.8839409074662905</v>
      </c>
      <c r="J75" s="283">
        <f t="shared" si="9"/>
        <v>4.2026257483196439</v>
      </c>
      <c r="K75" s="283">
        <f t="shared" si="9"/>
        <v>14.903039085143167</v>
      </c>
      <c r="L75" s="283">
        <f t="shared" si="9"/>
        <v>9.6149815962882847</v>
      </c>
      <c r="M75" s="283">
        <f t="shared" si="9"/>
        <v>4.4611726546184505</v>
      </c>
      <c r="N75" s="283">
        <f t="shared" si="9"/>
        <v>4.381474031405852</v>
      </c>
      <c r="O75" s="283">
        <f>((1+O72)/(1+O73)-1)*100</f>
        <v>6.0681660884555955</v>
      </c>
      <c r="P75" s="283">
        <f>((1+P72)/(1+P73)-1)*100</f>
        <v>7.5931435395124369</v>
      </c>
      <c r="Q75" s="283">
        <f t="shared" si="9"/>
        <v>8.5145945969536729</v>
      </c>
      <c r="R75" s="283">
        <f t="shared" si="9"/>
        <v>7.5296795765776192</v>
      </c>
      <c r="S75" s="283">
        <f t="shared" si="9"/>
        <v>1.5425708435524932</v>
      </c>
      <c r="T75" s="283">
        <f t="shared" si="9"/>
        <v>1.9620059435796255</v>
      </c>
      <c r="U75" s="283">
        <f t="shared" si="9"/>
        <v>1.0597146636344812</v>
      </c>
      <c r="V75" s="283">
        <f t="shared" si="9"/>
        <v>3.3024517837500156</v>
      </c>
      <c r="W75" s="283">
        <f t="shared" si="9"/>
        <v>3.8202565453884674</v>
      </c>
      <c r="X75" s="283">
        <f t="shared" si="9"/>
        <v>8.3992217752292255</v>
      </c>
      <c r="Y75" s="283">
        <f t="shared" si="9"/>
        <v>4.3730026269453548</v>
      </c>
      <c r="Z75" s="283">
        <f>((1+Z72)/(1+Z73)-1)*100</f>
        <v>5.8109367154290936</v>
      </c>
      <c r="AA75" s="283">
        <f>((1+AA72)/(1+AA73)-1)*100</f>
        <v>6.8162055138338395</v>
      </c>
      <c r="AB75" s="283">
        <f>((1+AB72)/(1+AB73)-1)*100</f>
        <v>5.8827331123877391</v>
      </c>
      <c r="AC75" s="283">
        <f>((1+AC72)/(1+AC73)-1)*100</f>
        <v>7.9613370514907578</v>
      </c>
      <c r="AD75" s="283">
        <f t="shared" si="9"/>
        <v>3.0854630707807251</v>
      </c>
      <c r="AE75" s="283">
        <f t="shared" si="9"/>
        <v>0.42140443265368255</v>
      </c>
      <c r="AF75" s="283">
        <f t="shared" si="9"/>
        <v>1.8936538727222008</v>
      </c>
      <c r="AG75" s="283">
        <f>((1+AG72)/(1+AG73)-1)*100</f>
        <v>38.997982285684252</v>
      </c>
      <c r="AH75" s="283">
        <f t="shared" ref="AH75:AW75" si="10">((1+AH72)/(1+AH73)-1)*100</f>
        <v>7.0274094521673991</v>
      </c>
      <c r="AI75" s="283">
        <f t="shared" si="10"/>
        <v>8.4731859094556725</v>
      </c>
      <c r="AJ75" s="283">
        <f t="shared" si="10"/>
        <v>3.9254002387967946</v>
      </c>
      <c r="AK75" s="283">
        <f t="shared" si="10"/>
        <v>7.7414952700695316</v>
      </c>
      <c r="AL75" s="283">
        <f t="shared" si="10"/>
        <v>4.0977121542728145</v>
      </c>
      <c r="AM75" s="283">
        <f t="shared" si="10"/>
        <v>4.6139355579398522</v>
      </c>
      <c r="AN75" s="283">
        <f t="shared" si="10"/>
        <v>9.5343547370291049</v>
      </c>
      <c r="AO75" s="283">
        <f t="shared" si="10"/>
        <v>6.060302405570428</v>
      </c>
      <c r="AP75" s="283">
        <f t="shared" si="10"/>
        <v>2.9708393676905809</v>
      </c>
      <c r="AQ75" s="283">
        <f t="shared" si="10"/>
        <v>1.059628502553589</v>
      </c>
      <c r="AR75" s="283">
        <f t="shared" si="10"/>
        <v>10.475760505882704</v>
      </c>
      <c r="AS75" s="283">
        <f t="shared" si="10"/>
        <v>8.9642612016451082</v>
      </c>
      <c r="AT75" s="283">
        <f t="shared" si="10"/>
        <v>8.8900708330135849</v>
      </c>
      <c r="AU75" s="283">
        <f t="shared" si="10"/>
        <v>8.7569276966438458</v>
      </c>
      <c r="AV75" s="283">
        <f t="shared" si="10"/>
        <v>8.7469215986806006</v>
      </c>
      <c r="AW75" s="283">
        <f t="shared" si="10"/>
        <v>6.7999947195083621</v>
      </c>
      <c r="AX75" s="283"/>
      <c r="AY75" s="309">
        <f t="shared" ref="AY75" si="11">((1+AY72)/(1+AY73)-1)*100</f>
        <v>5.5109058453360005</v>
      </c>
    </row>
    <row r="76" spans="1:67" ht="12.25" customHeight="1">
      <c r="A76" s="299"/>
      <c r="C76" s="283">
        <f>+C7</f>
        <v>10</v>
      </c>
      <c r="D76" s="283">
        <f>+D7</f>
        <v>11.2</v>
      </c>
      <c r="E76" s="283">
        <f t="shared" ref="E76:AW76" si="12">+E7</f>
        <v>3.5</v>
      </c>
      <c r="F76" s="283">
        <f t="shared" si="12"/>
        <v>3.4157033903138734</v>
      </c>
      <c r="G76" s="283">
        <f t="shared" si="12"/>
        <v>3.1040194986259539</v>
      </c>
      <c r="H76" s="283">
        <f t="shared" si="12"/>
        <v>5.6346777329787212</v>
      </c>
      <c r="I76" s="283">
        <f t="shared" si="12"/>
        <v>6.8839409074662905</v>
      </c>
      <c r="J76" s="283">
        <f t="shared" si="12"/>
        <v>4.2026257483196439</v>
      </c>
      <c r="K76" s="283">
        <f t="shared" si="12"/>
        <v>13.9</v>
      </c>
      <c r="L76" s="283">
        <f t="shared" si="12"/>
        <v>9.9</v>
      </c>
      <c r="M76" s="283">
        <f t="shared" si="12"/>
        <v>4.4611726546184505</v>
      </c>
      <c r="N76" s="283">
        <f t="shared" si="12"/>
        <v>5.5</v>
      </c>
      <c r="O76" s="283">
        <f>+O7</f>
        <v>7</v>
      </c>
      <c r="P76" s="283">
        <f t="shared" si="12"/>
        <v>8.4</v>
      </c>
      <c r="Q76" s="283">
        <f t="shared" si="12"/>
        <v>8.9</v>
      </c>
      <c r="R76" s="283">
        <f t="shared" si="12"/>
        <v>5.8</v>
      </c>
      <c r="S76" s="283">
        <f t="shared" si="12"/>
        <v>2</v>
      </c>
      <c r="T76" s="283">
        <f t="shared" si="12"/>
        <v>2</v>
      </c>
      <c r="U76" s="283">
        <f t="shared" si="12"/>
        <v>1.2</v>
      </c>
      <c r="V76" s="283">
        <f t="shared" si="12"/>
        <v>3.1</v>
      </c>
      <c r="W76" s="283">
        <f t="shared" si="12"/>
        <v>3.7</v>
      </c>
      <c r="X76" s="283">
        <f t="shared" si="12"/>
        <v>8.6</v>
      </c>
      <c r="Y76" s="283">
        <f t="shared" si="12"/>
        <v>6.7</v>
      </c>
      <c r="Z76" s="283">
        <f>+Z7</f>
        <v>5.4</v>
      </c>
      <c r="AA76" s="283">
        <f>+AA7</f>
        <v>6.6</v>
      </c>
      <c r="AB76" s="283">
        <f>+AB7</f>
        <v>6.1</v>
      </c>
      <c r="AC76" s="283">
        <f>+AC7</f>
        <v>7.5</v>
      </c>
      <c r="AD76" s="283">
        <f t="shared" si="12"/>
        <v>3.7</v>
      </c>
      <c r="AE76" s="283">
        <f t="shared" si="12"/>
        <v>0.4</v>
      </c>
      <c r="AF76" s="283">
        <f t="shared" si="12"/>
        <v>1.9</v>
      </c>
      <c r="AG76" s="283">
        <f>+AG7</f>
        <v>17.899999999999999</v>
      </c>
      <c r="AH76" s="283">
        <f t="shared" si="12"/>
        <v>7.0274094521673991</v>
      </c>
      <c r="AI76" s="283">
        <f t="shared" si="12"/>
        <v>8.5</v>
      </c>
      <c r="AJ76" s="283">
        <f t="shared" si="12"/>
        <v>3.6</v>
      </c>
      <c r="AK76" s="283">
        <f t="shared" si="12"/>
        <v>7.6</v>
      </c>
      <c r="AL76" s="283">
        <f t="shared" si="12"/>
        <v>3.8</v>
      </c>
      <c r="AM76" s="283">
        <f t="shared" si="12"/>
        <v>6.5</v>
      </c>
      <c r="AN76" s="283">
        <f t="shared" si="12"/>
        <v>9.4</v>
      </c>
      <c r="AO76" s="283">
        <f t="shared" si="12"/>
        <v>6.5</v>
      </c>
      <c r="AP76" s="283">
        <f t="shared" si="12"/>
        <v>1.5</v>
      </c>
      <c r="AQ76" s="283">
        <f t="shared" si="12"/>
        <v>1.5</v>
      </c>
      <c r="AR76" s="283">
        <f t="shared" si="12"/>
        <v>10.5</v>
      </c>
      <c r="AS76" s="283">
        <f t="shared" si="12"/>
        <v>9</v>
      </c>
      <c r="AT76" s="283">
        <f t="shared" si="12"/>
        <v>8.9</v>
      </c>
      <c r="AU76" s="283">
        <f t="shared" si="12"/>
        <v>8.8000000000000007</v>
      </c>
      <c r="AV76" s="283">
        <f t="shared" si="12"/>
        <v>8.8000000000000007</v>
      </c>
      <c r="AW76" s="283">
        <f t="shared" si="12"/>
        <v>6.7999947195083621</v>
      </c>
      <c r="AX76" s="283"/>
      <c r="AY76" s="283">
        <f>+AY7</f>
        <v>5.5109058453360005</v>
      </c>
    </row>
    <row r="77" spans="1:67" s="284" customFormat="1" ht="12.25" customHeight="1">
      <c r="A77" s="300"/>
      <c r="C77" s="301">
        <f>+C75-C76</f>
        <v>0.4200562567798638</v>
      </c>
      <c r="D77" s="301">
        <f t="shared" ref="D77:AF77" si="13">+D75-D76</f>
        <v>0.63903488224458194</v>
      </c>
      <c r="E77" s="301">
        <f t="shared" si="13"/>
        <v>-0.49683717393230431</v>
      </c>
      <c r="F77" s="301">
        <f t="shared" si="13"/>
        <v>0</v>
      </c>
      <c r="G77" s="301">
        <f t="shared" si="13"/>
        <v>0</v>
      </c>
      <c r="H77" s="301">
        <f t="shared" si="13"/>
        <v>0</v>
      </c>
      <c r="I77" s="301">
        <f t="shared" si="13"/>
        <v>0</v>
      </c>
      <c r="J77" s="301">
        <f t="shared" si="13"/>
        <v>0</v>
      </c>
      <c r="K77" s="301">
        <f t="shared" si="13"/>
        <v>1.0030390851431665</v>
      </c>
      <c r="L77" s="301">
        <f t="shared" si="13"/>
        <v>-0.28501840371171561</v>
      </c>
      <c r="M77" s="301">
        <f t="shared" si="13"/>
        <v>0</v>
      </c>
      <c r="N77" s="301">
        <f t="shared" si="13"/>
        <v>-1.118525968594148</v>
      </c>
      <c r="O77" s="301">
        <f>+O75-O76</f>
        <v>-0.93183391154440454</v>
      </c>
      <c r="P77" s="301">
        <f>+P75-P76</f>
        <v>-0.80685646048756343</v>
      </c>
      <c r="Q77" s="301">
        <f t="shared" si="13"/>
        <v>-0.38540540304632742</v>
      </c>
      <c r="R77" s="301">
        <f>+R75-R76</f>
        <v>1.7296795765776194</v>
      </c>
      <c r="S77" s="301">
        <f>+S75-S76</f>
        <v>-0.45742915644750681</v>
      </c>
      <c r="T77" s="301">
        <f>+T75-T76</f>
        <v>-3.7994056420374456E-2</v>
      </c>
      <c r="U77" s="301">
        <f t="shared" si="13"/>
        <v>-0.14028533636551876</v>
      </c>
      <c r="V77" s="301">
        <f t="shared" si="13"/>
        <v>0.20245178375001549</v>
      </c>
      <c r="W77" s="301">
        <f t="shared" si="13"/>
        <v>0.1202565453884672</v>
      </c>
      <c r="X77" s="301">
        <f>+X75-X76</f>
        <v>-0.20077822477077412</v>
      </c>
      <c r="Y77" s="301">
        <f t="shared" ref="Y77" si="14">+Y75-Y76</f>
        <v>-2.3269973730546454</v>
      </c>
      <c r="Z77" s="301">
        <f>+Z75-Z76</f>
        <v>0.41093671542909327</v>
      </c>
      <c r="AA77" s="301">
        <f>+AA75-AA76</f>
        <v>0.2162055138338399</v>
      </c>
      <c r="AB77" s="301">
        <f>+AB75-AB76</f>
        <v>-0.21726688761226054</v>
      </c>
      <c r="AC77" s="301">
        <f>+AC75-AC76</f>
        <v>0.46133705149075777</v>
      </c>
      <c r="AD77" s="301">
        <f t="shared" si="13"/>
        <v>-0.61453692921927505</v>
      </c>
      <c r="AE77" s="301">
        <f t="shared" si="13"/>
        <v>2.1404432653682526E-2</v>
      </c>
      <c r="AF77" s="301">
        <f t="shared" si="13"/>
        <v>-6.3461272777991518E-3</v>
      </c>
      <c r="AG77" s="301">
        <f>+AG75-AG76</f>
        <v>21.097982285684253</v>
      </c>
      <c r="AH77" s="301">
        <f>+AH75-AH76</f>
        <v>0</v>
      </c>
      <c r="AI77" s="301">
        <f t="shared" ref="AI77:AL77" si="15">+AI75-AI76</f>
        <v>-2.6814090544327485E-2</v>
      </c>
      <c r="AJ77" s="301">
        <f t="shared" si="15"/>
        <v>0.32540023879679447</v>
      </c>
      <c r="AK77" s="301">
        <f t="shared" si="15"/>
        <v>0.141495270069532</v>
      </c>
      <c r="AL77" s="301">
        <f t="shared" si="15"/>
        <v>0.29771215427281472</v>
      </c>
      <c r="AM77" s="301">
        <f>+AM75-AM76</f>
        <v>-1.8860644420601478</v>
      </c>
      <c r="AN77" s="301">
        <f t="shared" ref="AN77:AW77" si="16">+AN75-AN76</f>
        <v>0.1343547370291045</v>
      </c>
      <c r="AO77" s="301">
        <f t="shared" si="16"/>
        <v>-0.43969759442957201</v>
      </c>
      <c r="AP77" s="301">
        <f t="shared" si="16"/>
        <v>1.4708393676905809</v>
      </c>
      <c r="AQ77" s="301">
        <f t="shared" si="16"/>
        <v>-0.44037149744641102</v>
      </c>
      <c r="AR77" s="301">
        <f t="shared" si="16"/>
        <v>-2.423949411729609E-2</v>
      </c>
      <c r="AS77" s="301">
        <f t="shared" si="16"/>
        <v>-3.5738798354891799E-2</v>
      </c>
      <c r="AT77" s="301">
        <f t="shared" si="16"/>
        <v>-9.9291669864154386E-3</v>
      </c>
      <c r="AU77" s="301">
        <f t="shared" si="16"/>
        <v>-4.3072303356154862E-2</v>
      </c>
      <c r="AV77" s="301">
        <f t="shared" si="16"/>
        <v>-5.3078401319400115E-2</v>
      </c>
      <c r="AW77" s="301">
        <f t="shared" si="16"/>
        <v>0</v>
      </c>
      <c r="AX77" s="301"/>
      <c r="AY77" s="301">
        <f>+AY75-AY76</f>
        <v>0</v>
      </c>
      <c r="AZ77" s="403"/>
      <c r="BA77" s="403"/>
      <c r="BB77" s="403"/>
      <c r="BC77" s="403"/>
      <c r="BD77" s="403"/>
      <c r="BE77" s="403"/>
      <c r="BF77" s="403"/>
      <c r="BG77" s="403"/>
      <c r="BH77" s="403"/>
      <c r="BI77" s="403"/>
      <c r="BJ77" s="403"/>
      <c r="BK77" s="403"/>
      <c r="BL77" s="403"/>
      <c r="BM77" s="403"/>
      <c r="BN77" s="403"/>
      <c r="BO77" s="403"/>
    </row>
    <row r="78" spans="1:67" ht="12.25" customHeight="1" thickBot="1">
      <c r="A78" s="310"/>
      <c r="B78" s="310"/>
      <c r="C78" s="310"/>
      <c r="D78" s="310"/>
      <c r="E78" s="310"/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/>
      <c r="R78" s="310"/>
      <c r="S78" s="310"/>
      <c r="T78" s="310"/>
      <c r="U78" s="310"/>
      <c r="V78" s="310"/>
      <c r="W78" s="310"/>
      <c r="X78" s="310"/>
      <c r="Y78" s="310"/>
      <c r="Z78" s="310"/>
      <c r="AA78" s="310"/>
      <c r="AB78" s="310"/>
      <c r="AC78" s="310"/>
      <c r="AD78" s="310"/>
      <c r="AE78" s="310"/>
      <c r="AF78" s="310"/>
      <c r="AG78" s="310"/>
      <c r="AH78" s="310"/>
      <c r="AI78" s="310"/>
      <c r="AJ78" s="310"/>
      <c r="AK78" s="310"/>
      <c r="AL78" s="310"/>
      <c r="AM78" s="310"/>
      <c r="AN78" s="310"/>
      <c r="AO78" s="310"/>
      <c r="AP78" s="310"/>
      <c r="AQ78" s="310"/>
      <c r="AR78" s="310"/>
      <c r="AS78" s="310"/>
      <c r="AT78" s="310"/>
      <c r="AU78" s="310"/>
      <c r="AV78" s="310"/>
      <c r="AW78" s="310"/>
      <c r="AX78" s="310"/>
      <c r="AY78" s="310"/>
    </row>
    <row r="79" spans="1:67" ht="12.25" customHeight="1">
      <c r="A79" s="296" t="s">
        <v>199</v>
      </c>
    </row>
    <row r="80" spans="1:67" ht="12.25" customHeight="1">
      <c r="A80" s="294" t="s">
        <v>377</v>
      </c>
      <c r="C80" s="25">
        <v>225861</v>
      </c>
      <c r="D80" s="25">
        <v>52671</v>
      </c>
      <c r="E80" s="25">
        <v>225588</v>
      </c>
      <c r="F80" s="25">
        <v>440388</v>
      </c>
      <c r="G80" s="25">
        <v>20681</v>
      </c>
      <c r="H80" s="25">
        <v>119704</v>
      </c>
      <c r="I80" s="25">
        <v>113305</v>
      </c>
      <c r="J80" s="25">
        <v>54850</v>
      </c>
      <c r="K80" s="25">
        <v>89344</v>
      </c>
      <c r="L80" s="25">
        <v>204092</v>
      </c>
      <c r="M80" s="25">
        <v>21739</v>
      </c>
      <c r="N80" s="25">
        <v>3654</v>
      </c>
      <c r="O80" s="25">
        <v>5744</v>
      </c>
      <c r="P80" s="25">
        <v>2776</v>
      </c>
      <c r="Q80" s="25">
        <v>70504</v>
      </c>
      <c r="R80" s="25">
        <v>354264</v>
      </c>
      <c r="S80" s="25">
        <v>555698</v>
      </c>
      <c r="T80" s="25">
        <v>830420</v>
      </c>
      <c r="U80" s="25">
        <v>192946</v>
      </c>
      <c r="V80" s="25">
        <v>195480</v>
      </c>
      <c r="W80" s="25">
        <v>1081881</v>
      </c>
      <c r="X80" s="25">
        <v>23873</v>
      </c>
      <c r="Y80" s="25">
        <v>4625</v>
      </c>
      <c r="Z80" s="25">
        <v>1334851</v>
      </c>
      <c r="AA80" s="25">
        <v>140246</v>
      </c>
      <c r="AB80" s="25">
        <v>807086</v>
      </c>
      <c r="AC80" s="25">
        <v>0</v>
      </c>
      <c r="AD80" s="25">
        <v>178486</v>
      </c>
      <c r="AE80" s="25">
        <v>59470</v>
      </c>
      <c r="AF80" s="25">
        <v>65783</v>
      </c>
      <c r="AG80" s="25">
        <v>136291</v>
      </c>
      <c r="AH80" s="25">
        <v>18564</v>
      </c>
      <c r="AI80" s="25">
        <v>13205</v>
      </c>
      <c r="AJ80" s="25">
        <v>46917</v>
      </c>
      <c r="AK80" s="25">
        <v>6751</v>
      </c>
      <c r="AL80" s="25">
        <v>22160</v>
      </c>
      <c r="AM80" s="25">
        <v>76020</v>
      </c>
      <c r="AN80" s="25">
        <v>4976</v>
      </c>
      <c r="AO80" s="25">
        <v>0</v>
      </c>
      <c r="AP80" s="25">
        <v>3272</v>
      </c>
      <c r="AQ80" s="25">
        <v>8368</v>
      </c>
      <c r="AR80" s="25">
        <v>1027886</v>
      </c>
      <c r="AS80" s="25">
        <v>439211</v>
      </c>
      <c r="AT80" s="25">
        <v>237616</v>
      </c>
      <c r="AU80" s="25">
        <v>278046</v>
      </c>
      <c r="AV80" s="25">
        <v>40694</v>
      </c>
      <c r="AW80" s="25">
        <v>65573</v>
      </c>
      <c r="AX80" s="25"/>
      <c r="AY80" s="25">
        <v>9901560</v>
      </c>
    </row>
    <row r="81" spans="1:67" ht="12.25" customHeight="1">
      <c r="A81" s="294"/>
      <c r="AW81" s="24"/>
      <c r="AX81" s="24"/>
      <c r="AY81" s="24"/>
    </row>
    <row r="82" spans="1:67" ht="12.25" customHeight="1">
      <c r="A82" s="295" t="s">
        <v>378</v>
      </c>
      <c r="C82" s="25">
        <f t="shared" ref="C82:AW82" si="17">+C$80*C25%</f>
        <v>47204.949000000001</v>
      </c>
      <c r="D82" s="25">
        <f t="shared" si="17"/>
        <v>29232.405000000002</v>
      </c>
      <c r="E82" s="25">
        <f t="shared" si="17"/>
        <v>114373.11599999999</v>
      </c>
      <c r="F82" s="25">
        <f t="shared" si="17"/>
        <v>0</v>
      </c>
      <c r="G82" s="25">
        <f t="shared" si="17"/>
        <v>0</v>
      </c>
      <c r="H82" s="25">
        <f t="shared" si="17"/>
        <v>20828.495999999999</v>
      </c>
      <c r="I82" s="25">
        <f t="shared" si="17"/>
        <v>41469.629999999997</v>
      </c>
      <c r="J82" s="25">
        <f t="shared" si="17"/>
        <v>28247.75</v>
      </c>
      <c r="K82" s="25">
        <f t="shared" si="17"/>
        <v>72100.608000000007</v>
      </c>
      <c r="L82" s="25">
        <f t="shared" si="17"/>
        <v>146538.05599999998</v>
      </c>
      <c r="M82" s="25">
        <f t="shared" si="17"/>
        <v>21739</v>
      </c>
      <c r="N82" s="25">
        <f t="shared" si="17"/>
        <v>3654</v>
      </c>
      <c r="O82" s="25">
        <f t="shared" si="17"/>
        <v>5744</v>
      </c>
      <c r="P82" s="25">
        <f t="shared" si="17"/>
        <v>2776</v>
      </c>
      <c r="Q82" s="25">
        <f t="shared" si="17"/>
        <v>70504</v>
      </c>
      <c r="R82" s="25">
        <f t="shared" si="17"/>
        <v>354264</v>
      </c>
      <c r="S82" s="25">
        <f t="shared" si="17"/>
        <v>26117.806</v>
      </c>
      <c r="T82" s="25">
        <f t="shared" si="17"/>
        <v>394449.5</v>
      </c>
      <c r="U82" s="25">
        <f t="shared" si="17"/>
        <v>152813.23200000002</v>
      </c>
      <c r="V82" s="25">
        <f t="shared" si="17"/>
        <v>171045</v>
      </c>
      <c r="W82" s="25">
        <f t="shared" si="17"/>
        <v>279125.29800000001</v>
      </c>
      <c r="X82" s="25">
        <f t="shared" si="17"/>
        <v>11864.881000000001</v>
      </c>
      <c r="Y82" s="25">
        <f t="shared" si="17"/>
        <v>2048.8749999999995</v>
      </c>
      <c r="Z82" s="25">
        <f t="shared" si="17"/>
        <v>381767.38600000006</v>
      </c>
      <c r="AA82" s="25">
        <f t="shared" si="17"/>
        <v>90318.423999999999</v>
      </c>
      <c r="AB82" s="25">
        <f t="shared" si="17"/>
        <v>510078.35200000001</v>
      </c>
      <c r="AC82" s="25">
        <f t="shared" si="17"/>
        <v>0</v>
      </c>
      <c r="AD82" s="25">
        <f t="shared" si="17"/>
        <v>0</v>
      </c>
      <c r="AE82" s="25">
        <f t="shared" si="17"/>
        <v>0</v>
      </c>
      <c r="AF82" s="25">
        <f t="shared" si="17"/>
        <v>0</v>
      </c>
      <c r="AG82" s="25">
        <f t="shared" si="17"/>
        <v>136291</v>
      </c>
      <c r="AH82" s="25">
        <f t="shared" si="17"/>
        <v>18564</v>
      </c>
      <c r="AI82" s="25">
        <f t="shared" si="17"/>
        <v>0</v>
      </c>
      <c r="AJ82" s="25">
        <f t="shared" si="17"/>
        <v>3894.1110000000003</v>
      </c>
      <c r="AK82" s="25">
        <f t="shared" si="17"/>
        <v>4273.3829999999998</v>
      </c>
      <c r="AL82" s="25">
        <f t="shared" si="17"/>
        <v>6625.84</v>
      </c>
      <c r="AM82" s="25">
        <f t="shared" si="17"/>
        <v>76020</v>
      </c>
      <c r="AN82" s="25">
        <f t="shared" si="17"/>
        <v>4976</v>
      </c>
      <c r="AO82" s="25">
        <f t="shared" si="17"/>
        <v>0</v>
      </c>
      <c r="AP82" s="25">
        <f t="shared" si="17"/>
        <v>0</v>
      </c>
      <c r="AQ82" s="25">
        <f t="shared" si="17"/>
        <v>0</v>
      </c>
      <c r="AR82" s="25">
        <f t="shared" si="17"/>
        <v>9250.974000000002</v>
      </c>
      <c r="AS82" s="25">
        <f t="shared" si="17"/>
        <v>11858.697000000002</v>
      </c>
      <c r="AT82" s="25">
        <f t="shared" si="17"/>
        <v>105026.272</v>
      </c>
      <c r="AU82" s="25">
        <f t="shared" si="17"/>
        <v>137910.81599999999</v>
      </c>
      <c r="AV82" s="25">
        <f t="shared" si="17"/>
        <v>40694</v>
      </c>
      <c r="AW82" s="25">
        <f t="shared" si="17"/>
        <v>59474.711000000003</v>
      </c>
      <c r="AX82" s="25"/>
      <c r="AY82" s="25">
        <f t="shared" ref="AY82:AY86" si="18">SUM(C82:AW82)</f>
        <v>3593164.5680000004</v>
      </c>
    </row>
    <row r="83" spans="1:67" ht="12.25" customHeight="1">
      <c r="A83" s="295" t="s">
        <v>379</v>
      </c>
      <c r="C83" s="25">
        <f t="shared" ref="C83:AW83" si="19">+C$80*C26%</f>
        <v>677.58299999999997</v>
      </c>
      <c r="D83" s="25">
        <f t="shared" si="19"/>
        <v>158.01300000000001</v>
      </c>
      <c r="E83" s="25">
        <f t="shared" si="19"/>
        <v>0</v>
      </c>
      <c r="F83" s="25">
        <f t="shared" si="19"/>
        <v>0</v>
      </c>
      <c r="G83" s="25">
        <f t="shared" si="19"/>
        <v>0</v>
      </c>
      <c r="H83" s="25">
        <f t="shared" si="19"/>
        <v>1197.04</v>
      </c>
      <c r="I83" s="25">
        <f t="shared" si="19"/>
        <v>339.91500000000002</v>
      </c>
      <c r="J83" s="25">
        <f t="shared" si="19"/>
        <v>0</v>
      </c>
      <c r="K83" s="25">
        <f t="shared" si="19"/>
        <v>12061.44</v>
      </c>
      <c r="L83" s="25">
        <f t="shared" si="19"/>
        <v>44492.055999999997</v>
      </c>
      <c r="M83" s="25">
        <f t="shared" si="19"/>
        <v>0</v>
      </c>
      <c r="N83" s="25">
        <f t="shared" si="19"/>
        <v>0</v>
      </c>
      <c r="O83" s="25">
        <f t="shared" si="19"/>
        <v>0</v>
      </c>
      <c r="P83" s="25">
        <f t="shared" si="19"/>
        <v>0</v>
      </c>
      <c r="Q83" s="25">
        <f t="shared" si="19"/>
        <v>0</v>
      </c>
      <c r="R83" s="25">
        <f t="shared" si="19"/>
        <v>0</v>
      </c>
      <c r="S83" s="25">
        <f t="shared" si="19"/>
        <v>0</v>
      </c>
      <c r="T83" s="25">
        <f t="shared" si="19"/>
        <v>2491.2600000000002</v>
      </c>
      <c r="U83" s="25">
        <f t="shared" si="19"/>
        <v>1736.5140000000001</v>
      </c>
      <c r="V83" s="25">
        <f t="shared" si="19"/>
        <v>390.96000000000004</v>
      </c>
      <c r="W83" s="25">
        <f t="shared" si="19"/>
        <v>2163.7620000000002</v>
      </c>
      <c r="X83" s="25">
        <f t="shared" si="19"/>
        <v>0</v>
      </c>
      <c r="Y83" s="25">
        <f t="shared" si="19"/>
        <v>0</v>
      </c>
      <c r="Z83" s="25">
        <f t="shared" si="19"/>
        <v>10678.808000000001</v>
      </c>
      <c r="AA83" s="25">
        <f t="shared" si="19"/>
        <v>140.24600000000001</v>
      </c>
      <c r="AB83" s="25">
        <f t="shared" si="19"/>
        <v>7263.7740000000013</v>
      </c>
      <c r="AC83" s="25">
        <f t="shared" si="19"/>
        <v>0</v>
      </c>
      <c r="AD83" s="25">
        <f t="shared" si="19"/>
        <v>0</v>
      </c>
      <c r="AE83" s="25">
        <f t="shared" si="19"/>
        <v>0</v>
      </c>
      <c r="AF83" s="25">
        <f t="shared" si="19"/>
        <v>0</v>
      </c>
      <c r="AG83" s="25">
        <f t="shared" si="19"/>
        <v>0</v>
      </c>
      <c r="AH83" s="25">
        <f t="shared" si="19"/>
        <v>0</v>
      </c>
      <c r="AI83" s="25">
        <f t="shared" si="19"/>
        <v>0</v>
      </c>
      <c r="AJ83" s="25">
        <f t="shared" si="19"/>
        <v>469.17</v>
      </c>
      <c r="AK83" s="25">
        <f t="shared" si="19"/>
        <v>0</v>
      </c>
      <c r="AL83" s="25">
        <f t="shared" si="19"/>
        <v>0</v>
      </c>
      <c r="AM83" s="25">
        <f t="shared" si="19"/>
        <v>0</v>
      </c>
      <c r="AN83" s="25">
        <f t="shared" si="19"/>
        <v>0</v>
      </c>
      <c r="AO83" s="25">
        <f t="shared" si="19"/>
        <v>0</v>
      </c>
      <c r="AP83" s="25">
        <f t="shared" si="19"/>
        <v>0</v>
      </c>
      <c r="AQ83" s="25">
        <f t="shared" si="19"/>
        <v>0</v>
      </c>
      <c r="AR83" s="25">
        <f t="shared" si="19"/>
        <v>2055.7719999999999</v>
      </c>
      <c r="AS83" s="25">
        <f t="shared" si="19"/>
        <v>1317.633</v>
      </c>
      <c r="AT83" s="25">
        <f t="shared" si="19"/>
        <v>2851.3920000000003</v>
      </c>
      <c r="AU83" s="25">
        <f t="shared" si="19"/>
        <v>0</v>
      </c>
      <c r="AV83" s="25">
        <f t="shared" si="19"/>
        <v>0</v>
      </c>
      <c r="AW83" s="25">
        <f t="shared" si="19"/>
        <v>0</v>
      </c>
      <c r="AX83" s="25"/>
      <c r="AY83" s="25">
        <f t="shared" si="18"/>
        <v>90485.338000000018</v>
      </c>
    </row>
    <row r="84" spans="1:67" ht="12.25" customHeight="1">
      <c r="A84" s="295" t="s">
        <v>380</v>
      </c>
      <c r="C84" s="25">
        <f t="shared" ref="C84:AW84" si="20">+C$80*C27%</f>
        <v>1581.0269999999998</v>
      </c>
      <c r="D84" s="25">
        <f t="shared" si="20"/>
        <v>0</v>
      </c>
      <c r="E84" s="25">
        <f t="shared" si="20"/>
        <v>3158.2319999999995</v>
      </c>
      <c r="F84" s="25">
        <f t="shared" si="20"/>
        <v>0</v>
      </c>
      <c r="G84" s="25">
        <f t="shared" si="20"/>
        <v>0</v>
      </c>
      <c r="H84" s="25">
        <f t="shared" si="20"/>
        <v>119.70400000000001</v>
      </c>
      <c r="I84" s="25">
        <f t="shared" si="20"/>
        <v>793.13499999999988</v>
      </c>
      <c r="J84" s="25">
        <f t="shared" si="20"/>
        <v>0</v>
      </c>
      <c r="K84" s="25">
        <f t="shared" si="20"/>
        <v>0</v>
      </c>
      <c r="L84" s="25">
        <f t="shared" si="20"/>
        <v>0</v>
      </c>
      <c r="M84" s="25">
        <f t="shared" si="20"/>
        <v>0</v>
      </c>
      <c r="N84" s="25">
        <f t="shared" si="20"/>
        <v>0</v>
      </c>
      <c r="O84" s="25">
        <f t="shared" si="20"/>
        <v>0</v>
      </c>
      <c r="P84" s="25">
        <f t="shared" si="20"/>
        <v>0</v>
      </c>
      <c r="Q84" s="25">
        <f t="shared" si="20"/>
        <v>0</v>
      </c>
      <c r="R84" s="25">
        <f t="shared" si="20"/>
        <v>0</v>
      </c>
      <c r="S84" s="25">
        <f t="shared" si="20"/>
        <v>1111.396</v>
      </c>
      <c r="T84" s="25">
        <f t="shared" si="20"/>
        <v>5812.94</v>
      </c>
      <c r="U84" s="25">
        <f t="shared" si="20"/>
        <v>964.73</v>
      </c>
      <c r="V84" s="25">
        <f t="shared" si="20"/>
        <v>1759.3200000000002</v>
      </c>
      <c r="W84" s="25">
        <f t="shared" si="20"/>
        <v>8655.0480000000007</v>
      </c>
      <c r="X84" s="25">
        <f t="shared" si="20"/>
        <v>0</v>
      </c>
      <c r="Y84" s="25">
        <f t="shared" si="20"/>
        <v>0</v>
      </c>
      <c r="Z84" s="25">
        <f t="shared" si="20"/>
        <v>0</v>
      </c>
      <c r="AA84" s="25">
        <f t="shared" si="20"/>
        <v>0</v>
      </c>
      <c r="AB84" s="25">
        <f t="shared" si="20"/>
        <v>0</v>
      </c>
      <c r="AC84" s="25">
        <f t="shared" si="20"/>
        <v>0</v>
      </c>
      <c r="AD84" s="25">
        <f t="shared" si="20"/>
        <v>0</v>
      </c>
      <c r="AE84" s="25">
        <f t="shared" si="20"/>
        <v>0</v>
      </c>
      <c r="AF84" s="25">
        <f t="shared" si="20"/>
        <v>0</v>
      </c>
      <c r="AG84" s="25">
        <f t="shared" si="20"/>
        <v>0</v>
      </c>
      <c r="AH84" s="25">
        <f t="shared" si="20"/>
        <v>0</v>
      </c>
      <c r="AI84" s="25">
        <f t="shared" si="20"/>
        <v>0</v>
      </c>
      <c r="AJ84" s="25">
        <f t="shared" si="20"/>
        <v>0</v>
      </c>
      <c r="AK84" s="25">
        <f t="shared" si="20"/>
        <v>0</v>
      </c>
      <c r="AL84" s="25">
        <f t="shared" si="20"/>
        <v>0</v>
      </c>
      <c r="AM84" s="25">
        <f t="shared" si="20"/>
        <v>0</v>
      </c>
      <c r="AN84" s="25">
        <f t="shared" si="20"/>
        <v>0</v>
      </c>
      <c r="AO84" s="25">
        <f t="shared" si="20"/>
        <v>0</v>
      </c>
      <c r="AP84" s="25">
        <f t="shared" si="20"/>
        <v>0</v>
      </c>
      <c r="AQ84" s="25">
        <f t="shared" si="20"/>
        <v>0</v>
      </c>
      <c r="AR84" s="25">
        <f t="shared" si="20"/>
        <v>13362.518000000002</v>
      </c>
      <c r="AS84" s="25">
        <f t="shared" si="20"/>
        <v>9223.4310000000005</v>
      </c>
      <c r="AT84" s="25">
        <f t="shared" si="20"/>
        <v>9267.0239999999994</v>
      </c>
      <c r="AU84" s="25">
        <f t="shared" si="20"/>
        <v>6673.1040000000003</v>
      </c>
      <c r="AV84" s="25">
        <f t="shared" si="20"/>
        <v>0</v>
      </c>
      <c r="AW84" s="25">
        <f t="shared" si="20"/>
        <v>0</v>
      </c>
      <c r="AX84" s="25"/>
      <c r="AY84" s="25">
        <f t="shared" si="18"/>
        <v>62481.608999999997</v>
      </c>
    </row>
    <row r="85" spans="1:67" ht="12.25" customHeight="1">
      <c r="A85" s="295" t="s">
        <v>381</v>
      </c>
      <c r="C85" s="25">
        <f t="shared" ref="C85:AW85" si="21">+C$80*C28%</f>
        <v>1129.3050000000001</v>
      </c>
      <c r="D85" s="25">
        <f t="shared" si="21"/>
        <v>1422.1170000000002</v>
      </c>
      <c r="E85" s="25">
        <f t="shared" si="21"/>
        <v>676.76400000000001</v>
      </c>
      <c r="F85" s="25">
        <f t="shared" si="21"/>
        <v>0</v>
      </c>
      <c r="G85" s="25">
        <f t="shared" si="21"/>
        <v>0</v>
      </c>
      <c r="H85" s="25">
        <f t="shared" si="21"/>
        <v>0</v>
      </c>
      <c r="I85" s="25">
        <f t="shared" si="21"/>
        <v>0</v>
      </c>
      <c r="J85" s="25">
        <f t="shared" si="21"/>
        <v>0</v>
      </c>
      <c r="K85" s="25">
        <f t="shared" si="21"/>
        <v>0</v>
      </c>
      <c r="L85" s="25">
        <f t="shared" si="21"/>
        <v>0</v>
      </c>
      <c r="M85" s="25">
        <f t="shared" si="21"/>
        <v>0</v>
      </c>
      <c r="N85" s="25">
        <f t="shared" si="21"/>
        <v>0</v>
      </c>
      <c r="O85" s="25">
        <f t="shared" si="21"/>
        <v>0</v>
      </c>
      <c r="P85" s="25">
        <f t="shared" si="21"/>
        <v>0</v>
      </c>
      <c r="Q85" s="25">
        <f t="shared" si="21"/>
        <v>0</v>
      </c>
      <c r="R85" s="25">
        <f t="shared" si="21"/>
        <v>0</v>
      </c>
      <c r="S85" s="25">
        <f t="shared" si="21"/>
        <v>2778.4900000000002</v>
      </c>
      <c r="T85" s="25">
        <f t="shared" si="21"/>
        <v>15777.98</v>
      </c>
      <c r="U85" s="25">
        <f t="shared" si="21"/>
        <v>8103.7320000000009</v>
      </c>
      <c r="V85" s="25">
        <f t="shared" si="21"/>
        <v>6841.8000000000011</v>
      </c>
      <c r="W85" s="25">
        <f t="shared" si="21"/>
        <v>9736.9290000000019</v>
      </c>
      <c r="X85" s="25">
        <f t="shared" si="21"/>
        <v>0</v>
      </c>
      <c r="Y85" s="25">
        <f t="shared" si="21"/>
        <v>0</v>
      </c>
      <c r="Z85" s="25">
        <f t="shared" si="21"/>
        <v>0</v>
      </c>
      <c r="AA85" s="25">
        <f t="shared" si="21"/>
        <v>0</v>
      </c>
      <c r="AB85" s="25">
        <f t="shared" si="21"/>
        <v>0</v>
      </c>
      <c r="AC85" s="25">
        <f t="shared" si="21"/>
        <v>0</v>
      </c>
      <c r="AD85" s="25">
        <f t="shared" si="21"/>
        <v>0</v>
      </c>
      <c r="AE85" s="25">
        <f t="shared" si="21"/>
        <v>0</v>
      </c>
      <c r="AF85" s="25">
        <f t="shared" si="21"/>
        <v>0</v>
      </c>
      <c r="AG85" s="25">
        <f t="shared" si="21"/>
        <v>0</v>
      </c>
      <c r="AH85" s="25">
        <f t="shared" si="21"/>
        <v>0</v>
      </c>
      <c r="AI85" s="25">
        <f t="shared" si="21"/>
        <v>0</v>
      </c>
      <c r="AJ85" s="25">
        <f t="shared" si="21"/>
        <v>0</v>
      </c>
      <c r="AK85" s="25">
        <f t="shared" si="21"/>
        <v>0</v>
      </c>
      <c r="AL85" s="25">
        <f t="shared" si="21"/>
        <v>0</v>
      </c>
      <c r="AM85" s="25">
        <f t="shared" si="21"/>
        <v>0</v>
      </c>
      <c r="AN85" s="25">
        <f t="shared" si="21"/>
        <v>0</v>
      </c>
      <c r="AO85" s="25">
        <f t="shared" si="21"/>
        <v>0</v>
      </c>
      <c r="AP85" s="25">
        <f t="shared" si="21"/>
        <v>0</v>
      </c>
      <c r="AQ85" s="25">
        <f t="shared" si="21"/>
        <v>0</v>
      </c>
      <c r="AR85" s="25">
        <f t="shared" si="21"/>
        <v>23641.378000000001</v>
      </c>
      <c r="AS85" s="25">
        <f t="shared" si="21"/>
        <v>2635.2660000000001</v>
      </c>
      <c r="AT85" s="25">
        <f t="shared" si="21"/>
        <v>3089.0080000000003</v>
      </c>
      <c r="AU85" s="25">
        <f t="shared" si="21"/>
        <v>4448.7359999999999</v>
      </c>
      <c r="AV85" s="25">
        <f t="shared" si="21"/>
        <v>0</v>
      </c>
      <c r="AW85" s="25">
        <f t="shared" si="21"/>
        <v>131.14600000000002</v>
      </c>
      <c r="AX85" s="25"/>
      <c r="AY85" s="25">
        <f t="shared" si="18"/>
        <v>80412.651000000013</v>
      </c>
    </row>
    <row r="86" spans="1:67" ht="12.25" customHeight="1">
      <c r="A86" s="295" t="s">
        <v>382</v>
      </c>
      <c r="C86" s="25">
        <f t="shared" ref="C86:AW86" si="22">+C$80*C29%</f>
        <v>175268.13599999997</v>
      </c>
      <c r="D86" s="25">
        <f t="shared" si="22"/>
        <v>21858.465</v>
      </c>
      <c r="E86" s="25">
        <f t="shared" si="22"/>
        <v>107154.29999999999</v>
      </c>
      <c r="F86" s="25">
        <f t="shared" si="22"/>
        <v>440388</v>
      </c>
      <c r="G86" s="25">
        <f t="shared" si="22"/>
        <v>20681</v>
      </c>
      <c r="H86" s="25">
        <f t="shared" si="22"/>
        <v>97558.76</v>
      </c>
      <c r="I86" s="25">
        <f t="shared" si="22"/>
        <v>70702.320000000007</v>
      </c>
      <c r="J86" s="25">
        <f t="shared" si="22"/>
        <v>26602.25</v>
      </c>
      <c r="K86" s="25">
        <f t="shared" si="22"/>
        <v>5181.9519999999993</v>
      </c>
      <c r="L86" s="25">
        <f t="shared" si="22"/>
        <v>13061.888000000001</v>
      </c>
      <c r="M86" s="25">
        <f t="shared" si="22"/>
        <v>0</v>
      </c>
      <c r="N86" s="25">
        <f t="shared" si="22"/>
        <v>0</v>
      </c>
      <c r="O86" s="25">
        <f t="shared" si="22"/>
        <v>0</v>
      </c>
      <c r="P86" s="25">
        <f t="shared" si="22"/>
        <v>0</v>
      </c>
      <c r="Q86" s="25">
        <f t="shared" si="22"/>
        <v>0</v>
      </c>
      <c r="R86" s="25">
        <f t="shared" si="22"/>
        <v>0</v>
      </c>
      <c r="S86" s="25">
        <f t="shared" si="22"/>
        <v>525690.30799999996</v>
      </c>
      <c r="T86" s="25">
        <f t="shared" si="22"/>
        <v>411888.32</v>
      </c>
      <c r="U86" s="25">
        <f t="shared" si="22"/>
        <v>29327.791999999998</v>
      </c>
      <c r="V86" s="25">
        <f t="shared" si="22"/>
        <v>15442.92</v>
      </c>
      <c r="W86" s="25">
        <f t="shared" si="22"/>
        <v>782199.96299999999</v>
      </c>
      <c r="X86" s="25">
        <f t="shared" si="22"/>
        <v>12008.119000000001</v>
      </c>
      <c r="Y86" s="25">
        <f t="shared" si="22"/>
        <v>2576.1250000000005</v>
      </c>
      <c r="Z86" s="25">
        <f t="shared" si="22"/>
        <v>942404.80599999998</v>
      </c>
      <c r="AA86" s="25">
        <f t="shared" si="22"/>
        <v>49787.329999999994</v>
      </c>
      <c r="AB86" s="25">
        <f t="shared" si="22"/>
        <v>289743.87400000001</v>
      </c>
      <c r="AC86" s="25">
        <f t="shared" si="22"/>
        <v>0</v>
      </c>
      <c r="AD86" s="25">
        <f t="shared" si="22"/>
        <v>178486</v>
      </c>
      <c r="AE86" s="25">
        <f t="shared" si="22"/>
        <v>59470</v>
      </c>
      <c r="AF86" s="25">
        <f t="shared" si="22"/>
        <v>65783</v>
      </c>
      <c r="AG86" s="25">
        <f t="shared" si="22"/>
        <v>0</v>
      </c>
      <c r="AH86" s="25">
        <f t="shared" si="22"/>
        <v>0</v>
      </c>
      <c r="AI86" s="25">
        <f t="shared" si="22"/>
        <v>13205</v>
      </c>
      <c r="AJ86" s="25">
        <f t="shared" si="22"/>
        <v>42553.719000000005</v>
      </c>
      <c r="AK86" s="25">
        <f t="shared" si="22"/>
        <v>2477.6170000000002</v>
      </c>
      <c r="AL86" s="25">
        <f t="shared" si="22"/>
        <v>15534.16</v>
      </c>
      <c r="AM86" s="25">
        <f t="shared" si="22"/>
        <v>0</v>
      </c>
      <c r="AN86" s="25">
        <f t="shared" si="22"/>
        <v>0</v>
      </c>
      <c r="AO86" s="25">
        <f t="shared" si="22"/>
        <v>0</v>
      </c>
      <c r="AP86" s="25">
        <f t="shared" si="22"/>
        <v>3272</v>
      </c>
      <c r="AQ86" s="25">
        <f t="shared" si="22"/>
        <v>8368</v>
      </c>
      <c r="AR86" s="25">
        <f t="shared" si="22"/>
        <v>980603.24400000006</v>
      </c>
      <c r="AS86" s="25">
        <f t="shared" si="22"/>
        <v>414175.973</v>
      </c>
      <c r="AT86" s="25">
        <f t="shared" si="22"/>
        <v>117382.304</v>
      </c>
      <c r="AU86" s="25">
        <f t="shared" si="22"/>
        <v>129013.344</v>
      </c>
      <c r="AV86" s="25">
        <f t="shared" si="22"/>
        <v>0</v>
      </c>
      <c r="AW86" s="25">
        <f t="shared" si="22"/>
        <v>6032.7160000000003</v>
      </c>
      <c r="AX86" s="25"/>
      <c r="AY86" s="25">
        <f t="shared" si="18"/>
        <v>6075883.7049999991</v>
      </c>
    </row>
    <row r="87" spans="1:67" ht="12.25" customHeight="1">
      <c r="A87" s="294" t="s">
        <v>383</v>
      </c>
      <c r="C87" s="311">
        <f>SUM(C82:C86)</f>
        <v>225860.99999999997</v>
      </c>
      <c r="D87" s="311">
        <f t="shared" ref="D87:AW87" si="23">SUM(D82:D86)</f>
        <v>52671</v>
      </c>
      <c r="E87" s="311">
        <f t="shared" si="23"/>
        <v>225362.41199999998</v>
      </c>
      <c r="F87" s="311">
        <f t="shared" si="23"/>
        <v>440388</v>
      </c>
      <c r="G87" s="311">
        <f t="shared" si="23"/>
        <v>20681</v>
      </c>
      <c r="H87" s="311">
        <f t="shared" si="23"/>
        <v>119704</v>
      </c>
      <c r="I87" s="311">
        <f t="shared" si="23"/>
        <v>113305</v>
      </c>
      <c r="J87" s="311">
        <f t="shared" si="23"/>
        <v>54850</v>
      </c>
      <c r="K87" s="311">
        <f t="shared" si="23"/>
        <v>89344.000000000015</v>
      </c>
      <c r="L87" s="311">
        <f t="shared" si="23"/>
        <v>204091.99999999997</v>
      </c>
      <c r="M87" s="311">
        <f t="shared" si="23"/>
        <v>21739</v>
      </c>
      <c r="N87" s="311">
        <f t="shared" si="23"/>
        <v>3654</v>
      </c>
      <c r="O87" s="311">
        <f t="shared" si="23"/>
        <v>5744</v>
      </c>
      <c r="P87" s="311">
        <f t="shared" si="23"/>
        <v>2776</v>
      </c>
      <c r="Q87" s="311">
        <f t="shared" si="23"/>
        <v>70504</v>
      </c>
      <c r="R87" s="311">
        <f t="shared" si="23"/>
        <v>354264</v>
      </c>
      <c r="S87" s="311">
        <f t="shared" si="23"/>
        <v>555698</v>
      </c>
      <c r="T87" s="311">
        <f t="shared" si="23"/>
        <v>830420</v>
      </c>
      <c r="U87" s="311">
        <f t="shared" si="23"/>
        <v>192946</v>
      </c>
      <c r="V87" s="311">
        <f t="shared" si="23"/>
        <v>195480</v>
      </c>
      <c r="W87" s="311">
        <f t="shared" si="23"/>
        <v>1081881</v>
      </c>
      <c r="X87" s="311">
        <f t="shared" si="23"/>
        <v>23873</v>
      </c>
      <c r="Y87" s="311">
        <f t="shared" si="23"/>
        <v>4625</v>
      </c>
      <c r="Z87" s="311">
        <f>SUM(Z82:Z86)</f>
        <v>1334851</v>
      </c>
      <c r="AA87" s="311">
        <f>SUM(AA82:AA86)</f>
        <v>140246</v>
      </c>
      <c r="AB87" s="311">
        <f>SUM(AB82:AB86)</f>
        <v>807086</v>
      </c>
      <c r="AC87" s="311">
        <f>SUM(AC82:AC86)</f>
        <v>0</v>
      </c>
      <c r="AD87" s="311">
        <f t="shared" si="23"/>
        <v>178486</v>
      </c>
      <c r="AE87" s="311">
        <f t="shared" si="23"/>
        <v>59470</v>
      </c>
      <c r="AF87" s="311">
        <f t="shared" si="23"/>
        <v>65783</v>
      </c>
      <c r="AG87" s="311">
        <f t="shared" si="23"/>
        <v>136291</v>
      </c>
      <c r="AH87" s="311">
        <f t="shared" si="23"/>
        <v>18564</v>
      </c>
      <c r="AI87" s="311">
        <f t="shared" si="23"/>
        <v>13205</v>
      </c>
      <c r="AJ87" s="311">
        <f t="shared" si="23"/>
        <v>46917.000000000007</v>
      </c>
      <c r="AK87" s="311">
        <f t="shared" si="23"/>
        <v>6751</v>
      </c>
      <c r="AL87" s="311">
        <f t="shared" si="23"/>
        <v>22160</v>
      </c>
      <c r="AM87" s="311">
        <f t="shared" si="23"/>
        <v>76020</v>
      </c>
      <c r="AN87" s="311">
        <f t="shared" si="23"/>
        <v>4976</v>
      </c>
      <c r="AO87" s="311">
        <f t="shared" si="23"/>
        <v>0</v>
      </c>
      <c r="AP87" s="311">
        <f>SUM(AP82:AP86)</f>
        <v>3272</v>
      </c>
      <c r="AQ87" s="311">
        <f>SUM(AQ82:AQ86)</f>
        <v>8368</v>
      </c>
      <c r="AR87" s="311">
        <f t="shared" si="23"/>
        <v>1028913.8860000001</v>
      </c>
      <c r="AS87" s="311">
        <f t="shared" si="23"/>
        <v>439211</v>
      </c>
      <c r="AT87" s="311">
        <f t="shared" si="23"/>
        <v>237616</v>
      </c>
      <c r="AU87" s="311">
        <f t="shared" si="23"/>
        <v>278046</v>
      </c>
      <c r="AV87" s="311">
        <f t="shared" si="23"/>
        <v>40694</v>
      </c>
      <c r="AW87" s="311">
        <f t="shared" si="23"/>
        <v>65638.573000000004</v>
      </c>
      <c r="AX87" s="311"/>
      <c r="AY87" s="311">
        <f>SUM(AY82:AY86)</f>
        <v>9902427.8709999993</v>
      </c>
    </row>
    <row r="88" spans="1:67" s="284" customFormat="1" ht="12.25" customHeight="1">
      <c r="A88" s="304"/>
      <c r="C88" s="164">
        <f>+C87-C80</f>
        <v>0</v>
      </c>
      <c r="D88" s="164">
        <f t="shared" ref="D88:AW88" si="24">+D87-D80</f>
        <v>0</v>
      </c>
      <c r="E88" s="164">
        <f t="shared" si="24"/>
        <v>-225.58800000001793</v>
      </c>
      <c r="F88" s="164">
        <f t="shared" si="24"/>
        <v>0</v>
      </c>
      <c r="G88" s="164">
        <f t="shared" si="24"/>
        <v>0</v>
      </c>
      <c r="H88" s="164">
        <f t="shared" si="24"/>
        <v>0</v>
      </c>
      <c r="I88" s="164">
        <f t="shared" si="24"/>
        <v>0</v>
      </c>
      <c r="J88" s="164">
        <f t="shared" si="24"/>
        <v>0</v>
      </c>
      <c r="K88" s="164">
        <f t="shared" si="24"/>
        <v>0</v>
      </c>
      <c r="L88" s="164">
        <f t="shared" si="24"/>
        <v>0</v>
      </c>
      <c r="M88" s="164">
        <f t="shared" si="24"/>
        <v>0</v>
      </c>
      <c r="N88" s="164">
        <f t="shared" si="24"/>
        <v>0</v>
      </c>
      <c r="O88" s="164">
        <f t="shared" si="24"/>
        <v>0</v>
      </c>
      <c r="P88" s="164">
        <f t="shared" si="24"/>
        <v>0</v>
      </c>
      <c r="Q88" s="164">
        <f t="shared" si="24"/>
        <v>0</v>
      </c>
      <c r="R88" s="164">
        <f t="shared" si="24"/>
        <v>0</v>
      </c>
      <c r="S88" s="164">
        <f t="shared" si="24"/>
        <v>0</v>
      </c>
      <c r="T88" s="164">
        <f t="shared" si="24"/>
        <v>0</v>
      </c>
      <c r="U88" s="164">
        <f t="shared" si="24"/>
        <v>0</v>
      </c>
      <c r="V88" s="164">
        <f t="shared" si="24"/>
        <v>0</v>
      </c>
      <c r="W88" s="164">
        <f t="shared" si="24"/>
        <v>0</v>
      </c>
      <c r="X88" s="164">
        <f t="shared" si="24"/>
        <v>0</v>
      </c>
      <c r="Y88" s="164">
        <f t="shared" si="24"/>
        <v>0</v>
      </c>
      <c r="Z88" s="164">
        <f>+Z87-Z80</f>
        <v>0</v>
      </c>
      <c r="AA88" s="164">
        <f>+AA87-AA80</f>
        <v>0</v>
      </c>
      <c r="AB88" s="164">
        <f>+AB87-AB80</f>
        <v>0</v>
      </c>
      <c r="AC88" s="164">
        <f>+AC87-AC80</f>
        <v>0</v>
      </c>
      <c r="AD88" s="164">
        <f t="shared" si="24"/>
        <v>0</v>
      </c>
      <c r="AE88" s="164">
        <f t="shared" si="24"/>
        <v>0</v>
      </c>
      <c r="AF88" s="164">
        <f t="shared" si="24"/>
        <v>0</v>
      </c>
      <c r="AG88" s="164">
        <f t="shared" si="24"/>
        <v>0</v>
      </c>
      <c r="AH88" s="164">
        <f t="shared" si="24"/>
        <v>0</v>
      </c>
      <c r="AI88" s="164">
        <f t="shared" si="24"/>
        <v>0</v>
      </c>
      <c r="AJ88" s="164">
        <f t="shared" si="24"/>
        <v>0</v>
      </c>
      <c r="AK88" s="164">
        <f t="shared" si="24"/>
        <v>0</v>
      </c>
      <c r="AL88" s="164">
        <f t="shared" si="24"/>
        <v>0</v>
      </c>
      <c r="AM88" s="164">
        <f t="shared" si="24"/>
        <v>0</v>
      </c>
      <c r="AN88" s="164">
        <f t="shared" si="24"/>
        <v>0</v>
      </c>
      <c r="AO88" s="164">
        <f t="shared" si="24"/>
        <v>0</v>
      </c>
      <c r="AP88" s="164">
        <f>+AP87-AP80</f>
        <v>0</v>
      </c>
      <c r="AQ88" s="164">
        <f>+AQ87-AQ80</f>
        <v>0</v>
      </c>
      <c r="AR88" s="164">
        <f t="shared" si="24"/>
        <v>1027.8860000000568</v>
      </c>
      <c r="AS88" s="164">
        <f t="shared" si="24"/>
        <v>0</v>
      </c>
      <c r="AT88" s="164">
        <f t="shared" si="24"/>
        <v>0</v>
      </c>
      <c r="AU88" s="164">
        <f t="shared" si="24"/>
        <v>0</v>
      </c>
      <c r="AV88" s="164">
        <f t="shared" si="24"/>
        <v>0</v>
      </c>
      <c r="AW88" s="164">
        <f t="shared" si="24"/>
        <v>65.573000000003958</v>
      </c>
      <c r="AX88" s="164"/>
      <c r="AY88" s="164">
        <f>+AY87-AY80</f>
        <v>867.87099999934435</v>
      </c>
      <c r="AZ88" s="403"/>
      <c r="BA88" s="403"/>
      <c r="BB88" s="403"/>
      <c r="BC88" s="403"/>
      <c r="BD88" s="403"/>
      <c r="BE88" s="403"/>
      <c r="BF88" s="403"/>
      <c r="BG88" s="403"/>
      <c r="BH88" s="403"/>
      <c r="BI88" s="403"/>
      <c r="BJ88" s="403"/>
      <c r="BK88" s="403"/>
      <c r="BL88" s="403"/>
      <c r="BM88" s="403"/>
      <c r="BN88" s="403"/>
      <c r="BO88" s="403"/>
    </row>
    <row r="89" spans="1:67" ht="12.25" customHeight="1" thickBot="1">
      <c r="A89" s="312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12"/>
      <c r="Z89" s="312"/>
      <c r="AA89" s="312"/>
      <c r="AB89" s="312"/>
      <c r="AC89" s="312"/>
      <c r="AD89" s="312"/>
      <c r="AE89" s="312"/>
      <c r="AF89" s="312"/>
      <c r="AG89" s="312"/>
      <c r="AH89" s="312"/>
      <c r="AI89" s="312"/>
      <c r="AJ89" s="312"/>
      <c r="AK89" s="312"/>
      <c r="AL89" s="312"/>
      <c r="AM89" s="312"/>
      <c r="AN89" s="312"/>
      <c r="AO89" s="312"/>
      <c r="AP89" s="312"/>
      <c r="AQ89" s="312"/>
      <c r="AR89" s="312"/>
      <c r="AS89" s="312"/>
      <c r="AT89" s="312"/>
      <c r="AU89" s="312"/>
      <c r="AV89" s="312"/>
      <c r="AW89" s="312"/>
      <c r="AX89" s="312"/>
      <c r="AY89" s="312"/>
    </row>
    <row r="90" spans="1:67" ht="12.25" customHeight="1">
      <c r="A90" s="296" t="s">
        <v>384</v>
      </c>
    </row>
    <row r="91" spans="1:67" ht="12.25" customHeight="1">
      <c r="A91" s="297" t="s">
        <v>252</v>
      </c>
      <c r="C91" s="25">
        <v>3951795</v>
      </c>
      <c r="D91" s="25">
        <v>923647</v>
      </c>
      <c r="E91" s="25">
        <v>3384593</v>
      </c>
      <c r="F91" s="25">
        <v>5833479</v>
      </c>
      <c r="G91" s="25">
        <v>295372</v>
      </c>
      <c r="H91" s="25">
        <v>771821</v>
      </c>
      <c r="I91" s="25">
        <v>1169231</v>
      </c>
      <c r="J91" s="25">
        <v>556938</v>
      </c>
      <c r="K91" s="25">
        <v>1008735</v>
      </c>
      <c r="L91" s="25">
        <v>2547211</v>
      </c>
      <c r="M91" s="25">
        <v>234684</v>
      </c>
      <c r="N91" s="25">
        <v>595800</v>
      </c>
      <c r="O91" s="25">
        <v>508945</v>
      </c>
      <c r="P91" s="25">
        <v>80819</v>
      </c>
      <c r="Q91" s="25">
        <v>2574536</v>
      </c>
      <c r="R91" s="25">
        <v>0</v>
      </c>
      <c r="S91" s="25">
        <v>9380426</v>
      </c>
      <c r="T91" s="25">
        <v>29054207</v>
      </c>
      <c r="U91" s="25">
        <v>2019389</v>
      </c>
      <c r="V91" s="25">
        <v>1427747</v>
      </c>
      <c r="W91" s="25">
        <v>12158105</v>
      </c>
      <c r="X91" s="25">
        <v>1279113</v>
      </c>
      <c r="Y91" s="25">
        <v>315218</v>
      </c>
      <c r="Z91" s="25">
        <v>51976036</v>
      </c>
      <c r="AA91" s="25">
        <v>3685491</v>
      </c>
      <c r="AB91" s="25">
        <v>12601538</v>
      </c>
      <c r="AC91" s="25">
        <v>18025</v>
      </c>
      <c r="AD91" s="25">
        <v>2214603</v>
      </c>
      <c r="AE91" s="25">
        <v>944317</v>
      </c>
      <c r="AF91" s="25">
        <v>1164379</v>
      </c>
      <c r="AG91" s="25">
        <v>1665352</v>
      </c>
      <c r="AH91" s="25">
        <v>422883</v>
      </c>
      <c r="AI91" s="25">
        <v>209567</v>
      </c>
      <c r="AJ91" s="25">
        <v>709941</v>
      </c>
      <c r="AK91" s="25">
        <v>155438</v>
      </c>
      <c r="AL91" s="25">
        <v>191963</v>
      </c>
      <c r="AM91" s="25">
        <v>3565846</v>
      </c>
      <c r="AN91" s="25">
        <v>351346</v>
      </c>
      <c r="AO91" s="25">
        <v>21374</v>
      </c>
      <c r="AP91" s="25">
        <v>57343</v>
      </c>
      <c r="AQ91" s="25">
        <v>201354</v>
      </c>
      <c r="AR91" s="25">
        <v>9455352</v>
      </c>
      <c r="AS91" s="25">
        <v>6159955</v>
      </c>
      <c r="AT91" s="25">
        <v>4047872</v>
      </c>
      <c r="AU91" s="25">
        <v>2880684</v>
      </c>
      <c r="AV91" s="25">
        <v>420423</v>
      </c>
      <c r="AW91" s="25">
        <v>2248444</v>
      </c>
      <c r="AX91" s="25"/>
      <c r="AY91" s="25">
        <f>SUM(C91:AW91)</f>
        <v>185441337</v>
      </c>
    </row>
    <row r="92" spans="1:67" ht="12.25" customHeight="1">
      <c r="A92" s="297"/>
    </row>
    <row r="93" spans="1:67" ht="12.25" customHeight="1">
      <c r="A93" s="297" t="s">
        <v>331</v>
      </c>
      <c r="C93" s="25">
        <f>C91*C10%</f>
        <v>2169535.4549999996</v>
      </c>
      <c r="D93" s="25">
        <f>D91*D10%</f>
        <v>513547.73200000002</v>
      </c>
      <c r="E93" s="25">
        <f>E91*E10%</f>
        <v>0</v>
      </c>
      <c r="F93" s="25">
        <f>F91*F10%</f>
        <v>1790878.0530000001</v>
      </c>
      <c r="G93" s="25">
        <f>G91*G10%</f>
        <v>0</v>
      </c>
      <c r="H93" s="25">
        <f t="shared" ref="H93:AO93" si="25">H91*H10%</f>
        <v>299466.54799999995</v>
      </c>
      <c r="I93" s="25">
        <f t="shared" si="25"/>
        <v>322707.75600000005</v>
      </c>
      <c r="J93" s="25">
        <f t="shared" si="25"/>
        <v>0</v>
      </c>
      <c r="K93" s="25">
        <f t="shared" si="25"/>
        <v>292533.14999999997</v>
      </c>
      <c r="L93" s="25">
        <f t="shared" si="25"/>
        <v>1528326.5999999999</v>
      </c>
      <c r="M93" s="25">
        <f t="shared" si="25"/>
        <v>176013</v>
      </c>
      <c r="N93" s="25">
        <f t="shared" si="25"/>
        <v>303858</v>
      </c>
      <c r="O93" s="25">
        <f t="shared" si="25"/>
        <v>162862.39999999999</v>
      </c>
      <c r="P93" s="25">
        <f t="shared" si="25"/>
        <v>11314.660000000002</v>
      </c>
      <c r="Q93" s="25">
        <f t="shared" si="25"/>
        <v>0</v>
      </c>
      <c r="R93" s="25">
        <f t="shared" si="25"/>
        <v>0</v>
      </c>
      <c r="S93" s="25">
        <f t="shared" si="25"/>
        <v>4530745.7579999994</v>
      </c>
      <c r="T93" s="25">
        <f t="shared" si="25"/>
        <v>11854116.455999998</v>
      </c>
      <c r="U93" s="25">
        <f t="shared" si="25"/>
        <v>644185.09100000001</v>
      </c>
      <c r="V93" s="25">
        <f t="shared" si="25"/>
        <v>0</v>
      </c>
      <c r="W93" s="25">
        <f t="shared" si="25"/>
        <v>0</v>
      </c>
      <c r="X93" s="25">
        <f t="shared" si="25"/>
        <v>341523.17100000003</v>
      </c>
      <c r="Y93" s="25">
        <f t="shared" si="25"/>
        <v>62728.381999999998</v>
      </c>
      <c r="Z93" s="25">
        <f>Z91*Z10%</f>
        <v>25572209.712000001</v>
      </c>
      <c r="AA93" s="25">
        <f>AA91*AA10%</f>
        <v>1308349.3049999999</v>
      </c>
      <c r="AB93" s="25">
        <f>AB91*AB10%</f>
        <v>1411372.2559999998</v>
      </c>
      <c r="AC93" s="25">
        <f>AC91*AC10%</f>
        <v>4650.45</v>
      </c>
      <c r="AD93" s="25">
        <f t="shared" si="25"/>
        <v>0</v>
      </c>
      <c r="AE93" s="25">
        <f t="shared" si="25"/>
        <v>0</v>
      </c>
      <c r="AF93" s="25">
        <f t="shared" si="25"/>
        <v>477395.38999999996</v>
      </c>
      <c r="AG93" s="25">
        <f t="shared" si="25"/>
        <v>0</v>
      </c>
      <c r="AH93" s="25">
        <f t="shared" si="25"/>
        <v>110372.463</v>
      </c>
      <c r="AI93" s="25">
        <f t="shared" si="25"/>
        <v>209567</v>
      </c>
      <c r="AJ93" s="25">
        <f t="shared" si="25"/>
        <v>291075.81</v>
      </c>
      <c r="AK93" s="25">
        <f t="shared" si="25"/>
        <v>51449.978000000003</v>
      </c>
      <c r="AL93" s="25">
        <f t="shared" si="25"/>
        <v>0</v>
      </c>
      <c r="AM93" s="25">
        <f t="shared" si="25"/>
        <v>912856.576</v>
      </c>
      <c r="AN93" s="25">
        <f t="shared" si="25"/>
        <v>128592.636</v>
      </c>
      <c r="AO93" s="25">
        <f t="shared" si="25"/>
        <v>7010.6719999999987</v>
      </c>
      <c r="AP93" s="25">
        <f>AP91*AP10%</f>
        <v>5562.2709999999997</v>
      </c>
      <c r="AQ93" s="25">
        <f>AQ91*AQ10%</f>
        <v>48929.021999999997</v>
      </c>
      <c r="AR93" s="25">
        <f t="shared" ref="AR93:AW93" si="26">AR91*AR10%</f>
        <v>2647498.56</v>
      </c>
      <c r="AS93" s="25">
        <f t="shared" si="26"/>
        <v>1213511.1349999998</v>
      </c>
      <c r="AT93" s="25">
        <f t="shared" si="26"/>
        <v>732664.83200000005</v>
      </c>
      <c r="AU93" s="25">
        <f t="shared" si="26"/>
        <v>627989.11199999996</v>
      </c>
      <c r="AV93" s="25">
        <f t="shared" si="26"/>
        <v>132853.66800000001</v>
      </c>
      <c r="AW93" s="25">
        <f t="shared" si="26"/>
        <v>368744.81599999993</v>
      </c>
      <c r="AX93" s="25"/>
      <c r="AY93" s="25">
        <f>SUM(C93:AX93)</f>
        <v>61266997.875999995</v>
      </c>
    </row>
    <row r="94" spans="1:67" ht="12.25" customHeight="1">
      <c r="A94" s="297" t="s">
        <v>332</v>
      </c>
      <c r="C94" s="25">
        <f>C91*C11%</f>
        <v>1616284.1549999998</v>
      </c>
      <c r="D94" s="25">
        <f>D91*D11%</f>
        <v>375000.68200000003</v>
      </c>
      <c r="E94" s="25">
        <f>E91*E11%</f>
        <v>0</v>
      </c>
      <c r="F94" s="25">
        <f>F91*F11%</f>
        <v>2490895.5330000003</v>
      </c>
      <c r="G94" s="25">
        <f>G91*G11%</f>
        <v>0</v>
      </c>
      <c r="H94" s="25">
        <f t="shared" ref="H94:AO94" si="27">H91*H11%</f>
        <v>472354.45199999999</v>
      </c>
      <c r="I94" s="25">
        <f t="shared" si="27"/>
        <v>846523.24400000006</v>
      </c>
      <c r="J94" s="25">
        <f t="shared" si="27"/>
        <v>0</v>
      </c>
      <c r="K94" s="25">
        <f t="shared" si="27"/>
        <v>615328.35</v>
      </c>
      <c r="L94" s="25">
        <f t="shared" si="27"/>
        <v>1018884.4</v>
      </c>
      <c r="M94" s="25">
        <f t="shared" si="27"/>
        <v>0</v>
      </c>
      <c r="N94" s="25">
        <f t="shared" si="27"/>
        <v>262152</v>
      </c>
      <c r="O94" s="25">
        <f t="shared" si="27"/>
        <v>315545.90000000002</v>
      </c>
      <c r="P94" s="25">
        <f t="shared" si="27"/>
        <v>63038.82</v>
      </c>
      <c r="Q94" s="25">
        <f t="shared" si="27"/>
        <v>2342827.7600000002</v>
      </c>
      <c r="R94" s="25">
        <f t="shared" si="27"/>
        <v>0</v>
      </c>
      <c r="S94" s="25">
        <f t="shared" si="27"/>
        <v>2138737.128</v>
      </c>
      <c r="T94" s="25">
        <f t="shared" si="27"/>
        <v>9210183.6190000009</v>
      </c>
      <c r="U94" s="25">
        <f t="shared" si="27"/>
        <v>902666.88300000003</v>
      </c>
      <c r="V94" s="25">
        <f t="shared" si="27"/>
        <v>0</v>
      </c>
      <c r="W94" s="25">
        <f t="shared" si="27"/>
        <v>0</v>
      </c>
      <c r="X94" s="25">
        <f t="shared" si="27"/>
        <v>937589.82900000003</v>
      </c>
      <c r="Y94" s="25">
        <f t="shared" si="27"/>
        <v>252489.61799999999</v>
      </c>
      <c r="Z94" s="25">
        <f>Z91*Z11%</f>
        <v>22505623.588</v>
      </c>
      <c r="AA94" s="25">
        <f>AA91*AA11%</f>
        <v>2178125.1809999999</v>
      </c>
      <c r="AB94" s="25">
        <f>AB91*AB11%</f>
        <v>8720264.2960000001</v>
      </c>
      <c r="AC94" s="25">
        <f>AC91*AC11%</f>
        <v>13374.55</v>
      </c>
      <c r="AD94" s="25">
        <f t="shared" si="27"/>
        <v>0</v>
      </c>
      <c r="AE94" s="25">
        <f t="shared" si="27"/>
        <v>407944.94400000008</v>
      </c>
      <c r="AF94" s="25">
        <f t="shared" si="27"/>
        <v>305067.29800000001</v>
      </c>
      <c r="AG94" s="25">
        <f t="shared" si="27"/>
        <v>0</v>
      </c>
      <c r="AH94" s="25">
        <f t="shared" si="27"/>
        <v>309127.473</v>
      </c>
      <c r="AI94" s="25">
        <f t="shared" si="27"/>
        <v>0</v>
      </c>
      <c r="AJ94" s="25">
        <f t="shared" si="27"/>
        <v>414605.54399999999</v>
      </c>
      <c r="AK94" s="25">
        <f t="shared" si="27"/>
        <v>103677.14600000001</v>
      </c>
      <c r="AL94" s="25">
        <f t="shared" si="27"/>
        <v>0</v>
      </c>
      <c r="AM94" s="25">
        <f t="shared" si="27"/>
        <v>2574540.8119999999</v>
      </c>
      <c r="AN94" s="25">
        <f t="shared" si="27"/>
        <v>205186.06399999998</v>
      </c>
      <c r="AO94" s="25">
        <f t="shared" si="27"/>
        <v>0</v>
      </c>
      <c r="AP94" s="25">
        <f>AP91*AP11%</f>
        <v>51780.728999999999</v>
      </c>
      <c r="AQ94" s="25">
        <f>AQ91*AQ11%</f>
        <v>152424.978</v>
      </c>
      <c r="AR94" s="25">
        <f t="shared" ref="AR94:AW94" si="28">AR91*AR11%</f>
        <v>5238265.0079999994</v>
      </c>
      <c r="AS94" s="25">
        <f t="shared" si="28"/>
        <v>3591253.7649999997</v>
      </c>
      <c r="AT94" s="25">
        <f t="shared" si="28"/>
        <v>2465154.048</v>
      </c>
      <c r="AU94" s="25">
        <f t="shared" si="28"/>
        <v>2252694.8880000003</v>
      </c>
      <c r="AV94" s="25">
        <f t="shared" si="28"/>
        <v>287569.33199999999</v>
      </c>
      <c r="AW94" s="25">
        <f t="shared" si="28"/>
        <v>1367053.952</v>
      </c>
      <c r="AX94" s="25"/>
      <c r="AY94" s="25">
        <f t="shared" ref="AY94:AY98" si="29">SUM(C94:AX94)</f>
        <v>77004235.968999997</v>
      </c>
    </row>
    <row r="95" spans="1:67" ht="12.25" customHeight="1">
      <c r="A95" s="297" t="s">
        <v>333</v>
      </c>
      <c r="C95" s="25">
        <f>C91*C12%</f>
        <v>162023.59499999997</v>
      </c>
      <c r="D95" s="25">
        <f>D91*D12%</f>
        <v>32327.645000000004</v>
      </c>
      <c r="E95" s="25">
        <f>E91*E12%</f>
        <v>0</v>
      </c>
      <c r="F95" s="25">
        <f>F91*F12%</f>
        <v>350008.74</v>
      </c>
      <c r="G95" s="25">
        <f>G91*G12%</f>
        <v>0</v>
      </c>
      <c r="H95" s="25">
        <f t="shared" ref="H95:AO95" si="30">H91*H12%</f>
        <v>0</v>
      </c>
      <c r="I95" s="25">
        <f t="shared" si="30"/>
        <v>0</v>
      </c>
      <c r="J95" s="25">
        <f t="shared" si="30"/>
        <v>0</v>
      </c>
      <c r="K95" s="25">
        <f t="shared" si="30"/>
        <v>0</v>
      </c>
      <c r="L95" s="25">
        <f t="shared" si="30"/>
        <v>0</v>
      </c>
      <c r="M95" s="25">
        <f t="shared" si="30"/>
        <v>0</v>
      </c>
      <c r="N95" s="25">
        <f t="shared" si="30"/>
        <v>0</v>
      </c>
      <c r="O95" s="25">
        <f t="shared" si="30"/>
        <v>0</v>
      </c>
      <c r="P95" s="25">
        <f t="shared" si="30"/>
        <v>0</v>
      </c>
      <c r="Q95" s="25">
        <f t="shared" si="30"/>
        <v>0</v>
      </c>
      <c r="R95" s="25">
        <f t="shared" si="30"/>
        <v>0</v>
      </c>
      <c r="S95" s="25">
        <f t="shared" si="30"/>
        <v>853618.76599999995</v>
      </c>
      <c r="T95" s="25">
        <f t="shared" si="30"/>
        <v>1772306.6269999999</v>
      </c>
      <c r="U95" s="25">
        <f t="shared" si="30"/>
        <v>70678.615000000005</v>
      </c>
      <c r="V95" s="25">
        <f t="shared" si="30"/>
        <v>0</v>
      </c>
      <c r="W95" s="25">
        <f t="shared" si="30"/>
        <v>0</v>
      </c>
      <c r="X95" s="25">
        <f t="shared" si="30"/>
        <v>0</v>
      </c>
      <c r="Y95" s="25">
        <f t="shared" si="30"/>
        <v>0</v>
      </c>
      <c r="Z95" s="25">
        <f>Z91*Z12%</f>
        <v>1351376.9360000002</v>
      </c>
      <c r="AA95" s="25">
        <f>AA91*AA12%</f>
        <v>88451.784</v>
      </c>
      <c r="AB95" s="25">
        <f>AB91*AB12%</f>
        <v>25203.076000000001</v>
      </c>
      <c r="AC95" s="25">
        <f>AC91*AC12%</f>
        <v>0</v>
      </c>
      <c r="AD95" s="25">
        <f t="shared" si="30"/>
        <v>0</v>
      </c>
      <c r="AE95" s="25">
        <f t="shared" si="30"/>
        <v>117095.308</v>
      </c>
      <c r="AF95" s="25">
        <f t="shared" si="30"/>
        <v>185136.261</v>
      </c>
      <c r="AG95" s="25">
        <f t="shared" si="30"/>
        <v>0</v>
      </c>
      <c r="AH95" s="25">
        <f t="shared" si="30"/>
        <v>0</v>
      </c>
      <c r="AI95" s="25">
        <f t="shared" si="30"/>
        <v>0</v>
      </c>
      <c r="AJ95" s="25">
        <f t="shared" si="30"/>
        <v>4969.5869999999995</v>
      </c>
      <c r="AK95" s="25">
        <f t="shared" si="30"/>
        <v>310.87600000000003</v>
      </c>
      <c r="AL95" s="25">
        <f t="shared" si="30"/>
        <v>0</v>
      </c>
      <c r="AM95" s="25">
        <f t="shared" si="30"/>
        <v>0</v>
      </c>
      <c r="AN95" s="25">
        <f t="shared" si="30"/>
        <v>0</v>
      </c>
      <c r="AO95" s="25">
        <f t="shared" si="30"/>
        <v>0</v>
      </c>
      <c r="AP95" s="25">
        <f>AP91*AP12%</f>
        <v>0</v>
      </c>
      <c r="AQ95" s="25">
        <f>AQ91*AQ12%</f>
        <v>0</v>
      </c>
      <c r="AR95" s="25">
        <f t="shared" ref="AR95:AW95" si="31">AR91*AR12%</f>
        <v>869892.38399999996</v>
      </c>
      <c r="AS95" s="25">
        <f t="shared" si="31"/>
        <v>628315.40999999992</v>
      </c>
      <c r="AT95" s="25">
        <f t="shared" si="31"/>
        <v>433122.304</v>
      </c>
      <c r="AU95" s="25">
        <f t="shared" si="31"/>
        <v>0</v>
      </c>
      <c r="AV95" s="25">
        <f t="shared" si="31"/>
        <v>0</v>
      </c>
      <c r="AW95" s="25">
        <f t="shared" si="31"/>
        <v>155142.636</v>
      </c>
      <c r="AX95" s="25"/>
      <c r="AY95" s="25">
        <f t="shared" si="29"/>
        <v>7099980.5500000007</v>
      </c>
    </row>
    <row r="96" spans="1:67" ht="12.25" customHeight="1">
      <c r="A96" s="297" t="s">
        <v>334</v>
      </c>
      <c r="C96" s="25">
        <f>C91*C13%</f>
        <v>7903.59</v>
      </c>
      <c r="D96" s="25">
        <f>D91*D13%</f>
        <v>2770.9410000000003</v>
      </c>
      <c r="E96" s="25">
        <f>E91*E13%</f>
        <v>0</v>
      </c>
      <c r="F96" s="25">
        <f>F91*F13%</f>
        <v>87502.184999999998</v>
      </c>
      <c r="G96" s="25">
        <f>G91*G13%</f>
        <v>0</v>
      </c>
      <c r="H96" s="25">
        <f t="shared" ref="H96:AO96" si="32">H91*H13%</f>
        <v>0</v>
      </c>
      <c r="I96" s="25">
        <f t="shared" si="32"/>
        <v>0</v>
      </c>
      <c r="J96" s="25">
        <f t="shared" si="32"/>
        <v>0</v>
      </c>
      <c r="K96" s="25">
        <f t="shared" si="32"/>
        <v>0</v>
      </c>
      <c r="L96" s="25">
        <f t="shared" si="32"/>
        <v>0</v>
      </c>
      <c r="M96" s="25">
        <f t="shared" si="32"/>
        <v>0</v>
      </c>
      <c r="N96" s="25">
        <f t="shared" si="32"/>
        <v>0</v>
      </c>
      <c r="O96" s="25">
        <f t="shared" si="32"/>
        <v>0</v>
      </c>
      <c r="P96" s="25">
        <f t="shared" si="32"/>
        <v>0</v>
      </c>
      <c r="Q96" s="25">
        <f t="shared" si="32"/>
        <v>0</v>
      </c>
      <c r="R96" s="25">
        <f t="shared" si="32"/>
        <v>0</v>
      </c>
      <c r="S96" s="25">
        <f t="shared" si="32"/>
        <v>703531.95</v>
      </c>
      <c r="T96" s="25">
        <f t="shared" si="32"/>
        <v>1307439.3149999999</v>
      </c>
      <c r="U96" s="25">
        <f t="shared" si="32"/>
        <v>92891.894</v>
      </c>
      <c r="V96" s="25">
        <f t="shared" si="32"/>
        <v>22843.952000000001</v>
      </c>
      <c r="W96" s="25">
        <f t="shared" si="32"/>
        <v>0</v>
      </c>
      <c r="X96" s="25">
        <f t="shared" si="32"/>
        <v>0</v>
      </c>
      <c r="Y96" s="25">
        <f t="shared" si="32"/>
        <v>0</v>
      </c>
      <c r="Z96" s="25">
        <f>Z91*Z13%</f>
        <v>1351376.9360000002</v>
      </c>
      <c r="AA96" s="25">
        <f>AA91*AA13%</f>
        <v>110564.73</v>
      </c>
      <c r="AB96" s="25">
        <f>AB91*AB13%</f>
        <v>403249.21600000001</v>
      </c>
      <c r="AC96" s="25">
        <f>AC91*AC13%</f>
        <v>0</v>
      </c>
      <c r="AD96" s="25">
        <f t="shared" si="32"/>
        <v>0</v>
      </c>
      <c r="AE96" s="25">
        <f t="shared" si="32"/>
        <v>14164.754999999999</v>
      </c>
      <c r="AF96" s="25">
        <f t="shared" si="32"/>
        <v>17465.684999999998</v>
      </c>
      <c r="AG96" s="25">
        <f t="shared" si="32"/>
        <v>0</v>
      </c>
      <c r="AH96" s="25">
        <f t="shared" si="32"/>
        <v>0</v>
      </c>
      <c r="AI96" s="25">
        <f t="shared" si="32"/>
        <v>0</v>
      </c>
      <c r="AJ96" s="25">
        <f t="shared" si="32"/>
        <v>0</v>
      </c>
      <c r="AK96" s="25">
        <f t="shared" si="32"/>
        <v>0</v>
      </c>
      <c r="AL96" s="25">
        <f t="shared" si="32"/>
        <v>0</v>
      </c>
      <c r="AM96" s="25">
        <f t="shared" si="32"/>
        <v>0</v>
      </c>
      <c r="AN96" s="25">
        <f t="shared" si="32"/>
        <v>0</v>
      </c>
      <c r="AO96" s="25">
        <f t="shared" si="32"/>
        <v>0</v>
      </c>
      <c r="AP96" s="25">
        <f>AP91*AP13%</f>
        <v>0</v>
      </c>
      <c r="AQ96" s="25">
        <f>AQ91*AQ13%</f>
        <v>0</v>
      </c>
      <c r="AR96" s="25">
        <f t="shared" ref="AR96:AW96" si="33">AR91*AR13%</f>
        <v>9455.3520000000008</v>
      </c>
      <c r="AS96" s="25">
        <f t="shared" si="33"/>
        <v>0</v>
      </c>
      <c r="AT96" s="25">
        <f t="shared" si="33"/>
        <v>68813.824000000008</v>
      </c>
      <c r="AU96" s="25">
        <f t="shared" si="33"/>
        <v>0</v>
      </c>
      <c r="AV96" s="25">
        <f t="shared" si="33"/>
        <v>0</v>
      </c>
      <c r="AW96" s="25">
        <f t="shared" si="33"/>
        <v>0</v>
      </c>
      <c r="AX96" s="25"/>
      <c r="AY96" s="25">
        <f t="shared" si="29"/>
        <v>4199974.3249999993</v>
      </c>
    </row>
    <row r="97" spans="1:68" ht="12.25" customHeight="1">
      <c r="A97" s="297" t="s">
        <v>335</v>
      </c>
      <c r="C97" s="25">
        <f>C91*C14%</f>
        <v>0</v>
      </c>
      <c r="D97" s="25">
        <f>D91*D14%</f>
        <v>0</v>
      </c>
      <c r="E97" s="25">
        <f>E91*E14%</f>
        <v>0</v>
      </c>
      <c r="F97" s="25">
        <f>F91*F14%</f>
        <v>845854.45499999996</v>
      </c>
      <c r="G97" s="25">
        <f>G91*G14%</f>
        <v>0</v>
      </c>
      <c r="H97" s="25">
        <f t="shared" ref="H97:AO97" si="34">H91*H14%</f>
        <v>0</v>
      </c>
      <c r="I97" s="25">
        <f t="shared" si="34"/>
        <v>0</v>
      </c>
      <c r="J97" s="25">
        <f t="shared" si="34"/>
        <v>0</v>
      </c>
      <c r="K97" s="25">
        <f t="shared" si="34"/>
        <v>0</v>
      </c>
      <c r="L97" s="25">
        <f t="shared" si="34"/>
        <v>0</v>
      </c>
      <c r="M97" s="25">
        <f t="shared" si="34"/>
        <v>0</v>
      </c>
      <c r="N97" s="25">
        <f t="shared" si="34"/>
        <v>29790</v>
      </c>
      <c r="O97" s="25">
        <f t="shared" si="34"/>
        <v>30536.699999999997</v>
      </c>
      <c r="P97" s="25">
        <f t="shared" si="34"/>
        <v>6465.52</v>
      </c>
      <c r="Q97" s="25">
        <f t="shared" si="34"/>
        <v>231708.24</v>
      </c>
      <c r="R97" s="25">
        <f t="shared" si="34"/>
        <v>0</v>
      </c>
      <c r="S97" s="25">
        <f t="shared" si="34"/>
        <v>1153792.398</v>
      </c>
      <c r="T97" s="25">
        <f t="shared" si="34"/>
        <v>4910160.9829999991</v>
      </c>
      <c r="U97" s="25">
        <f t="shared" si="34"/>
        <v>308966.51699999999</v>
      </c>
      <c r="V97" s="25">
        <f t="shared" si="34"/>
        <v>0</v>
      </c>
      <c r="W97" s="25">
        <f t="shared" si="34"/>
        <v>0</v>
      </c>
      <c r="X97" s="25">
        <f t="shared" si="34"/>
        <v>0</v>
      </c>
      <c r="Y97" s="25">
        <f t="shared" si="34"/>
        <v>0</v>
      </c>
      <c r="Z97" s="25">
        <f>Z91*Z14%</f>
        <v>1195448.828</v>
      </c>
      <c r="AA97" s="25">
        <f>AA91*AA14%</f>
        <v>0</v>
      </c>
      <c r="AB97" s="25">
        <f>AB91*AB14%</f>
        <v>0</v>
      </c>
      <c r="AC97" s="25">
        <f>AC91*AC14%</f>
        <v>0</v>
      </c>
      <c r="AD97" s="25">
        <f t="shared" si="34"/>
        <v>0</v>
      </c>
      <c r="AE97" s="25">
        <f t="shared" si="34"/>
        <v>344675.70500000002</v>
      </c>
      <c r="AF97" s="25">
        <f t="shared" si="34"/>
        <v>153698.02800000002</v>
      </c>
      <c r="AG97" s="25">
        <f t="shared" si="34"/>
        <v>0</v>
      </c>
      <c r="AH97" s="25">
        <f t="shared" si="34"/>
        <v>0</v>
      </c>
      <c r="AI97" s="25">
        <f t="shared" si="34"/>
        <v>0</v>
      </c>
      <c r="AJ97" s="25">
        <f t="shared" si="34"/>
        <v>0</v>
      </c>
      <c r="AK97" s="25">
        <f t="shared" si="34"/>
        <v>0</v>
      </c>
      <c r="AL97" s="25">
        <f t="shared" si="34"/>
        <v>0</v>
      </c>
      <c r="AM97" s="25">
        <f t="shared" si="34"/>
        <v>0</v>
      </c>
      <c r="AN97" s="25">
        <f t="shared" si="34"/>
        <v>0</v>
      </c>
      <c r="AO97" s="25">
        <f t="shared" si="34"/>
        <v>0</v>
      </c>
      <c r="AP97" s="25">
        <f>AP91*AP14%</f>
        <v>0</v>
      </c>
      <c r="AQ97" s="25">
        <f>AQ91*AQ14%</f>
        <v>0</v>
      </c>
      <c r="AR97" s="25">
        <f t="shared" ref="AR97:AW97" si="35">AR91*AR14%</f>
        <v>0</v>
      </c>
      <c r="AS97" s="25">
        <f t="shared" si="35"/>
        <v>0</v>
      </c>
      <c r="AT97" s="25">
        <f t="shared" si="35"/>
        <v>0</v>
      </c>
      <c r="AU97" s="25">
        <f t="shared" si="35"/>
        <v>0</v>
      </c>
      <c r="AV97" s="25">
        <f t="shared" si="35"/>
        <v>0</v>
      </c>
      <c r="AW97" s="25">
        <f t="shared" si="35"/>
        <v>53962.656000000003</v>
      </c>
      <c r="AX97" s="25"/>
      <c r="AY97" s="25">
        <f t="shared" si="29"/>
        <v>9265060.0299999993</v>
      </c>
    </row>
    <row r="98" spans="1:68" ht="12.25" customHeight="1">
      <c r="A98" s="297" t="s">
        <v>336</v>
      </c>
      <c r="C98" s="25">
        <f>C91*C15%</f>
        <v>0</v>
      </c>
      <c r="D98" s="25">
        <f>D91*D15%</f>
        <v>0</v>
      </c>
      <c r="E98" s="25">
        <f>E91*E15%</f>
        <v>3384593</v>
      </c>
      <c r="F98" s="25">
        <f>F91*F15%</f>
        <v>268340.03399999999</v>
      </c>
      <c r="G98" s="25">
        <f>G91*G15%</f>
        <v>295372</v>
      </c>
      <c r="H98" s="25">
        <f t="shared" ref="H98:AO98" si="36">H91*H15%</f>
        <v>0</v>
      </c>
      <c r="I98" s="25">
        <f t="shared" si="36"/>
        <v>0</v>
      </c>
      <c r="J98" s="25">
        <f t="shared" si="36"/>
        <v>556938</v>
      </c>
      <c r="K98" s="25">
        <f t="shared" si="36"/>
        <v>100873.5</v>
      </c>
      <c r="L98" s="25">
        <f t="shared" si="36"/>
        <v>0</v>
      </c>
      <c r="M98" s="25">
        <f t="shared" si="36"/>
        <v>58671</v>
      </c>
      <c r="N98" s="25">
        <f t="shared" si="36"/>
        <v>0</v>
      </c>
      <c r="O98" s="25">
        <f t="shared" si="36"/>
        <v>0</v>
      </c>
      <c r="P98" s="25">
        <f t="shared" si="36"/>
        <v>0</v>
      </c>
      <c r="Q98" s="25">
        <f t="shared" si="36"/>
        <v>0</v>
      </c>
      <c r="R98" s="25">
        <f t="shared" si="36"/>
        <v>0</v>
      </c>
      <c r="S98" s="25">
        <f t="shared" si="36"/>
        <v>0</v>
      </c>
      <c r="T98" s="25">
        <f t="shared" si="36"/>
        <v>0</v>
      </c>
      <c r="U98" s="25">
        <f t="shared" si="36"/>
        <v>0</v>
      </c>
      <c r="V98" s="25">
        <f t="shared" si="36"/>
        <v>1404903.0480000002</v>
      </c>
      <c r="W98" s="25">
        <f t="shared" si="36"/>
        <v>12158105</v>
      </c>
      <c r="X98" s="25">
        <f t="shared" si="36"/>
        <v>0</v>
      </c>
      <c r="Y98" s="25">
        <f t="shared" si="36"/>
        <v>0</v>
      </c>
      <c r="Z98" s="25">
        <f>Z91*Z15%</f>
        <v>0</v>
      </c>
      <c r="AA98" s="25">
        <f>AA91*AA15%</f>
        <v>0</v>
      </c>
      <c r="AB98" s="25">
        <f>AB91*AB15%</f>
        <v>2041449.156</v>
      </c>
      <c r="AC98" s="25">
        <f>AC91*AC15%</f>
        <v>0</v>
      </c>
      <c r="AD98" s="25">
        <f t="shared" si="36"/>
        <v>2214603</v>
      </c>
      <c r="AE98" s="25">
        <f t="shared" si="36"/>
        <v>60436.288</v>
      </c>
      <c r="AF98" s="25">
        <f t="shared" si="36"/>
        <v>26780.717000000001</v>
      </c>
      <c r="AG98" s="25">
        <f t="shared" si="36"/>
        <v>1665352</v>
      </c>
      <c r="AH98" s="25">
        <f t="shared" si="36"/>
        <v>3383.0639999999999</v>
      </c>
      <c r="AI98" s="25">
        <f t="shared" si="36"/>
        <v>0</v>
      </c>
      <c r="AJ98" s="25">
        <f t="shared" si="36"/>
        <v>0</v>
      </c>
      <c r="AK98" s="25">
        <f t="shared" si="36"/>
        <v>0</v>
      </c>
      <c r="AL98" s="25">
        <f t="shared" si="36"/>
        <v>191963</v>
      </c>
      <c r="AM98" s="25">
        <f t="shared" si="36"/>
        <v>78448.612000000008</v>
      </c>
      <c r="AN98" s="25">
        <f t="shared" si="36"/>
        <v>17567.3</v>
      </c>
      <c r="AO98" s="25">
        <f t="shared" si="36"/>
        <v>14363.328000000001</v>
      </c>
      <c r="AP98" s="25">
        <f>AP91*AP15%</f>
        <v>0</v>
      </c>
      <c r="AQ98" s="25">
        <f>AQ91*AQ15%</f>
        <v>0</v>
      </c>
      <c r="AR98" s="25">
        <f t="shared" ref="AR98:AV98" si="37">AR91*AR15%</f>
        <v>699696.04800000007</v>
      </c>
      <c r="AS98" s="25">
        <f t="shared" si="37"/>
        <v>720714.73499999999</v>
      </c>
      <c r="AT98" s="25">
        <f t="shared" si="37"/>
        <v>352164.864</v>
      </c>
      <c r="AU98" s="25">
        <f t="shared" si="37"/>
        <v>0</v>
      </c>
      <c r="AV98" s="25">
        <f t="shared" si="37"/>
        <v>0</v>
      </c>
      <c r="AW98" s="25">
        <f>AW91*AW15%</f>
        <v>305788.38400000002</v>
      </c>
      <c r="AX98" s="25"/>
      <c r="AY98" s="25">
        <f t="shared" si="29"/>
        <v>26620506.078000002</v>
      </c>
    </row>
    <row r="99" spans="1:68" ht="12.25" customHeight="1">
      <c r="A99" s="297" t="s">
        <v>337</v>
      </c>
      <c r="C99" s="25">
        <f>SUM(C93:C98)</f>
        <v>3955746.794999999</v>
      </c>
      <c r="D99" s="25">
        <f t="shared" ref="D99:AW99" si="38">SUM(D93:D98)</f>
        <v>923647.00000000012</v>
      </c>
      <c r="E99" s="25">
        <f t="shared" si="38"/>
        <v>3384593</v>
      </c>
      <c r="F99" s="25">
        <f t="shared" si="38"/>
        <v>5833479</v>
      </c>
      <c r="G99" s="25">
        <f t="shared" si="38"/>
        <v>295372</v>
      </c>
      <c r="H99" s="25">
        <f t="shared" si="38"/>
        <v>771821</v>
      </c>
      <c r="I99" s="25">
        <f t="shared" si="38"/>
        <v>1169231</v>
      </c>
      <c r="J99" s="25">
        <f t="shared" si="38"/>
        <v>556938</v>
      </c>
      <c r="K99" s="25">
        <f t="shared" si="38"/>
        <v>1008735</v>
      </c>
      <c r="L99" s="25">
        <f t="shared" si="38"/>
        <v>2547211</v>
      </c>
      <c r="M99" s="25">
        <f t="shared" si="38"/>
        <v>234684</v>
      </c>
      <c r="N99" s="25">
        <f t="shared" si="38"/>
        <v>595800</v>
      </c>
      <c r="O99" s="25">
        <f t="shared" si="38"/>
        <v>508945.00000000006</v>
      </c>
      <c r="P99" s="25">
        <f t="shared" si="38"/>
        <v>80819</v>
      </c>
      <c r="Q99" s="25">
        <f t="shared" si="38"/>
        <v>2574536</v>
      </c>
      <c r="R99" s="25">
        <f t="shared" si="38"/>
        <v>0</v>
      </c>
      <c r="S99" s="25">
        <f t="shared" si="38"/>
        <v>9380426</v>
      </c>
      <c r="T99" s="25">
        <f t="shared" si="38"/>
        <v>29054207</v>
      </c>
      <c r="U99" s="25">
        <f t="shared" si="38"/>
        <v>2019389</v>
      </c>
      <c r="V99" s="25">
        <f t="shared" si="38"/>
        <v>1427747.0000000002</v>
      </c>
      <c r="W99" s="25">
        <f t="shared" si="38"/>
        <v>12158105</v>
      </c>
      <c r="X99" s="25">
        <f t="shared" si="38"/>
        <v>1279113</v>
      </c>
      <c r="Y99" s="25">
        <f t="shared" si="38"/>
        <v>315218</v>
      </c>
      <c r="Z99" s="25">
        <f>SUM(Z93:Z98)</f>
        <v>51976035.999999993</v>
      </c>
      <c r="AA99" s="25">
        <f>SUM(AA93:AA98)</f>
        <v>3685490.9999999995</v>
      </c>
      <c r="AB99" s="25">
        <f>SUM(AB93:AB98)</f>
        <v>12601537.999999998</v>
      </c>
      <c r="AC99" s="25">
        <f>SUM(AC93:AC98)</f>
        <v>18025</v>
      </c>
      <c r="AD99" s="25">
        <f t="shared" si="38"/>
        <v>2214603</v>
      </c>
      <c r="AE99" s="25">
        <f t="shared" si="38"/>
        <v>944317</v>
      </c>
      <c r="AF99" s="25">
        <f t="shared" si="38"/>
        <v>1165543.379</v>
      </c>
      <c r="AG99" s="25">
        <f t="shared" si="38"/>
        <v>1665352</v>
      </c>
      <c r="AH99" s="25">
        <f t="shared" si="38"/>
        <v>422883</v>
      </c>
      <c r="AI99" s="25">
        <f t="shared" si="38"/>
        <v>209567</v>
      </c>
      <c r="AJ99" s="25">
        <f t="shared" si="38"/>
        <v>710650.94100000011</v>
      </c>
      <c r="AK99" s="25">
        <f t="shared" si="38"/>
        <v>155438</v>
      </c>
      <c r="AL99" s="25">
        <f t="shared" si="38"/>
        <v>191963</v>
      </c>
      <c r="AM99" s="25">
        <f t="shared" si="38"/>
        <v>3565846</v>
      </c>
      <c r="AN99" s="25">
        <f t="shared" si="38"/>
        <v>351345.99999999994</v>
      </c>
      <c r="AO99" s="25">
        <f t="shared" si="38"/>
        <v>21374</v>
      </c>
      <c r="AP99" s="25">
        <f>SUM(AP93:AP98)</f>
        <v>57343</v>
      </c>
      <c r="AQ99" s="25">
        <f>SUM(AQ93:AQ98)</f>
        <v>201354</v>
      </c>
      <c r="AR99" s="25">
        <f t="shared" si="38"/>
        <v>9464807.352</v>
      </c>
      <c r="AS99" s="25">
        <f t="shared" si="38"/>
        <v>6153795.0449999999</v>
      </c>
      <c r="AT99" s="25">
        <f t="shared" si="38"/>
        <v>4051919.872</v>
      </c>
      <c r="AU99" s="25">
        <f t="shared" si="38"/>
        <v>2880684</v>
      </c>
      <c r="AV99" s="25">
        <f t="shared" si="38"/>
        <v>420423</v>
      </c>
      <c r="AW99" s="25">
        <f t="shared" si="38"/>
        <v>2250692.4439999997</v>
      </c>
      <c r="AX99" s="25"/>
      <c r="AY99" s="25">
        <f>SUM(AY93:AY98)</f>
        <v>185456754.82800001</v>
      </c>
    </row>
    <row r="100" spans="1:68" s="284" customFormat="1" ht="12.25" customHeight="1">
      <c r="A100" s="305"/>
      <c r="C100" s="164">
        <f>+C99-C91</f>
        <v>3951.7949999989942</v>
      </c>
      <c r="D100" s="164">
        <f t="shared" ref="D100:AW100" si="39">+D99-D91</f>
        <v>0</v>
      </c>
      <c r="E100" s="164">
        <f t="shared" si="39"/>
        <v>0</v>
      </c>
      <c r="F100" s="164">
        <f t="shared" si="39"/>
        <v>0</v>
      </c>
      <c r="G100" s="164">
        <f t="shared" si="39"/>
        <v>0</v>
      </c>
      <c r="H100" s="164">
        <f t="shared" si="39"/>
        <v>0</v>
      </c>
      <c r="I100" s="164">
        <f t="shared" si="39"/>
        <v>0</v>
      </c>
      <c r="J100" s="164">
        <f t="shared" si="39"/>
        <v>0</v>
      </c>
      <c r="K100" s="164">
        <f t="shared" si="39"/>
        <v>0</v>
      </c>
      <c r="L100" s="164">
        <f t="shared" si="39"/>
        <v>0</v>
      </c>
      <c r="M100" s="164">
        <f t="shared" si="39"/>
        <v>0</v>
      </c>
      <c r="N100" s="164">
        <f t="shared" si="39"/>
        <v>0</v>
      </c>
      <c r="O100" s="164">
        <f t="shared" si="39"/>
        <v>0</v>
      </c>
      <c r="P100" s="164">
        <f t="shared" si="39"/>
        <v>0</v>
      </c>
      <c r="Q100" s="164">
        <f t="shared" si="39"/>
        <v>0</v>
      </c>
      <c r="R100" s="164">
        <f t="shared" si="39"/>
        <v>0</v>
      </c>
      <c r="S100" s="164">
        <f t="shared" si="39"/>
        <v>0</v>
      </c>
      <c r="T100" s="164">
        <f t="shared" si="39"/>
        <v>0</v>
      </c>
      <c r="U100" s="164">
        <f t="shared" si="39"/>
        <v>0</v>
      </c>
      <c r="V100" s="164">
        <f t="shared" si="39"/>
        <v>0</v>
      </c>
      <c r="W100" s="164">
        <f t="shared" si="39"/>
        <v>0</v>
      </c>
      <c r="X100" s="164">
        <f t="shared" si="39"/>
        <v>0</v>
      </c>
      <c r="Y100" s="164">
        <f t="shared" si="39"/>
        <v>0</v>
      </c>
      <c r="Z100" s="164">
        <f>+Z99-Z91</f>
        <v>0</v>
      </c>
      <c r="AA100" s="164">
        <f>+AA99-AA91</f>
        <v>0</v>
      </c>
      <c r="AB100" s="164">
        <f>+AB99-AB91</f>
        <v>0</v>
      </c>
      <c r="AC100" s="164">
        <f>+AC99-AC91</f>
        <v>0</v>
      </c>
      <c r="AD100" s="164">
        <f t="shared" si="39"/>
        <v>0</v>
      </c>
      <c r="AE100" s="164">
        <f>+AE99-AE91</f>
        <v>0</v>
      </c>
      <c r="AF100" s="164">
        <f t="shared" si="39"/>
        <v>1164.3789999999572</v>
      </c>
      <c r="AG100" s="164">
        <f t="shared" si="39"/>
        <v>0</v>
      </c>
      <c r="AH100" s="164">
        <f t="shared" si="39"/>
        <v>0</v>
      </c>
      <c r="AI100" s="164">
        <f t="shared" si="39"/>
        <v>0</v>
      </c>
      <c r="AJ100" s="164">
        <f t="shared" si="39"/>
        <v>709.94100000010803</v>
      </c>
      <c r="AK100" s="164">
        <f t="shared" si="39"/>
        <v>0</v>
      </c>
      <c r="AL100" s="164">
        <f t="shared" si="39"/>
        <v>0</v>
      </c>
      <c r="AM100" s="164">
        <f t="shared" si="39"/>
        <v>0</v>
      </c>
      <c r="AN100" s="164">
        <f t="shared" si="39"/>
        <v>0</v>
      </c>
      <c r="AO100" s="164">
        <f t="shared" si="39"/>
        <v>0</v>
      </c>
      <c r="AP100" s="164">
        <f>+AP99-AP91</f>
        <v>0</v>
      </c>
      <c r="AQ100" s="164">
        <f>+AQ99-AQ91</f>
        <v>0</v>
      </c>
      <c r="AR100" s="164">
        <f t="shared" si="39"/>
        <v>9455.3519999999553</v>
      </c>
      <c r="AS100" s="164">
        <f t="shared" si="39"/>
        <v>-6159.9550000000745</v>
      </c>
      <c r="AT100" s="164">
        <f t="shared" si="39"/>
        <v>4047.8719999999739</v>
      </c>
      <c r="AU100" s="164">
        <f t="shared" si="39"/>
        <v>0</v>
      </c>
      <c r="AV100" s="164">
        <f t="shared" si="39"/>
        <v>0</v>
      </c>
      <c r="AW100" s="164">
        <f t="shared" si="39"/>
        <v>2248.4439999996684</v>
      </c>
      <c r="AX100" s="164"/>
      <c r="AY100" s="164">
        <f>+AY99-AY91</f>
        <v>15417.82800000906</v>
      </c>
      <c r="AZ100" s="403"/>
      <c r="BA100" s="403"/>
      <c r="BB100" s="403"/>
      <c r="BC100" s="403"/>
      <c r="BD100" s="403"/>
      <c r="BE100" s="403"/>
      <c r="BF100" s="403"/>
      <c r="BG100" s="403"/>
      <c r="BH100" s="403"/>
      <c r="BI100" s="403"/>
      <c r="BJ100" s="403"/>
      <c r="BK100" s="403"/>
      <c r="BL100" s="403"/>
      <c r="BM100" s="403"/>
      <c r="BN100" s="403"/>
      <c r="BO100" s="403"/>
    </row>
    <row r="101" spans="1:68" ht="12.25" customHeight="1" thickBot="1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  <c r="R101" s="310"/>
      <c r="S101" s="310"/>
      <c r="T101" s="310"/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  <c r="AI101" s="310"/>
      <c r="AJ101" s="310"/>
      <c r="AK101" s="310"/>
      <c r="AL101" s="310"/>
      <c r="AM101" s="310"/>
      <c r="AN101" s="310"/>
      <c r="AO101" s="310"/>
      <c r="AP101" s="310"/>
      <c r="AQ101" s="310"/>
      <c r="AR101" s="310"/>
      <c r="AS101" s="310"/>
      <c r="AT101" s="310"/>
      <c r="AU101" s="310"/>
      <c r="AV101" s="310"/>
      <c r="AW101" s="310"/>
      <c r="AX101" s="310"/>
      <c r="AY101" s="310"/>
    </row>
    <row r="102" spans="1:68" ht="12.25" customHeight="1">
      <c r="A102" s="296" t="s">
        <v>392</v>
      </c>
    </row>
    <row r="103" spans="1:68" ht="12.25" customHeight="1">
      <c r="A103" s="297" t="s">
        <v>338</v>
      </c>
      <c r="C103" s="25">
        <f>+C91*C18%</f>
        <v>2414546.7450000001</v>
      </c>
      <c r="D103" s="25">
        <f>+D91*D18%</f>
        <v>653018.42900000012</v>
      </c>
      <c r="E103" s="25">
        <f>+E91*E18%</f>
        <v>3384593</v>
      </c>
      <c r="F103" s="25">
        <f>+F91*F18%</f>
        <v>3937598.3250000002</v>
      </c>
      <c r="G103" s="25">
        <f>+G91*G18%</f>
        <v>295372</v>
      </c>
      <c r="H103" s="25">
        <f t="shared" ref="H103:AO103" si="40">+H91*H18%</f>
        <v>521750.99599999993</v>
      </c>
      <c r="I103" s="25">
        <f t="shared" si="40"/>
        <v>931877.10700000008</v>
      </c>
      <c r="J103" s="25">
        <f t="shared" si="40"/>
        <v>556938</v>
      </c>
      <c r="K103" s="25">
        <f t="shared" si="40"/>
        <v>1008735</v>
      </c>
      <c r="L103" s="25">
        <f t="shared" si="40"/>
        <v>1273605.5</v>
      </c>
      <c r="M103" s="25">
        <f t="shared" si="40"/>
        <v>234684</v>
      </c>
      <c r="N103" s="25">
        <f t="shared" si="40"/>
        <v>321732</v>
      </c>
      <c r="O103" s="25">
        <f t="shared" si="40"/>
        <v>361350.94999999995</v>
      </c>
      <c r="P103" s="25">
        <f t="shared" si="40"/>
        <v>70312.53</v>
      </c>
      <c r="Q103" s="25">
        <f t="shared" si="40"/>
        <v>2574536</v>
      </c>
      <c r="R103" s="25">
        <f t="shared" si="40"/>
        <v>0</v>
      </c>
      <c r="S103" s="25">
        <f t="shared" si="40"/>
        <v>5215516.8560000006</v>
      </c>
      <c r="T103" s="25">
        <f t="shared" si="40"/>
        <v>20279836.485999998</v>
      </c>
      <c r="U103" s="25">
        <f t="shared" si="40"/>
        <v>1704364.3160000001</v>
      </c>
      <c r="V103" s="25">
        <f t="shared" si="40"/>
        <v>1404903.0480000002</v>
      </c>
      <c r="W103" s="25">
        <f t="shared" si="40"/>
        <v>12158105</v>
      </c>
      <c r="X103" s="25">
        <f t="shared" si="40"/>
        <v>1279113</v>
      </c>
      <c r="Y103" s="25">
        <f t="shared" si="40"/>
        <v>315218</v>
      </c>
      <c r="Z103" s="25">
        <f>+Z91*Z18%</f>
        <v>36071368.984000005</v>
      </c>
      <c r="AA103" s="25">
        <f>+AA91*AA18%</f>
        <v>3320627.3909999998</v>
      </c>
      <c r="AB103" s="25">
        <f>+AB91*AB18%</f>
        <v>12601538</v>
      </c>
      <c r="AC103" s="25">
        <f>+AC91*AC18%</f>
        <v>16384.725000000002</v>
      </c>
      <c r="AD103" s="25">
        <f t="shared" si="40"/>
        <v>2214603</v>
      </c>
      <c r="AE103" s="25">
        <f t="shared" si="40"/>
        <v>944317</v>
      </c>
      <c r="AF103" s="25">
        <f t="shared" si="40"/>
        <v>756846.35</v>
      </c>
      <c r="AG103" s="25">
        <f t="shared" si="40"/>
        <v>1665352</v>
      </c>
      <c r="AH103" s="25">
        <f t="shared" si="40"/>
        <v>353530.18799999997</v>
      </c>
      <c r="AI103" s="25">
        <f t="shared" si="40"/>
        <v>169330.136</v>
      </c>
      <c r="AJ103" s="25">
        <f t="shared" si="40"/>
        <v>467851.11900000001</v>
      </c>
      <c r="AK103" s="25">
        <f t="shared" si="40"/>
        <v>139117.01</v>
      </c>
      <c r="AL103" s="25">
        <f t="shared" si="40"/>
        <v>191963</v>
      </c>
      <c r="AM103" s="25">
        <f t="shared" si="40"/>
        <v>3565846</v>
      </c>
      <c r="AN103" s="25">
        <f t="shared" si="40"/>
        <v>266671.614</v>
      </c>
      <c r="AO103" s="25">
        <f t="shared" si="40"/>
        <v>21374</v>
      </c>
      <c r="AP103" s="25">
        <f>+AP91*AP18%</f>
        <v>51780.728999999999</v>
      </c>
      <c r="AQ103" s="25">
        <f>+AQ91*AQ18%</f>
        <v>152424.978</v>
      </c>
      <c r="AR103" s="25">
        <f t="shared" ref="AR103:AW103" si="41">+AR91*AR18%</f>
        <v>8330165.1119999988</v>
      </c>
      <c r="AS103" s="25">
        <f t="shared" si="41"/>
        <v>5642518.7799999993</v>
      </c>
      <c r="AT103" s="25">
        <f t="shared" si="41"/>
        <v>3804999.6799999997</v>
      </c>
      <c r="AU103" s="25">
        <f t="shared" si="41"/>
        <v>2880684</v>
      </c>
      <c r="AV103" s="25">
        <f t="shared" si="41"/>
        <v>358200.39600000001</v>
      </c>
      <c r="AW103" s="25">
        <f t="shared" si="41"/>
        <v>2064071.5919999999</v>
      </c>
      <c r="AY103" s="25">
        <f>SUM(C103:AW103)</f>
        <v>146949273.072</v>
      </c>
    </row>
    <row r="104" spans="1:68" ht="12.25" customHeight="1">
      <c r="A104" s="297" t="s">
        <v>339</v>
      </c>
      <c r="C104" s="25">
        <f>+C91*C19%</f>
        <v>1537248.2550000001</v>
      </c>
      <c r="D104" s="25">
        <f>+D91*D19%</f>
        <v>270628.571</v>
      </c>
      <c r="E104" s="25">
        <f>+E91*E19%</f>
        <v>0</v>
      </c>
      <c r="F104" s="25">
        <f>+F91*F19%</f>
        <v>1895880.675</v>
      </c>
      <c r="G104" s="25">
        <f>+G91*G19%</f>
        <v>0</v>
      </c>
      <c r="H104" s="25">
        <f t="shared" ref="H104:AO104" si="42">+H91*H19%</f>
        <v>250070.00400000002</v>
      </c>
      <c r="I104" s="25">
        <f t="shared" si="42"/>
        <v>237353.89300000001</v>
      </c>
      <c r="J104" s="25">
        <f t="shared" si="42"/>
        <v>0</v>
      </c>
      <c r="K104" s="25">
        <f t="shared" si="42"/>
        <v>0</v>
      </c>
      <c r="L104" s="25">
        <f t="shared" si="42"/>
        <v>1273605.5</v>
      </c>
      <c r="M104" s="25">
        <f t="shared" si="42"/>
        <v>0</v>
      </c>
      <c r="N104" s="25">
        <f t="shared" si="42"/>
        <v>274068</v>
      </c>
      <c r="O104" s="25">
        <f t="shared" si="42"/>
        <v>147594.04999999999</v>
      </c>
      <c r="P104" s="25">
        <f t="shared" si="42"/>
        <v>10506.470000000001</v>
      </c>
      <c r="Q104" s="25">
        <f t="shared" si="42"/>
        <v>0</v>
      </c>
      <c r="R104" s="25">
        <f t="shared" si="42"/>
        <v>0</v>
      </c>
      <c r="S104" s="25">
        <f t="shared" si="42"/>
        <v>4164909.1439999999</v>
      </c>
      <c r="T104" s="25">
        <f t="shared" si="42"/>
        <v>8774370.5140000004</v>
      </c>
      <c r="U104" s="25">
        <f t="shared" si="42"/>
        <v>315024.68400000001</v>
      </c>
      <c r="V104" s="25">
        <f t="shared" si="42"/>
        <v>22843.952000000001</v>
      </c>
      <c r="W104" s="25">
        <f t="shared" si="42"/>
        <v>0</v>
      </c>
      <c r="X104" s="25">
        <f t="shared" si="42"/>
        <v>0</v>
      </c>
      <c r="Y104" s="25">
        <f t="shared" si="42"/>
        <v>0</v>
      </c>
      <c r="Z104" s="25">
        <f>+Z91*Z19%</f>
        <v>15904667.015999999</v>
      </c>
      <c r="AA104" s="25">
        <f>+AA91*AA19%</f>
        <v>364863.609</v>
      </c>
      <c r="AB104" s="25">
        <f>+AB91*AB19%</f>
        <v>0</v>
      </c>
      <c r="AC104" s="25">
        <f>+AC91*AC19%</f>
        <v>1640.2749999999999</v>
      </c>
      <c r="AD104" s="25">
        <f t="shared" si="42"/>
        <v>0</v>
      </c>
      <c r="AE104" s="25">
        <f t="shared" si="42"/>
        <v>0</v>
      </c>
      <c r="AF104" s="25">
        <f t="shared" si="42"/>
        <v>407532.64999999997</v>
      </c>
      <c r="AG104" s="25">
        <f t="shared" si="42"/>
        <v>0</v>
      </c>
      <c r="AH104" s="25">
        <f t="shared" si="42"/>
        <v>69352.811999999991</v>
      </c>
      <c r="AI104" s="25">
        <f t="shared" si="42"/>
        <v>40236.864000000001</v>
      </c>
      <c r="AJ104" s="25">
        <f t="shared" si="42"/>
        <v>242089.88100000002</v>
      </c>
      <c r="AK104" s="25">
        <f t="shared" si="42"/>
        <v>16320.99</v>
      </c>
      <c r="AL104" s="25">
        <f t="shared" si="42"/>
        <v>0</v>
      </c>
      <c r="AM104" s="25">
        <f t="shared" si="42"/>
        <v>0</v>
      </c>
      <c r="AN104" s="25">
        <f t="shared" si="42"/>
        <v>84674.386000000013</v>
      </c>
      <c r="AO104" s="25">
        <f t="shared" si="42"/>
        <v>0</v>
      </c>
      <c r="AP104" s="25">
        <f>+AP91*AP19%</f>
        <v>5562.2709999999997</v>
      </c>
      <c r="AQ104" s="25">
        <f>+AQ91*AQ19%</f>
        <v>48929.021999999997</v>
      </c>
      <c r="AR104" s="25">
        <f t="shared" ref="AR104:AW104" si="43">+AR91*AR19%</f>
        <v>1125186.888</v>
      </c>
      <c r="AS104" s="25">
        <f t="shared" si="43"/>
        <v>517436.22000000003</v>
      </c>
      <c r="AT104" s="25">
        <f t="shared" si="43"/>
        <v>242872.31999999998</v>
      </c>
      <c r="AU104" s="25">
        <f t="shared" si="43"/>
        <v>0</v>
      </c>
      <c r="AV104" s="25">
        <f t="shared" si="43"/>
        <v>62222.604000000007</v>
      </c>
      <c r="AW104" s="25">
        <f t="shared" si="43"/>
        <v>184372.40799999997</v>
      </c>
      <c r="AY104" s="25">
        <f>SUM(C104:AW104)</f>
        <v>38492063.927999988</v>
      </c>
    </row>
    <row r="105" spans="1:68" ht="12.25" customHeight="1">
      <c r="A105" s="297" t="s">
        <v>483</v>
      </c>
      <c r="C105" s="25">
        <f>SUM(C103:C104)</f>
        <v>3951795</v>
      </c>
      <c r="D105" s="25">
        <f t="shared" ref="D105:AW105" si="44">SUM(D103:D104)</f>
        <v>923647.00000000012</v>
      </c>
      <c r="E105" s="25">
        <f t="shared" si="44"/>
        <v>3384593</v>
      </c>
      <c r="F105" s="25">
        <f t="shared" si="44"/>
        <v>5833479</v>
      </c>
      <c r="G105" s="25">
        <f t="shared" si="44"/>
        <v>295372</v>
      </c>
      <c r="H105" s="25">
        <f t="shared" si="44"/>
        <v>771821</v>
      </c>
      <c r="I105" s="25">
        <f t="shared" si="44"/>
        <v>1169231</v>
      </c>
      <c r="J105" s="25">
        <f t="shared" si="44"/>
        <v>556938</v>
      </c>
      <c r="K105" s="25">
        <f t="shared" si="44"/>
        <v>1008735</v>
      </c>
      <c r="L105" s="25">
        <f t="shared" si="44"/>
        <v>2547211</v>
      </c>
      <c r="M105" s="25">
        <f t="shared" si="44"/>
        <v>234684</v>
      </c>
      <c r="N105" s="25">
        <f t="shared" si="44"/>
        <v>595800</v>
      </c>
      <c r="O105" s="25">
        <f t="shared" si="44"/>
        <v>508944.99999999994</v>
      </c>
      <c r="P105" s="25">
        <f t="shared" si="44"/>
        <v>80819</v>
      </c>
      <c r="Q105" s="25">
        <f t="shared" si="44"/>
        <v>2574536</v>
      </c>
      <c r="R105" s="25">
        <f t="shared" si="44"/>
        <v>0</v>
      </c>
      <c r="S105" s="25">
        <f t="shared" si="44"/>
        <v>9380426</v>
      </c>
      <c r="T105" s="25">
        <f t="shared" si="44"/>
        <v>29054207</v>
      </c>
      <c r="U105" s="25">
        <f t="shared" si="44"/>
        <v>2019389</v>
      </c>
      <c r="V105" s="25">
        <f t="shared" si="44"/>
        <v>1427747.0000000002</v>
      </c>
      <c r="W105" s="25">
        <f t="shared" si="44"/>
        <v>12158105</v>
      </c>
      <c r="X105" s="25">
        <f t="shared" si="44"/>
        <v>1279113</v>
      </c>
      <c r="Y105" s="25">
        <f t="shared" si="44"/>
        <v>315218</v>
      </c>
      <c r="Z105" s="25">
        <f>SUM(Z103:Z104)</f>
        <v>51976036</v>
      </c>
      <c r="AA105" s="25">
        <f>SUM(AA103:AA104)</f>
        <v>3685491</v>
      </c>
      <c r="AB105" s="25">
        <f>SUM(AB103:AB104)</f>
        <v>12601538</v>
      </c>
      <c r="AC105" s="25">
        <f>SUM(AC103:AC104)</f>
        <v>18025.000000000004</v>
      </c>
      <c r="AD105" s="25">
        <f t="shared" si="44"/>
        <v>2214603</v>
      </c>
      <c r="AE105" s="25">
        <f t="shared" si="44"/>
        <v>944317</v>
      </c>
      <c r="AF105" s="25">
        <f t="shared" si="44"/>
        <v>1164379</v>
      </c>
      <c r="AG105" s="25">
        <f t="shared" si="44"/>
        <v>1665352</v>
      </c>
      <c r="AH105" s="25">
        <f t="shared" si="44"/>
        <v>422882.99999999994</v>
      </c>
      <c r="AI105" s="25">
        <f t="shared" si="44"/>
        <v>209567</v>
      </c>
      <c r="AJ105" s="25">
        <f t="shared" si="44"/>
        <v>709941</v>
      </c>
      <c r="AK105" s="25">
        <f t="shared" si="44"/>
        <v>155438</v>
      </c>
      <c r="AL105" s="25">
        <f t="shared" si="44"/>
        <v>191963</v>
      </c>
      <c r="AM105" s="25">
        <f t="shared" si="44"/>
        <v>3565846</v>
      </c>
      <c r="AN105" s="25">
        <f t="shared" si="44"/>
        <v>351346</v>
      </c>
      <c r="AO105" s="25">
        <f t="shared" si="44"/>
        <v>21374</v>
      </c>
      <c r="AP105" s="25">
        <f>SUM(AP103:AP104)</f>
        <v>57343</v>
      </c>
      <c r="AQ105" s="25">
        <f>SUM(AQ103:AQ104)</f>
        <v>201354</v>
      </c>
      <c r="AR105" s="25">
        <f t="shared" si="44"/>
        <v>9455351.9999999981</v>
      </c>
      <c r="AS105" s="25">
        <f t="shared" si="44"/>
        <v>6159954.9999999991</v>
      </c>
      <c r="AT105" s="25">
        <f t="shared" si="44"/>
        <v>4047871.9999999995</v>
      </c>
      <c r="AU105" s="25">
        <f t="shared" si="44"/>
        <v>2880684</v>
      </c>
      <c r="AV105" s="25">
        <f t="shared" si="44"/>
        <v>420423</v>
      </c>
      <c r="AW105" s="25">
        <f t="shared" si="44"/>
        <v>2248444</v>
      </c>
      <c r="AY105" s="25">
        <f>AY103+AY104</f>
        <v>185441337</v>
      </c>
    </row>
    <row r="106" spans="1:68" s="284" customFormat="1" ht="12.25" customHeight="1">
      <c r="C106" s="164">
        <f>+C105-C91</f>
        <v>0</v>
      </c>
      <c r="D106" s="164">
        <f t="shared" ref="D106:AW106" si="45">+D105-D91</f>
        <v>0</v>
      </c>
      <c r="E106" s="164">
        <f t="shared" si="45"/>
        <v>0</v>
      </c>
      <c r="F106" s="164">
        <f t="shared" si="45"/>
        <v>0</v>
      </c>
      <c r="G106" s="164">
        <f t="shared" si="45"/>
        <v>0</v>
      </c>
      <c r="H106" s="164">
        <f t="shared" si="45"/>
        <v>0</v>
      </c>
      <c r="I106" s="164">
        <f t="shared" si="45"/>
        <v>0</v>
      </c>
      <c r="J106" s="164">
        <f t="shared" si="45"/>
        <v>0</v>
      </c>
      <c r="K106" s="164">
        <f t="shared" si="45"/>
        <v>0</v>
      </c>
      <c r="L106" s="164">
        <f t="shared" si="45"/>
        <v>0</v>
      </c>
      <c r="M106" s="164">
        <f t="shared" si="45"/>
        <v>0</v>
      </c>
      <c r="N106" s="164">
        <f t="shared" si="45"/>
        <v>0</v>
      </c>
      <c r="O106" s="164">
        <f t="shared" si="45"/>
        <v>0</v>
      </c>
      <c r="P106" s="164">
        <f t="shared" si="45"/>
        <v>0</v>
      </c>
      <c r="Q106" s="164">
        <f t="shared" si="45"/>
        <v>0</v>
      </c>
      <c r="R106" s="164">
        <f t="shared" si="45"/>
        <v>0</v>
      </c>
      <c r="S106" s="164">
        <f t="shared" si="45"/>
        <v>0</v>
      </c>
      <c r="T106" s="164">
        <f t="shared" si="45"/>
        <v>0</v>
      </c>
      <c r="U106" s="164">
        <f t="shared" si="45"/>
        <v>0</v>
      </c>
      <c r="V106" s="164">
        <f t="shared" si="45"/>
        <v>0</v>
      </c>
      <c r="W106" s="164">
        <f t="shared" si="45"/>
        <v>0</v>
      </c>
      <c r="X106" s="164">
        <f t="shared" si="45"/>
        <v>0</v>
      </c>
      <c r="Y106" s="164">
        <f t="shared" si="45"/>
        <v>0</v>
      </c>
      <c r="Z106" s="164">
        <f>+Z105-Z91</f>
        <v>0</v>
      </c>
      <c r="AA106" s="164">
        <f>+AA105-AA91</f>
        <v>0</v>
      </c>
      <c r="AB106" s="164">
        <f>+AB105-AB91</f>
        <v>0</v>
      </c>
      <c r="AC106" s="164">
        <f>+AC105-AC91</f>
        <v>0</v>
      </c>
      <c r="AD106" s="164">
        <f t="shared" si="45"/>
        <v>0</v>
      </c>
      <c r="AE106" s="164">
        <f t="shared" si="45"/>
        <v>0</v>
      </c>
      <c r="AF106" s="164">
        <f t="shared" si="45"/>
        <v>0</v>
      </c>
      <c r="AG106" s="164">
        <f t="shared" si="45"/>
        <v>0</v>
      </c>
      <c r="AH106" s="164">
        <f t="shared" si="45"/>
        <v>0</v>
      </c>
      <c r="AI106" s="164">
        <f t="shared" si="45"/>
        <v>0</v>
      </c>
      <c r="AJ106" s="164">
        <f t="shared" si="45"/>
        <v>0</v>
      </c>
      <c r="AK106" s="164">
        <f t="shared" si="45"/>
        <v>0</v>
      </c>
      <c r="AL106" s="164">
        <f t="shared" si="45"/>
        <v>0</v>
      </c>
      <c r="AM106" s="164">
        <f t="shared" si="45"/>
        <v>0</v>
      </c>
      <c r="AN106" s="164">
        <f t="shared" si="45"/>
        <v>0</v>
      </c>
      <c r="AO106" s="164">
        <f t="shared" si="45"/>
        <v>0</v>
      </c>
      <c r="AP106" s="164">
        <f>+AP105-AP91</f>
        <v>0</v>
      </c>
      <c r="AQ106" s="164">
        <f>+AQ105-AQ91</f>
        <v>0</v>
      </c>
      <c r="AR106" s="164">
        <f t="shared" si="45"/>
        <v>0</v>
      </c>
      <c r="AS106" s="164">
        <f t="shared" si="45"/>
        <v>0</v>
      </c>
      <c r="AT106" s="164">
        <f t="shared" si="45"/>
        <v>0</v>
      </c>
      <c r="AU106" s="164">
        <f t="shared" si="45"/>
        <v>0</v>
      </c>
      <c r="AV106" s="164">
        <f t="shared" si="45"/>
        <v>0</v>
      </c>
      <c r="AW106" s="164">
        <f t="shared" si="45"/>
        <v>0</v>
      </c>
      <c r="AX106" s="164"/>
      <c r="AY106" s="164">
        <f>+AY105-AY91</f>
        <v>0</v>
      </c>
      <c r="AZ106" s="403"/>
      <c r="BA106" s="403"/>
      <c r="BB106" s="403"/>
      <c r="BC106" s="403"/>
      <c r="BD106" s="403"/>
      <c r="BE106" s="403"/>
      <c r="BF106" s="403"/>
      <c r="BG106" s="403"/>
      <c r="BH106" s="403"/>
      <c r="BI106" s="403"/>
      <c r="BJ106" s="403"/>
      <c r="BK106" s="403"/>
      <c r="BL106" s="403"/>
      <c r="BM106" s="403"/>
      <c r="BN106" s="403"/>
      <c r="BO106" s="403"/>
    </row>
    <row r="107" spans="1:68" ht="12.25" customHeight="1">
      <c r="AW107" s="24"/>
      <c r="BP107" s="14"/>
    </row>
    <row r="108" spans="1:68" ht="12.25" customHeight="1">
      <c r="AW108" s="24"/>
      <c r="BP108" s="14"/>
    </row>
    <row r="109" spans="1:68" ht="12.25" customHeight="1">
      <c r="AW109" s="24"/>
      <c r="BP109" s="14"/>
    </row>
    <row r="110" spans="1:68" ht="12.25" customHeight="1">
      <c r="AW110" s="24"/>
      <c r="BP110" s="14"/>
    </row>
    <row r="111" spans="1:68" ht="12.25" customHeight="1">
      <c r="AW111" s="24"/>
      <c r="BP111" s="14"/>
    </row>
    <row r="112" spans="1:68" ht="12.25" customHeight="1">
      <c r="AW112" s="24"/>
      <c r="BP112" s="14"/>
    </row>
  </sheetData>
  <mergeCells count="35">
    <mergeCell ref="AY1:AY3"/>
    <mergeCell ref="AD1:AF1"/>
    <mergeCell ref="Z1:AC1"/>
    <mergeCell ref="AG1:AG3"/>
    <mergeCell ref="AI1:AI3"/>
    <mergeCell ref="AM1:AN2"/>
    <mergeCell ref="AV1:AV3"/>
    <mergeCell ref="AW1:AW3"/>
    <mergeCell ref="AR1:AU1"/>
    <mergeCell ref="AP1:AQ2"/>
    <mergeCell ref="AJ1:AL2"/>
    <mergeCell ref="AD4:AF4"/>
    <mergeCell ref="Z4:AC4"/>
    <mergeCell ref="AJ4:AL4"/>
    <mergeCell ref="AM4:AN4"/>
    <mergeCell ref="AR4:AU4"/>
    <mergeCell ref="AP4:AQ4"/>
    <mergeCell ref="S4:W4"/>
    <mergeCell ref="C1:E1"/>
    <mergeCell ref="F1:F3"/>
    <mergeCell ref="C4:E4"/>
    <mergeCell ref="H4:J4"/>
    <mergeCell ref="K4:M4"/>
    <mergeCell ref="N4:R4"/>
    <mergeCell ref="H1:J1"/>
    <mergeCell ref="K1:M1"/>
    <mergeCell ref="N1:R1"/>
    <mergeCell ref="S1:Y1"/>
    <mergeCell ref="AI39:AK39"/>
    <mergeCell ref="AR39:AT39"/>
    <mergeCell ref="C39:E39"/>
    <mergeCell ref="N39:P39"/>
    <mergeCell ref="S39:U39"/>
    <mergeCell ref="AD39:AF39"/>
    <mergeCell ref="Z39:AB39"/>
  </mergeCells>
  <pageMargins left="0.47244094488188981" right="0.15748031496062992" top="1.3385826771653544" bottom="0.59055118110236227" header="0.6692913385826772" footer="0.23622047244094491"/>
  <pageSetup paperSize="9" scale="82" firstPageNumber="54" orientation="portrait" useFirstPageNumber="1" r:id="rId1"/>
  <headerFooter alignWithMargins="0">
    <oddHeader>&amp;C&amp;"Times New Roman,Regular"&amp;12 
&amp;"Times New Roman,Bold"5.2. KENNITÖLUR SÉREIGNARDEILDA ÁRIÐ 2010</oddHeader>
    <oddFooter>&amp;R&amp;"Times New Roman,Regular"&amp;10&amp;P</oddFooter>
  </headerFooter>
  <colBreaks count="6" manualBreakCount="6">
    <brk id="10" max="1048575" man="1"/>
    <brk id="18" max="1048575" man="1"/>
    <brk id="25" max="57" man="1"/>
    <brk id="32" max="1048575" man="1"/>
    <brk id="38" max="1048575" man="1"/>
    <brk id="4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5288-9F9F-4370-856B-15861FB276E1}">
  <dimension ref="A1:CH127"/>
  <sheetViews>
    <sheetView topLeftCell="G1" workbookViewId="0">
      <selection activeCell="K9" sqref="K9"/>
    </sheetView>
  </sheetViews>
  <sheetFormatPr baseColWidth="10" defaultColWidth="9.1640625" defaultRowHeight="15"/>
  <cols>
    <col min="1" max="1" width="35" style="483" bestFit="1" customWidth="1"/>
    <col min="2" max="2" width="64.33203125" style="483" bestFit="1" customWidth="1"/>
    <col min="3" max="3" width="52.1640625" style="483" bestFit="1" customWidth="1"/>
    <col min="4" max="4" width="43.6640625" style="483" bestFit="1" customWidth="1"/>
    <col min="5" max="5" width="12.5" style="483" bestFit="1" customWidth="1"/>
    <col min="6" max="6" width="23.83203125" style="483" bestFit="1" customWidth="1"/>
    <col min="7" max="11" width="22.33203125" style="483" bestFit="1" customWidth="1"/>
    <col min="12" max="12" width="22.33203125" style="483" customWidth="1"/>
    <col min="13" max="13" width="25.5" style="483" bestFit="1" customWidth="1"/>
    <col min="14" max="15" width="29.1640625" style="483" bestFit="1" customWidth="1"/>
    <col min="16" max="17" width="21.1640625" style="483" bestFit="1" customWidth="1"/>
    <col min="18" max="18" width="22.33203125" style="483" bestFit="1" customWidth="1"/>
    <col min="19" max="19" width="22.5" style="483" bestFit="1" customWidth="1"/>
    <col min="20" max="20" width="20.1640625" style="483" bestFit="1" customWidth="1"/>
    <col min="21" max="23" width="35.33203125" style="483" bestFit="1" customWidth="1"/>
    <col min="24" max="25" width="45" style="483" bestFit="1" customWidth="1"/>
    <col min="26" max="26" width="45" style="483" customWidth="1"/>
    <col min="27" max="27" width="45" style="483" bestFit="1" customWidth="1"/>
    <col min="28" max="28" width="40.5" style="483" bestFit="1" customWidth="1"/>
    <col min="29" max="29" width="22.33203125" style="483" bestFit="1" customWidth="1"/>
    <col min="30" max="30" width="21.1640625" style="483" bestFit="1" customWidth="1"/>
    <col min="31" max="31" width="22.33203125" style="483" bestFit="1" customWidth="1"/>
    <col min="32" max="32" width="20.33203125" style="483" bestFit="1" customWidth="1"/>
    <col min="33" max="33" width="27.33203125" style="483" bestFit="1" customWidth="1"/>
    <col min="34" max="35" width="22.33203125" style="483" bestFit="1" customWidth="1"/>
    <col min="36" max="37" width="21.1640625" style="483" bestFit="1" customWidth="1"/>
    <col min="38" max="39" width="29.5" style="483" bestFit="1" customWidth="1"/>
    <col min="40" max="41" width="30.5" style="483" bestFit="1" customWidth="1"/>
    <col min="42" max="43" width="26.33203125" style="483" bestFit="1" customWidth="1"/>
    <col min="44" max="45" width="23.83203125" style="483" bestFit="1" customWidth="1"/>
    <col min="46" max="46" width="21.1640625" style="483" bestFit="1" customWidth="1"/>
    <col min="47" max="49" width="20.83203125" style="483" bestFit="1" customWidth="1"/>
    <col min="50" max="51" width="23.83203125" style="483" bestFit="1" customWidth="1"/>
    <col min="52" max="52" width="22" style="483" bestFit="1" customWidth="1"/>
    <col min="53" max="54" width="21.1640625" style="483" bestFit="1" customWidth="1"/>
    <col min="55" max="55" width="18.5" style="483" bestFit="1" customWidth="1"/>
    <col min="56" max="57" width="22.33203125" style="483" bestFit="1" customWidth="1"/>
    <col min="58" max="58" width="21.1640625" style="483" bestFit="1" customWidth="1"/>
    <col min="59" max="60" width="22.33203125" style="483" bestFit="1" customWidth="1"/>
    <col min="61" max="61" width="20.1640625" style="483" bestFit="1" customWidth="1"/>
    <col min="62" max="63" width="22.33203125" style="483" bestFit="1" customWidth="1"/>
    <col min="64" max="64" width="19.6640625" style="483" bestFit="1" customWidth="1"/>
    <col min="65" max="68" width="20.83203125" style="483" bestFit="1" customWidth="1"/>
    <col min="69" max="70" width="16.1640625" style="483" bestFit="1" customWidth="1"/>
    <col min="71" max="71" width="10" style="483" bestFit="1" customWidth="1"/>
    <col min="72" max="72" width="9" style="483" bestFit="1" customWidth="1"/>
    <col min="73" max="73" width="10" style="483" bestFit="1" customWidth="1"/>
    <col min="74" max="74" width="9" style="483" customWidth="1"/>
    <col min="75" max="75" width="16.5" style="483" bestFit="1" customWidth="1"/>
    <col min="76" max="76" width="17" style="483" bestFit="1" customWidth="1"/>
    <col min="77" max="77" width="17.6640625" style="483" bestFit="1" customWidth="1"/>
    <col min="78" max="78" width="8.83203125" style="483" customWidth="1"/>
    <col min="79" max="79" width="14.5" style="483" bestFit="1" customWidth="1"/>
    <col min="80" max="80" width="15.5" style="483" bestFit="1" customWidth="1"/>
    <col min="81" max="81" width="10" style="483" bestFit="1" customWidth="1"/>
    <col min="82" max="83" width="11.6640625" style="483" bestFit="1" customWidth="1"/>
    <col min="84" max="84" width="14.83203125" style="483" bestFit="1" customWidth="1"/>
    <col min="85" max="85" width="8" style="483" bestFit="1" customWidth="1"/>
    <col min="86" max="16384" width="9.1640625" style="483"/>
  </cols>
  <sheetData>
    <row r="1" spans="1:86">
      <c r="A1" t="s">
        <v>782</v>
      </c>
      <c r="B1" s="499">
        <v>40543</v>
      </c>
      <c r="C1">
        <v>0</v>
      </c>
      <c r="D1">
        <v>0</v>
      </c>
      <c r="E1" t="s">
        <v>772</v>
      </c>
      <c r="F1" t="s">
        <v>484</v>
      </c>
      <c r="G1" t="s">
        <v>484</v>
      </c>
      <c r="H1" t="s">
        <v>484</v>
      </c>
      <c r="I1" t="s">
        <v>485</v>
      </c>
      <c r="J1" t="s">
        <v>485</v>
      </c>
      <c r="K1" t="s">
        <v>12</v>
      </c>
      <c r="L1" t="s">
        <v>12</v>
      </c>
      <c r="M1" t="s">
        <v>12</v>
      </c>
      <c r="N1" t="s">
        <v>36</v>
      </c>
      <c r="O1" t="s">
        <v>36</v>
      </c>
      <c r="P1" t="s">
        <v>36</v>
      </c>
      <c r="Q1" t="s">
        <v>34</v>
      </c>
      <c r="R1" t="s">
        <v>34</v>
      </c>
      <c r="S1" t="s">
        <v>34</v>
      </c>
      <c r="T1" t="s">
        <v>34</v>
      </c>
      <c r="U1" t="s">
        <v>34</v>
      </c>
      <c r="V1" t="s">
        <v>5</v>
      </c>
      <c r="W1" t="s">
        <v>5</v>
      </c>
      <c r="X1" t="s">
        <v>5</v>
      </c>
      <c r="Y1" t="s">
        <v>5</v>
      </c>
      <c r="Z1" t="s">
        <v>5</v>
      </c>
      <c r="AA1" t="s">
        <v>5</v>
      </c>
      <c r="AB1" t="s">
        <v>5</v>
      </c>
      <c r="AC1" t="s">
        <v>11</v>
      </c>
      <c r="AD1" t="s">
        <v>11</v>
      </c>
      <c r="AE1" t="s">
        <v>11</v>
      </c>
      <c r="AF1" t="s">
        <v>11</v>
      </c>
      <c r="AG1" t="s">
        <v>35</v>
      </c>
      <c r="AH1" t="s">
        <v>35</v>
      </c>
      <c r="AI1" t="s">
        <v>35</v>
      </c>
      <c r="AJ1" t="s">
        <v>486</v>
      </c>
      <c r="AK1" t="s">
        <v>486</v>
      </c>
      <c r="AL1" t="s">
        <v>10</v>
      </c>
      <c r="AM1" t="s">
        <v>396</v>
      </c>
      <c r="AN1" t="s">
        <v>396</v>
      </c>
      <c r="AO1" t="s">
        <v>396</v>
      </c>
      <c r="AP1" t="s">
        <v>30</v>
      </c>
      <c r="AQ1" t="s">
        <v>30</v>
      </c>
      <c r="AR1" t="s">
        <v>30</v>
      </c>
      <c r="AS1" t="s">
        <v>13</v>
      </c>
      <c r="AT1" t="s">
        <v>13</v>
      </c>
      <c r="AU1" t="s">
        <v>13</v>
      </c>
      <c r="AV1" t="s">
        <v>13</v>
      </c>
      <c r="AW1" t="s">
        <v>33</v>
      </c>
      <c r="AX1" t="s">
        <v>33</v>
      </c>
      <c r="AY1" t="s">
        <v>397</v>
      </c>
      <c r="AZ1" t="s">
        <v>318</v>
      </c>
      <c r="BA1" s="485"/>
      <c r="BB1" s="485"/>
    </row>
    <row r="2" spans="1:86">
      <c r="A2"/>
      <c r="B2"/>
      <c r="C2"/>
      <c r="D2"/>
      <c r="E2" t="s">
        <v>773</v>
      </c>
      <c r="F2" t="s">
        <v>399</v>
      </c>
      <c r="G2" t="s">
        <v>400</v>
      </c>
      <c r="H2" t="s">
        <v>401</v>
      </c>
      <c r="I2" t="s">
        <v>402</v>
      </c>
      <c r="J2" t="s">
        <v>403</v>
      </c>
      <c r="K2" t="s">
        <v>404</v>
      </c>
      <c r="L2" t="s">
        <v>405</v>
      </c>
      <c r="M2" t="s">
        <v>406</v>
      </c>
      <c r="N2" t="s">
        <v>407</v>
      </c>
      <c r="O2" t="s">
        <v>408</v>
      </c>
      <c r="P2" t="s">
        <v>409</v>
      </c>
      <c r="Q2" t="s">
        <v>410</v>
      </c>
      <c r="R2" t="s">
        <v>411</v>
      </c>
      <c r="S2" t="s">
        <v>412</v>
      </c>
      <c r="T2" t="s">
        <v>413</v>
      </c>
      <c r="U2" t="s">
        <v>414</v>
      </c>
      <c r="V2" t="s">
        <v>415</v>
      </c>
      <c r="W2" t="s">
        <v>416</v>
      </c>
      <c r="X2" t="s">
        <v>417</v>
      </c>
      <c r="Y2" t="s">
        <v>418</v>
      </c>
      <c r="Z2" t="s">
        <v>419</v>
      </c>
      <c r="AA2" t="s">
        <v>489</v>
      </c>
      <c r="AB2" t="s">
        <v>490</v>
      </c>
      <c r="AC2" t="s">
        <v>422</v>
      </c>
      <c r="AD2" t="s">
        <v>423</v>
      </c>
      <c r="AE2" t="s">
        <v>424</v>
      </c>
      <c r="AF2" t="s">
        <v>425</v>
      </c>
      <c r="AG2" t="s">
        <v>399</v>
      </c>
      <c r="AH2" t="s">
        <v>400</v>
      </c>
      <c r="AI2" t="s">
        <v>401</v>
      </c>
      <c r="AJ2" t="s">
        <v>491</v>
      </c>
      <c r="AK2" t="s">
        <v>493</v>
      </c>
      <c r="AL2" t="s">
        <v>428</v>
      </c>
      <c r="AM2" t="s">
        <v>399</v>
      </c>
      <c r="AN2" t="s">
        <v>400</v>
      </c>
      <c r="AO2" t="s">
        <v>401</v>
      </c>
      <c r="AP2" t="s">
        <v>426</v>
      </c>
      <c r="AQ2" t="s">
        <v>493</v>
      </c>
      <c r="AR2" t="s">
        <v>430</v>
      </c>
      <c r="AS2" t="s">
        <v>431</v>
      </c>
      <c r="AT2" t="s">
        <v>432</v>
      </c>
      <c r="AU2" t="s">
        <v>433</v>
      </c>
      <c r="AV2" t="s">
        <v>434</v>
      </c>
      <c r="AW2" t="s">
        <v>407</v>
      </c>
      <c r="AX2" t="s">
        <v>408</v>
      </c>
      <c r="AY2" t="s">
        <v>523</v>
      </c>
      <c r="AZ2" t="s">
        <v>523</v>
      </c>
      <c r="BA2" s="485"/>
      <c r="BB2" s="485"/>
    </row>
    <row r="3" spans="1:86" ht="16" thickBot="1">
      <c r="A3" s="500" t="s">
        <v>783</v>
      </c>
      <c r="B3" s="500" t="s">
        <v>784</v>
      </c>
      <c r="C3" s="500" t="s">
        <v>785</v>
      </c>
      <c r="D3" s="500" t="s">
        <v>786</v>
      </c>
      <c r="E3" s="500"/>
      <c r="F3" s="500" t="s">
        <v>787</v>
      </c>
      <c r="G3" s="500" t="s">
        <v>788</v>
      </c>
      <c r="H3" s="500" t="s">
        <v>789</v>
      </c>
      <c r="I3" s="500" t="s">
        <v>790</v>
      </c>
      <c r="J3" s="500" t="s">
        <v>791</v>
      </c>
      <c r="K3" s="500" t="s">
        <v>792</v>
      </c>
      <c r="L3" s="500" t="s">
        <v>793</v>
      </c>
      <c r="M3" s="500" t="s">
        <v>794</v>
      </c>
      <c r="N3" s="500" t="s">
        <v>795</v>
      </c>
      <c r="O3" s="500" t="s">
        <v>796</v>
      </c>
      <c r="P3" s="500" t="s">
        <v>797</v>
      </c>
      <c r="Q3" s="500" t="s">
        <v>798</v>
      </c>
      <c r="R3" s="500" t="s">
        <v>799</v>
      </c>
      <c r="S3" s="500" t="s">
        <v>800</v>
      </c>
      <c r="T3" s="500" t="s">
        <v>801</v>
      </c>
      <c r="U3" s="500" t="s">
        <v>802</v>
      </c>
      <c r="V3" s="500" t="s">
        <v>803</v>
      </c>
      <c r="W3" s="500" t="s">
        <v>804</v>
      </c>
      <c r="X3" s="500" t="s">
        <v>805</v>
      </c>
      <c r="Y3" s="500" t="s">
        <v>806</v>
      </c>
      <c r="Z3" s="500" t="s">
        <v>807</v>
      </c>
      <c r="AA3" s="500" t="s">
        <v>808</v>
      </c>
      <c r="AB3" s="500" t="s">
        <v>809</v>
      </c>
      <c r="AC3" s="500" t="s">
        <v>810</v>
      </c>
      <c r="AD3" s="500" t="s">
        <v>811</v>
      </c>
      <c r="AE3" s="500" t="s">
        <v>812</v>
      </c>
      <c r="AF3" s="500" t="s">
        <v>813</v>
      </c>
      <c r="AG3" s="500" t="s">
        <v>814</v>
      </c>
      <c r="AH3" s="500" t="s">
        <v>815</v>
      </c>
      <c r="AI3" s="500" t="s">
        <v>816</v>
      </c>
      <c r="AJ3" s="500" t="s">
        <v>817</v>
      </c>
      <c r="AK3" s="500" t="s">
        <v>818</v>
      </c>
      <c r="AL3" s="500" t="s">
        <v>819</v>
      </c>
      <c r="AM3" s="500" t="s">
        <v>820</v>
      </c>
      <c r="AN3" s="500" t="s">
        <v>821</v>
      </c>
      <c r="AO3" s="500" t="s">
        <v>822</v>
      </c>
      <c r="AP3" s="500" t="s">
        <v>839</v>
      </c>
      <c r="AQ3" s="500" t="s">
        <v>840</v>
      </c>
      <c r="AR3" s="500" t="s">
        <v>841</v>
      </c>
      <c r="AS3" s="500" t="s">
        <v>842</v>
      </c>
      <c r="AT3" s="500" t="s">
        <v>843</v>
      </c>
      <c r="AU3" s="500" t="s">
        <v>844</v>
      </c>
      <c r="AV3" s="500" t="s">
        <v>845</v>
      </c>
      <c r="AW3" s="500" t="s">
        <v>846</v>
      </c>
      <c r="AX3" s="500" t="s">
        <v>847</v>
      </c>
      <c r="AY3" s="500" t="s">
        <v>848</v>
      </c>
      <c r="AZ3" s="501" t="s">
        <v>849</v>
      </c>
    </row>
    <row r="4" spans="1:86">
      <c r="A4" t="s">
        <v>823</v>
      </c>
      <c r="B4" t="s">
        <v>192</v>
      </c>
      <c r="C4" t="s">
        <v>193</v>
      </c>
      <c r="D4"/>
      <c r="E4"/>
      <c r="F4">
        <v>232466</v>
      </c>
      <c r="G4">
        <v>47139</v>
      </c>
      <c r="H4">
        <v>231513</v>
      </c>
      <c r="I4">
        <v>265144</v>
      </c>
      <c r="J4">
        <v>14793</v>
      </c>
      <c r="K4">
        <v>34412</v>
      </c>
      <c r="L4">
        <v>39575</v>
      </c>
      <c r="M4">
        <v>31120</v>
      </c>
      <c r="N4">
        <v>24956</v>
      </c>
      <c r="O4">
        <v>71645</v>
      </c>
      <c r="P4">
        <v>11517</v>
      </c>
      <c r="Q4">
        <v>25782</v>
      </c>
      <c r="R4">
        <v>23988</v>
      </c>
      <c r="S4">
        <v>8983</v>
      </c>
      <c r="T4">
        <v>104341</v>
      </c>
      <c r="U4">
        <v>38427</v>
      </c>
      <c r="V4">
        <v>8781</v>
      </c>
      <c r="W4">
        <v>5443</v>
      </c>
      <c r="X4">
        <v>3536</v>
      </c>
      <c r="Y4">
        <v>3700</v>
      </c>
      <c r="Z4">
        <v>1852758</v>
      </c>
      <c r="AA4">
        <v>22487</v>
      </c>
      <c r="AB4">
        <v>1173</v>
      </c>
      <c r="AC4">
        <v>1174465</v>
      </c>
      <c r="AD4">
        <v>99210</v>
      </c>
      <c r="AE4">
        <v>291209</v>
      </c>
      <c r="AF4">
        <v>1292</v>
      </c>
      <c r="AG4">
        <v>58975</v>
      </c>
      <c r="AH4">
        <v>43466</v>
      </c>
      <c r="AI4">
        <v>26523</v>
      </c>
      <c r="AJ4">
        <v>22061</v>
      </c>
      <c r="AK4">
        <v>0</v>
      </c>
      <c r="AL4">
        <v>5689</v>
      </c>
      <c r="AM4">
        <v>37026</v>
      </c>
      <c r="AN4">
        <v>10955</v>
      </c>
      <c r="AO4">
        <v>13343</v>
      </c>
      <c r="AP4">
        <v>107005</v>
      </c>
      <c r="AQ4">
        <v>15208</v>
      </c>
      <c r="AR4">
        <v>4186</v>
      </c>
      <c r="AS4">
        <v>654038</v>
      </c>
      <c r="AT4">
        <v>266070</v>
      </c>
      <c r="AU4">
        <v>153974</v>
      </c>
      <c r="AV4">
        <v>125358</v>
      </c>
      <c r="AW4">
        <v>3579</v>
      </c>
      <c r="AX4">
        <v>12042</v>
      </c>
      <c r="AY4">
        <v>13193</v>
      </c>
      <c r="AZ4">
        <v>26832</v>
      </c>
      <c r="BA4" s="489"/>
      <c r="BB4" s="489"/>
      <c r="BC4" s="489"/>
      <c r="BD4" s="489"/>
      <c r="BE4" s="489"/>
      <c r="BF4" s="489"/>
      <c r="BG4" s="489"/>
      <c r="BH4" s="488"/>
      <c r="BI4" s="488"/>
      <c r="BJ4" s="488"/>
      <c r="BK4" s="488"/>
      <c r="BL4" s="488"/>
      <c r="BM4" s="489"/>
      <c r="BN4" s="489"/>
      <c r="BO4" s="489"/>
      <c r="BP4" s="489"/>
      <c r="BQ4" s="489"/>
      <c r="BR4" s="489"/>
      <c r="BS4" s="489"/>
      <c r="BT4" s="489"/>
      <c r="BU4" s="489"/>
      <c r="BV4" s="489"/>
      <c r="BW4" s="489"/>
      <c r="BX4" s="489"/>
      <c r="BY4" s="489"/>
      <c r="BZ4" s="489"/>
      <c r="CA4" s="489"/>
      <c r="CB4" s="489"/>
      <c r="CC4" s="489"/>
      <c r="CD4" s="489"/>
      <c r="CE4" s="489"/>
      <c r="CF4" s="489"/>
      <c r="CG4" s="489"/>
      <c r="CH4" s="490"/>
    </row>
    <row r="5" spans="1:86">
      <c r="A5" t="s">
        <v>823</v>
      </c>
      <c r="B5" t="s">
        <v>192</v>
      </c>
      <c r="C5" t="s">
        <v>194</v>
      </c>
      <c r="D5"/>
      <c r="E5"/>
      <c r="F5">
        <v>156515</v>
      </c>
      <c r="G5">
        <v>28420</v>
      </c>
      <c r="H5">
        <v>135065</v>
      </c>
      <c r="I5">
        <v>233571</v>
      </c>
      <c r="J5">
        <v>18466</v>
      </c>
      <c r="K5">
        <v>23582</v>
      </c>
      <c r="L5">
        <v>31105</v>
      </c>
      <c r="M5">
        <v>26612</v>
      </c>
      <c r="N5">
        <v>18326</v>
      </c>
      <c r="O5">
        <v>52874</v>
      </c>
      <c r="P5">
        <v>7144</v>
      </c>
      <c r="Q5">
        <v>20042</v>
      </c>
      <c r="R5">
        <v>20978</v>
      </c>
      <c r="S5">
        <v>6800</v>
      </c>
      <c r="T5">
        <v>91214</v>
      </c>
      <c r="U5">
        <v>28738</v>
      </c>
      <c r="V5">
        <v>14408</v>
      </c>
      <c r="W5">
        <v>8418</v>
      </c>
      <c r="X5">
        <v>4373</v>
      </c>
      <c r="Y5">
        <v>6137</v>
      </c>
      <c r="Z5">
        <v>2528588</v>
      </c>
      <c r="AA5">
        <v>39858</v>
      </c>
      <c r="AB5">
        <v>2013</v>
      </c>
      <c r="AC5">
        <v>1755281</v>
      </c>
      <c r="AD5">
        <v>126785</v>
      </c>
      <c r="AE5">
        <v>439078</v>
      </c>
      <c r="AF5">
        <v>1935</v>
      </c>
      <c r="AG5">
        <v>50728</v>
      </c>
      <c r="AH5">
        <v>38367</v>
      </c>
      <c r="AI5">
        <v>29180</v>
      </c>
      <c r="AJ5">
        <v>20322</v>
      </c>
      <c r="AK5">
        <v>0</v>
      </c>
      <c r="AL5">
        <v>18498</v>
      </c>
      <c r="AM5">
        <v>25086</v>
      </c>
      <c r="AN5">
        <v>6585</v>
      </c>
      <c r="AO5">
        <v>7693</v>
      </c>
      <c r="AP5">
        <v>503283</v>
      </c>
      <c r="AQ5">
        <v>56763</v>
      </c>
      <c r="AR5">
        <v>5216</v>
      </c>
      <c r="AS5">
        <v>713701</v>
      </c>
      <c r="AT5">
        <v>303284</v>
      </c>
      <c r="AU5">
        <v>178645</v>
      </c>
      <c r="AV5">
        <v>97608</v>
      </c>
      <c r="AW5">
        <v>2395</v>
      </c>
      <c r="AX5">
        <v>8065</v>
      </c>
      <c r="AY5">
        <v>8086</v>
      </c>
      <c r="AZ5">
        <v>49794</v>
      </c>
      <c r="BH5" s="485"/>
      <c r="BI5" s="485"/>
      <c r="BJ5" s="485"/>
      <c r="BK5" s="485"/>
      <c r="BL5" s="485"/>
      <c r="CH5" s="494"/>
    </row>
    <row r="6" spans="1:86">
      <c r="A6" t="s">
        <v>823</v>
      </c>
      <c r="B6" t="s">
        <v>192</v>
      </c>
      <c r="C6" t="s">
        <v>195</v>
      </c>
      <c r="D6"/>
      <c r="E6"/>
      <c r="F6">
        <v>-181621</v>
      </c>
      <c r="G6">
        <v>-199478</v>
      </c>
      <c r="H6">
        <v>416109</v>
      </c>
      <c r="I6">
        <v>-141550</v>
      </c>
      <c r="J6">
        <v>67961</v>
      </c>
      <c r="K6">
        <v>13375</v>
      </c>
      <c r="L6">
        <v>-2313</v>
      </c>
      <c r="M6">
        <v>-21603</v>
      </c>
      <c r="N6">
        <v>-7038</v>
      </c>
      <c r="O6">
        <v>54908</v>
      </c>
      <c r="P6">
        <v>-59938</v>
      </c>
      <c r="Q6">
        <v>-86276</v>
      </c>
      <c r="R6">
        <v>-65477</v>
      </c>
      <c r="S6">
        <v>-4806</v>
      </c>
      <c r="T6">
        <v>-87634</v>
      </c>
      <c r="U6">
        <v>219298</v>
      </c>
      <c r="V6">
        <v>-602904</v>
      </c>
      <c r="W6">
        <v>-811454</v>
      </c>
      <c r="X6">
        <v>-160700</v>
      </c>
      <c r="Y6">
        <v>-288904</v>
      </c>
      <c r="Z6">
        <v>294900</v>
      </c>
      <c r="AA6">
        <v>580960</v>
      </c>
      <c r="AB6">
        <v>311065</v>
      </c>
      <c r="AC6">
        <v>-380852</v>
      </c>
      <c r="AD6">
        <v>222940</v>
      </c>
      <c r="AE6">
        <v>343905</v>
      </c>
      <c r="AF6">
        <v>2411</v>
      </c>
      <c r="AG6">
        <v>80513</v>
      </c>
      <c r="AH6">
        <v>-15309</v>
      </c>
      <c r="AI6">
        <v>-74274</v>
      </c>
      <c r="AJ6">
        <v>-147008</v>
      </c>
      <c r="AK6">
        <v>-3658</v>
      </c>
      <c r="AL6">
        <v>-59</v>
      </c>
      <c r="AM6">
        <v>-19992</v>
      </c>
      <c r="AN6">
        <v>4634</v>
      </c>
      <c r="AO6">
        <v>9387</v>
      </c>
      <c r="AP6">
        <v>-30252</v>
      </c>
      <c r="AQ6">
        <v>1297</v>
      </c>
      <c r="AR6">
        <v>2165</v>
      </c>
      <c r="AS6">
        <v>-856700</v>
      </c>
      <c r="AT6">
        <v>-16608</v>
      </c>
      <c r="AU6">
        <v>204175</v>
      </c>
      <c r="AV6">
        <v>959897</v>
      </c>
      <c r="AW6">
        <v>1701</v>
      </c>
      <c r="AX6">
        <v>-292</v>
      </c>
      <c r="AY6">
        <v>0</v>
      </c>
      <c r="AZ6">
        <v>-3749</v>
      </c>
      <c r="BH6" s="485"/>
      <c r="BI6" s="485"/>
      <c r="BJ6" s="485"/>
      <c r="BK6" s="485"/>
      <c r="BL6" s="485"/>
      <c r="CH6" s="494"/>
    </row>
    <row r="7" spans="1:86">
      <c r="A7" t="s">
        <v>823</v>
      </c>
      <c r="B7" t="s">
        <v>192</v>
      </c>
      <c r="C7" t="s">
        <v>496</v>
      </c>
      <c r="D7"/>
      <c r="E7"/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H7" s="485"/>
      <c r="BI7" s="485"/>
      <c r="BJ7" s="485"/>
      <c r="BK7" s="485"/>
      <c r="BL7" s="485"/>
      <c r="CH7" s="494"/>
    </row>
    <row r="8" spans="1:86">
      <c r="A8" t="s">
        <v>823</v>
      </c>
      <c r="B8" t="s">
        <v>192</v>
      </c>
      <c r="C8" t="s">
        <v>197</v>
      </c>
      <c r="D8"/>
      <c r="E8"/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H8" s="485"/>
      <c r="BI8" s="485"/>
      <c r="BJ8" s="485"/>
      <c r="BK8" s="485"/>
      <c r="BL8" s="485"/>
      <c r="CH8" s="494"/>
    </row>
    <row r="9" spans="1:86">
      <c r="A9" t="s">
        <v>823</v>
      </c>
      <c r="B9" t="s">
        <v>192</v>
      </c>
      <c r="C9" t="s">
        <v>824</v>
      </c>
      <c r="D9"/>
      <c r="E9"/>
      <c r="F9">
        <v>207360</v>
      </c>
      <c r="G9">
        <v>-123919</v>
      </c>
      <c r="H9">
        <v>782687</v>
      </c>
      <c r="I9">
        <v>357165</v>
      </c>
      <c r="J9">
        <v>101220</v>
      </c>
      <c r="K9">
        <v>71369</v>
      </c>
      <c r="L9">
        <v>68367</v>
      </c>
      <c r="M9">
        <v>36129</v>
      </c>
      <c r="N9">
        <v>36244</v>
      </c>
      <c r="O9">
        <v>179427</v>
      </c>
      <c r="P9">
        <v>-41277</v>
      </c>
      <c r="Q9">
        <v>-40452</v>
      </c>
      <c r="R9">
        <v>-20511</v>
      </c>
      <c r="S9">
        <v>10977</v>
      </c>
      <c r="T9">
        <v>107921</v>
      </c>
      <c r="U9">
        <v>286463</v>
      </c>
      <c r="V9">
        <v>-579715</v>
      </c>
      <c r="W9">
        <v>-797593</v>
      </c>
      <c r="X9">
        <v>-152791</v>
      </c>
      <c r="Y9">
        <v>-279067</v>
      </c>
      <c r="Z9">
        <v>4676246</v>
      </c>
      <c r="AA9">
        <v>643305</v>
      </c>
      <c r="AB9">
        <v>314251</v>
      </c>
      <c r="AC9">
        <v>2548894</v>
      </c>
      <c r="AD9">
        <v>448935</v>
      </c>
      <c r="AE9">
        <v>1074192</v>
      </c>
      <c r="AF9">
        <v>5638</v>
      </c>
      <c r="AG9">
        <v>190216</v>
      </c>
      <c r="AH9">
        <v>66524</v>
      </c>
      <c r="AI9">
        <v>-18571</v>
      </c>
      <c r="AJ9">
        <v>-104625</v>
      </c>
      <c r="AK9">
        <v>-3658</v>
      </c>
      <c r="AL9">
        <v>24128</v>
      </c>
      <c r="AM9">
        <v>42120</v>
      </c>
      <c r="AN9">
        <v>22174</v>
      </c>
      <c r="AO9">
        <v>30423</v>
      </c>
      <c r="AP9">
        <v>580036</v>
      </c>
      <c r="AQ9">
        <v>73268</v>
      </c>
      <c r="AR9">
        <v>11567</v>
      </c>
      <c r="AS9">
        <v>511039</v>
      </c>
      <c r="AT9">
        <v>552746</v>
      </c>
      <c r="AU9">
        <v>536794</v>
      </c>
      <c r="AV9">
        <v>1182863</v>
      </c>
      <c r="AW9">
        <v>7675</v>
      </c>
      <c r="AX9">
        <v>19815</v>
      </c>
      <c r="AY9">
        <v>21279</v>
      </c>
      <c r="AZ9">
        <v>72877</v>
      </c>
      <c r="BH9" s="485"/>
      <c r="BI9" s="485"/>
      <c r="BJ9" s="485"/>
      <c r="BK9" s="485"/>
      <c r="BL9" s="485"/>
      <c r="CH9" s="494"/>
    </row>
    <row r="10" spans="1:86">
      <c r="A10" t="s">
        <v>823</v>
      </c>
      <c r="B10" t="s">
        <v>199</v>
      </c>
      <c r="C10" t="s">
        <v>200</v>
      </c>
      <c r="D10"/>
      <c r="E10"/>
      <c r="F10">
        <v>50531</v>
      </c>
      <c r="G10">
        <v>30816</v>
      </c>
      <c r="H10">
        <v>118397</v>
      </c>
      <c r="I10">
        <v>119404</v>
      </c>
      <c r="J10">
        <v>4805</v>
      </c>
      <c r="K10">
        <v>22192</v>
      </c>
      <c r="L10">
        <v>42638</v>
      </c>
      <c r="M10">
        <v>28264</v>
      </c>
      <c r="N10">
        <v>74432</v>
      </c>
      <c r="O10">
        <v>33963</v>
      </c>
      <c r="P10">
        <v>6119</v>
      </c>
      <c r="Q10">
        <v>3654</v>
      </c>
      <c r="R10">
        <v>5744</v>
      </c>
      <c r="S10">
        <v>2776</v>
      </c>
      <c r="T10">
        <v>70504</v>
      </c>
      <c r="U10">
        <v>34421</v>
      </c>
      <c r="V10">
        <v>30021</v>
      </c>
      <c r="W10">
        <v>418767</v>
      </c>
      <c r="X10">
        <v>163650</v>
      </c>
      <c r="Y10">
        <v>179972</v>
      </c>
      <c r="Z10">
        <v>299365</v>
      </c>
      <c r="AA10">
        <v>11855</v>
      </c>
      <c r="AB10">
        <v>2047</v>
      </c>
      <c r="AC10">
        <v>439946</v>
      </c>
      <c r="AD10">
        <v>96679</v>
      </c>
      <c r="AE10">
        <v>570462</v>
      </c>
      <c r="AF10">
        <v>0</v>
      </c>
      <c r="AG10">
        <v>70661</v>
      </c>
      <c r="AH10">
        <v>9573</v>
      </c>
      <c r="AI10">
        <v>14977</v>
      </c>
      <c r="AJ10">
        <v>130098</v>
      </c>
      <c r="AK10">
        <v>3927</v>
      </c>
      <c r="AL10">
        <v>893</v>
      </c>
      <c r="AM10">
        <v>46917</v>
      </c>
      <c r="AN10">
        <v>6751</v>
      </c>
      <c r="AO10">
        <v>22160</v>
      </c>
      <c r="AP10">
        <v>16311</v>
      </c>
      <c r="AQ10">
        <v>970</v>
      </c>
      <c r="AR10">
        <v>0</v>
      </c>
      <c r="AS10">
        <v>47270</v>
      </c>
      <c r="AT10">
        <v>24852</v>
      </c>
      <c r="AU10">
        <v>120204</v>
      </c>
      <c r="AV10">
        <v>149029</v>
      </c>
      <c r="AW10">
        <v>1050</v>
      </c>
      <c r="AX10">
        <v>1620</v>
      </c>
      <c r="AY10">
        <v>40694</v>
      </c>
      <c r="AZ10">
        <v>65573</v>
      </c>
      <c r="BH10" s="485"/>
      <c r="BI10" s="485"/>
      <c r="BJ10" s="485"/>
      <c r="BK10" s="485"/>
      <c r="BL10" s="485"/>
      <c r="CH10" s="494"/>
    </row>
    <row r="11" spans="1:86">
      <c r="A11" t="s">
        <v>823</v>
      </c>
      <c r="B11" t="s">
        <v>199</v>
      </c>
      <c r="C11" t="s">
        <v>498</v>
      </c>
      <c r="D11"/>
      <c r="E11"/>
      <c r="F11">
        <v>175330</v>
      </c>
      <c r="G11">
        <v>21855</v>
      </c>
      <c r="H11">
        <v>107191</v>
      </c>
      <c r="I11">
        <v>320984</v>
      </c>
      <c r="J11">
        <v>15876</v>
      </c>
      <c r="K11">
        <v>97512</v>
      </c>
      <c r="L11">
        <v>70667</v>
      </c>
      <c r="M11">
        <v>26586</v>
      </c>
      <c r="N11">
        <v>14912</v>
      </c>
      <c r="O11">
        <v>170129</v>
      </c>
      <c r="P11">
        <v>15620</v>
      </c>
      <c r="Q11">
        <v>0</v>
      </c>
      <c r="R11">
        <v>0</v>
      </c>
      <c r="S11">
        <v>0</v>
      </c>
      <c r="T11">
        <v>0</v>
      </c>
      <c r="U11">
        <v>319843</v>
      </c>
      <c r="V11">
        <v>525677</v>
      </c>
      <c r="W11">
        <v>411653</v>
      </c>
      <c r="X11">
        <v>29296</v>
      </c>
      <c r="Y11">
        <v>15508</v>
      </c>
      <c r="Z11">
        <v>782516</v>
      </c>
      <c r="AA11">
        <v>12018</v>
      </c>
      <c r="AB11">
        <v>2578</v>
      </c>
      <c r="AC11">
        <v>894905</v>
      </c>
      <c r="AD11">
        <v>43567</v>
      </c>
      <c r="AE11">
        <v>236624</v>
      </c>
      <c r="AF11">
        <v>0</v>
      </c>
      <c r="AG11">
        <v>107825</v>
      </c>
      <c r="AH11">
        <v>49897</v>
      </c>
      <c r="AI11">
        <v>50806</v>
      </c>
      <c r="AJ11">
        <v>6193</v>
      </c>
      <c r="AK11">
        <v>14637</v>
      </c>
      <c r="AL11">
        <v>12312</v>
      </c>
      <c r="AM11">
        <v>0</v>
      </c>
      <c r="AN11">
        <v>0</v>
      </c>
      <c r="AO11">
        <v>0</v>
      </c>
      <c r="AP11">
        <v>59709</v>
      </c>
      <c r="AQ11">
        <v>4006</v>
      </c>
      <c r="AR11">
        <v>0</v>
      </c>
      <c r="AS11">
        <v>980616</v>
      </c>
      <c r="AT11">
        <v>414359</v>
      </c>
      <c r="AU11">
        <v>117412</v>
      </c>
      <c r="AV11">
        <v>129017</v>
      </c>
      <c r="AW11">
        <v>2222</v>
      </c>
      <c r="AX11">
        <v>6748</v>
      </c>
      <c r="AY11">
        <v>0</v>
      </c>
      <c r="AZ11">
        <v>0</v>
      </c>
      <c r="BH11" s="485"/>
      <c r="BI11" s="485"/>
      <c r="BJ11" s="485"/>
      <c r="BK11" s="485"/>
      <c r="BL11" s="485"/>
      <c r="CH11" s="494"/>
    </row>
    <row r="12" spans="1:86">
      <c r="A12" t="s">
        <v>823</v>
      </c>
      <c r="B12" t="s">
        <v>199</v>
      </c>
      <c r="C12" t="s">
        <v>202</v>
      </c>
      <c r="D12"/>
      <c r="E12"/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H12" s="485"/>
      <c r="BI12" s="485"/>
      <c r="BJ12" s="485"/>
      <c r="BK12" s="485"/>
      <c r="BL12" s="485"/>
      <c r="CH12" s="494"/>
    </row>
    <row r="13" spans="1:86">
      <c r="A13" t="s">
        <v>823</v>
      </c>
      <c r="B13" t="s">
        <v>199</v>
      </c>
      <c r="C13" t="s">
        <v>204</v>
      </c>
      <c r="D13"/>
      <c r="E13"/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H13" s="485"/>
      <c r="BI13" s="485"/>
      <c r="BJ13" s="485"/>
      <c r="BK13" s="485"/>
      <c r="BL13" s="485"/>
      <c r="CH13" s="494"/>
    </row>
    <row r="14" spans="1:86">
      <c r="A14" t="s">
        <v>823</v>
      </c>
      <c r="B14" t="s">
        <v>199</v>
      </c>
      <c r="C14" t="s">
        <v>825</v>
      </c>
      <c r="D14"/>
      <c r="E14"/>
      <c r="F14">
        <v>225861</v>
      </c>
      <c r="G14">
        <v>52671</v>
      </c>
      <c r="H14">
        <v>225588</v>
      </c>
      <c r="I14">
        <v>440388</v>
      </c>
      <c r="J14">
        <v>20681</v>
      </c>
      <c r="K14">
        <v>119704</v>
      </c>
      <c r="L14">
        <v>113305</v>
      </c>
      <c r="M14">
        <v>54850</v>
      </c>
      <c r="N14">
        <v>89344</v>
      </c>
      <c r="O14">
        <v>204092</v>
      </c>
      <c r="P14">
        <v>21739</v>
      </c>
      <c r="Q14">
        <v>3654</v>
      </c>
      <c r="R14">
        <v>5744</v>
      </c>
      <c r="S14">
        <v>2776</v>
      </c>
      <c r="T14">
        <v>70504</v>
      </c>
      <c r="U14">
        <v>354264</v>
      </c>
      <c r="V14">
        <v>555698</v>
      </c>
      <c r="W14">
        <v>830420</v>
      </c>
      <c r="X14">
        <v>192946</v>
      </c>
      <c r="Y14">
        <v>195480</v>
      </c>
      <c r="Z14">
        <v>1081881</v>
      </c>
      <c r="AA14">
        <v>23873</v>
      </c>
      <c r="AB14">
        <v>4625</v>
      </c>
      <c r="AC14">
        <v>1334851</v>
      </c>
      <c r="AD14">
        <v>140246</v>
      </c>
      <c r="AE14">
        <v>807086</v>
      </c>
      <c r="AF14">
        <v>0</v>
      </c>
      <c r="AG14">
        <v>178486</v>
      </c>
      <c r="AH14">
        <v>59470</v>
      </c>
      <c r="AI14">
        <v>65783</v>
      </c>
      <c r="AJ14">
        <v>136291</v>
      </c>
      <c r="AK14">
        <v>18564</v>
      </c>
      <c r="AL14">
        <v>13205</v>
      </c>
      <c r="AM14">
        <v>46917</v>
      </c>
      <c r="AN14">
        <v>6751</v>
      </c>
      <c r="AO14">
        <v>22160</v>
      </c>
      <c r="AP14">
        <v>76020</v>
      </c>
      <c r="AQ14">
        <v>4976</v>
      </c>
      <c r="AR14">
        <v>0</v>
      </c>
      <c r="AS14">
        <v>1027886</v>
      </c>
      <c r="AT14">
        <v>439211</v>
      </c>
      <c r="AU14">
        <v>237616</v>
      </c>
      <c r="AV14">
        <v>278046</v>
      </c>
      <c r="AW14">
        <v>3272</v>
      </c>
      <c r="AX14">
        <v>8368</v>
      </c>
      <c r="AY14">
        <v>40694</v>
      </c>
      <c r="AZ14">
        <v>65573</v>
      </c>
      <c r="BH14" s="485"/>
      <c r="BI14" s="485"/>
      <c r="BJ14" s="485"/>
      <c r="BK14" s="485"/>
      <c r="BL14" s="485"/>
      <c r="CH14" s="494"/>
    </row>
    <row r="15" spans="1:86">
      <c r="A15" t="s">
        <v>823</v>
      </c>
      <c r="B15" t="s">
        <v>206</v>
      </c>
      <c r="C15" t="s">
        <v>207</v>
      </c>
      <c r="D15"/>
      <c r="E15"/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H15" s="485"/>
      <c r="BI15" s="485"/>
      <c r="BJ15" s="485"/>
      <c r="BK15" s="485"/>
      <c r="BL15" s="485"/>
      <c r="CH15" s="494"/>
    </row>
    <row r="16" spans="1:86">
      <c r="A16" t="s">
        <v>823</v>
      </c>
      <c r="B16" t="s">
        <v>206</v>
      </c>
      <c r="C16" t="s">
        <v>208</v>
      </c>
      <c r="D16"/>
      <c r="E16"/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 s="485"/>
      <c r="BB16" s="485"/>
      <c r="BC16" s="485"/>
      <c r="BD16" s="485"/>
      <c r="BE16" s="485"/>
      <c r="BF16" s="485"/>
      <c r="BG16" s="485"/>
      <c r="BH16" s="485"/>
      <c r="BI16" s="485"/>
      <c r="BJ16" s="485"/>
      <c r="BK16" s="485"/>
      <c r="BL16" s="485"/>
      <c r="CH16" s="494"/>
    </row>
    <row r="17" spans="1:86">
      <c r="A17" t="s">
        <v>823</v>
      </c>
      <c r="B17" t="s">
        <v>206</v>
      </c>
      <c r="C17" t="s">
        <v>209</v>
      </c>
      <c r="D17"/>
      <c r="E17"/>
      <c r="F17">
        <v>28595</v>
      </c>
      <c r="G17">
        <v>8209</v>
      </c>
      <c r="H17">
        <v>0</v>
      </c>
      <c r="I17">
        <v>49181</v>
      </c>
      <c r="J17">
        <v>0</v>
      </c>
      <c r="K17">
        <v>7659</v>
      </c>
      <c r="L17">
        <v>7950</v>
      </c>
      <c r="M17">
        <v>0</v>
      </c>
      <c r="N17">
        <v>1002</v>
      </c>
      <c r="O17">
        <v>0</v>
      </c>
      <c r="P17">
        <v>0</v>
      </c>
      <c r="Q17">
        <v>8390</v>
      </c>
      <c r="R17">
        <v>5162</v>
      </c>
      <c r="S17">
        <v>496</v>
      </c>
      <c r="T17">
        <v>0</v>
      </c>
      <c r="U17">
        <v>0</v>
      </c>
      <c r="V17">
        <v>8980</v>
      </c>
      <c r="W17">
        <v>-32457</v>
      </c>
      <c r="X17">
        <v>25098</v>
      </c>
      <c r="Y17">
        <v>34844</v>
      </c>
      <c r="Z17">
        <v>0</v>
      </c>
      <c r="AA17">
        <v>0</v>
      </c>
      <c r="AB17">
        <v>0</v>
      </c>
      <c r="AC17">
        <v>-15062</v>
      </c>
      <c r="AD17">
        <v>-2346</v>
      </c>
      <c r="AE17">
        <v>0</v>
      </c>
      <c r="AF17">
        <v>-2</v>
      </c>
      <c r="AG17">
        <v>0</v>
      </c>
      <c r="AH17">
        <v>-38593</v>
      </c>
      <c r="AI17">
        <v>26784</v>
      </c>
      <c r="AJ17">
        <v>0</v>
      </c>
      <c r="AK17">
        <v>0</v>
      </c>
      <c r="AL17">
        <v>0</v>
      </c>
      <c r="AM17">
        <v>-1121</v>
      </c>
      <c r="AN17">
        <v>-139</v>
      </c>
      <c r="AO17">
        <v>0</v>
      </c>
      <c r="AP17">
        <v>359837</v>
      </c>
      <c r="AQ17">
        <v>36227</v>
      </c>
      <c r="AR17">
        <v>1324</v>
      </c>
      <c r="AS17">
        <v>2167</v>
      </c>
      <c r="AT17">
        <v>8</v>
      </c>
      <c r="AU17">
        <v>1</v>
      </c>
      <c r="AV17">
        <v>0</v>
      </c>
      <c r="AW17">
        <v>0</v>
      </c>
      <c r="AX17">
        <v>0</v>
      </c>
      <c r="AY17">
        <v>21858</v>
      </c>
      <c r="AZ17">
        <v>386</v>
      </c>
      <c r="BA17" s="485"/>
      <c r="BB17" s="485"/>
      <c r="BC17" s="485"/>
      <c r="BD17" s="485"/>
      <c r="BE17" s="485"/>
      <c r="BF17" s="485"/>
      <c r="BG17" s="485"/>
      <c r="BH17" s="485"/>
      <c r="BI17" s="485"/>
      <c r="BJ17" s="485"/>
      <c r="BK17" s="485"/>
      <c r="BL17" s="485"/>
      <c r="CH17" s="494"/>
    </row>
    <row r="18" spans="1:86" ht="15" customHeight="1">
      <c r="A18" t="s">
        <v>823</v>
      </c>
      <c r="B18" t="s">
        <v>206</v>
      </c>
      <c r="C18" t="s">
        <v>210</v>
      </c>
      <c r="D18"/>
      <c r="E18"/>
      <c r="F18">
        <v>0</v>
      </c>
      <c r="G18">
        <v>0</v>
      </c>
      <c r="H18">
        <v>0</v>
      </c>
      <c r="I18">
        <v>203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H18" s="485"/>
      <c r="BI18" s="485"/>
      <c r="BJ18" s="485"/>
      <c r="BK18" s="485"/>
      <c r="BL18" s="485"/>
      <c r="CH18" s="494"/>
    </row>
    <row r="19" spans="1:86">
      <c r="A19" t="s">
        <v>823</v>
      </c>
      <c r="B19" t="s">
        <v>206</v>
      </c>
      <c r="C19" t="s">
        <v>211</v>
      </c>
      <c r="D19"/>
      <c r="E19"/>
      <c r="F19">
        <v>482442</v>
      </c>
      <c r="G19">
        <v>125596</v>
      </c>
      <c r="H19">
        <v>170571</v>
      </c>
      <c r="I19">
        <v>330908</v>
      </c>
      <c r="J19">
        <v>16723</v>
      </c>
      <c r="K19">
        <v>73393</v>
      </c>
      <c r="L19">
        <v>123012</v>
      </c>
      <c r="M19">
        <v>39379</v>
      </c>
      <c r="N19">
        <v>160922</v>
      </c>
      <c r="O19">
        <v>295458</v>
      </c>
      <c r="P19">
        <v>19266</v>
      </c>
      <c r="Q19">
        <v>34486</v>
      </c>
      <c r="R19">
        <v>39262</v>
      </c>
      <c r="S19">
        <v>7141</v>
      </c>
      <c r="T19">
        <v>275459</v>
      </c>
      <c r="U19">
        <v>92057</v>
      </c>
      <c r="V19">
        <v>533948</v>
      </c>
      <c r="W19">
        <v>1977729</v>
      </c>
      <c r="X19">
        <v>137100</v>
      </c>
      <c r="Y19">
        <v>75789</v>
      </c>
      <c r="Z19">
        <v>795772</v>
      </c>
      <c r="AA19">
        <v>110973</v>
      </c>
      <c r="AB19">
        <v>14986</v>
      </c>
      <c r="AC19">
        <v>4051578</v>
      </c>
      <c r="AD19">
        <v>316032</v>
      </c>
      <c r="AE19">
        <v>1136914</v>
      </c>
      <c r="AF19">
        <v>1615</v>
      </c>
      <c r="AG19">
        <v>132495</v>
      </c>
      <c r="AH19">
        <v>67686</v>
      </c>
      <c r="AI19">
        <v>35333</v>
      </c>
      <c r="AJ19">
        <v>341385</v>
      </c>
      <c r="AK19">
        <v>39129</v>
      </c>
      <c r="AL19">
        <v>21492</v>
      </c>
      <c r="AM19">
        <v>50308</v>
      </c>
      <c r="AN19">
        <v>14809</v>
      </c>
      <c r="AO19">
        <v>11960</v>
      </c>
      <c r="AP19">
        <v>1121</v>
      </c>
      <c r="AQ19">
        <v>110</v>
      </c>
      <c r="AR19">
        <v>7</v>
      </c>
      <c r="AS19">
        <v>1354419</v>
      </c>
      <c r="AT19">
        <v>793433</v>
      </c>
      <c r="AU19">
        <v>520417</v>
      </c>
      <c r="AV19">
        <v>304235</v>
      </c>
      <c r="AW19">
        <v>3160</v>
      </c>
      <c r="AX19">
        <v>7712</v>
      </c>
      <c r="AY19">
        <v>27442</v>
      </c>
      <c r="AZ19">
        <v>240141</v>
      </c>
      <c r="BH19" s="485"/>
      <c r="BI19" s="485"/>
      <c r="BJ19" s="485"/>
      <c r="BK19" s="485"/>
      <c r="BL19" s="485"/>
      <c r="CH19" s="494"/>
    </row>
    <row r="20" spans="1:86">
      <c r="A20" t="s">
        <v>823</v>
      </c>
      <c r="B20" t="s">
        <v>206</v>
      </c>
      <c r="C20" t="s">
        <v>212</v>
      </c>
      <c r="D20"/>
      <c r="E20"/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 s="485"/>
      <c r="BB20" s="485"/>
      <c r="BC20" s="485"/>
      <c r="BD20" s="485"/>
      <c r="BE20" s="485"/>
      <c r="BF20" s="485"/>
      <c r="BG20" s="485"/>
      <c r="BH20" s="485"/>
      <c r="BI20" s="485"/>
      <c r="BJ20" s="485"/>
      <c r="BK20" s="485"/>
      <c r="BL20" s="485"/>
      <c r="CH20" s="494"/>
    </row>
    <row r="21" spans="1:86">
      <c r="A21" t="s">
        <v>823</v>
      </c>
      <c r="B21" t="s">
        <v>206</v>
      </c>
      <c r="C21" t="s">
        <v>213</v>
      </c>
      <c r="D21"/>
      <c r="E21"/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 s="485"/>
      <c r="BB21" s="485"/>
      <c r="BC21" s="485"/>
      <c r="BD21" s="485"/>
      <c r="BE21" s="485"/>
      <c r="BF21" s="485"/>
      <c r="BG21" s="485"/>
      <c r="BH21" s="485"/>
      <c r="BI21" s="485"/>
      <c r="BJ21" s="485"/>
      <c r="BK21" s="485"/>
      <c r="BL21" s="485"/>
      <c r="CH21" s="494"/>
    </row>
    <row r="22" spans="1:86">
      <c r="A22" t="s">
        <v>823</v>
      </c>
      <c r="B22" t="s">
        <v>206</v>
      </c>
      <c r="C22" t="s">
        <v>214</v>
      </c>
      <c r="D22"/>
      <c r="E22"/>
      <c r="F22">
        <v>0</v>
      </c>
      <c r="G22">
        <v>0</v>
      </c>
      <c r="H22">
        <v>0</v>
      </c>
      <c r="I22">
        <v>-25397</v>
      </c>
      <c r="J22">
        <v>0</v>
      </c>
      <c r="K22">
        <v>-15564</v>
      </c>
      <c r="L22">
        <v>-15653</v>
      </c>
      <c r="M22">
        <v>0</v>
      </c>
      <c r="N22">
        <v>0</v>
      </c>
      <c r="O22">
        <v>0</v>
      </c>
      <c r="P22">
        <v>0</v>
      </c>
      <c r="Q22">
        <v>316</v>
      </c>
      <c r="R22">
        <v>376</v>
      </c>
      <c r="S22">
        <v>76</v>
      </c>
      <c r="T22">
        <v>2793</v>
      </c>
      <c r="U22">
        <v>0</v>
      </c>
      <c r="V22">
        <v>-138367</v>
      </c>
      <c r="W22">
        <v>-595007</v>
      </c>
      <c r="X22">
        <v>-61424</v>
      </c>
      <c r="Y22">
        <v>-5552</v>
      </c>
      <c r="Z22">
        <v>0</v>
      </c>
      <c r="AA22">
        <v>0</v>
      </c>
      <c r="AB22">
        <v>0</v>
      </c>
      <c r="AC22">
        <v>195865</v>
      </c>
      <c r="AD22">
        <v>16445</v>
      </c>
      <c r="AE22">
        <v>-77466</v>
      </c>
      <c r="AF22">
        <v>0</v>
      </c>
      <c r="AG22">
        <v>0</v>
      </c>
      <c r="AH22">
        <v>5300</v>
      </c>
      <c r="AI22">
        <v>1672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-121458</v>
      </c>
      <c r="AQ22">
        <v>0</v>
      </c>
      <c r="AR22">
        <v>0</v>
      </c>
      <c r="AS22">
        <v>12827</v>
      </c>
      <c r="AT22">
        <v>13107</v>
      </c>
      <c r="AU22">
        <v>2820</v>
      </c>
      <c r="AV22">
        <v>0</v>
      </c>
      <c r="AW22">
        <v>0</v>
      </c>
      <c r="AX22">
        <v>0</v>
      </c>
      <c r="AY22">
        <v>0</v>
      </c>
      <c r="AZ22">
        <v>-27257</v>
      </c>
      <c r="BA22" s="485"/>
      <c r="BB22" s="485"/>
      <c r="BC22" s="485"/>
      <c r="BD22" s="485"/>
      <c r="BE22" s="485"/>
      <c r="BF22" s="485"/>
      <c r="BG22" s="485"/>
      <c r="BH22" s="485"/>
      <c r="BI22" s="485"/>
      <c r="BJ22" s="485"/>
      <c r="BK22" s="485"/>
      <c r="BL22" s="485"/>
      <c r="CH22" s="494"/>
    </row>
    <row r="23" spans="1:86">
      <c r="A23" t="s">
        <v>823</v>
      </c>
      <c r="B23" t="s">
        <v>206</v>
      </c>
      <c r="C23" t="s">
        <v>215</v>
      </c>
      <c r="D23"/>
      <c r="E23"/>
      <c r="F23">
        <v>-5318</v>
      </c>
      <c r="G23">
        <v>-837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 s="485"/>
      <c r="BB23" s="485"/>
      <c r="BC23" s="485"/>
      <c r="BD23" s="485"/>
      <c r="BE23" s="485"/>
      <c r="BF23" s="485"/>
      <c r="BG23" s="485"/>
      <c r="BH23" s="485"/>
      <c r="BI23" s="485"/>
      <c r="BJ23" s="485"/>
      <c r="BK23" s="485"/>
      <c r="BL23" s="485"/>
      <c r="CH23" s="494"/>
    </row>
    <row r="24" spans="1:86">
      <c r="A24" t="s">
        <v>823</v>
      </c>
      <c r="B24" t="s">
        <v>206</v>
      </c>
      <c r="C24" t="s">
        <v>826</v>
      </c>
      <c r="D24"/>
      <c r="E24"/>
      <c r="F24">
        <v>505719</v>
      </c>
      <c r="G24">
        <v>132968</v>
      </c>
      <c r="H24">
        <v>170571</v>
      </c>
      <c r="I24">
        <v>354895</v>
      </c>
      <c r="J24">
        <v>16723</v>
      </c>
      <c r="K24">
        <v>65488</v>
      </c>
      <c r="L24">
        <v>115309</v>
      </c>
      <c r="M24">
        <v>39379</v>
      </c>
      <c r="N24">
        <v>161924</v>
      </c>
      <c r="O24">
        <v>295458</v>
      </c>
      <c r="P24">
        <v>19266</v>
      </c>
      <c r="Q24">
        <v>43192</v>
      </c>
      <c r="R24">
        <v>44800</v>
      </c>
      <c r="S24">
        <v>7713</v>
      </c>
      <c r="T24">
        <v>278252</v>
      </c>
      <c r="U24">
        <v>92057</v>
      </c>
      <c r="V24">
        <v>404561</v>
      </c>
      <c r="W24">
        <v>1350265</v>
      </c>
      <c r="X24">
        <v>100774</v>
      </c>
      <c r="Y24">
        <v>105081</v>
      </c>
      <c r="Z24">
        <v>795772</v>
      </c>
      <c r="AA24">
        <v>110973</v>
      </c>
      <c r="AB24">
        <v>14986</v>
      </c>
      <c r="AC24">
        <v>4232381</v>
      </c>
      <c r="AD24">
        <v>330131</v>
      </c>
      <c r="AE24">
        <v>1059448</v>
      </c>
      <c r="AF24">
        <v>1613</v>
      </c>
      <c r="AG24">
        <v>132495</v>
      </c>
      <c r="AH24">
        <v>34393</v>
      </c>
      <c r="AI24">
        <v>63789</v>
      </c>
      <c r="AJ24">
        <v>341385</v>
      </c>
      <c r="AK24">
        <v>39129</v>
      </c>
      <c r="AL24">
        <v>21492</v>
      </c>
      <c r="AM24">
        <v>49187</v>
      </c>
      <c r="AN24">
        <v>14670</v>
      </c>
      <c r="AO24">
        <v>11960</v>
      </c>
      <c r="AP24">
        <v>239500</v>
      </c>
      <c r="AQ24">
        <v>36337</v>
      </c>
      <c r="AR24">
        <v>1331</v>
      </c>
      <c r="AS24">
        <v>1369413</v>
      </c>
      <c r="AT24">
        <v>806548</v>
      </c>
      <c r="AU24">
        <v>523238</v>
      </c>
      <c r="AV24">
        <v>304235</v>
      </c>
      <c r="AW24">
        <v>3160</v>
      </c>
      <c r="AX24">
        <v>7712</v>
      </c>
      <c r="AY24">
        <v>49300</v>
      </c>
      <c r="AZ24">
        <v>213270</v>
      </c>
      <c r="BA24" s="485"/>
      <c r="BB24" s="485"/>
      <c r="BC24" s="485"/>
      <c r="BD24" s="485"/>
      <c r="BE24" s="485"/>
      <c r="BF24" s="485"/>
      <c r="BG24" s="485"/>
      <c r="BH24" s="485"/>
      <c r="BI24" s="485"/>
      <c r="BJ24" s="485"/>
      <c r="BK24" s="485"/>
      <c r="BL24" s="485"/>
      <c r="CH24" s="494"/>
    </row>
    <row r="25" spans="1:86">
      <c r="A25" t="s">
        <v>823</v>
      </c>
      <c r="B25" t="s">
        <v>217</v>
      </c>
      <c r="C25" t="s">
        <v>218</v>
      </c>
      <c r="D25"/>
      <c r="E25"/>
      <c r="F25">
        <v>1938</v>
      </c>
      <c r="G25">
        <v>461</v>
      </c>
      <c r="H25">
        <v>367</v>
      </c>
      <c r="I25">
        <v>1848</v>
      </c>
      <c r="J25">
        <v>719</v>
      </c>
      <c r="K25">
        <v>1158</v>
      </c>
      <c r="L25">
        <v>1651</v>
      </c>
      <c r="M25">
        <v>890</v>
      </c>
      <c r="N25">
        <v>1438</v>
      </c>
      <c r="O25">
        <v>4130</v>
      </c>
      <c r="P25">
        <v>495</v>
      </c>
      <c r="Q25">
        <v>733</v>
      </c>
      <c r="R25">
        <v>630</v>
      </c>
      <c r="S25">
        <v>103</v>
      </c>
      <c r="T25">
        <v>3224</v>
      </c>
      <c r="U25">
        <v>1112</v>
      </c>
      <c r="V25">
        <v>14908</v>
      </c>
      <c r="W25">
        <v>45497</v>
      </c>
      <c r="X25">
        <v>4040</v>
      </c>
      <c r="Y25">
        <v>2812</v>
      </c>
      <c r="Z25">
        <v>18863</v>
      </c>
      <c r="AA25">
        <v>1474</v>
      </c>
      <c r="AB25">
        <v>254</v>
      </c>
      <c r="AC25">
        <v>73278</v>
      </c>
      <c r="AD25">
        <v>5318</v>
      </c>
      <c r="AE25">
        <v>19036</v>
      </c>
      <c r="AF25">
        <v>36</v>
      </c>
      <c r="AG25">
        <v>5972</v>
      </c>
      <c r="AH25">
        <v>2640</v>
      </c>
      <c r="AI25">
        <v>3437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17310</v>
      </c>
      <c r="AT25">
        <v>11353</v>
      </c>
      <c r="AU25">
        <v>7404</v>
      </c>
      <c r="AV25">
        <v>3277</v>
      </c>
      <c r="AW25">
        <v>147</v>
      </c>
      <c r="AX25">
        <v>528</v>
      </c>
      <c r="AY25">
        <v>657</v>
      </c>
      <c r="AZ25">
        <v>4476</v>
      </c>
      <c r="BA25" s="485"/>
      <c r="BB25" s="485"/>
      <c r="BC25" s="485"/>
      <c r="BD25" s="485"/>
      <c r="BE25" s="485"/>
      <c r="BF25" s="485"/>
      <c r="BG25" s="485"/>
      <c r="BH25" s="485"/>
      <c r="BI25" s="485"/>
      <c r="BJ25" s="485"/>
      <c r="BK25" s="485"/>
      <c r="BL25" s="485"/>
      <c r="CH25" s="494"/>
    </row>
    <row r="26" spans="1:86">
      <c r="A26" t="s">
        <v>823</v>
      </c>
      <c r="B26" t="s">
        <v>217</v>
      </c>
      <c r="C26" t="s">
        <v>219</v>
      </c>
      <c r="D26"/>
      <c r="E26"/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154</v>
      </c>
      <c r="W26">
        <v>650</v>
      </c>
      <c r="X26">
        <v>25</v>
      </c>
      <c r="Y26">
        <v>113</v>
      </c>
      <c r="Z26">
        <v>113</v>
      </c>
      <c r="AA26">
        <v>9</v>
      </c>
      <c r="AB26">
        <v>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2894</v>
      </c>
      <c r="AT26">
        <v>1319</v>
      </c>
      <c r="AU26">
        <v>828</v>
      </c>
      <c r="AV26">
        <v>895</v>
      </c>
      <c r="AW26">
        <v>0</v>
      </c>
      <c r="AX26">
        <v>0</v>
      </c>
      <c r="AY26">
        <v>0</v>
      </c>
      <c r="AZ26">
        <v>13</v>
      </c>
      <c r="BA26" s="485"/>
      <c r="BB26" s="485"/>
      <c r="BC26" s="485"/>
      <c r="BD26" s="485"/>
      <c r="BE26" s="485"/>
      <c r="BF26" s="485"/>
      <c r="BG26" s="485"/>
      <c r="BH26" s="485"/>
      <c r="BI26" s="485"/>
      <c r="BJ26" s="485"/>
      <c r="BK26" s="485"/>
      <c r="BL26" s="485"/>
      <c r="CH26" s="494"/>
    </row>
    <row r="27" spans="1:86">
      <c r="A27" t="s">
        <v>823</v>
      </c>
      <c r="B27" t="s">
        <v>217</v>
      </c>
      <c r="C27" t="s">
        <v>220</v>
      </c>
      <c r="D27"/>
      <c r="E27"/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 s="485"/>
      <c r="BB27" s="485"/>
      <c r="BC27" s="485"/>
      <c r="BD27" s="485"/>
      <c r="BE27" s="485"/>
      <c r="BF27" s="485"/>
      <c r="BG27" s="485"/>
      <c r="BH27" s="485"/>
      <c r="BI27" s="485"/>
      <c r="BJ27" s="485"/>
      <c r="BK27" s="485"/>
      <c r="BL27" s="485"/>
      <c r="CH27" s="494"/>
    </row>
    <row r="28" spans="1:86" ht="15" customHeight="1">
      <c r="A28" t="s">
        <v>823</v>
      </c>
      <c r="B28" t="s">
        <v>217</v>
      </c>
      <c r="C28" t="s">
        <v>221</v>
      </c>
      <c r="D28"/>
      <c r="E28"/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 s="485"/>
      <c r="BB28" s="485"/>
      <c r="BC28" s="485"/>
      <c r="BD28" s="485"/>
      <c r="BE28" s="485"/>
      <c r="BF28" s="485"/>
      <c r="BG28" s="485"/>
      <c r="BH28" s="485"/>
      <c r="BI28" s="485"/>
      <c r="BJ28" s="485"/>
      <c r="BK28" s="485"/>
      <c r="BL28" s="485"/>
      <c r="CH28" s="494"/>
    </row>
    <row r="29" spans="1:86" ht="15" customHeight="1">
      <c r="A29" t="s">
        <v>823</v>
      </c>
      <c r="B29" t="s">
        <v>217</v>
      </c>
      <c r="C29" t="s">
        <v>222</v>
      </c>
      <c r="D29"/>
      <c r="E29"/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82031</v>
      </c>
      <c r="AD29">
        <v>5519</v>
      </c>
      <c r="AE29">
        <v>19035</v>
      </c>
      <c r="AF29">
        <v>36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483</v>
      </c>
      <c r="AM29">
        <v>4433</v>
      </c>
      <c r="AN29">
        <v>272</v>
      </c>
      <c r="AO29">
        <v>0</v>
      </c>
      <c r="AP29">
        <v>8092</v>
      </c>
      <c r="AQ29">
        <v>736</v>
      </c>
      <c r="AR29">
        <v>29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302</v>
      </c>
      <c r="BA29" s="485"/>
      <c r="BB29" s="485"/>
      <c r="BC29" s="485"/>
      <c r="BD29" s="485"/>
      <c r="BE29" s="485"/>
      <c r="BF29" s="485"/>
      <c r="BG29" s="485"/>
      <c r="BH29" s="485"/>
      <c r="BI29" s="485"/>
      <c r="BJ29" s="485"/>
      <c r="BK29" s="485"/>
      <c r="BL29" s="485"/>
      <c r="CH29" s="494"/>
    </row>
    <row r="30" spans="1:86" ht="15" customHeight="1">
      <c r="A30" t="s">
        <v>823</v>
      </c>
      <c r="B30" t="s">
        <v>217</v>
      </c>
      <c r="C30" t="s">
        <v>827</v>
      </c>
      <c r="D30"/>
      <c r="E30"/>
      <c r="F30">
        <v>1938</v>
      </c>
      <c r="G30">
        <v>461</v>
      </c>
      <c r="H30">
        <v>367</v>
      </c>
      <c r="I30">
        <v>1848</v>
      </c>
      <c r="J30">
        <v>719</v>
      </c>
      <c r="K30">
        <v>1158</v>
      </c>
      <c r="L30">
        <v>1651</v>
      </c>
      <c r="M30">
        <v>890</v>
      </c>
      <c r="N30">
        <v>1438</v>
      </c>
      <c r="O30">
        <v>4130</v>
      </c>
      <c r="P30">
        <v>495</v>
      </c>
      <c r="Q30">
        <v>733</v>
      </c>
      <c r="R30">
        <v>630</v>
      </c>
      <c r="S30">
        <v>103</v>
      </c>
      <c r="T30">
        <v>3224</v>
      </c>
      <c r="U30">
        <v>1112</v>
      </c>
      <c r="V30">
        <v>15062</v>
      </c>
      <c r="W30">
        <v>46147</v>
      </c>
      <c r="X30">
        <v>4065</v>
      </c>
      <c r="Y30">
        <v>2925</v>
      </c>
      <c r="Z30">
        <v>18976</v>
      </c>
      <c r="AA30">
        <v>1483</v>
      </c>
      <c r="AB30">
        <v>256</v>
      </c>
      <c r="AC30">
        <v>155309</v>
      </c>
      <c r="AD30">
        <v>10837</v>
      </c>
      <c r="AE30">
        <v>38071</v>
      </c>
      <c r="AF30">
        <v>72</v>
      </c>
      <c r="AG30">
        <v>5972</v>
      </c>
      <c r="AH30">
        <v>2640</v>
      </c>
      <c r="AI30">
        <v>3437</v>
      </c>
      <c r="AJ30">
        <v>0</v>
      </c>
      <c r="AK30">
        <v>0</v>
      </c>
      <c r="AL30">
        <v>483</v>
      </c>
      <c r="AM30">
        <v>4433</v>
      </c>
      <c r="AN30">
        <v>272</v>
      </c>
      <c r="AO30">
        <v>0</v>
      </c>
      <c r="AP30">
        <v>8092</v>
      </c>
      <c r="AQ30">
        <v>736</v>
      </c>
      <c r="AR30">
        <v>29</v>
      </c>
      <c r="AS30">
        <v>20204</v>
      </c>
      <c r="AT30">
        <v>12672</v>
      </c>
      <c r="AU30">
        <v>8232</v>
      </c>
      <c r="AV30">
        <v>4172</v>
      </c>
      <c r="AW30">
        <v>147</v>
      </c>
      <c r="AX30">
        <v>528</v>
      </c>
      <c r="AY30">
        <v>657</v>
      </c>
      <c r="AZ30">
        <v>4791</v>
      </c>
      <c r="BA30" s="485"/>
      <c r="BB30" s="485"/>
      <c r="BC30" s="485"/>
      <c r="BD30" s="485"/>
      <c r="BE30" s="485"/>
      <c r="BF30" s="485"/>
      <c r="BG30" s="485"/>
      <c r="BH30" s="485"/>
      <c r="BI30" s="485"/>
      <c r="BJ30" s="485"/>
      <c r="BK30" s="485"/>
      <c r="BL30" s="485"/>
      <c r="CH30" s="494"/>
    </row>
    <row r="31" spans="1:86" ht="15" customHeight="1">
      <c r="A31" t="s">
        <v>823</v>
      </c>
      <c r="B31" t="s">
        <v>224</v>
      </c>
      <c r="C31" t="s">
        <v>218</v>
      </c>
      <c r="D31"/>
      <c r="E31"/>
      <c r="F31">
        <v>1894</v>
      </c>
      <c r="G31">
        <v>453</v>
      </c>
      <c r="H31">
        <v>1441</v>
      </c>
      <c r="I31">
        <v>2075</v>
      </c>
      <c r="J31">
        <v>808</v>
      </c>
      <c r="K31">
        <v>2618</v>
      </c>
      <c r="L31">
        <v>4170</v>
      </c>
      <c r="M31">
        <v>1892</v>
      </c>
      <c r="N31">
        <v>3260</v>
      </c>
      <c r="O31">
        <v>8198</v>
      </c>
      <c r="P31">
        <v>886</v>
      </c>
      <c r="Q31">
        <v>732</v>
      </c>
      <c r="R31">
        <v>630</v>
      </c>
      <c r="S31">
        <v>103</v>
      </c>
      <c r="T31">
        <v>3222</v>
      </c>
      <c r="U31">
        <v>1110</v>
      </c>
      <c r="V31">
        <v>22363</v>
      </c>
      <c r="W31">
        <v>68245</v>
      </c>
      <c r="X31">
        <v>6061</v>
      </c>
      <c r="Y31">
        <v>4218</v>
      </c>
      <c r="Z31">
        <v>28294</v>
      </c>
      <c r="AA31">
        <v>2211</v>
      </c>
      <c r="AB31">
        <v>382</v>
      </c>
      <c r="AC31">
        <v>76978</v>
      </c>
      <c r="AD31">
        <v>5509</v>
      </c>
      <c r="AE31">
        <v>19674</v>
      </c>
      <c r="AF31">
        <v>33</v>
      </c>
      <c r="AG31">
        <v>4867</v>
      </c>
      <c r="AH31">
        <v>2152</v>
      </c>
      <c r="AI31">
        <v>2801</v>
      </c>
      <c r="AJ31">
        <v>3499</v>
      </c>
      <c r="AK31">
        <v>350</v>
      </c>
      <c r="AL31">
        <v>120</v>
      </c>
      <c r="AM31">
        <v>100</v>
      </c>
      <c r="AN31">
        <v>100</v>
      </c>
      <c r="AO31">
        <v>100</v>
      </c>
      <c r="AP31">
        <v>3225</v>
      </c>
      <c r="AQ31">
        <v>295</v>
      </c>
      <c r="AR31">
        <v>16</v>
      </c>
      <c r="AS31">
        <v>36958</v>
      </c>
      <c r="AT31">
        <v>24209</v>
      </c>
      <c r="AU31">
        <v>15768</v>
      </c>
      <c r="AV31">
        <v>7296</v>
      </c>
      <c r="AW31">
        <v>49</v>
      </c>
      <c r="AX31">
        <v>176</v>
      </c>
      <c r="AY31">
        <v>1187</v>
      </c>
      <c r="AZ31">
        <v>7768</v>
      </c>
      <c r="BA31" s="485"/>
      <c r="BB31" s="485"/>
      <c r="BC31" s="485"/>
      <c r="BD31" s="485"/>
      <c r="BE31" s="485"/>
      <c r="BF31" s="485"/>
      <c r="BG31" s="485"/>
      <c r="BH31" s="485"/>
      <c r="BI31" s="485"/>
      <c r="BJ31" s="485"/>
      <c r="BK31" s="485"/>
      <c r="BL31" s="485"/>
      <c r="CH31" s="494"/>
    </row>
    <row r="32" spans="1:86">
      <c r="A32" t="s">
        <v>823</v>
      </c>
      <c r="B32" t="s">
        <v>224</v>
      </c>
      <c r="C32" t="s">
        <v>225</v>
      </c>
      <c r="D32"/>
      <c r="E32"/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 s="485"/>
      <c r="BB32" s="485"/>
      <c r="BC32" s="485"/>
      <c r="BD32" s="485"/>
      <c r="BE32" s="485"/>
      <c r="BF32" s="485"/>
      <c r="BG32" s="485"/>
      <c r="BH32" s="485"/>
      <c r="BI32" s="485"/>
      <c r="BJ32" s="485"/>
      <c r="BK32" s="485"/>
      <c r="BL32" s="485"/>
      <c r="CH32" s="494"/>
    </row>
    <row r="33" spans="1:86">
      <c r="A33" t="s">
        <v>823</v>
      </c>
      <c r="B33" t="s">
        <v>224</v>
      </c>
      <c r="C33" t="s">
        <v>828</v>
      </c>
      <c r="D33"/>
      <c r="E33"/>
      <c r="F33">
        <v>1894</v>
      </c>
      <c r="G33">
        <v>453</v>
      </c>
      <c r="H33">
        <v>1441</v>
      </c>
      <c r="I33">
        <v>2075</v>
      </c>
      <c r="J33">
        <v>808</v>
      </c>
      <c r="K33">
        <v>2618</v>
      </c>
      <c r="L33">
        <v>4170</v>
      </c>
      <c r="M33">
        <v>1892</v>
      </c>
      <c r="N33">
        <v>3260</v>
      </c>
      <c r="O33">
        <v>8198</v>
      </c>
      <c r="P33">
        <v>886</v>
      </c>
      <c r="Q33">
        <v>732</v>
      </c>
      <c r="R33">
        <v>630</v>
      </c>
      <c r="S33">
        <v>103</v>
      </c>
      <c r="T33">
        <v>3222</v>
      </c>
      <c r="U33">
        <v>1110</v>
      </c>
      <c r="V33">
        <v>22363</v>
      </c>
      <c r="W33">
        <v>68245</v>
      </c>
      <c r="X33">
        <v>6061</v>
      </c>
      <c r="Y33">
        <v>4218</v>
      </c>
      <c r="Z33">
        <v>28294</v>
      </c>
      <c r="AA33">
        <v>2211</v>
      </c>
      <c r="AB33">
        <v>382</v>
      </c>
      <c r="AC33">
        <v>76978</v>
      </c>
      <c r="AD33">
        <v>5509</v>
      </c>
      <c r="AE33">
        <v>19674</v>
      </c>
      <c r="AF33">
        <v>33</v>
      </c>
      <c r="AG33">
        <v>4867</v>
      </c>
      <c r="AH33">
        <v>2152</v>
      </c>
      <c r="AI33">
        <v>2801</v>
      </c>
      <c r="AJ33">
        <v>3499</v>
      </c>
      <c r="AK33">
        <v>350</v>
      </c>
      <c r="AL33">
        <v>120</v>
      </c>
      <c r="AM33">
        <v>100</v>
      </c>
      <c r="AN33">
        <v>100</v>
      </c>
      <c r="AO33">
        <v>100</v>
      </c>
      <c r="AP33">
        <v>3225</v>
      </c>
      <c r="AQ33">
        <v>295</v>
      </c>
      <c r="AR33">
        <v>16</v>
      </c>
      <c r="AS33">
        <v>36958</v>
      </c>
      <c r="AT33">
        <v>24209</v>
      </c>
      <c r="AU33">
        <v>15768</v>
      </c>
      <c r="AV33">
        <v>7296</v>
      </c>
      <c r="AW33">
        <v>49</v>
      </c>
      <c r="AX33">
        <v>176</v>
      </c>
      <c r="AY33">
        <v>1187</v>
      </c>
      <c r="AZ33">
        <v>7768</v>
      </c>
      <c r="BA33" s="485"/>
      <c r="BB33" s="485"/>
      <c r="BC33" s="485"/>
      <c r="BD33" s="485"/>
      <c r="BE33" s="485"/>
      <c r="BF33" s="485"/>
      <c r="BG33" s="485"/>
      <c r="BH33" s="485"/>
      <c r="BI33" s="485"/>
      <c r="BJ33" s="485"/>
      <c r="BK33" s="485"/>
      <c r="BL33" s="485"/>
      <c r="CH33" s="494"/>
    </row>
    <row r="34" spans="1:86">
      <c r="A34" t="s">
        <v>823</v>
      </c>
      <c r="B34" t="s">
        <v>227</v>
      </c>
      <c r="C34"/>
      <c r="D34"/>
      <c r="E34"/>
      <c r="F34">
        <v>0</v>
      </c>
      <c r="G34">
        <v>0</v>
      </c>
      <c r="H34">
        <v>0</v>
      </c>
      <c r="I34">
        <v>0</v>
      </c>
      <c r="J34">
        <v>0</v>
      </c>
      <c r="K34">
        <v>276</v>
      </c>
      <c r="L34">
        <v>414</v>
      </c>
      <c r="M34">
        <v>94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 s="485"/>
      <c r="BB34" s="485"/>
      <c r="BC34" s="485"/>
      <c r="BD34" s="485"/>
      <c r="BE34" s="485"/>
      <c r="BF34" s="485"/>
      <c r="BG34" s="485"/>
      <c r="BH34" s="485"/>
      <c r="BI34" s="485"/>
      <c r="BJ34" s="485"/>
      <c r="BK34" s="485"/>
      <c r="BL34" s="485"/>
      <c r="CH34" s="494"/>
    </row>
    <row r="35" spans="1:86">
      <c r="A35" t="s">
        <v>823</v>
      </c>
      <c r="B35" t="s">
        <v>228</v>
      </c>
      <c r="C35"/>
      <c r="D35"/>
      <c r="E35"/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 s="485"/>
      <c r="BB35" s="485"/>
      <c r="BC35" s="485"/>
      <c r="BD35" s="485"/>
      <c r="BE35" s="485"/>
      <c r="BF35" s="485"/>
      <c r="BG35" s="485"/>
      <c r="BH35" s="485"/>
      <c r="BI35" s="485"/>
      <c r="BJ35" s="485"/>
      <c r="BK35" s="485"/>
      <c r="BL35" s="485"/>
      <c r="CH35" s="494"/>
    </row>
    <row r="36" spans="1:86">
      <c r="A36" t="s">
        <v>823</v>
      </c>
      <c r="B36" t="s">
        <v>778</v>
      </c>
      <c r="C36"/>
      <c r="D36"/>
      <c r="E36"/>
      <c r="F36">
        <v>483386</v>
      </c>
      <c r="G36">
        <v>-44536</v>
      </c>
      <c r="H36">
        <v>725862</v>
      </c>
      <c r="I36">
        <v>267749</v>
      </c>
      <c r="J36">
        <v>95735</v>
      </c>
      <c r="K36">
        <v>13653</v>
      </c>
      <c r="L36">
        <v>64964</v>
      </c>
      <c r="M36">
        <v>17970</v>
      </c>
      <c r="N36">
        <v>104126</v>
      </c>
      <c r="O36">
        <v>258465</v>
      </c>
      <c r="P36">
        <v>-45131</v>
      </c>
      <c r="Q36">
        <v>-2379</v>
      </c>
      <c r="R36">
        <v>17285</v>
      </c>
      <c r="S36">
        <v>15708</v>
      </c>
      <c r="T36">
        <v>309223</v>
      </c>
      <c r="U36">
        <v>22034</v>
      </c>
      <c r="V36">
        <v>-768277</v>
      </c>
      <c r="W36">
        <v>-392140</v>
      </c>
      <c r="X36">
        <v>-255089</v>
      </c>
      <c r="Y36">
        <v>-376609</v>
      </c>
      <c r="Z36">
        <v>4342867</v>
      </c>
      <c r="AA36">
        <v>726711</v>
      </c>
      <c r="AB36">
        <v>323974</v>
      </c>
      <c r="AC36">
        <v>5214137</v>
      </c>
      <c r="AD36">
        <v>622474</v>
      </c>
      <c r="AE36">
        <v>1268809</v>
      </c>
      <c r="AF36">
        <v>7146</v>
      </c>
      <c r="AG36">
        <v>133386</v>
      </c>
      <c r="AH36">
        <v>36655</v>
      </c>
      <c r="AI36">
        <v>-26803</v>
      </c>
      <c r="AJ36">
        <v>96970</v>
      </c>
      <c r="AK36">
        <v>16557</v>
      </c>
      <c r="AL36">
        <v>31812</v>
      </c>
      <c r="AM36">
        <v>39857</v>
      </c>
      <c r="AN36">
        <v>29721</v>
      </c>
      <c r="AO36">
        <v>20123</v>
      </c>
      <c r="AP36">
        <v>732199</v>
      </c>
      <c r="AQ36">
        <v>103598</v>
      </c>
      <c r="AR36">
        <v>12853</v>
      </c>
      <c r="AS36">
        <v>795404</v>
      </c>
      <c r="AT36">
        <v>883202</v>
      </c>
      <c r="AU36">
        <v>798416</v>
      </c>
      <c r="AV36">
        <v>1197584</v>
      </c>
      <c r="AW36">
        <v>7367</v>
      </c>
      <c r="AX36">
        <v>18455</v>
      </c>
      <c r="AY36">
        <v>28041</v>
      </c>
      <c r="AZ36">
        <v>208015</v>
      </c>
      <c r="BA36" s="485"/>
      <c r="BB36" s="485"/>
      <c r="BC36" s="485"/>
      <c r="BD36" s="485"/>
      <c r="BE36" s="485"/>
      <c r="BF36" s="485"/>
      <c r="BG36" s="485"/>
      <c r="BH36" s="485"/>
      <c r="BI36" s="485"/>
      <c r="BJ36" s="485"/>
      <c r="BK36" s="485"/>
      <c r="BL36" s="485"/>
      <c r="CH36" s="494"/>
    </row>
    <row r="37" spans="1:86">
      <c r="A37" t="s">
        <v>823</v>
      </c>
      <c r="B37" t="s">
        <v>231</v>
      </c>
      <c r="C37"/>
      <c r="D37"/>
      <c r="E37"/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 s="485"/>
      <c r="BB37" s="485"/>
      <c r="BC37" s="485"/>
      <c r="BD37" s="485"/>
      <c r="BE37" s="485"/>
      <c r="BF37" s="485"/>
      <c r="BG37" s="485"/>
      <c r="BH37" s="485"/>
      <c r="BI37" s="485"/>
      <c r="BJ37" s="485"/>
      <c r="BK37" s="485"/>
      <c r="BL37" s="485"/>
      <c r="CH37" s="494"/>
    </row>
    <row r="38" spans="1:86">
      <c r="A38" t="s">
        <v>823</v>
      </c>
      <c r="B38" t="s">
        <v>231</v>
      </c>
      <c r="C38" t="s">
        <v>232</v>
      </c>
      <c r="D38"/>
      <c r="E38"/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 s="485"/>
      <c r="BB38" s="485"/>
      <c r="BC38" s="485"/>
      <c r="BD38" s="485"/>
      <c r="BE38" s="485"/>
      <c r="BF38" s="485"/>
      <c r="BG38" s="485"/>
      <c r="BH38" s="485"/>
      <c r="BI38" s="485"/>
      <c r="BJ38" s="485"/>
      <c r="BK38" s="485"/>
      <c r="BL38" s="485"/>
      <c r="CH38" s="494"/>
    </row>
    <row r="39" spans="1:86">
      <c r="A39" t="s">
        <v>823</v>
      </c>
      <c r="B39" t="s">
        <v>231</v>
      </c>
      <c r="C39" t="s">
        <v>233</v>
      </c>
      <c r="D39"/>
      <c r="E39"/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 s="485"/>
      <c r="BB39" s="485"/>
      <c r="BC39" s="485"/>
      <c r="BD39" s="485"/>
      <c r="BE39" s="485"/>
      <c r="BF39" s="485"/>
      <c r="BG39" s="485"/>
      <c r="BH39" s="485"/>
      <c r="BI39" s="485"/>
      <c r="BJ39" s="485"/>
      <c r="BK39" s="485"/>
      <c r="BL39" s="485"/>
      <c r="CH39" s="494"/>
    </row>
    <row r="40" spans="1:86">
      <c r="A40" t="s">
        <v>823</v>
      </c>
      <c r="B40" t="s">
        <v>234</v>
      </c>
      <c r="C40"/>
      <c r="D40"/>
      <c r="E40"/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1655974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 s="485"/>
      <c r="BB40" s="485"/>
      <c r="BC40" s="485"/>
      <c r="BD40" s="485"/>
      <c r="BE40" s="485"/>
      <c r="BF40" s="485"/>
      <c r="BG40" s="485"/>
      <c r="BH40" s="485"/>
      <c r="BI40" s="485"/>
      <c r="BJ40" s="485"/>
      <c r="BK40" s="485"/>
      <c r="BL40" s="485"/>
      <c r="CH40" s="494"/>
    </row>
    <row r="41" spans="1:86">
      <c r="A41" t="s">
        <v>823</v>
      </c>
      <c r="B41" t="s">
        <v>235</v>
      </c>
      <c r="C41"/>
      <c r="D41"/>
      <c r="E41"/>
      <c r="F41">
        <v>483386</v>
      </c>
      <c r="G41">
        <v>-44536</v>
      </c>
      <c r="H41">
        <v>725862</v>
      </c>
      <c r="I41">
        <v>267749</v>
      </c>
      <c r="J41">
        <v>95735</v>
      </c>
      <c r="K41">
        <v>13653</v>
      </c>
      <c r="L41">
        <v>64964</v>
      </c>
      <c r="M41">
        <v>17970</v>
      </c>
      <c r="N41">
        <v>104126</v>
      </c>
      <c r="O41">
        <v>258465</v>
      </c>
      <c r="P41">
        <v>-45131</v>
      </c>
      <c r="Q41">
        <v>-2379</v>
      </c>
      <c r="R41">
        <v>17285</v>
      </c>
      <c r="S41">
        <v>15708</v>
      </c>
      <c r="T41">
        <v>309223</v>
      </c>
      <c r="U41">
        <v>22034</v>
      </c>
      <c r="V41">
        <v>-768277</v>
      </c>
      <c r="W41">
        <v>-392140</v>
      </c>
      <c r="X41">
        <v>-255089</v>
      </c>
      <c r="Y41">
        <v>-376609</v>
      </c>
      <c r="Z41">
        <v>4342867</v>
      </c>
      <c r="AA41">
        <v>726711</v>
      </c>
      <c r="AB41">
        <v>323974</v>
      </c>
      <c r="AC41">
        <v>5214137</v>
      </c>
      <c r="AD41">
        <v>622474</v>
      </c>
      <c r="AE41">
        <v>1268809</v>
      </c>
      <c r="AF41">
        <v>7146</v>
      </c>
      <c r="AG41">
        <v>133386</v>
      </c>
      <c r="AH41">
        <v>36655</v>
      </c>
      <c r="AI41">
        <v>-26803</v>
      </c>
      <c r="AJ41">
        <v>1752944</v>
      </c>
      <c r="AK41">
        <v>16557</v>
      </c>
      <c r="AL41">
        <v>31812</v>
      </c>
      <c r="AM41">
        <v>39857</v>
      </c>
      <c r="AN41">
        <v>29721</v>
      </c>
      <c r="AO41">
        <v>20123</v>
      </c>
      <c r="AP41">
        <v>732199</v>
      </c>
      <c r="AQ41">
        <v>103598</v>
      </c>
      <c r="AR41">
        <v>12853</v>
      </c>
      <c r="AS41">
        <v>795404</v>
      </c>
      <c r="AT41">
        <v>883202</v>
      </c>
      <c r="AU41">
        <v>798416</v>
      </c>
      <c r="AV41">
        <v>1197584</v>
      </c>
      <c r="AW41">
        <v>7367</v>
      </c>
      <c r="AX41">
        <v>18455</v>
      </c>
      <c r="AY41">
        <v>28041</v>
      </c>
      <c r="AZ41">
        <v>208015</v>
      </c>
      <c r="BA41" s="485"/>
      <c r="BB41" s="485"/>
      <c r="BC41" s="485"/>
      <c r="BD41" s="485"/>
      <c r="BE41" s="485"/>
      <c r="BF41" s="485"/>
      <c r="BG41" s="485"/>
      <c r="BH41" s="485"/>
      <c r="BI41" s="485"/>
      <c r="BJ41" s="485"/>
      <c r="BK41" s="485"/>
      <c r="BL41" s="485"/>
      <c r="CH41" s="494"/>
    </row>
    <row r="42" spans="1:86">
      <c r="A42" t="s">
        <v>823</v>
      </c>
      <c r="B42" t="s">
        <v>236</v>
      </c>
      <c r="C42"/>
      <c r="D42"/>
      <c r="E42"/>
      <c r="F42">
        <v>3782264</v>
      </c>
      <c r="G42">
        <v>983089</v>
      </c>
      <c r="H42">
        <v>2686603</v>
      </c>
      <c r="I42">
        <v>5781275</v>
      </c>
      <c r="J42">
        <v>221955</v>
      </c>
      <c r="K42">
        <v>762846</v>
      </c>
      <c r="L42">
        <v>1158570</v>
      </c>
      <c r="M42">
        <v>539400</v>
      </c>
      <c r="N42">
        <v>904809</v>
      </c>
      <c r="O42">
        <v>2281742</v>
      </c>
      <c r="P42">
        <v>280339</v>
      </c>
      <c r="Q42">
        <v>609275</v>
      </c>
      <c r="R42">
        <v>505854</v>
      </c>
      <c r="S42">
        <v>68073</v>
      </c>
      <c r="T42">
        <v>2376728</v>
      </c>
      <c r="U42">
        <v>903030</v>
      </c>
      <c r="V42">
        <v>9323984</v>
      </c>
      <c r="W42">
        <v>27545906</v>
      </c>
      <c r="X42">
        <v>2624555</v>
      </c>
      <c r="Y42">
        <v>1869942</v>
      </c>
      <c r="Z42">
        <v>9665390</v>
      </c>
      <c r="AA42">
        <v>645706</v>
      </c>
      <c r="AB42">
        <v>47353</v>
      </c>
      <c r="AC42">
        <v>46054353</v>
      </c>
      <c r="AD42">
        <v>3112851</v>
      </c>
      <c r="AE42">
        <v>11451821</v>
      </c>
      <c r="AF42">
        <v>11171</v>
      </c>
      <c r="AG42">
        <v>2100370</v>
      </c>
      <c r="AH42">
        <v>969421</v>
      </c>
      <c r="AI42">
        <v>1306179</v>
      </c>
      <c r="AJ42">
        <v>85150</v>
      </c>
      <c r="AK42">
        <v>405976</v>
      </c>
      <c r="AL42">
        <v>179326</v>
      </c>
      <c r="AM42">
        <v>675116</v>
      </c>
      <c r="AN42">
        <v>127769</v>
      </c>
      <c r="AO42">
        <v>169905</v>
      </c>
      <c r="AP42">
        <v>2854907</v>
      </c>
      <c r="AQ42">
        <v>250736</v>
      </c>
      <c r="AR42">
        <v>8783</v>
      </c>
      <c r="AS42">
        <v>10081266</v>
      </c>
      <c r="AT42">
        <v>6461289</v>
      </c>
      <c r="AU42">
        <v>4105727</v>
      </c>
      <c r="AV42">
        <v>2072428</v>
      </c>
      <c r="AW42">
        <v>50181</v>
      </c>
      <c r="AX42">
        <v>183821</v>
      </c>
      <c r="AY42">
        <v>419333</v>
      </c>
      <c r="AZ42">
        <v>2089819</v>
      </c>
      <c r="BA42" s="485"/>
      <c r="BB42" s="485"/>
      <c r="BC42" s="485"/>
      <c r="BD42" s="485"/>
      <c r="BE42" s="485"/>
      <c r="BF42" s="485"/>
      <c r="BG42" s="485"/>
      <c r="BH42" s="485"/>
      <c r="BI42" s="485"/>
      <c r="BJ42" s="485"/>
      <c r="BK42" s="485"/>
      <c r="BL42" s="485"/>
      <c r="CH42" s="494"/>
    </row>
    <row r="43" spans="1:86">
      <c r="A43" t="s">
        <v>823</v>
      </c>
      <c r="B43" t="s">
        <v>850</v>
      </c>
      <c r="C43"/>
      <c r="D43"/>
      <c r="E43"/>
      <c r="F43">
        <v>4265650</v>
      </c>
      <c r="G43">
        <v>938553</v>
      </c>
      <c r="H43">
        <v>3412465</v>
      </c>
      <c r="I43">
        <v>6049024</v>
      </c>
      <c r="J43">
        <v>317690</v>
      </c>
      <c r="K43">
        <v>776499</v>
      </c>
      <c r="L43">
        <v>1223534</v>
      </c>
      <c r="M43">
        <v>557370</v>
      </c>
      <c r="N43">
        <v>1008935</v>
      </c>
      <c r="O43">
        <v>2540207</v>
      </c>
      <c r="P43">
        <v>235208</v>
      </c>
      <c r="Q43">
        <v>606896</v>
      </c>
      <c r="R43">
        <v>523139</v>
      </c>
      <c r="S43">
        <v>83781</v>
      </c>
      <c r="T43">
        <v>2685951</v>
      </c>
      <c r="U43">
        <v>925064</v>
      </c>
      <c r="V43">
        <v>8555707</v>
      </c>
      <c r="W43">
        <v>27153766</v>
      </c>
      <c r="X43">
        <v>2369466</v>
      </c>
      <c r="Y43">
        <v>1493333</v>
      </c>
      <c r="Z43">
        <v>14008257</v>
      </c>
      <c r="AA43">
        <v>1372417</v>
      </c>
      <c r="AB43">
        <v>371327</v>
      </c>
      <c r="AC43">
        <v>51268490</v>
      </c>
      <c r="AD43">
        <v>3735325</v>
      </c>
      <c r="AE43">
        <v>12720630</v>
      </c>
      <c r="AF43">
        <v>18317</v>
      </c>
      <c r="AG43">
        <v>2233756</v>
      </c>
      <c r="AH43">
        <v>1006076</v>
      </c>
      <c r="AI43">
        <v>1279376</v>
      </c>
      <c r="AJ43">
        <v>1838094</v>
      </c>
      <c r="AK43">
        <v>422533</v>
      </c>
      <c r="AL43">
        <v>211138</v>
      </c>
      <c r="AM43">
        <v>714973</v>
      </c>
      <c r="AN43">
        <v>157490</v>
      </c>
      <c r="AO43">
        <v>190028</v>
      </c>
      <c r="AP43">
        <v>3587106</v>
      </c>
      <c r="AQ43">
        <v>354334</v>
      </c>
      <c r="AR43">
        <v>21636</v>
      </c>
      <c r="AS43">
        <v>10876670</v>
      </c>
      <c r="AT43">
        <v>7344491</v>
      </c>
      <c r="AU43">
        <v>4904143</v>
      </c>
      <c r="AV43">
        <v>3270012</v>
      </c>
      <c r="AW43">
        <v>57548</v>
      </c>
      <c r="AX43">
        <v>202276</v>
      </c>
      <c r="AY43">
        <v>447374</v>
      </c>
      <c r="AZ43">
        <v>2297834</v>
      </c>
      <c r="BA43" s="485"/>
      <c r="BB43" s="485"/>
      <c r="BC43" s="485"/>
      <c r="BD43" s="485"/>
      <c r="BE43" s="485"/>
      <c r="BF43" s="485"/>
      <c r="BG43" s="485"/>
      <c r="BH43" s="485"/>
      <c r="BI43" s="485"/>
      <c r="BJ43" s="485"/>
      <c r="BK43" s="485"/>
      <c r="BL43" s="485"/>
      <c r="CH43" s="494"/>
    </row>
    <row r="44" spans="1:86">
      <c r="A44" t="s">
        <v>503</v>
      </c>
      <c r="B44" t="s">
        <v>504</v>
      </c>
      <c r="C44"/>
      <c r="D44"/>
      <c r="E44"/>
      <c r="F44">
        <v>4429973</v>
      </c>
      <c r="G44">
        <v>967469</v>
      </c>
      <c r="H44">
        <v>3445034</v>
      </c>
      <c r="I44">
        <v>6436412</v>
      </c>
      <c r="J44">
        <v>317690</v>
      </c>
      <c r="K44">
        <v>780293</v>
      </c>
      <c r="L44">
        <v>1223534</v>
      </c>
      <c r="M44">
        <v>557370</v>
      </c>
      <c r="N44">
        <v>1015125</v>
      </c>
      <c r="O44">
        <v>2562518</v>
      </c>
      <c r="P44">
        <v>236514</v>
      </c>
      <c r="Q44">
        <v>610209</v>
      </c>
      <c r="R44">
        <v>525989</v>
      </c>
      <c r="S44">
        <v>84249</v>
      </c>
      <c r="T44">
        <v>2700532</v>
      </c>
      <c r="U44">
        <v>930089</v>
      </c>
      <c r="V44">
        <v>9853797</v>
      </c>
      <c r="W44">
        <v>29888120</v>
      </c>
      <c r="X44">
        <v>2480549</v>
      </c>
      <c r="Y44">
        <v>1536837</v>
      </c>
      <c r="Z44">
        <v>14089838</v>
      </c>
      <c r="AA44">
        <v>1373655</v>
      </c>
      <c r="AB44">
        <v>371957</v>
      </c>
      <c r="AC44">
        <v>52857950</v>
      </c>
      <c r="AD44">
        <v>3785221</v>
      </c>
      <c r="AE44">
        <v>12803139</v>
      </c>
      <c r="AF44">
        <v>18485</v>
      </c>
      <c r="AG44">
        <v>2233757</v>
      </c>
      <c r="AH44">
        <v>1093909</v>
      </c>
      <c r="AI44">
        <v>1279377</v>
      </c>
      <c r="AJ44">
        <v>1896335</v>
      </c>
      <c r="AK44">
        <v>422883</v>
      </c>
      <c r="AL44">
        <v>211138</v>
      </c>
      <c r="AM44">
        <v>719132</v>
      </c>
      <c r="AN44">
        <v>158167</v>
      </c>
      <c r="AO44">
        <v>192159</v>
      </c>
      <c r="AP44">
        <v>3577868</v>
      </c>
      <c r="AQ44">
        <v>353024</v>
      </c>
      <c r="AR44">
        <v>21408</v>
      </c>
      <c r="AS44">
        <v>11337245</v>
      </c>
      <c r="AT44">
        <v>7384378</v>
      </c>
      <c r="AU44">
        <v>4834225</v>
      </c>
      <c r="AV44">
        <v>3162986</v>
      </c>
      <c r="AW44">
        <v>57549</v>
      </c>
      <c r="AX44">
        <v>202276</v>
      </c>
      <c r="AY44">
        <v>460083</v>
      </c>
      <c r="AZ44">
        <v>2312185</v>
      </c>
      <c r="BA44" s="485"/>
      <c r="BB44" s="485"/>
      <c r="BC44" s="485"/>
      <c r="BD44" s="485"/>
      <c r="BE44" s="485"/>
      <c r="BF44" s="485"/>
      <c r="BG44" s="485"/>
      <c r="BH44" s="485"/>
      <c r="BI44" s="485"/>
      <c r="BJ44" s="485"/>
      <c r="BK44" s="485"/>
      <c r="BL44" s="485"/>
      <c r="CH44" s="494"/>
    </row>
    <row r="45" spans="1:86">
      <c r="A45" t="s">
        <v>503</v>
      </c>
      <c r="B45" t="s">
        <v>504</v>
      </c>
      <c r="C45" t="s">
        <v>238</v>
      </c>
      <c r="D45"/>
      <c r="E45"/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 s="485"/>
      <c r="BB45" s="485"/>
      <c r="BC45" s="485"/>
      <c r="BD45" s="485"/>
      <c r="BE45" s="485"/>
      <c r="BF45" s="485"/>
      <c r="BG45" s="485"/>
      <c r="BH45" s="485"/>
      <c r="BI45" s="485"/>
      <c r="BJ45" s="485"/>
      <c r="BK45" s="485"/>
      <c r="BL45" s="485"/>
      <c r="CH45" s="494"/>
    </row>
    <row r="46" spans="1:86">
      <c r="A46" t="s">
        <v>503</v>
      </c>
      <c r="B46" t="s">
        <v>504</v>
      </c>
      <c r="C46" t="s">
        <v>239</v>
      </c>
      <c r="D46" t="s">
        <v>240</v>
      </c>
      <c r="E46"/>
      <c r="F46">
        <v>0</v>
      </c>
      <c r="G46">
        <v>0</v>
      </c>
      <c r="H46">
        <v>0</v>
      </c>
      <c r="I46">
        <v>4718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 s="485"/>
      <c r="BB46" s="485"/>
      <c r="BC46" s="485"/>
      <c r="BD46" s="485"/>
      <c r="BE46" s="485"/>
      <c r="BF46" s="485"/>
      <c r="BG46" s="485"/>
      <c r="BH46" s="485"/>
      <c r="BI46" s="485"/>
      <c r="BJ46" s="485"/>
      <c r="BK46" s="485"/>
      <c r="BL46" s="485"/>
      <c r="CH46" s="494"/>
    </row>
    <row r="47" spans="1:86">
      <c r="A47" t="s">
        <v>503</v>
      </c>
      <c r="B47" t="s">
        <v>504</v>
      </c>
      <c r="C47" t="s">
        <v>239</v>
      </c>
      <c r="D47" t="s">
        <v>851</v>
      </c>
      <c r="E47"/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 s="485"/>
      <c r="BB47" s="485"/>
      <c r="BC47" s="485"/>
      <c r="BD47" s="485"/>
      <c r="BE47" s="485"/>
      <c r="BF47" s="485"/>
      <c r="BG47" s="485"/>
      <c r="BH47" s="485"/>
      <c r="BI47" s="485"/>
      <c r="BJ47" s="485"/>
      <c r="BK47" s="485"/>
      <c r="BL47" s="485"/>
      <c r="CH47" s="494"/>
    </row>
    <row r="48" spans="1:86">
      <c r="A48" t="s">
        <v>503</v>
      </c>
      <c r="B48" t="s">
        <v>504</v>
      </c>
      <c r="C48" t="s">
        <v>239</v>
      </c>
      <c r="D48" t="s">
        <v>242</v>
      </c>
      <c r="E48"/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 s="485"/>
      <c r="BB48" s="485"/>
      <c r="BC48" s="485"/>
      <c r="BD48" s="485"/>
      <c r="BE48" s="485"/>
      <c r="BF48" s="485"/>
      <c r="BG48" s="485"/>
      <c r="BH48" s="485"/>
      <c r="BI48" s="485"/>
      <c r="BJ48" s="485"/>
      <c r="BK48" s="485"/>
      <c r="BL48" s="485"/>
      <c r="CH48" s="494"/>
    </row>
    <row r="49" spans="1:86">
      <c r="A49" t="s">
        <v>503</v>
      </c>
      <c r="B49" t="s">
        <v>504</v>
      </c>
      <c r="C49" t="s">
        <v>239</v>
      </c>
      <c r="D49" t="s">
        <v>243</v>
      </c>
      <c r="E49"/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 s="485"/>
      <c r="BB49" s="485"/>
      <c r="BC49" s="485"/>
      <c r="BD49" s="485"/>
      <c r="BE49" s="485"/>
      <c r="BF49" s="485"/>
      <c r="BG49" s="485"/>
      <c r="BH49" s="485"/>
      <c r="BI49" s="485"/>
      <c r="BJ49" s="485"/>
      <c r="BK49" s="485"/>
      <c r="BL49" s="485"/>
      <c r="CH49" s="494"/>
    </row>
    <row r="50" spans="1:86">
      <c r="A50" t="s">
        <v>503</v>
      </c>
      <c r="B50" t="s">
        <v>504</v>
      </c>
      <c r="C50" t="s">
        <v>239</v>
      </c>
      <c r="D50" t="s">
        <v>244</v>
      </c>
      <c r="E50"/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 s="485"/>
      <c r="BB50" s="485"/>
      <c r="BC50" s="485"/>
      <c r="BD50" s="485"/>
      <c r="BE50" s="485"/>
      <c r="BF50" s="485"/>
      <c r="BG50" s="485"/>
      <c r="BH50" s="485"/>
      <c r="BI50" s="485"/>
      <c r="BJ50" s="485"/>
      <c r="BK50" s="485"/>
      <c r="BL50" s="485"/>
      <c r="CH50" s="494"/>
    </row>
    <row r="51" spans="1:86">
      <c r="A51" t="s">
        <v>503</v>
      </c>
      <c r="B51" t="s">
        <v>504</v>
      </c>
      <c r="C51" t="s">
        <v>239</v>
      </c>
      <c r="D51" t="s">
        <v>245</v>
      </c>
      <c r="E51"/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 s="485"/>
      <c r="BB51" s="485"/>
      <c r="BC51" s="485"/>
      <c r="BD51" s="485"/>
      <c r="BE51" s="485"/>
      <c r="BF51" s="485"/>
      <c r="BG51" s="485"/>
      <c r="BH51" s="485"/>
      <c r="BI51" s="485"/>
      <c r="BJ51" s="485"/>
      <c r="BK51" s="485"/>
      <c r="BL51" s="485"/>
      <c r="CH51" s="494"/>
    </row>
    <row r="52" spans="1:86">
      <c r="A52" t="s">
        <v>503</v>
      </c>
      <c r="B52" t="s">
        <v>504</v>
      </c>
      <c r="C52" t="s">
        <v>239</v>
      </c>
      <c r="D52" t="s">
        <v>247</v>
      </c>
      <c r="E52"/>
      <c r="F52">
        <v>2328070</v>
      </c>
      <c r="G52">
        <v>545585</v>
      </c>
      <c r="H52">
        <v>0</v>
      </c>
      <c r="I52">
        <v>2144180</v>
      </c>
      <c r="J52">
        <v>0</v>
      </c>
      <c r="K52">
        <v>299472</v>
      </c>
      <c r="L52">
        <v>323383</v>
      </c>
      <c r="M52">
        <v>0</v>
      </c>
      <c r="N52">
        <v>292310</v>
      </c>
      <c r="O52">
        <v>1534265</v>
      </c>
      <c r="P52">
        <v>176676</v>
      </c>
      <c r="Q52">
        <v>304401</v>
      </c>
      <c r="R52">
        <v>162536</v>
      </c>
      <c r="S52">
        <v>10907</v>
      </c>
      <c r="T52">
        <v>0</v>
      </c>
      <c r="U52">
        <v>0</v>
      </c>
      <c r="V52">
        <v>5383670</v>
      </c>
      <c r="W52">
        <v>13622905</v>
      </c>
      <c r="X52">
        <v>715366</v>
      </c>
      <c r="Y52">
        <v>0</v>
      </c>
      <c r="Z52">
        <v>0</v>
      </c>
      <c r="AA52">
        <v>341442</v>
      </c>
      <c r="AB52">
        <v>62649</v>
      </c>
      <c r="AC52">
        <v>26942288</v>
      </c>
      <c r="AD52">
        <v>1394605</v>
      </c>
      <c r="AE52">
        <v>1427640</v>
      </c>
      <c r="AF52">
        <v>4651</v>
      </c>
      <c r="AG52">
        <v>0</v>
      </c>
      <c r="AH52">
        <v>116603</v>
      </c>
      <c r="AI52">
        <v>662274</v>
      </c>
      <c r="AJ52">
        <v>0</v>
      </c>
      <c r="AK52">
        <v>110181</v>
      </c>
      <c r="AL52">
        <v>209567</v>
      </c>
      <c r="AM52">
        <v>295622</v>
      </c>
      <c r="AN52">
        <v>50828</v>
      </c>
      <c r="AO52">
        <v>0</v>
      </c>
      <c r="AP52">
        <v>911131</v>
      </c>
      <c r="AQ52">
        <v>128495</v>
      </c>
      <c r="AR52">
        <v>7005</v>
      </c>
      <c r="AS52">
        <v>3515737</v>
      </c>
      <c r="AT52">
        <v>1846735</v>
      </c>
      <c r="AU52">
        <v>1163593</v>
      </c>
      <c r="AV52">
        <v>627272</v>
      </c>
      <c r="AW52">
        <v>5555</v>
      </c>
      <c r="AX52">
        <v>48960</v>
      </c>
      <c r="AY52">
        <v>132860</v>
      </c>
      <c r="AZ52">
        <v>523532</v>
      </c>
      <c r="BA52" s="485"/>
      <c r="BB52" s="485"/>
      <c r="BC52" s="485"/>
      <c r="BD52" s="485"/>
      <c r="BE52" s="485"/>
      <c r="BF52" s="485"/>
      <c r="BG52" s="485"/>
      <c r="BH52" s="485"/>
      <c r="BI52" s="485"/>
      <c r="BJ52" s="485"/>
      <c r="BK52" s="485"/>
      <c r="BL52" s="485"/>
      <c r="CH52" s="494"/>
    </row>
    <row r="53" spans="1:86">
      <c r="A53" t="s">
        <v>503</v>
      </c>
      <c r="B53" t="s">
        <v>504</v>
      </c>
      <c r="C53" t="s">
        <v>239</v>
      </c>
      <c r="D53" t="s">
        <v>248</v>
      </c>
      <c r="E53"/>
      <c r="F53">
        <v>1623725</v>
      </c>
      <c r="G53">
        <v>378062</v>
      </c>
      <c r="H53">
        <v>0</v>
      </c>
      <c r="I53">
        <v>2582740</v>
      </c>
      <c r="J53">
        <v>0</v>
      </c>
      <c r="K53">
        <v>472349</v>
      </c>
      <c r="L53">
        <v>845848</v>
      </c>
      <c r="M53">
        <v>0</v>
      </c>
      <c r="N53">
        <v>618478</v>
      </c>
      <c r="O53">
        <v>1012946</v>
      </c>
      <c r="P53">
        <v>0</v>
      </c>
      <c r="Q53">
        <v>264047</v>
      </c>
      <c r="R53">
        <v>313894</v>
      </c>
      <c r="S53">
        <v>63350</v>
      </c>
      <c r="T53">
        <v>2332882</v>
      </c>
      <c r="U53">
        <v>0</v>
      </c>
      <c r="V53">
        <v>2845470</v>
      </c>
      <c r="W53">
        <v>10504434</v>
      </c>
      <c r="X53">
        <v>995696</v>
      </c>
      <c r="Y53">
        <v>22785</v>
      </c>
      <c r="Z53">
        <v>0</v>
      </c>
      <c r="AA53">
        <v>937671</v>
      </c>
      <c r="AB53">
        <v>252569</v>
      </c>
      <c r="AC53">
        <v>23840968</v>
      </c>
      <c r="AD53">
        <v>2290886</v>
      </c>
      <c r="AE53">
        <v>9134021</v>
      </c>
      <c r="AF53">
        <v>13374</v>
      </c>
      <c r="AG53">
        <v>0</v>
      </c>
      <c r="AH53">
        <v>422192</v>
      </c>
      <c r="AI53">
        <v>322637</v>
      </c>
      <c r="AJ53">
        <v>0</v>
      </c>
      <c r="AK53">
        <v>309122</v>
      </c>
      <c r="AL53">
        <v>0</v>
      </c>
      <c r="AM53">
        <v>414319</v>
      </c>
      <c r="AN53">
        <v>104610</v>
      </c>
      <c r="AO53">
        <v>0</v>
      </c>
      <c r="AP53">
        <v>2577519</v>
      </c>
      <c r="AQ53">
        <v>205160</v>
      </c>
      <c r="AR53">
        <v>0</v>
      </c>
      <c r="AS53">
        <v>5239615</v>
      </c>
      <c r="AT53">
        <v>3590248</v>
      </c>
      <c r="AU53">
        <v>2534279</v>
      </c>
      <c r="AV53">
        <v>2253412</v>
      </c>
      <c r="AW53">
        <v>51788</v>
      </c>
      <c r="AX53">
        <v>152394</v>
      </c>
      <c r="AY53">
        <v>287563</v>
      </c>
      <c r="AZ53">
        <v>1366301</v>
      </c>
      <c r="BA53" s="485"/>
      <c r="BB53" s="485"/>
      <c r="BC53" s="485"/>
      <c r="BD53" s="485"/>
      <c r="BE53" s="485"/>
      <c r="BF53" s="485"/>
      <c r="BG53" s="485"/>
      <c r="BH53" s="485"/>
      <c r="BI53" s="485"/>
      <c r="BJ53" s="485"/>
      <c r="BK53" s="485"/>
      <c r="BL53" s="485"/>
      <c r="CH53" s="494"/>
    </row>
    <row r="54" spans="1:86">
      <c r="A54" t="s">
        <v>503</v>
      </c>
      <c r="B54" t="s">
        <v>504</v>
      </c>
      <c r="C54" t="s">
        <v>239</v>
      </c>
      <c r="D54" t="s">
        <v>249</v>
      </c>
      <c r="E54"/>
      <c r="F54">
        <v>0</v>
      </c>
      <c r="G54">
        <v>0</v>
      </c>
      <c r="H54">
        <v>0</v>
      </c>
      <c r="I54">
        <v>845716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27352</v>
      </c>
      <c r="R54">
        <v>32515</v>
      </c>
      <c r="S54">
        <v>6562</v>
      </c>
      <c r="T54">
        <v>241654</v>
      </c>
      <c r="U54">
        <v>0</v>
      </c>
      <c r="V54">
        <v>1149257</v>
      </c>
      <c r="W54">
        <v>4918240</v>
      </c>
      <c r="X54">
        <v>307787</v>
      </c>
      <c r="Y54">
        <v>0</v>
      </c>
      <c r="Z54">
        <v>0</v>
      </c>
      <c r="AA54">
        <v>0</v>
      </c>
      <c r="AB54">
        <v>0</v>
      </c>
      <c r="AC54">
        <v>1192780</v>
      </c>
      <c r="AD54">
        <v>0</v>
      </c>
      <c r="AE54">
        <v>0</v>
      </c>
      <c r="AF54">
        <v>0</v>
      </c>
      <c r="AG54">
        <v>0</v>
      </c>
      <c r="AH54">
        <v>344708</v>
      </c>
      <c r="AI54">
        <v>153190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53508</v>
      </c>
      <c r="BA54" s="485"/>
      <c r="BB54" s="485"/>
      <c r="BC54" s="485"/>
      <c r="BD54" s="485"/>
      <c r="BE54" s="485"/>
      <c r="BF54" s="485"/>
      <c r="BG54" s="485"/>
      <c r="BH54" s="485"/>
      <c r="BI54" s="485"/>
      <c r="BJ54" s="485"/>
      <c r="BK54" s="485"/>
      <c r="BL54" s="485"/>
      <c r="CH54" s="494"/>
    </row>
    <row r="55" spans="1:86">
      <c r="A55" t="s">
        <v>503</v>
      </c>
      <c r="B55" t="s">
        <v>504</v>
      </c>
      <c r="C55" t="s">
        <v>239</v>
      </c>
      <c r="D55" t="s">
        <v>250</v>
      </c>
      <c r="E55"/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 s="485"/>
      <c r="BB55" s="485"/>
      <c r="BC55" s="485"/>
      <c r="BD55" s="485"/>
      <c r="BE55" s="485"/>
      <c r="BF55" s="485"/>
      <c r="BG55" s="485"/>
      <c r="BH55" s="485"/>
      <c r="BI55" s="485"/>
      <c r="BJ55" s="485"/>
      <c r="BK55" s="485"/>
      <c r="BL55" s="485"/>
      <c r="CH55" s="494"/>
    </row>
    <row r="56" spans="1:86">
      <c r="A56" t="s">
        <v>503</v>
      </c>
      <c r="B56" t="s">
        <v>504</v>
      </c>
      <c r="C56" t="s">
        <v>239</v>
      </c>
      <c r="D56" t="s">
        <v>251</v>
      </c>
      <c r="E56"/>
      <c r="F56">
        <v>0</v>
      </c>
      <c r="G56">
        <v>0</v>
      </c>
      <c r="H56">
        <v>3384593</v>
      </c>
      <c r="I56">
        <v>256373</v>
      </c>
      <c r="J56">
        <v>295372</v>
      </c>
      <c r="K56">
        <v>0</v>
      </c>
      <c r="L56">
        <v>0</v>
      </c>
      <c r="M56">
        <v>556938</v>
      </c>
      <c r="N56">
        <v>97947</v>
      </c>
      <c r="O56">
        <v>0</v>
      </c>
      <c r="P56">
        <v>58008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1404962</v>
      </c>
      <c r="Z56">
        <v>12158105</v>
      </c>
      <c r="AA56">
        <v>0</v>
      </c>
      <c r="AB56">
        <v>0</v>
      </c>
      <c r="AC56">
        <v>0</v>
      </c>
      <c r="AD56">
        <v>0</v>
      </c>
      <c r="AE56">
        <v>2039877</v>
      </c>
      <c r="AF56">
        <v>0</v>
      </c>
      <c r="AG56">
        <v>2214603</v>
      </c>
      <c r="AH56">
        <v>0</v>
      </c>
      <c r="AI56">
        <v>0</v>
      </c>
      <c r="AJ56">
        <v>1665352</v>
      </c>
      <c r="AK56">
        <v>3580</v>
      </c>
      <c r="AL56">
        <v>0</v>
      </c>
      <c r="AM56">
        <v>0</v>
      </c>
      <c r="AN56">
        <v>0</v>
      </c>
      <c r="AO56">
        <v>191963</v>
      </c>
      <c r="AP56">
        <v>77196</v>
      </c>
      <c r="AQ56">
        <v>17691</v>
      </c>
      <c r="AR56">
        <v>14369</v>
      </c>
      <c r="AS56">
        <v>700000</v>
      </c>
      <c r="AT56">
        <v>722972</v>
      </c>
      <c r="AU56">
        <v>350000</v>
      </c>
      <c r="AV56">
        <v>0</v>
      </c>
      <c r="AW56">
        <v>0</v>
      </c>
      <c r="AX56">
        <v>0</v>
      </c>
      <c r="AY56">
        <v>0</v>
      </c>
      <c r="AZ56">
        <v>305103</v>
      </c>
      <c r="BA56" s="485"/>
      <c r="BB56" s="485"/>
      <c r="BC56" s="485"/>
      <c r="BD56" s="485"/>
      <c r="BE56" s="485"/>
      <c r="BF56" s="485"/>
      <c r="BG56" s="485"/>
      <c r="BH56" s="485"/>
      <c r="BI56" s="485"/>
      <c r="BJ56" s="485"/>
      <c r="BK56" s="485"/>
      <c r="BL56" s="485"/>
      <c r="CH56" s="494"/>
    </row>
    <row r="57" spans="1:86">
      <c r="A57" t="s">
        <v>503</v>
      </c>
      <c r="B57" t="s">
        <v>504</v>
      </c>
      <c r="C57" t="s">
        <v>239</v>
      </c>
      <c r="D57" t="s">
        <v>246</v>
      </c>
      <c r="E57"/>
      <c r="F57">
        <v>0</v>
      </c>
      <c r="G57">
        <v>0</v>
      </c>
      <c r="H57">
        <v>0</v>
      </c>
      <c r="I57">
        <v>4470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2029</v>
      </c>
      <c r="W57">
        <v>8628</v>
      </c>
      <c r="X57">
        <v>540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60814</v>
      </c>
      <c r="AI57">
        <v>26278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 s="485"/>
      <c r="BB57" s="485"/>
      <c r="BC57" s="485"/>
      <c r="BD57" s="485"/>
      <c r="BE57" s="485"/>
      <c r="BF57" s="485"/>
      <c r="BG57" s="485"/>
      <c r="BH57" s="485"/>
      <c r="BI57" s="485"/>
      <c r="BJ57" s="485"/>
      <c r="BK57" s="485"/>
      <c r="BL57" s="485"/>
      <c r="CH57" s="494"/>
    </row>
    <row r="58" spans="1:86">
      <c r="A58" t="s">
        <v>503</v>
      </c>
      <c r="B58" t="s">
        <v>504</v>
      </c>
      <c r="C58" t="s">
        <v>239</v>
      </c>
      <c r="D58" t="s">
        <v>779</v>
      </c>
      <c r="E58"/>
      <c r="F58">
        <v>3951795</v>
      </c>
      <c r="G58">
        <v>923647</v>
      </c>
      <c r="H58">
        <v>3384593</v>
      </c>
      <c r="I58">
        <v>5838197</v>
      </c>
      <c r="J58">
        <v>295372</v>
      </c>
      <c r="K58">
        <v>771821</v>
      </c>
      <c r="L58">
        <v>1169231</v>
      </c>
      <c r="M58">
        <v>556938</v>
      </c>
      <c r="N58">
        <v>1008735</v>
      </c>
      <c r="O58">
        <v>2547211</v>
      </c>
      <c r="P58">
        <v>234684</v>
      </c>
      <c r="Q58">
        <v>595800</v>
      </c>
      <c r="R58">
        <v>508945</v>
      </c>
      <c r="S58">
        <v>80819</v>
      </c>
      <c r="T58">
        <v>2574536</v>
      </c>
      <c r="U58">
        <v>0</v>
      </c>
      <c r="V58">
        <v>9380426</v>
      </c>
      <c r="W58">
        <v>29054207</v>
      </c>
      <c r="X58">
        <v>2019389</v>
      </c>
      <c r="Y58">
        <v>1427747</v>
      </c>
      <c r="Z58">
        <v>12158105</v>
      </c>
      <c r="AA58">
        <v>1279113</v>
      </c>
      <c r="AB58">
        <v>315218</v>
      </c>
      <c r="AC58">
        <v>51976036</v>
      </c>
      <c r="AD58">
        <v>3685491</v>
      </c>
      <c r="AE58">
        <v>12601538</v>
      </c>
      <c r="AF58">
        <v>18025</v>
      </c>
      <c r="AG58">
        <v>2214603</v>
      </c>
      <c r="AH58">
        <v>944317</v>
      </c>
      <c r="AI58">
        <v>1164379</v>
      </c>
      <c r="AJ58">
        <v>1665352</v>
      </c>
      <c r="AK58">
        <v>422883</v>
      </c>
      <c r="AL58">
        <v>209567</v>
      </c>
      <c r="AM58">
        <v>709941</v>
      </c>
      <c r="AN58">
        <v>155438</v>
      </c>
      <c r="AO58">
        <v>191963</v>
      </c>
      <c r="AP58">
        <v>3565846</v>
      </c>
      <c r="AQ58">
        <v>351346</v>
      </c>
      <c r="AR58">
        <v>21374</v>
      </c>
      <c r="AS58">
        <v>9455352</v>
      </c>
      <c r="AT58">
        <v>6159955</v>
      </c>
      <c r="AU58">
        <v>4047872</v>
      </c>
      <c r="AV58">
        <v>2880684</v>
      </c>
      <c r="AW58">
        <v>57343</v>
      </c>
      <c r="AX58">
        <v>201354</v>
      </c>
      <c r="AY58">
        <v>420423</v>
      </c>
      <c r="AZ58">
        <v>2248444</v>
      </c>
      <c r="BA58" s="485"/>
      <c r="BB58" s="485"/>
      <c r="BC58" s="485"/>
      <c r="BD58" s="485"/>
      <c r="BE58" s="485"/>
      <c r="BF58" s="485"/>
      <c r="BG58" s="485"/>
      <c r="BH58" s="485"/>
      <c r="BI58" s="485"/>
      <c r="BJ58" s="485"/>
      <c r="BK58" s="485"/>
      <c r="BL58" s="485"/>
      <c r="CH58" s="494"/>
    </row>
    <row r="59" spans="1:86">
      <c r="A59" t="s">
        <v>503</v>
      </c>
      <c r="B59" t="s">
        <v>504</v>
      </c>
      <c r="C59" t="s">
        <v>254</v>
      </c>
      <c r="D59" t="s">
        <v>255</v>
      </c>
      <c r="E59"/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 s="485"/>
      <c r="BB59" s="485"/>
      <c r="BC59" s="485"/>
      <c r="BD59" s="485"/>
      <c r="BE59" s="485"/>
      <c r="BF59" s="485"/>
      <c r="BG59" s="485"/>
      <c r="BH59" s="485"/>
      <c r="BI59" s="485"/>
      <c r="BJ59" s="485"/>
      <c r="BK59" s="485"/>
      <c r="BL59" s="485"/>
      <c r="CH59" s="494"/>
    </row>
    <row r="60" spans="1:86">
      <c r="A60" t="s">
        <v>503</v>
      </c>
      <c r="B60" t="s">
        <v>504</v>
      </c>
      <c r="C60" t="s">
        <v>254</v>
      </c>
      <c r="D60" t="s">
        <v>256</v>
      </c>
      <c r="E60"/>
      <c r="F60">
        <v>6788</v>
      </c>
      <c r="G60">
        <v>4738</v>
      </c>
      <c r="H60">
        <v>10693</v>
      </c>
      <c r="I60">
        <v>41356</v>
      </c>
      <c r="J60">
        <v>0</v>
      </c>
      <c r="K60">
        <v>0</v>
      </c>
      <c r="L60">
        <v>773</v>
      </c>
      <c r="M60">
        <v>432</v>
      </c>
      <c r="N60">
        <v>6390</v>
      </c>
      <c r="O60">
        <v>15307</v>
      </c>
      <c r="P60">
        <v>1830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223397</v>
      </c>
      <c r="AD60">
        <v>15925</v>
      </c>
      <c r="AE60">
        <v>55370</v>
      </c>
      <c r="AF60">
        <v>72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326</v>
      </c>
      <c r="AM60">
        <v>79</v>
      </c>
      <c r="AN60">
        <v>46</v>
      </c>
      <c r="AO60">
        <v>196</v>
      </c>
      <c r="AP60">
        <v>12022</v>
      </c>
      <c r="AQ60">
        <v>1678</v>
      </c>
      <c r="AR60">
        <v>34</v>
      </c>
      <c r="AS60">
        <v>22270</v>
      </c>
      <c r="AT60">
        <v>8486</v>
      </c>
      <c r="AU60">
        <v>7449</v>
      </c>
      <c r="AV60">
        <v>3005</v>
      </c>
      <c r="AW60">
        <v>206</v>
      </c>
      <c r="AX60">
        <v>922</v>
      </c>
      <c r="AY60">
        <v>7721</v>
      </c>
      <c r="AZ60">
        <v>8037</v>
      </c>
      <c r="BA60" s="485"/>
      <c r="BB60" s="485"/>
      <c r="BC60" s="485"/>
      <c r="BD60" s="485"/>
      <c r="BE60" s="485"/>
      <c r="BF60" s="485"/>
      <c r="BG60" s="485"/>
      <c r="BH60" s="485"/>
      <c r="BI60" s="485"/>
      <c r="BJ60" s="485"/>
      <c r="BK60" s="485"/>
      <c r="BL60" s="485"/>
      <c r="CH60" s="494"/>
    </row>
    <row r="61" spans="1:86">
      <c r="A61" t="s">
        <v>503</v>
      </c>
      <c r="B61" t="s">
        <v>504</v>
      </c>
      <c r="C61" t="s">
        <v>254</v>
      </c>
      <c r="D61" t="s">
        <v>257</v>
      </c>
      <c r="E61"/>
      <c r="F61">
        <v>791</v>
      </c>
      <c r="G61">
        <v>713</v>
      </c>
      <c r="H61">
        <v>0</v>
      </c>
      <c r="I61">
        <v>8823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6948</v>
      </c>
      <c r="W61">
        <v>31179</v>
      </c>
      <c r="X61">
        <v>3767</v>
      </c>
      <c r="Y61">
        <v>1926</v>
      </c>
      <c r="Z61">
        <v>612</v>
      </c>
      <c r="AA61">
        <v>137</v>
      </c>
      <c r="AB61">
        <v>182</v>
      </c>
      <c r="AC61">
        <v>4779</v>
      </c>
      <c r="AD61">
        <v>336</v>
      </c>
      <c r="AE61">
        <v>2925</v>
      </c>
      <c r="AF61">
        <v>4</v>
      </c>
      <c r="AG61">
        <v>19154</v>
      </c>
      <c r="AH61">
        <v>0</v>
      </c>
      <c r="AI61">
        <v>37680</v>
      </c>
      <c r="AJ61">
        <v>230983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1995</v>
      </c>
      <c r="AT61">
        <v>4747</v>
      </c>
      <c r="AU61">
        <v>754</v>
      </c>
      <c r="AV61">
        <v>156</v>
      </c>
      <c r="AW61">
        <v>0</v>
      </c>
      <c r="AX61">
        <v>0</v>
      </c>
      <c r="AY61">
        <v>22014</v>
      </c>
      <c r="AZ61">
        <v>589</v>
      </c>
      <c r="BA61" s="485"/>
      <c r="BB61" s="485"/>
      <c r="BC61" s="485"/>
      <c r="BD61" s="485"/>
      <c r="BE61" s="485"/>
      <c r="BF61" s="485"/>
      <c r="BG61" s="485"/>
      <c r="BH61" s="485"/>
      <c r="BI61" s="485"/>
      <c r="BJ61" s="485"/>
      <c r="BK61" s="485"/>
      <c r="BL61" s="485"/>
      <c r="CH61" s="494"/>
    </row>
    <row r="62" spans="1:86">
      <c r="A62" t="s">
        <v>503</v>
      </c>
      <c r="B62" t="s">
        <v>504</v>
      </c>
      <c r="C62" t="s">
        <v>254</v>
      </c>
      <c r="D62" t="s">
        <v>830</v>
      </c>
      <c r="E62"/>
      <c r="F62">
        <v>7579</v>
      </c>
      <c r="G62">
        <v>5451</v>
      </c>
      <c r="H62">
        <v>10693</v>
      </c>
      <c r="I62">
        <v>50179</v>
      </c>
      <c r="J62">
        <v>0</v>
      </c>
      <c r="K62">
        <v>0</v>
      </c>
      <c r="L62">
        <v>773</v>
      </c>
      <c r="M62">
        <v>432</v>
      </c>
      <c r="N62">
        <v>6390</v>
      </c>
      <c r="O62">
        <v>15307</v>
      </c>
      <c r="P62">
        <v>1830</v>
      </c>
      <c r="Q62">
        <v>0</v>
      </c>
      <c r="R62">
        <v>0</v>
      </c>
      <c r="S62">
        <v>0</v>
      </c>
      <c r="T62">
        <v>0</v>
      </c>
      <c r="U62">
        <v>0</v>
      </c>
      <c r="V62">
        <v>6948</v>
      </c>
      <c r="W62">
        <v>31179</v>
      </c>
      <c r="X62">
        <v>3767</v>
      </c>
      <c r="Y62">
        <v>1926</v>
      </c>
      <c r="Z62">
        <v>612</v>
      </c>
      <c r="AA62">
        <v>137</v>
      </c>
      <c r="AB62">
        <v>182</v>
      </c>
      <c r="AC62">
        <v>228176</v>
      </c>
      <c r="AD62">
        <v>16261</v>
      </c>
      <c r="AE62">
        <v>58295</v>
      </c>
      <c r="AF62">
        <v>76</v>
      </c>
      <c r="AG62">
        <v>19154</v>
      </c>
      <c r="AH62">
        <v>0</v>
      </c>
      <c r="AI62">
        <v>37680</v>
      </c>
      <c r="AJ62">
        <v>230983</v>
      </c>
      <c r="AK62">
        <v>0</v>
      </c>
      <c r="AL62">
        <v>326</v>
      </c>
      <c r="AM62">
        <v>79</v>
      </c>
      <c r="AN62">
        <v>46</v>
      </c>
      <c r="AO62">
        <v>196</v>
      </c>
      <c r="AP62">
        <v>12022</v>
      </c>
      <c r="AQ62">
        <v>1678</v>
      </c>
      <c r="AR62">
        <v>34</v>
      </c>
      <c r="AS62">
        <v>24265</v>
      </c>
      <c r="AT62">
        <v>13233</v>
      </c>
      <c r="AU62">
        <v>8203</v>
      </c>
      <c r="AV62">
        <v>3161</v>
      </c>
      <c r="AW62">
        <v>206</v>
      </c>
      <c r="AX62">
        <v>922</v>
      </c>
      <c r="AY62">
        <v>29735</v>
      </c>
      <c r="AZ62">
        <v>8626</v>
      </c>
      <c r="BA62" s="485"/>
      <c r="BB62" s="485"/>
      <c r="BC62" s="485"/>
      <c r="BD62" s="485"/>
      <c r="BE62" s="485"/>
      <c r="BF62" s="485"/>
      <c r="BG62" s="485"/>
      <c r="BH62" s="485"/>
      <c r="BI62" s="485"/>
      <c r="BJ62" s="485"/>
      <c r="BK62" s="485"/>
      <c r="BL62" s="485"/>
      <c r="CH62" s="494"/>
    </row>
    <row r="63" spans="1:86">
      <c r="A63" t="s">
        <v>503</v>
      </c>
      <c r="B63" t="s">
        <v>504</v>
      </c>
      <c r="C63" t="s">
        <v>259</v>
      </c>
      <c r="D63" t="s">
        <v>260</v>
      </c>
      <c r="E63"/>
      <c r="F63">
        <v>0</v>
      </c>
      <c r="G63">
        <v>0</v>
      </c>
      <c r="H63">
        <v>0</v>
      </c>
      <c r="I63">
        <v>1107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2385</v>
      </c>
      <c r="W63">
        <v>6813</v>
      </c>
      <c r="X63">
        <v>691</v>
      </c>
      <c r="Y63">
        <v>527</v>
      </c>
      <c r="Z63">
        <v>1861</v>
      </c>
      <c r="AA63">
        <v>37</v>
      </c>
      <c r="AB63">
        <v>4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 s="485"/>
      <c r="BB63" s="485"/>
      <c r="BC63" s="485"/>
      <c r="BD63" s="485"/>
      <c r="BE63" s="485"/>
      <c r="BF63" s="485"/>
      <c r="BG63" s="485"/>
      <c r="BH63" s="485"/>
      <c r="BI63" s="485"/>
      <c r="BJ63" s="485"/>
      <c r="BK63" s="485"/>
      <c r="BL63" s="485"/>
      <c r="CH63" s="494"/>
    </row>
    <row r="64" spans="1:86">
      <c r="A64" t="s">
        <v>503</v>
      </c>
      <c r="B64" t="s">
        <v>504</v>
      </c>
      <c r="C64" t="s">
        <v>259</v>
      </c>
      <c r="D64" t="s">
        <v>261</v>
      </c>
      <c r="E64"/>
      <c r="F64">
        <v>470599</v>
      </c>
      <c r="G64">
        <v>38371</v>
      </c>
      <c r="H64">
        <v>49748</v>
      </c>
      <c r="I64">
        <v>546929</v>
      </c>
      <c r="J64">
        <v>22318</v>
      </c>
      <c r="K64">
        <v>8472</v>
      </c>
      <c r="L64">
        <v>53530</v>
      </c>
      <c r="M64">
        <v>0</v>
      </c>
      <c r="N64">
        <v>0</v>
      </c>
      <c r="O64">
        <v>0</v>
      </c>
      <c r="P64">
        <v>0</v>
      </c>
      <c r="Q64">
        <v>14409</v>
      </c>
      <c r="R64">
        <v>17044</v>
      </c>
      <c r="S64">
        <v>3430</v>
      </c>
      <c r="T64">
        <v>125996</v>
      </c>
      <c r="U64">
        <v>930089</v>
      </c>
      <c r="V64">
        <v>464038</v>
      </c>
      <c r="W64">
        <v>795921</v>
      </c>
      <c r="X64">
        <v>456702</v>
      </c>
      <c r="Y64">
        <v>106637</v>
      </c>
      <c r="Z64">
        <v>1929260</v>
      </c>
      <c r="AA64">
        <v>94368</v>
      </c>
      <c r="AB64">
        <v>56553</v>
      </c>
      <c r="AC64">
        <v>653738</v>
      </c>
      <c r="AD64">
        <v>83469</v>
      </c>
      <c r="AE64">
        <v>143306</v>
      </c>
      <c r="AF64">
        <v>384</v>
      </c>
      <c r="AG64">
        <v>0</v>
      </c>
      <c r="AH64">
        <v>149592</v>
      </c>
      <c r="AI64">
        <v>77318</v>
      </c>
      <c r="AJ64">
        <v>0</v>
      </c>
      <c r="AK64">
        <v>0</v>
      </c>
      <c r="AL64">
        <v>1245</v>
      </c>
      <c r="AM64">
        <v>9112</v>
      </c>
      <c r="AN64">
        <v>2683</v>
      </c>
      <c r="AO64">
        <v>0</v>
      </c>
      <c r="AP64">
        <v>0</v>
      </c>
      <c r="AQ64">
        <v>0</v>
      </c>
      <c r="AR64">
        <v>0</v>
      </c>
      <c r="AS64">
        <v>1857628</v>
      </c>
      <c r="AT64">
        <v>1211190</v>
      </c>
      <c r="AU64">
        <v>778150</v>
      </c>
      <c r="AV64">
        <v>279141</v>
      </c>
      <c r="AW64">
        <v>0</v>
      </c>
      <c r="AX64">
        <v>0</v>
      </c>
      <c r="AY64">
        <v>9925</v>
      </c>
      <c r="AZ64">
        <v>55115</v>
      </c>
      <c r="BA64" s="485"/>
      <c r="BB64" s="485"/>
      <c r="BC64" s="485"/>
      <c r="BD64" s="485"/>
      <c r="BE64" s="485"/>
      <c r="BF64" s="485"/>
      <c r="BG64" s="485"/>
      <c r="BH64" s="485"/>
      <c r="BI64" s="485"/>
      <c r="BJ64" s="485"/>
      <c r="BK64" s="485"/>
      <c r="BL64" s="485"/>
      <c r="CH64" s="494"/>
    </row>
    <row r="65" spans="1:86">
      <c r="A65" t="s">
        <v>503</v>
      </c>
      <c r="B65" t="s">
        <v>504</v>
      </c>
      <c r="C65" t="s">
        <v>259</v>
      </c>
      <c r="D65" t="s">
        <v>262</v>
      </c>
      <c r="E65"/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 s="485"/>
      <c r="BB65" s="485"/>
      <c r="BC65" s="485"/>
      <c r="BD65" s="485"/>
      <c r="BE65" s="485"/>
      <c r="BF65" s="485"/>
      <c r="BG65" s="485"/>
      <c r="BH65" s="485"/>
      <c r="BI65" s="485"/>
      <c r="BJ65" s="485"/>
      <c r="BK65" s="485"/>
      <c r="BL65" s="485"/>
      <c r="CH65" s="494"/>
    </row>
    <row r="66" spans="1:86">
      <c r="A66" t="s">
        <v>503</v>
      </c>
      <c r="B66" t="s">
        <v>504</v>
      </c>
      <c r="C66" t="s">
        <v>259</v>
      </c>
      <c r="D66" t="s">
        <v>831</v>
      </c>
      <c r="E66"/>
      <c r="F66">
        <v>470599</v>
      </c>
      <c r="G66">
        <v>38371</v>
      </c>
      <c r="H66">
        <v>49748</v>
      </c>
      <c r="I66">
        <v>548036</v>
      </c>
      <c r="J66">
        <v>22318</v>
      </c>
      <c r="K66">
        <v>8472</v>
      </c>
      <c r="L66">
        <v>53530</v>
      </c>
      <c r="M66">
        <v>0</v>
      </c>
      <c r="N66">
        <v>0</v>
      </c>
      <c r="O66">
        <v>0</v>
      </c>
      <c r="P66">
        <v>0</v>
      </c>
      <c r="Q66">
        <v>14409</v>
      </c>
      <c r="R66">
        <v>17044</v>
      </c>
      <c r="S66">
        <v>3430</v>
      </c>
      <c r="T66">
        <v>125996</v>
      </c>
      <c r="U66">
        <v>930089</v>
      </c>
      <c r="V66">
        <v>466423</v>
      </c>
      <c r="W66">
        <v>802734</v>
      </c>
      <c r="X66">
        <v>457393</v>
      </c>
      <c r="Y66">
        <v>107164</v>
      </c>
      <c r="Z66">
        <v>1931121</v>
      </c>
      <c r="AA66">
        <v>94405</v>
      </c>
      <c r="AB66">
        <v>56557</v>
      </c>
      <c r="AC66">
        <v>653738</v>
      </c>
      <c r="AD66">
        <v>83469</v>
      </c>
      <c r="AE66">
        <v>143306</v>
      </c>
      <c r="AF66">
        <v>384</v>
      </c>
      <c r="AG66">
        <v>0</v>
      </c>
      <c r="AH66">
        <v>149592</v>
      </c>
      <c r="AI66">
        <v>77318</v>
      </c>
      <c r="AJ66">
        <v>0</v>
      </c>
      <c r="AK66">
        <v>0</v>
      </c>
      <c r="AL66">
        <v>1245</v>
      </c>
      <c r="AM66">
        <v>9112</v>
      </c>
      <c r="AN66">
        <v>2683</v>
      </c>
      <c r="AO66">
        <v>0</v>
      </c>
      <c r="AP66">
        <v>0</v>
      </c>
      <c r="AQ66">
        <v>0</v>
      </c>
      <c r="AR66">
        <v>0</v>
      </c>
      <c r="AS66">
        <v>1857628</v>
      </c>
      <c r="AT66">
        <v>1211190</v>
      </c>
      <c r="AU66">
        <v>778150</v>
      </c>
      <c r="AV66">
        <v>279141</v>
      </c>
      <c r="AW66">
        <v>0</v>
      </c>
      <c r="AX66">
        <v>0</v>
      </c>
      <c r="AY66">
        <v>9925</v>
      </c>
      <c r="AZ66">
        <v>55115</v>
      </c>
      <c r="BA66" s="485"/>
      <c r="BB66" s="485"/>
      <c r="BC66" s="485"/>
      <c r="BD66" s="485"/>
      <c r="BE66" s="485"/>
      <c r="BF66" s="485"/>
      <c r="BG66" s="485"/>
      <c r="BH66" s="485"/>
      <c r="BI66" s="485"/>
      <c r="BJ66" s="485"/>
      <c r="BK66" s="485"/>
      <c r="BL66" s="485"/>
      <c r="CH66" s="494"/>
    </row>
    <row r="67" spans="1:86">
      <c r="A67" t="s">
        <v>503</v>
      </c>
      <c r="B67" t="s">
        <v>504</v>
      </c>
      <c r="C67" t="s">
        <v>505</v>
      </c>
      <c r="D67"/>
      <c r="E67"/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 s="485"/>
      <c r="BB67" s="485"/>
      <c r="BC67" s="485"/>
      <c r="BD67" s="485"/>
      <c r="BE67" s="485"/>
      <c r="BF67" s="485"/>
      <c r="BG67" s="485"/>
      <c r="BH67" s="485"/>
      <c r="BI67" s="485"/>
      <c r="BJ67" s="485"/>
      <c r="BK67" s="485"/>
      <c r="BL67" s="485"/>
      <c r="CH67" s="494"/>
    </row>
    <row r="68" spans="1:86">
      <c r="A68" t="s">
        <v>503</v>
      </c>
      <c r="B68" t="s">
        <v>504</v>
      </c>
      <c r="C68" t="s">
        <v>832</v>
      </c>
      <c r="D68"/>
      <c r="E68"/>
      <c r="F68">
        <v>4429973</v>
      </c>
      <c r="G68">
        <v>967469</v>
      </c>
      <c r="H68">
        <v>3445034</v>
      </c>
      <c r="I68">
        <v>6436412</v>
      </c>
      <c r="J68">
        <v>317690</v>
      </c>
      <c r="K68">
        <v>780293</v>
      </c>
      <c r="L68">
        <v>1223534</v>
      </c>
      <c r="M68">
        <v>557370</v>
      </c>
      <c r="N68">
        <v>1015125</v>
      </c>
      <c r="O68">
        <v>2562518</v>
      </c>
      <c r="P68">
        <v>236514</v>
      </c>
      <c r="Q68">
        <v>610209</v>
      </c>
      <c r="R68">
        <v>525989</v>
      </c>
      <c r="S68">
        <v>84249</v>
      </c>
      <c r="T68">
        <v>2700532</v>
      </c>
      <c r="U68">
        <v>930089</v>
      </c>
      <c r="V68">
        <v>9853797</v>
      </c>
      <c r="W68">
        <v>29888120</v>
      </c>
      <c r="X68">
        <v>2480549</v>
      </c>
      <c r="Y68">
        <v>1536837</v>
      </c>
      <c r="Z68">
        <v>14089838</v>
      </c>
      <c r="AA68">
        <v>1373655</v>
      </c>
      <c r="AB68">
        <v>371957</v>
      </c>
      <c r="AC68">
        <v>52857950</v>
      </c>
      <c r="AD68">
        <v>3785221</v>
      </c>
      <c r="AE68">
        <v>12803139</v>
      </c>
      <c r="AF68">
        <v>18485</v>
      </c>
      <c r="AG68">
        <v>2233757</v>
      </c>
      <c r="AH68">
        <v>1093909</v>
      </c>
      <c r="AI68">
        <v>1279377</v>
      </c>
      <c r="AJ68">
        <v>1896335</v>
      </c>
      <c r="AK68">
        <v>422883</v>
      </c>
      <c r="AL68">
        <v>211138</v>
      </c>
      <c r="AM68">
        <v>719132</v>
      </c>
      <c r="AN68">
        <v>158167</v>
      </c>
      <c r="AO68">
        <v>192159</v>
      </c>
      <c r="AP68">
        <v>3577868</v>
      </c>
      <c r="AQ68">
        <v>353024</v>
      </c>
      <c r="AR68">
        <v>21408</v>
      </c>
      <c r="AS68">
        <v>11337245</v>
      </c>
      <c r="AT68">
        <v>7384378</v>
      </c>
      <c r="AU68">
        <v>4834225</v>
      </c>
      <c r="AV68">
        <v>3162986</v>
      </c>
      <c r="AW68">
        <v>57549</v>
      </c>
      <c r="AX68">
        <v>202276</v>
      </c>
      <c r="AY68">
        <v>460083</v>
      </c>
      <c r="AZ68">
        <v>2312185</v>
      </c>
      <c r="BA68" s="485"/>
      <c r="BB68" s="485"/>
      <c r="BC68" s="485"/>
      <c r="BD68" s="485"/>
      <c r="BE68" s="485"/>
      <c r="BF68" s="485"/>
      <c r="BG68" s="485"/>
      <c r="BH68" s="485"/>
      <c r="BI68" s="485"/>
      <c r="BJ68" s="485"/>
      <c r="BK68" s="485"/>
      <c r="BL68" s="485"/>
      <c r="CH68" s="494"/>
    </row>
    <row r="69" spans="1:86">
      <c r="A69" t="s">
        <v>503</v>
      </c>
      <c r="B69" t="s">
        <v>507</v>
      </c>
      <c r="C69"/>
      <c r="D69"/>
      <c r="E69"/>
      <c r="F69">
        <v>164324</v>
      </c>
      <c r="G69">
        <v>28916</v>
      </c>
      <c r="H69">
        <v>32570</v>
      </c>
      <c r="I69">
        <v>387388</v>
      </c>
      <c r="J69">
        <v>0</v>
      </c>
      <c r="K69">
        <v>3794</v>
      </c>
      <c r="L69">
        <v>0</v>
      </c>
      <c r="M69">
        <v>0</v>
      </c>
      <c r="N69">
        <v>6190</v>
      </c>
      <c r="O69">
        <v>22310</v>
      </c>
      <c r="P69">
        <v>1306</v>
      </c>
      <c r="Q69">
        <v>3313</v>
      </c>
      <c r="R69">
        <v>2850</v>
      </c>
      <c r="S69">
        <v>468</v>
      </c>
      <c r="T69">
        <v>5025</v>
      </c>
      <c r="U69">
        <v>5025</v>
      </c>
      <c r="V69">
        <v>1298090</v>
      </c>
      <c r="W69">
        <v>2734354</v>
      </c>
      <c r="X69">
        <v>111085</v>
      </c>
      <c r="Y69">
        <v>43502</v>
      </c>
      <c r="Z69">
        <v>81581</v>
      </c>
      <c r="AA69">
        <v>1237</v>
      </c>
      <c r="AB69">
        <v>629</v>
      </c>
      <c r="AC69">
        <v>1589460</v>
      </c>
      <c r="AD69">
        <v>49896</v>
      </c>
      <c r="AE69">
        <v>82509</v>
      </c>
      <c r="AF69">
        <v>168</v>
      </c>
      <c r="AG69">
        <v>0</v>
      </c>
      <c r="AH69">
        <v>87833</v>
      </c>
      <c r="AI69">
        <v>0</v>
      </c>
      <c r="AJ69">
        <v>58241</v>
      </c>
      <c r="AK69">
        <v>350</v>
      </c>
      <c r="AL69">
        <v>0</v>
      </c>
      <c r="AM69">
        <v>4159</v>
      </c>
      <c r="AN69">
        <v>677</v>
      </c>
      <c r="AO69">
        <v>2131</v>
      </c>
      <c r="AP69">
        <v>-9239</v>
      </c>
      <c r="AQ69">
        <v>-1311</v>
      </c>
      <c r="AR69">
        <v>-228</v>
      </c>
      <c r="AS69">
        <v>460575</v>
      </c>
      <c r="AT69">
        <v>39887</v>
      </c>
      <c r="AU69">
        <v>-69918</v>
      </c>
      <c r="AV69">
        <v>-107026</v>
      </c>
      <c r="AW69">
        <v>0</v>
      </c>
      <c r="AX69">
        <v>0</v>
      </c>
      <c r="AY69">
        <v>12709</v>
      </c>
      <c r="AZ69">
        <v>14351</v>
      </c>
      <c r="BA69" s="485"/>
      <c r="BB69" s="485"/>
      <c r="BC69" s="485"/>
      <c r="BD69" s="485"/>
      <c r="BE69" s="485"/>
      <c r="BF69" s="485"/>
      <c r="BG69" s="485"/>
      <c r="BH69" s="485"/>
      <c r="BI69" s="485"/>
      <c r="BJ69" s="485"/>
      <c r="BK69" s="485"/>
      <c r="BL69" s="485"/>
      <c r="CH69" s="494"/>
    </row>
    <row r="70" spans="1:86">
      <c r="A70" t="s">
        <v>503</v>
      </c>
      <c r="B70" t="s">
        <v>507</v>
      </c>
      <c r="C70" t="s">
        <v>266</v>
      </c>
      <c r="D70"/>
      <c r="E70"/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1321467</v>
      </c>
      <c r="AD70">
        <v>27714</v>
      </c>
      <c r="AE70">
        <v>0</v>
      </c>
      <c r="AF70">
        <v>108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 s="485"/>
      <c r="BB70" s="485"/>
      <c r="BC70" s="485"/>
      <c r="BD70" s="485"/>
      <c r="BE70" s="485"/>
      <c r="BF70" s="485"/>
      <c r="BG70" s="485"/>
      <c r="BH70" s="485"/>
      <c r="BI70" s="485"/>
      <c r="BJ70" s="485"/>
      <c r="BK70" s="485"/>
      <c r="BL70" s="485"/>
      <c r="CH70" s="494"/>
    </row>
    <row r="71" spans="1:86">
      <c r="A71" t="s">
        <v>503</v>
      </c>
      <c r="B71" t="s">
        <v>507</v>
      </c>
      <c r="C71" t="s">
        <v>267</v>
      </c>
      <c r="D71" t="s">
        <v>268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-9239</v>
      </c>
      <c r="AQ71">
        <v>-1311</v>
      </c>
      <c r="AR71">
        <v>-228</v>
      </c>
      <c r="AS71">
        <v>256540</v>
      </c>
      <c r="AT71">
        <v>-29347</v>
      </c>
      <c r="AU71">
        <v>-104290</v>
      </c>
      <c r="AV71">
        <v>-128250</v>
      </c>
      <c r="AW71">
        <v>0</v>
      </c>
      <c r="AX71">
        <v>0</v>
      </c>
      <c r="AY71">
        <v>0</v>
      </c>
      <c r="AZ71">
        <v>0</v>
      </c>
      <c r="BA71" s="485"/>
      <c r="BB71" s="485"/>
      <c r="BC71" s="485"/>
      <c r="BD71" s="485"/>
      <c r="BE71" s="485"/>
      <c r="BF71" s="485"/>
      <c r="BG71" s="485"/>
      <c r="BH71" s="485"/>
      <c r="BI71" s="485"/>
      <c r="BJ71" s="485"/>
      <c r="BK71" s="485"/>
      <c r="BL71" s="485"/>
      <c r="CH71" s="494"/>
    </row>
    <row r="72" spans="1:86">
      <c r="A72" t="s">
        <v>503</v>
      </c>
      <c r="B72" t="s">
        <v>507</v>
      </c>
      <c r="C72" t="s">
        <v>267</v>
      </c>
      <c r="D72" t="s">
        <v>269</v>
      </c>
      <c r="E72"/>
      <c r="F72">
        <v>130533</v>
      </c>
      <c r="G72">
        <v>20743</v>
      </c>
      <c r="H72">
        <v>0</v>
      </c>
      <c r="I72">
        <v>376516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 s="485"/>
      <c r="BB72" s="485"/>
      <c r="BC72" s="485"/>
      <c r="BD72" s="485"/>
      <c r="BE72" s="485"/>
      <c r="BF72" s="485"/>
      <c r="BG72" s="485"/>
      <c r="BH72" s="485"/>
      <c r="BI72" s="485"/>
      <c r="BJ72" s="485"/>
      <c r="BK72" s="485"/>
      <c r="BL72" s="485"/>
      <c r="CH72" s="494"/>
    </row>
    <row r="73" spans="1:86">
      <c r="A73" t="s">
        <v>503</v>
      </c>
      <c r="B73" t="s">
        <v>507</v>
      </c>
      <c r="C73" t="s">
        <v>267</v>
      </c>
      <c r="D73" t="s">
        <v>270</v>
      </c>
      <c r="E73"/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 s="485"/>
      <c r="BB73" s="485"/>
      <c r="BC73" s="485"/>
      <c r="BD73" s="485"/>
      <c r="BE73" s="485"/>
      <c r="BF73" s="485"/>
      <c r="BG73" s="485"/>
      <c r="BH73" s="485"/>
      <c r="BI73" s="485"/>
      <c r="BJ73" s="485"/>
      <c r="BK73" s="485"/>
      <c r="BL73" s="485"/>
      <c r="CH73" s="494"/>
    </row>
    <row r="74" spans="1:86">
      <c r="A74" t="s">
        <v>503</v>
      </c>
      <c r="B74" t="s">
        <v>507</v>
      </c>
      <c r="C74" t="s">
        <v>267</v>
      </c>
      <c r="D74" t="s">
        <v>271</v>
      </c>
      <c r="E74"/>
      <c r="F74">
        <v>33791</v>
      </c>
      <c r="G74">
        <v>8173</v>
      </c>
      <c r="H74">
        <v>32570</v>
      </c>
      <c r="I74">
        <v>10872</v>
      </c>
      <c r="J74">
        <v>0</v>
      </c>
      <c r="K74">
        <v>3794</v>
      </c>
      <c r="L74">
        <v>0</v>
      </c>
      <c r="M74">
        <v>0</v>
      </c>
      <c r="N74">
        <v>6190</v>
      </c>
      <c r="O74">
        <v>22310</v>
      </c>
      <c r="P74">
        <v>1306</v>
      </c>
      <c r="Q74">
        <v>3313</v>
      </c>
      <c r="R74">
        <v>2850</v>
      </c>
      <c r="S74">
        <v>468</v>
      </c>
      <c r="T74">
        <v>14581</v>
      </c>
      <c r="U74">
        <v>5025</v>
      </c>
      <c r="V74">
        <v>1298090</v>
      </c>
      <c r="W74">
        <v>2734354</v>
      </c>
      <c r="X74">
        <v>111085</v>
      </c>
      <c r="Y74">
        <v>43502</v>
      </c>
      <c r="Z74">
        <v>81581</v>
      </c>
      <c r="AA74">
        <v>1237</v>
      </c>
      <c r="AB74">
        <v>629</v>
      </c>
      <c r="AC74">
        <v>267993</v>
      </c>
      <c r="AD74">
        <v>22182</v>
      </c>
      <c r="AE74">
        <v>82509</v>
      </c>
      <c r="AF74">
        <v>60</v>
      </c>
      <c r="AG74">
        <v>0</v>
      </c>
      <c r="AH74">
        <v>87833</v>
      </c>
      <c r="AI74">
        <v>0</v>
      </c>
      <c r="AJ74">
        <v>58241</v>
      </c>
      <c r="AK74">
        <v>350</v>
      </c>
      <c r="AL74">
        <v>0</v>
      </c>
      <c r="AM74">
        <v>4159</v>
      </c>
      <c r="AN74">
        <v>677</v>
      </c>
      <c r="AO74">
        <v>2131</v>
      </c>
      <c r="AP74">
        <v>0</v>
      </c>
      <c r="AQ74">
        <v>0</v>
      </c>
      <c r="AR74">
        <v>0</v>
      </c>
      <c r="AS74">
        <v>129441</v>
      </c>
      <c r="AT74">
        <v>69234</v>
      </c>
      <c r="AU74">
        <v>34372</v>
      </c>
      <c r="AV74">
        <v>21224</v>
      </c>
      <c r="AW74">
        <v>0</v>
      </c>
      <c r="AX74">
        <v>0</v>
      </c>
      <c r="AY74">
        <v>12709</v>
      </c>
      <c r="AZ74">
        <v>14351</v>
      </c>
      <c r="BA74" s="485"/>
      <c r="BB74" s="485"/>
      <c r="BC74" s="485"/>
      <c r="BD74" s="485"/>
      <c r="BE74" s="485"/>
      <c r="BF74" s="485"/>
      <c r="BG74" s="485"/>
      <c r="BH74" s="485"/>
      <c r="BI74" s="485"/>
      <c r="BJ74" s="485"/>
      <c r="BK74" s="485"/>
      <c r="BL74" s="485"/>
      <c r="CH74" s="494"/>
    </row>
    <row r="75" spans="1:86">
      <c r="A75" t="s">
        <v>503</v>
      </c>
      <c r="B75" t="s">
        <v>507</v>
      </c>
      <c r="C75" t="s">
        <v>267</v>
      </c>
      <c r="D75" t="s">
        <v>833</v>
      </c>
      <c r="E75"/>
      <c r="F75">
        <v>164324</v>
      </c>
      <c r="G75">
        <v>28916</v>
      </c>
      <c r="H75">
        <v>32570</v>
      </c>
      <c r="I75">
        <v>387388</v>
      </c>
      <c r="J75">
        <v>0</v>
      </c>
      <c r="K75">
        <v>3794</v>
      </c>
      <c r="L75">
        <v>0</v>
      </c>
      <c r="M75">
        <v>0</v>
      </c>
      <c r="N75">
        <v>6190</v>
      </c>
      <c r="O75">
        <v>22310</v>
      </c>
      <c r="P75">
        <v>1306</v>
      </c>
      <c r="Q75">
        <v>3313</v>
      </c>
      <c r="R75">
        <v>2850</v>
      </c>
      <c r="S75">
        <v>468</v>
      </c>
      <c r="T75">
        <v>14581</v>
      </c>
      <c r="U75">
        <v>5025</v>
      </c>
      <c r="V75">
        <v>1298090</v>
      </c>
      <c r="W75">
        <v>2734354</v>
      </c>
      <c r="X75">
        <v>111085</v>
      </c>
      <c r="Y75">
        <v>43502</v>
      </c>
      <c r="Z75">
        <v>81581</v>
      </c>
      <c r="AA75">
        <v>1237</v>
      </c>
      <c r="AB75">
        <v>629</v>
      </c>
      <c r="AC75">
        <v>267993</v>
      </c>
      <c r="AD75">
        <v>22182</v>
      </c>
      <c r="AE75">
        <v>82509</v>
      </c>
      <c r="AF75">
        <v>60</v>
      </c>
      <c r="AG75">
        <v>0</v>
      </c>
      <c r="AH75">
        <v>87833</v>
      </c>
      <c r="AI75">
        <v>0</v>
      </c>
      <c r="AJ75">
        <v>58241</v>
      </c>
      <c r="AK75">
        <v>350</v>
      </c>
      <c r="AL75">
        <v>0</v>
      </c>
      <c r="AM75">
        <v>4159</v>
      </c>
      <c r="AN75">
        <v>677</v>
      </c>
      <c r="AO75">
        <v>2131</v>
      </c>
      <c r="AP75">
        <v>-9239</v>
      </c>
      <c r="AQ75">
        <v>-1311</v>
      </c>
      <c r="AR75">
        <v>-228</v>
      </c>
      <c r="AS75">
        <v>385981</v>
      </c>
      <c r="AT75">
        <v>39887</v>
      </c>
      <c r="AU75">
        <v>-69918</v>
      </c>
      <c r="AV75">
        <v>-107026</v>
      </c>
      <c r="AW75">
        <v>0</v>
      </c>
      <c r="AX75">
        <v>0</v>
      </c>
      <c r="AY75">
        <v>12709</v>
      </c>
      <c r="AZ75">
        <v>14351</v>
      </c>
      <c r="BA75" s="485"/>
      <c r="BB75" s="485"/>
      <c r="BC75" s="485"/>
      <c r="BD75" s="485"/>
      <c r="BE75" s="485"/>
      <c r="BF75" s="485"/>
      <c r="BG75" s="485"/>
      <c r="BH75" s="485"/>
      <c r="BI75" s="485"/>
      <c r="BJ75" s="485"/>
      <c r="BK75" s="485"/>
      <c r="BL75" s="485"/>
      <c r="CH75" s="494"/>
    </row>
    <row r="76" spans="1:86">
      <c r="A76" t="s">
        <v>503</v>
      </c>
      <c r="B76" t="s">
        <v>507</v>
      </c>
      <c r="C76" t="s">
        <v>508</v>
      </c>
      <c r="D76"/>
      <c r="E76"/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74594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 s="485"/>
      <c r="BB76" s="485"/>
      <c r="BC76" s="485"/>
      <c r="BD76" s="485"/>
      <c r="BE76" s="485"/>
      <c r="BF76" s="485"/>
      <c r="BG76" s="485"/>
      <c r="BH76" s="485"/>
      <c r="BI76" s="485"/>
      <c r="BJ76" s="485"/>
      <c r="BK76" s="485"/>
      <c r="BL76" s="485"/>
      <c r="CH76" s="494"/>
    </row>
    <row r="77" spans="1:86">
      <c r="A77" t="s">
        <v>503</v>
      </c>
      <c r="B77" t="s">
        <v>507</v>
      </c>
      <c r="C77" t="s">
        <v>834</v>
      </c>
      <c r="D77"/>
      <c r="E77"/>
      <c r="F77">
        <v>164324</v>
      </c>
      <c r="G77">
        <v>28916</v>
      </c>
      <c r="H77">
        <v>32570</v>
      </c>
      <c r="I77">
        <v>387388</v>
      </c>
      <c r="J77">
        <v>0</v>
      </c>
      <c r="K77">
        <v>3794</v>
      </c>
      <c r="L77">
        <v>0</v>
      </c>
      <c r="M77">
        <v>0</v>
      </c>
      <c r="N77">
        <v>6190</v>
      </c>
      <c r="O77">
        <v>22310</v>
      </c>
      <c r="P77">
        <v>1306</v>
      </c>
      <c r="Q77">
        <v>3313</v>
      </c>
      <c r="R77">
        <v>2850</v>
      </c>
      <c r="S77">
        <v>468</v>
      </c>
      <c r="T77">
        <v>14581</v>
      </c>
      <c r="U77">
        <v>5025</v>
      </c>
      <c r="V77">
        <v>1298090</v>
      </c>
      <c r="W77">
        <v>2734354</v>
      </c>
      <c r="X77">
        <v>111085</v>
      </c>
      <c r="Y77">
        <v>43502</v>
      </c>
      <c r="Z77">
        <v>81581</v>
      </c>
      <c r="AA77">
        <v>1237</v>
      </c>
      <c r="AB77">
        <v>629</v>
      </c>
      <c r="AC77">
        <v>1589460</v>
      </c>
      <c r="AD77">
        <v>49896</v>
      </c>
      <c r="AE77">
        <v>82509</v>
      </c>
      <c r="AF77">
        <v>168</v>
      </c>
      <c r="AG77">
        <v>0</v>
      </c>
      <c r="AH77">
        <v>87833</v>
      </c>
      <c r="AI77">
        <v>0</v>
      </c>
      <c r="AJ77">
        <v>58241</v>
      </c>
      <c r="AK77">
        <v>350</v>
      </c>
      <c r="AL77">
        <v>0</v>
      </c>
      <c r="AM77">
        <v>4159</v>
      </c>
      <c r="AN77">
        <v>677</v>
      </c>
      <c r="AO77">
        <v>2131</v>
      </c>
      <c r="AP77">
        <v>-9239</v>
      </c>
      <c r="AQ77">
        <v>-1311</v>
      </c>
      <c r="AR77">
        <v>-228</v>
      </c>
      <c r="AS77">
        <v>460575</v>
      </c>
      <c r="AT77">
        <v>39887</v>
      </c>
      <c r="AU77">
        <v>-69918</v>
      </c>
      <c r="AV77">
        <v>-107026</v>
      </c>
      <c r="AW77">
        <v>0</v>
      </c>
      <c r="AX77">
        <v>0</v>
      </c>
      <c r="AY77">
        <v>12709</v>
      </c>
      <c r="AZ77">
        <v>14351</v>
      </c>
      <c r="BA77" s="485"/>
      <c r="BB77" s="485"/>
      <c r="BC77" s="485"/>
      <c r="BD77" s="485"/>
      <c r="BE77" s="485"/>
      <c r="BF77" s="485"/>
      <c r="BG77" s="485"/>
      <c r="BH77" s="485"/>
      <c r="BI77" s="485"/>
      <c r="BJ77" s="485"/>
      <c r="BK77" s="485"/>
      <c r="BL77" s="485"/>
      <c r="CH77" s="494"/>
    </row>
    <row r="78" spans="1:86">
      <c r="A78" t="s">
        <v>503</v>
      </c>
      <c r="B78" t="s">
        <v>850</v>
      </c>
      <c r="C78"/>
      <c r="D78"/>
      <c r="E78"/>
      <c r="F78">
        <v>4265649</v>
      </c>
      <c r="G78">
        <v>938553</v>
      </c>
      <c r="H78">
        <v>3412464</v>
      </c>
      <c r="I78">
        <v>6049024</v>
      </c>
      <c r="J78">
        <v>317690</v>
      </c>
      <c r="K78">
        <v>776499</v>
      </c>
      <c r="L78">
        <v>1223534</v>
      </c>
      <c r="M78">
        <v>557370</v>
      </c>
      <c r="N78">
        <v>1008935</v>
      </c>
      <c r="O78">
        <v>2540208</v>
      </c>
      <c r="P78">
        <v>235208</v>
      </c>
      <c r="Q78">
        <v>606896</v>
      </c>
      <c r="R78">
        <v>523139</v>
      </c>
      <c r="S78">
        <v>83781</v>
      </c>
      <c r="T78">
        <v>2685951</v>
      </c>
      <c r="U78">
        <v>925064</v>
      </c>
      <c r="V78">
        <v>8555707</v>
      </c>
      <c r="W78">
        <v>27153766</v>
      </c>
      <c r="X78">
        <v>2369464</v>
      </c>
      <c r="Y78">
        <v>1493335</v>
      </c>
      <c r="Z78">
        <v>14008257</v>
      </c>
      <c r="AA78">
        <v>1372418</v>
      </c>
      <c r="AB78">
        <v>371328</v>
      </c>
      <c r="AC78">
        <v>51268490</v>
      </c>
      <c r="AD78">
        <v>3735325</v>
      </c>
      <c r="AE78">
        <v>12720630</v>
      </c>
      <c r="AF78">
        <v>18317</v>
      </c>
      <c r="AG78">
        <v>2233757</v>
      </c>
      <c r="AH78">
        <v>1006076</v>
      </c>
      <c r="AI78">
        <v>1279377</v>
      </c>
      <c r="AJ78">
        <v>1838094</v>
      </c>
      <c r="AK78">
        <v>422533</v>
      </c>
      <c r="AL78">
        <v>211138</v>
      </c>
      <c r="AM78">
        <v>714973</v>
      </c>
      <c r="AN78">
        <v>157490</v>
      </c>
      <c r="AO78">
        <v>190028</v>
      </c>
      <c r="AP78">
        <v>3587107</v>
      </c>
      <c r="AQ78">
        <v>354335</v>
      </c>
      <c r="AR78">
        <v>21636</v>
      </c>
      <c r="AS78">
        <v>10876670</v>
      </c>
      <c r="AT78">
        <v>7344491</v>
      </c>
      <c r="AU78">
        <v>4904143</v>
      </c>
      <c r="AV78">
        <v>3270012</v>
      </c>
      <c r="AW78">
        <v>57549</v>
      </c>
      <c r="AX78">
        <v>202276</v>
      </c>
      <c r="AY78">
        <v>447374</v>
      </c>
      <c r="AZ78">
        <v>2297834</v>
      </c>
      <c r="BA78" s="485"/>
      <c r="BB78" s="485"/>
      <c r="BC78" s="485"/>
      <c r="BD78" s="485"/>
      <c r="BE78" s="485"/>
      <c r="BF78" s="485"/>
      <c r="BG78" s="485"/>
      <c r="BH78" s="485"/>
      <c r="BI78" s="485"/>
      <c r="BJ78" s="485"/>
      <c r="BK78" s="485"/>
      <c r="BL78" s="485"/>
      <c r="CH78" s="494"/>
    </row>
    <row r="79" spans="1:86">
      <c r="A79" t="s">
        <v>510</v>
      </c>
      <c r="B79" t="s">
        <v>277</v>
      </c>
      <c r="C79" t="s">
        <v>278</v>
      </c>
      <c r="D79"/>
      <c r="E79"/>
      <c r="F79">
        <v>207360</v>
      </c>
      <c r="G79">
        <v>75559</v>
      </c>
      <c r="H79">
        <v>782686</v>
      </c>
      <c r="I79">
        <v>357165</v>
      </c>
      <c r="J79">
        <v>101220</v>
      </c>
      <c r="K79">
        <v>71369</v>
      </c>
      <c r="L79">
        <v>68367</v>
      </c>
      <c r="M79">
        <v>36129</v>
      </c>
      <c r="N79">
        <v>31641</v>
      </c>
      <c r="O79">
        <v>185294</v>
      </c>
      <c r="P79">
        <v>-42385</v>
      </c>
      <c r="Q79">
        <v>44380</v>
      </c>
      <c r="R79">
        <v>39917</v>
      </c>
      <c r="S79">
        <v>15788</v>
      </c>
      <c r="T79">
        <v>182450</v>
      </c>
      <c r="U79">
        <v>61863</v>
      </c>
      <c r="V79">
        <v>-579716</v>
      </c>
      <c r="W79">
        <v>-797593</v>
      </c>
      <c r="X79">
        <v>-152791</v>
      </c>
      <c r="Y79">
        <v>-279066</v>
      </c>
      <c r="Z79">
        <v>4676246</v>
      </c>
      <c r="AA79">
        <v>643305</v>
      </c>
      <c r="AB79">
        <v>314251</v>
      </c>
      <c r="AC79">
        <v>2548894</v>
      </c>
      <c r="AD79">
        <v>448935</v>
      </c>
      <c r="AE79">
        <v>1074192</v>
      </c>
      <c r="AF79">
        <v>5638</v>
      </c>
      <c r="AG79">
        <v>219764</v>
      </c>
      <c r="AH79">
        <v>63141</v>
      </c>
      <c r="AI79">
        <v>-6613</v>
      </c>
      <c r="AJ79">
        <v>-104625</v>
      </c>
      <c r="AK79">
        <v>-3658</v>
      </c>
      <c r="AL79">
        <v>26635</v>
      </c>
      <c r="AM79">
        <v>42030</v>
      </c>
      <c r="AN79">
        <v>22158</v>
      </c>
      <c r="AO79">
        <v>30428</v>
      </c>
      <c r="AP79">
        <v>580056</v>
      </c>
      <c r="AQ79">
        <v>72221</v>
      </c>
      <c r="AR79">
        <v>11536</v>
      </c>
      <c r="AS79">
        <v>504624</v>
      </c>
      <c r="AT79">
        <v>558228</v>
      </c>
      <c r="AU79">
        <v>535102</v>
      </c>
      <c r="AV79">
        <v>1182863</v>
      </c>
      <c r="AW79">
        <v>7937</v>
      </c>
      <c r="AX79">
        <v>19482</v>
      </c>
      <c r="AY79">
        <v>20677</v>
      </c>
      <c r="AZ79">
        <v>77341</v>
      </c>
      <c r="BA79" s="485"/>
      <c r="BB79" s="485"/>
      <c r="BC79" s="485"/>
      <c r="BD79" s="485"/>
      <c r="BE79" s="485"/>
      <c r="BF79" s="485"/>
      <c r="BG79" s="485"/>
      <c r="BH79" s="485"/>
      <c r="BI79" s="485"/>
      <c r="BJ79" s="485"/>
      <c r="BK79" s="485"/>
      <c r="BL79" s="485"/>
      <c r="CH79" s="494"/>
    </row>
    <row r="80" spans="1:86">
      <c r="A80" t="s">
        <v>510</v>
      </c>
      <c r="B80" t="s">
        <v>277</v>
      </c>
      <c r="C80" t="s">
        <v>279</v>
      </c>
      <c r="D80"/>
      <c r="E80"/>
      <c r="F80">
        <v>90106</v>
      </c>
      <c r="G80">
        <v>18268</v>
      </c>
      <c r="H80">
        <v>183054</v>
      </c>
      <c r="I80">
        <v>431428</v>
      </c>
      <c r="J80">
        <v>16723</v>
      </c>
      <c r="K80">
        <v>40666</v>
      </c>
      <c r="L80">
        <v>42184</v>
      </c>
      <c r="M80">
        <v>38947</v>
      </c>
      <c r="N80">
        <v>28333</v>
      </c>
      <c r="O80">
        <v>19624</v>
      </c>
      <c r="P80">
        <v>2068</v>
      </c>
      <c r="Q80">
        <v>36082</v>
      </c>
      <c r="R80">
        <v>65578</v>
      </c>
      <c r="S80">
        <v>2720</v>
      </c>
      <c r="T80">
        <v>558581</v>
      </c>
      <c r="U80">
        <v>325337</v>
      </c>
      <c r="V80">
        <v>320496</v>
      </c>
      <c r="W80">
        <v>645749</v>
      </c>
      <c r="X80">
        <v>-69638</v>
      </c>
      <c r="Y80">
        <v>-78882</v>
      </c>
      <c r="Z80">
        <v>92651</v>
      </c>
      <c r="AA80">
        <v>31320</v>
      </c>
      <c r="AB80">
        <v>9348</v>
      </c>
      <c r="AC80">
        <v>4943714</v>
      </c>
      <c r="AD80">
        <v>333851</v>
      </c>
      <c r="AE80">
        <v>1059448</v>
      </c>
      <c r="AF80">
        <v>1627</v>
      </c>
      <c r="AG80">
        <v>132495</v>
      </c>
      <c r="AH80">
        <v>22845</v>
      </c>
      <c r="AI80">
        <v>11206</v>
      </c>
      <c r="AJ80">
        <v>341385</v>
      </c>
      <c r="AK80">
        <v>16907</v>
      </c>
      <c r="AL80">
        <v>0</v>
      </c>
      <c r="AM80">
        <v>5954</v>
      </c>
      <c r="AN80">
        <v>1038</v>
      </c>
      <c r="AO80">
        <v>11955</v>
      </c>
      <c r="AP80">
        <v>13563</v>
      </c>
      <c r="AQ80">
        <v>1214</v>
      </c>
      <c r="AR80">
        <v>52</v>
      </c>
      <c r="AS80">
        <v>441495</v>
      </c>
      <c r="AT80">
        <v>301122</v>
      </c>
      <c r="AU80">
        <v>186647</v>
      </c>
      <c r="AV80">
        <v>77989</v>
      </c>
      <c r="AW80">
        <v>827</v>
      </c>
      <c r="AX80">
        <v>-663</v>
      </c>
      <c r="AY80">
        <v>575</v>
      </c>
      <c r="AZ80">
        <v>80637</v>
      </c>
      <c r="BA80" s="485"/>
      <c r="BB80" s="485"/>
      <c r="BC80" s="485"/>
      <c r="BD80" s="485"/>
      <c r="BE80" s="485"/>
      <c r="BF80" s="485"/>
      <c r="BG80" s="485"/>
      <c r="BH80" s="485"/>
      <c r="BI80" s="485"/>
      <c r="BJ80" s="485"/>
      <c r="BK80" s="485"/>
      <c r="BL80" s="485"/>
      <c r="CH80" s="494"/>
    </row>
    <row r="81" spans="1:86">
      <c r="A81" t="s">
        <v>510</v>
      </c>
      <c r="B81" t="s">
        <v>277</v>
      </c>
      <c r="C81" t="s">
        <v>280</v>
      </c>
      <c r="D81"/>
      <c r="E81"/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 s="485"/>
      <c r="BB81" s="485"/>
      <c r="BC81" s="485"/>
      <c r="BD81" s="485"/>
      <c r="BE81" s="485"/>
      <c r="BF81" s="485"/>
      <c r="BG81" s="485"/>
      <c r="BH81" s="485"/>
      <c r="BI81" s="485"/>
      <c r="BJ81" s="485"/>
      <c r="BK81" s="485"/>
      <c r="BL81" s="485"/>
      <c r="CH81" s="494"/>
    </row>
    <row r="82" spans="1:86">
      <c r="A82" t="s">
        <v>510</v>
      </c>
      <c r="B82" t="s">
        <v>277</v>
      </c>
      <c r="C82" t="s">
        <v>281</v>
      </c>
      <c r="D82"/>
      <c r="E82"/>
      <c r="F82">
        <v>77185</v>
      </c>
      <c r="G82">
        <v>20021</v>
      </c>
      <c r="H82">
        <v>0</v>
      </c>
      <c r="I82">
        <v>152022</v>
      </c>
      <c r="J82">
        <v>0</v>
      </c>
      <c r="K82">
        <v>46423</v>
      </c>
      <c r="L82">
        <v>60723</v>
      </c>
      <c r="M82">
        <v>0</v>
      </c>
      <c r="N82">
        <v>0</v>
      </c>
      <c r="O82">
        <v>0</v>
      </c>
      <c r="P82">
        <v>0</v>
      </c>
      <c r="Q82">
        <v>48491</v>
      </c>
      <c r="R82">
        <v>57645</v>
      </c>
      <c r="S82">
        <v>11634</v>
      </c>
      <c r="T82">
        <v>428419</v>
      </c>
      <c r="U82">
        <v>0</v>
      </c>
      <c r="V82">
        <v>501932</v>
      </c>
      <c r="W82">
        <v>927078</v>
      </c>
      <c r="X82">
        <v>156096</v>
      </c>
      <c r="Y82">
        <v>40110</v>
      </c>
      <c r="Z82">
        <v>0</v>
      </c>
      <c r="AA82">
        <v>8358</v>
      </c>
      <c r="AB82">
        <v>22705</v>
      </c>
      <c r="AC82">
        <v>1488234</v>
      </c>
      <c r="AD82">
        <v>154471</v>
      </c>
      <c r="AE82">
        <v>1024907</v>
      </c>
      <c r="AF82">
        <v>648</v>
      </c>
      <c r="AG82">
        <v>0</v>
      </c>
      <c r="AH82">
        <v>59854</v>
      </c>
      <c r="AI82">
        <v>146343</v>
      </c>
      <c r="AJ82">
        <v>0</v>
      </c>
      <c r="AK82">
        <v>0</v>
      </c>
      <c r="AL82">
        <v>0</v>
      </c>
      <c r="AM82">
        <v>26526</v>
      </c>
      <c r="AN82">
        <v>5940</v>
      </c>
      <c r="AO82">
        <v>0</v>
      </c>
      <c r="AP82">
        <v>0</v>
      </c>
      <c r="AQ82">
        <v>0</v>
      </c>
      <c r="AR82">
        <v>0</v>
      </c>
      <c r="AS82">
        <v>605899</v>
      </c>
      <c r="AT82">
        <v>300016</v>
      </c>
      <c r="AU82">
        <v>244206</v>
      </c>
      <c r="AV82">
        <v>455526</v>
      </c>
      <c r="AW82">
        <v>0</v>
      </c>
      <c r="AX82">
        <v>0</v>
      </c>
      <c r="AY82">
        <v>0</v>
      </c>
      <c r="AZ82">
        <v>4823</v>
      </c>
      <c r="BA82" s="485"/>
      <c r="BB82" s="485"/>
      <c r="BC82" s="485"/>
      <c r="BD82" s="485"/>
      <c r="BE82" s="485"/>
      <c r="BF82" s="485"/>
      <c r="BG82" s="485"/>
      <c r="BH82" s="485"/>
      <c r="BI82" s="485"/>
      <c r="BJ82" s="485"/>
      <c r="BK82" s="485"/>
      <c r="BL82" s="485"/>
      <c r="CH82" s="494"/>
    </row>
    <row r="83" spans="1:86">
      <c r="A83" t="s">
        <v>510</v>
      </c>
      <c r="B83" t="s">
        <v>277</v>
      </c>
      <c r="C83" t="s">
        <v>282</v>
      </c>
      <c r="D83"/>
      <c r="E83"/>
      <c r="F83">
        <v>1192321</v>
      </c>
      <c r="G83">
        <v>374657</v>
      </c>
      <c r="H83">
        <v>0</v>
      </c>
      <c r="I83">
        <v>520203</v>
      </c>
      <c r="J83">
        <v>0</v>
      </c>
      <c r="K83">
        <v>3113</v>
      </c>
      <c r="L83">
        <v>3113</v>
      </c>
      <c r="M83">
        <v>0</v>
      </c>
      <c r="N83">
        <v>1344</v>
      </c>
      <c r="O83">
        <v>537437</v>
      </c>
      <c r="P83">
        <v>151028</v>
      </c>
      <c r="Q83">
        <v>221860</v>
      </c>
      <c r="R83">
        <v>117863</v>
      </c>
      <c r="S83">
        <v>6933</v>
      </c>
      <c r="T83">
        <v>0</v>
      </c>
      <c r="U83">
        <v>0</v>
      </c>
      <c r="V83">
        <v>1875175</v>
      </c>
      <c r="W83">
        <v>3750362</v>
      </c>
      <c r="X83">
        <v>439758</v>
      </c>
      <c r="Y83">
        <v>203314</v>
      </c>
      <c r="Z83">
        <v>0</v>
      </c>
      <c r="AA83">
        <v>0</v>
      </c>
      <c r="AB83">
        <v>0</v>
      </c>
      <c r="AC83">
        <v>8959913</v>
      </c>
      <c r="AD83">
        <v>390766</v>
      </c>
      <c r="AE83">
        <v>814921</v>
      </c>
      <c r="AF83">
        <v>5779</v>
      </c>
      <c r="AG83">
        <v>0</v>
      </c>
      <c r="AH83">
        <v>0</v>
      </c>
      <c r="AI83">
        <v>132623</v>
      </c>
      <c r="AJ83">
        <v>0</v>
      </c>
      <c r="AK83">
        <v>22222</v>
      </c>
      <c r="AL83">
        <v>0</v>
      </c>
      <c r="AM83">
        <v>104454</v>
      </c>
      <c r="AN83">
        <v>11326</v>
      </c>
      <c r="AO83">
        <v>0</v>
      </c>
      <c r="AP83">
        <v>0</v>
      </c>
      <c r="AQ83">
        <v>0</v>
      </c>
      <c r="AR83">
        <v>0</v>
      </c>
      <c r="AS83">
        <v>1336553</v>
      </c>
      <c r="AT83">
        <v>615616</v>
      </c>
      <c r="AU83">
        <v>263524</v>
      </c>
      <c r="AV83">
        <v>677191</v>
      </c>
      <c r="AW83">
        <v>10332</v>
      </c>
      <c r="AX83">
        <v>37724</v>
      </c>
      <c r="AY83">
        <v>234828</v>
      </c>
      <c r="AZ83">
        <v>193387</v>
      </c>
      <c r="BA83" s="485"/>
      <c r="BB83" s="485"/>
      <c r="BC83" s="485"/>
      <c r="BD83" s="485"/>
      <c r="BE83" s="485"/>
      <c r="BF83" s="485"/>
      <c r="BG83" s="485"/>
      <c r="BH83" s="485"/>
      <c r="BI83" s="485"/>
      <c r="BJ83" s="485"/>
      <c r="BK83" s="485"/>
      <c r="BL83" s="485"/>
      <c r="CH83" s="494"/>
    </row>
    <row r="84" spans="1:86">
      <c r="A84" t="s">
        <v>510</v>
      </c>
      <c r="B84" t="s">
        <v>277</v>
      </c>
      <c r="C84" t="s">
        <v>283</v>
      </c>
      <c r="D84"/>
      <c r="E84"/>
      <c r="F84">
        <v>329939</v>
      </c>
      <c r="G84">
        <v>62821</v>
      </c>
      <c r="H84">
        <v>0</v>
      </c>
      <c r="I84">
        <v>230093</v>
      </c>
      <c r="J84">
        <v>0</v>
      </c>
      <c r="K84">
        <v>100623</v>
      </c>
      <c r="L84">
        <v>128603</v>
      </c>
      <c r="M84">
        <v>0</v>
      </c>
      <c r="N84">
        <v>405443</v>
      </c>
      <c r="O84">
        <v>1577775</v>
      </c>
      <c r="P84">
        <v>0</v>
      </c>
      <c r="Q84">
        <v>86364</v>
      </c>
      <c r="R84">
        <v>102668</v>
      </c>
      <c r="S84">
        <v>20720</v>
      </c>
      <c r="T84">
        <v>763031</v>
      </c>
      <c r="U84">
        <v>0</v>
      </c>
      <c r="V84">
        <v>1922760</v>
      </c>
      <c r="W84">
        <v>3651071</v>
      </c>
      <c r="X84">
        <v>424488</v>
      </c>
      <c r="Y84">
        <v>201730</v>
      </c>
      <c r="Z84">
        <v>0</v>
      </c>
      <c r="AA84">
        <v>0</v>
      </c>
      <c r="AB84">
        <v>0</v>
      </c>
      <c r="AC84">
        <v>2706473</v>
      </c>
      <c r="AD84">
        <v>134835</v>
      </c>
      <c r="AE84">
        <v>4232700</v>
      </c>
      <c r="AF84">
        <v>431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47663</v>
      </c>
      <c r="AN84">
        <v>13616</v>
      </c>
      <c r="AO84">
        <v>0</v>
      </c>
      <c r="AP84">
        <v>0</v>
      </c>
      <c r="AQ84">
        <v>0</v>
      </c>
      <c r="AR84">
        <v>0</v>
      </c>
      <c r="AS84">
        <v>1479207</v>
      </c>
      <c r="AT84">
        <v>626513</v>
      </c>
      <c r="AU84">
        <v>500295</v>
      </c>
      <c r="AV84">
        <v>418273</v>
      </c>
      <c r="AW84">
        <v>11774</v>
      </c>
      <c r="AX84">
        <v>31592</v>
      </c>
      <c r="AY84">
        <v>328045</v>
      </c>
      <c r="AZ84">
        <v>79351</v>
      </c>
      <c r="BA84" s="485"/>
      <c r="BB84" s="485"/>
      <c r="BC84" s="485"/>
      <c r="BD84" s="485"/>
      <c r="BE84" s="485"/>
      <c r="BF84" s="485"/>
      <c r="BG84" s="485"/>
      <c r="BH84" s="485"/>
      <c r="BI84" s="485"/>
      <c r="BJ84" s="485"/>
      <c r="BK84" s="485"/>
      <c r="BL84" s="485"/>
      <c r="CH84" s="494"/>
    </row>
    <row r="85" spans="1:86">
      <c r="A85" t="s">
        <v>510</v>
      </c>
      <c r="B85" t="s">
        <v>277</v>
      </c>
      <c r="C85" t="s">
        <v>284</v>
      </c>
      <c r="D85"/>
      <c r="E85"/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430000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 s="485"/>
      <c r="BB85" s="485"/>
      <c r="BC85" s="485"/>
      <c r="BD85" s="485"/>
      <c r="BE85" s="485"/>
      <c r="BF85" s="485"/>
      <c r="BG85" s="485"/>
      <c r="BH85" s="485"/>
      <c r="BI85" s="485"/>
      <c r="BJ85" s="485"/>
      <c r="BK85" s="485"/>
      <c r="BL85" s="485"/>
      <c r="CH85" s="494"/>
    </row>
    <row r="86" spans="1:86">
      <c r="A86" t="s">
        <v>510</v>
      </c>
      <c r="B86" t="s">
        <v>277</v>
      </c>
      <c r="C86" t="s">
        <v>285</v>
      </c>
      <c r="D86"/>
      <c r="E86"/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 s="485"/>
      <c r="BB86" s="485"/>
      <c r="BC86" s="485"/>
      <c r="BD86" s="485"/>
      <c r="BE86" s="485"/>
      <c r="BF86" s="485"/>
      <c r="BG86" s="485"/>
      <c r="BH86" s="485"/>
      <c r="BI86" s="485"/>
      <c r="BJ86" s="485"/>
      <c r="BK86" s="485"/>
      <c r="BL86" s="485"/>
      <c r="CH86" s="494"/>
    </row>
    <row r="87" spans="1:86">
      <c r="A87" t="s">
        <v>510</v>
      </c>
      <c r="B87" t="s">
        <v>277</v>
      </c>
      <c r="C87" t="s">
        <v>286</v>
      </c>
      <c r="D87"/>
      <c r="E87"/>
      <c r="F87">
        <v>0</v>
      </c>
      <c r="G87">
        <v>0</v>
      </c>
      <c r="H87">
        <v>0</v>
      </c>
      <c r="I87">
        <v>0</v>
      </c>
      <c r="J87">
        <v>0</v>
      </c>
      <c r="K87">
        <v>276</v>
      </c>
      <c r="L87">
        <v>669</v>
      </c>
      <c r="M87">
        <v>94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3269</v>
      </c>
      <c r="W87">
        <v>7942</v>
      </c>
      <c r="X87">
        <v>1353</v>
      </c>
      <c r="Y87">
        <v>270</v>
      </c>
      <c r="Z87">
        <v>1696</v>
      </c>
      <c r="AA87">
        <v>160</v>
      </c>
      <c r="AB87">
        <v>-124</v>
      </c>
      <c r="AC87">
        <v>0</v>
      </c>
      <c r="AD87">
        <v>0</v>
      </c>
      <c r="AE87">
        <v>0</v>
      </c>
      <c r="AF87">
        <v>0</v>
      </c>
      <c r="AG87">
        <v>907</v>
      </c>
      <c r="AH87">
        <v>86788</v>
      </c>
      <c r="AI87">
        <v>0</v>
      </c>
      <c r="AJ87">
        <v>0</v>
      </c>
      <c r="AK87">
        <v>0</v>
      </c>
      <c r="AL87">
        <v>0</v>
      </c>
      <c r="AM87">
        <v>3759</v>
      </c>
      <c r="AN87">
        <v>277</v>
      </c>
      <c r="AO87">
        <v>1731</v>
      </c>
      <c r="AP87">
        <v>8280</v>
      </c>
      <c r="AQ87">
        <v>1438</v>
      </c>
      <c r="AR87">
        <v>238</v>
      </c>
      <c r="AS87">
        <v>64207</v>
      </c>
      <c r="AT87">
        <v>44248</v>
      </c>
      <c r="AU87">
        <v>7311</v>
      </c>
      <c r="AV87">
        <v>164781</v>
      </c>
      <c r="AW87">
        <v>0</v>
      </c>
      <c r="AX87">
        <v>0</v>
      </c>
      <c r="AY87">
        <v>0</v>
      </c>
      <c r="AZ87">
        <v>2931</v>
      </c>
      <c r="BA87" s="485"/>
      <c r="BB87" s="485"/>
      <c r="BC87" s="485"/>
      <c r="BD87" s="485"/>
      <c r="BE87" s="485"/>
      <c r="BF87" s="485"/>
      <c r="BG87" s="485"/>
      <c r="BH87" s="485"/>
      <c r="BI87" s="485"/>
      <c r="BJ87" s="485"/>
      <c r="BK87" s="485"/>
      <c r="BL87" s="485"/>
      <c r="CH87" s="494"/>
    </row>
    <row r="88" spans="1:86">
      <c r="A88" t="s">
        <v>510</v>
      </c>
      <c r="B88" t="s">
        <v>277</v>
      </c>
      <c r="C88" t="s">
        <v>835</v>
      </c>
      <c r="D88"/>
      <c r="E88"/>
      <c r="F88">
        <v>1896911</v>
      </c>
      <c r="G88">
        <v>551326</v>
      </c>
      <c r="H88">
        <v>965740</v>
      </c>
      <c r="I88">
        <v>1690911</v>
      </c>
      <c r="J88">
        <v>117943</v>
      </c>
      <c r="K88">
        <v>262470</v>
      </c>
      <c r="L88">
        <v>303659</v>
      </c>
      <c r="M88">
        <v>75170</v>
      </c>
      <c r="N88">
        <v>466761</v>
      </c>
      <c r="O88">
        <v>2320130</v>
      </c>
      <c r="P88">
        <v>110711</v>
      </c>
      <c r="Q88">
        <v>437177</v>
      </c>
      <c r="R88">
        <v>383671</v>
      </c>
      <c r="S88">
        <v>57795</v>
      </c>
      <c r="T88">
        <v>1932481</v>
      </c>
      <c r="U88">
        <v>387200</v>
      </c>
      <c r="V88">
        <v>4043916</v>
      </c>
      <c r="W88">
        <v>8184609</v>
      </c>
      <c r="X88">
        <v>799266</v>
      </c>
      <c r="Y88">
        <v>517476</v>
      </c>
      <c r="Z88">
        <v>4770593</v>
      </c>
      <c r="AA88">
        <v>683143</v>
      </c>
      <c r="AB88">
        <v>346180</v>
      </c>
      <c r="AC88">
        <v>20647228</v>
      </c>
      <c r="AD88">
        <v>1462858</v>
      </c>
      <c r="AE88">
        <v>8206168</v>
      </c>
      <c r="AF88">
        <v>14123</v>
      </c>
      <c r="AG88">
        <v>353166</v>
      </c>
      <c r="AH88">
        <v>232628</v>
      </c>
      <c r="AI88">
        <v>283559</v>
      </c>
      <c r="AJ88">
        <v>236760</v>
      </c>
      <c r="AK88">
        <v>35471</v>
      </c>
      <c r="AL88">
        <v>26635</v>
      </c>
      <c r="AM88">
        <v>230386</v>
      </c>
      <c r="AN88">
        <v>54355</v>
      </c>
      <c r="AO88">
        <v>44114</v>
      </c>
      <c r="AP88">
        <v>601899</v>
      </c>
      <c r="AQ88">
        <v>74873</v>
      </c>
      <c r="AR88">
        <v>11826</v>
      </c>
      <c r="AS88">
        <v>4431985</v>
      </c>
      <c r="AT88">
        <v>2445743</v>
      </c>
      <c r="AU88">
        <v>1737085</v>
      </c>
      <c r="AV88">
        <v>2976623</v>
      </c>
      <c r="AW88">
        <v>30870</v>
      </c>
      <c r="AX88">
        <v>88135</v>
      </c>
      <c r="AY88">
        <v>584125</v>
      </c>
      <c r="AZ88">
        <v>438470</v>
      </c>
      <c r="BA88" s="485"/>
      <c r="BB88" s="485"/>
      <c r="BC88" s="485"/>
      <c r="BD88" s="485"/>
      <c r="BE88" s="485"/>
      <c r="BF88" s="485"/>
      <c r="BG88" s="485"/>
      <c r="BH88" s="485"/>
      <c r="BI88" s="485"/>
      <c r="BJ88" s="485"/>
      <c r="BK88" s="485"/>
      <c r="BL88" s="485"/>
      <c r="CH88" s="494"/>
    </row>
    <row r="89" spans="1:86">
      <c r="A89" t="s">
        <v>510</v>
      </c>
      <c r="B89" t="s">
        <v>288</v>
      </c>
      <c r="C89" t="s">
        <v>200</v>
      </c>
      <c r="D89"/>
      <c r="E89"/>
      <c r="F89">
        <v>48007</v>
      </c>
      <c r="G89">
        <v>31970</v>
      </c>
      <c r="H89">
        <v>125310</v>
      </c>
      <c r="I89">
        <v>119404</v>
      </c>
      <c r="J89">
        <v>4805</v>
      </c>
      <c r="K89">
        <v>119704</v>
      </c>
      <c r="L89">
        <v>113305</v>
      </c>
      <c r="M89">
        <v>54850</v>
      </c>
      <c r="N89">
        <v>74432</v>
      </c>
      <c r="O89">
        <v>33963</v>
      </c>
      <c r="P89">
        <v>6119</v>
      </c>
      <c r="Q89">
        <v>3654</v>
      </c>
      <c r="R89">
        <v>5744</v>
      </c>
      <c r="S89">
        <v>2776</v>
      </c>
      <c r="T89">
        <v>70504</v>
      </c>
      <c r="U89">
        <v>354264</v>
      </c>
      <c r="V89">
        <v>30021</v>
      </c>
      <c r="W89">
        <v>418767</v>
      </c>
      <c r="X89">
        <v>163650</v>
      </c>
      <c r="Y89">
        <v>179972</v>
      </c>
      <c r="Z89">
        <v>299365</v>
      </c>
      <c r="AA89">
        <v>11855</v>
      </c>
      <c r="AB89">
        <v>2047</v>
      </c>
      <c r="AC89">
        <v>439946</v>
      </c>
      <c r="AD89">
        <v>96679</v>
      </c>
      <c r="AE89">
        <v>570462</v>
      </c>
      <c r="AF89">
        <v>0</v>
      </c>
      <c r="AG89">
        <v>92149</v>
      </c>
      <c r="AH89">
        <v>23142</v>
      </c>
      <c r="AI89">
        <v>6899</v>
      </c>
      <c r="AJ89">
        <v>130098</v>
      </c>
      <c r="AK89">
        <v>3927</v>
      </c>
      <c r="AL89">
        <v>893</v>
      </c>
      <c r="AM89">
        <v>46918</v>
      </c>
      <c r="AN89">
        <v>6752</v>
      </c>
      <c r="AO89">
        <v>22160</v>
      </c>
      <c r="AP89">
        <v>16311</v>
      </c>
      <c r="AQ89">
        <v>970</v>
      </c>
      <c r="AR89">
        <v>0</v>
      </c>
      <c r="AS89">
        <v>138537</v>
      </c>
      <c r="AT89">
        <v>59264</v>
      </c>
      <c r="AU89">
        <v>139180</v>
      </c>
      <c r="AV89">
        <v>149029</v>
      </c>
      <c r="AW89">
        <v>1050</v>
      </c>
      <c r="AX89">
        <v>1620</v>
      </c>
      <c r="AY89">
        <v>38415</v>
      </c>
      <c r="AZ89">
        <v>73154</v>
      </c>
      <c r="BA89" s="485"/>
      <c r="BB89" s="485"/>
      <c r="BC89" s="485"/>
      <c r="BD89" s="485"/>
      <c r="BE89" s="485"/>
      <c r="BF89" s="485"/>
      <c r="BG89" s="485"/>
      <c r="BH89" s="485"/>
      <c r="BI89" s="485"/>
      <c r="BJ89" s="485"/>
      <c r="BK89" s="485"/>
      <c r="BL89" s="485"/>
      <c r="CH89" s="494"/>
    </row>
    <row r="90" spans="1:86">
      <c r="A90" t="s">
        <v>510</v>
      </c>
      <c r="B90" t="s">
        <v>288</v>
      </c>
      <c r="C90" t="s">
        <v>511</v>
      </c>
      <c r="D90"/>
      <c r="E90"/>
      <c r="F90">
        <v>175330</v>
      </c>
      <c r="G90">
        <v>21855</v>
      </c>
      <c r="H90">
        <v>107191</v>
      </c>
      <c r="I90">
        <v>320984</v>
      </c>
      <c r="J90">
        <v>15876</v>
      </c>
      <c r="K90">
        <v>0</v>
      </c>
      <c r="L90">
        <v>0</v>
      </c>
      <c r="M90">
        <v>0</v>
      </c>
      <c r="N90">
        <v>14912</v>
      </c>
      <c r="O90">
        <v>170129</v>
      </c>
      <c r="P90">
        <v>15620</v>
      </c>
      <c r="Q90">
        <v>0</v>
      </c>
      <c r="R90">
        <v>0</v>
      </c>
      <c r="S90">
        <v>0</v>
      </c>
      <c r="T90">
        <v>0</v>
      </c>
      <c r="U90">
        <v>0</v>
      </c>
      <c r="V90">
        <v>525677</v>
      </c>
      <c r="W90">
        <v>411653</v>
      </c>
      <c r="X90">
        <v>29296</v>
      </c>
      <c r="Y90">
        <v>15508</v>
      </c>
      <c r="Z90">
        <v>782516</v>
      </c>
      <c r="AA90">
        <v>12018</v>
      </c>
      <c r="AB90">
        <v>2578</v>
      </c>
      <c r="AC90">
        <v>894905</v>
      </c>
      <c r="AD90">
        <v>43567</v>
      </c>
      <c r="AE90">
        <v>236624</v>
      </c>
      <c r="AF90">
        <v>0</v>
      </c>
      <c r="AG90">
        <v>100104</v>
      </c>
      <c r="AH90">
        <v>44118</v>
      </c>
      <c r="AI90">
        <v>50293</v>
      </c>
      <c r="AJ90">
        <v>6193</v>
      </c>
      <c r="AK90">
        <v>14637</v>
      </c>
      <c r="AL90">
        <v>12873</v>
      </c>
      <c r="AM90">
        <v>0</v>
      </c>
      <c r="AN90">
        <v>0</v>
      </c>
      <c r="AO90">
        <v>0</v>
      </c>
      <c r="AP90">
        <v>59709</v>
      </c>
      <c r="AQ90">
        <v>4006</v>
      </c>
      <c r="AR90">
        <v>0</v>
      </c>
      <c r="AS90">
        <v>980616</v>
      </c>
      <c r="AT90">
        <v>414359</v>
      </c>
      <c r="AU90">
        <v>117412</v>
      </c>
      <c r="AV90">
        <v>129017</v>
      </c>
      <c r="AW90">
        <v>2222</v>
      </c>
      <c r="AX90">
        <v>6748</v>
      </c>
      <c r="AY90">
        <v>0</v>
      </c>
      <c r="AZ90">
        <v>0</v>
      </c>
      <c r="BA90" s="485"/>
      <c r="BB90" s="485"/>
      <c r="BC90" s="485"/>
      <c r="BD90" s="485"/>
      <c r="BE90" s="485"/>
      <c r="BF90" s="485"/>
      <c r="BG90" s="485"/>
      <c r="BH90" s="485"/>
      <c r="BI90" s="485"/>
      <c r="BJ90" s="485"/>
      <c r="BK90" s="485"/>
      <c r="BL90" s="485"/>
      <c r="CH90" s="494"/>
    </row>
    <row r="91" spans="1:86">
      <c r="A91" t="s">
        <v>510</v>
      </c>
      <c r="B91" t="s">
        <v>288</v>
      </c>
      <c r="C91" t="s">
        <v>289</v>
      </c>
      <c r="D91"/>
      <c r="E91"/>
      <c r="F91">
        <v>1933</v>
      </c>
      <c r="G91">
        <v>461</v>
      </c>
      <c r="H91">
        <v>367</v>
      </c>
      <c r="I91">
        <v>1848</v>
      </c>
      <c r="J91">
        <v>719</v>
      </c>
      <c r="K91">
        <v>1158</v>
      </c>
      <c r="L91">
        <v>1651</v>
      </c>
      <c r="M91">
        <v>890</v>
      </c>
      <c r="N91">
        <v>1438</v>
      </c>
      <c r="O91">
        <v>4130</v>
      </c>
      <c r="P91">
        <v>495</v>
      </c>
      <c r="Q91">
        <v>732</v>
      </c>
      <c r="R91">
        <v>630</v>
      </c>
      <c r="S91">
        <v>103</v>
      </c>
      <c r="T91">
        <v>3222</v>
      </c>
      <c r="U91">
        <v>1110</v>
      </c>
      <c r="V91">
        <v>24642</v>
      </c>
      <c r="W91">
        <v>39365</v>
      </c>
      <c r="X91">
        <v>1636</v>
      </c>
      <c r="Y91">
        <v>269</v>
      </c>
      <c r="Z91">
        <v>589</v>
      </c>
      <c r="AA91">
        <v>187</v>
      </c>
      <c r="AB91">
        <v>73</v>
      </c>
      <c r="AC91">
        <v>155308</v>
      </c>
      <c r="AD91">
        <v>10837</v>
      </c>
      <c r="AE91">
        <v>38071</v>
      </c>
      <c r="AF91">
        <v>72</v>
      </c>
      <c r="AG91">
        <v>5972</v>
      </c>
      <c r="AH91">
        <v>2640</v>
      </c>
      <c r="AI91">
        <v>3437</v>
      </c>
      <c r="AJ91">
        <v>0</v>
      </c>
      <c r="AK91">
        <v>0</v>
      </c>
      <c r="AL91">
        <v>0</v>
      </c>
      <c r="AM91">
        <v>93</v>
      </c>
      <c r="AN91">
        <v>47</v>
      </c>
      <c r="AO91">
        <v>0</v>
      </c>
      <c r="AP91">
        <v>8092</v>
      </c>
      <c r="AQ91">
        <v>736</v>
      </c>
      <c r="AR91">
        <v>29</v>
      </c>
      <c r="AS91">
        <v>29272</v>
      </c>
      <c r="AT91">
        <v>29651</v>
      </c>
      <c r="AU91">
        <v>8280</v>
      </c>
      <c r="AV91">
        <v>-4</v>
      </c>
      <c r="AW91">
        <v>147</v>
      </c>
      <c r="AX91">
        <v>528</v>
      </c>
      <c r="AY91">
        <v>657</v>
      </c>
      <c r="AZ91">
        <v>12</v>
      </c>
      <c r="BA91" s="485"/>
      <c r="BB91" s="485"/>
      <c r="BC91" s="485"/>
      <c r="BD91" s="485"/>
      <c r="BE91" s="485"/>
      <c r="BF91" s="485"/>
      <c r="BG91" s="485"/>
      <c r="BH91" s="485"/>
      <c r="BI91" s="485"/>
      <c r="BJ91" s="485"/>
      <c r="BK91" s="485"/>
      <c r="BL91" s="485"/>
      <c r="CH91" s="494"/>
    </row>
    <row r="92" spans="1:86">
      <c r="A92" t="s">
        <v>510</v>
      </c>
      <c r="B92" t="s">
        <v>288</v>
      </c>
      <c r="C92" t="s">
        <v>290</v>
      </c>
      <c r="D92"/>
      <c r="E92"/>
      <c r="F92">
        <v>1889</v>
      </c>
      <c r="G92">
        <v>451</v>
      </c>
      <c r="H92">
        <v>1468</v>
      </c>
      <c r="I92">
        <v>2075</v>
      </c>
      <c r="J92">
        <v>808</v>
      </c>
      <c r="K92">
        <v>3754</v>
      </c>
      <c r="L92">
        <v>11609</v>
      </c>
      <c r="M92">
        <v>6503</v>
      </c>
      <c r="N92">
        <v>3260</v>
      </c>
      <c r="O92">
        <v>8198</v>
      </c>
      <c r="P92">
        <v>886</v>
      </c>
      <c r="Q92">
        <v>733</v>
      </c>
      <c r="R92">
        <v>630</v>
      </c>
      <c r="S92">
        <v>103</v>
      </c>
      <c r="T92">
        <v>3224</v>
      </c>
      <c r="U92">
        <v>1112</v>
      </c>
      <c r="V92">
        <v>34296</v>
      </c>
      <c r="W92">
        <v>105032</v>
      </c>
      <c r="X92">
        <v>9353</v>
      </c>
      <c r="Y92">
        <v>6551</v>
      </c>
      <c r="Z92">
        <v>44578</v>
      </c>
      <c r="AA92">
        <v>3380</v>
      </c>
      <c r="AB92">
        <v>567</v>
      </c>
      <c r="AC92">
        <v>76978</v>
      </c>
      <c r="AD92">
        <v>5509</v>
      </c>
      <c r="AE92">
        <v>19674</v>
      </c>
      <c r="AF92">
        <v>33</v>
      </c>
      <c r="AG92">
        <v>4867</v>
      </c>
      <c r="AH92">
        <v>2152</v>
      </c>
      <c r="AI92">
        <v>2801</v>
      </c>
      <c r="AJ92">
        <v>0</v>
      </c>
      <c r="AK92">
        <v>0</v>
      </c>
      <c r="AL92">
        <v>120</v>
      </c>
      <c r="AM92">
        <v>4339</v>
      </c>
      <c r="AN92">
        <v>225</v>
      </c>
      <c r="AO92">
        <v>0</v>
      </c>
      <c r="AP92">
        <v>3225</v>
      </c>
      <c r="AQ92">
        <v>295</v>
      </c>
      <c r="AR92">
        <v>16</v>
      </c>
      <c r="AS92">
        <v>11839</v>
      </c>
      <c r="AT92">
        <v>6987</v>
      </c>
      <c r="AU92">
        <v>4409</v>
      </c>
      <c r="AV92">
        <v>3819</v>
      </c>
      <c r="AW92">
        <v>49</v>
      </c>
      <c r="AX92">
        <v>176</v>
      </c>
      <c r="AY92">
        <v>1187</v>
      </c>
      <c r="AZ92">
        <v>7356</v>
      </c>
      <c r="BA92" s="485"/>
      <c r="BB92" s="485"/>
      <c r="BC92" s="485"/>
      <c r="BD92" s="485"/>
      <c r="BE92" s="485"/>
      <c r="BF92" s="485"/>
      <c r="BG92" s="485"/>
      <c r="BH92" s="485"/>
      <c r="BI92" s="485"/>
      <c r="BJ92" s="485"/>
      <c r="BK92" s="485"/>
      <c r="BL92" s="485"/>
      <c r="CH92" s="494"/>
    </row>
    <row r="93" spans="1:86">
      <c r="A93" t="s">
        <v>510</v>
      </c>
      <c r="B93" t="s">
        <v>288</v>
      </c>
      <c r="C93" t="s">
        <v>291</v>
      </c>
      <c r="D93"/>
      <c r="E93"/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 s="485"/>
      <c r="BB93" s="485"/>
      <c r="BC93" s="485"/>
      <c r="BD93" s="485"/>
      <c r="BE93" s="485"/>
      <c r="BF93" s="485"/>
      <c r="BG93" s="485"/>
      <c r="BH93" s="485"/>
      <c r="BI93" s="485"/>
      <c r="BJ93" s="485"/>
      <c r="BK93" s="485"/>
      <c r="BL93" s="485"/>
      <c r="CH93" s="494"/>
    </row>
    <row r="94" spans="1:86">
      <c r="A94" t="s">
        <v>510</v>
      </c>
      <c r="B94" t="s">
        <v>288</v>
      </c>
      <c r="C94" t="s">
        <v>292</v>
      </c>
      <c r="D94"/>
      <c r="E94"/>
      <c r="F94">
        <v>0</v>
      </c>
      <c r="G94">
        <v>199478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27973</v>
      </c>
      <c r="W94">
        <v>24049</v>
      </c>
      <c r="X94">
        <v>1104</v>
      </c>
      <c r="Y94">
        <v>12457</v>
      </c>
      <c r="Z94">
        <v>59420</v>
      </c>
      <c r="AA94">
        <v>195</v>
      </c>
      <c r="AB94">
        <v>-302</v>
      </c>
      <c r="AC94">
        <v>23128</v>
      </c>
      <c r="AD94">
        <v>-1616</v>
      </c>
      <c r="AE94">
        <v>-10475</v>
      </c>
      <c r="AF94">
        <v>6</v>
      </c>
      <c r="AG94">
        <v>0</v>
      </c>
      <c r="AH94">
        <v>0</v>
      </c>
      <c r="AI94">
        <v>206486</v>
      </c>
      <c r="AJ94">
        <v>0</v>
      </c>
      <c r="AK94">
        <v>0</v>
      </c>
      <c r="AL94">
        <v>0</v>
      </c>
      <c r="AM94">
        <v>7820</v>
      </c>
      <c r="AN94">
        <v>1657</v>
      </c>
      <c r="AO94">
        <v>1982</v>
      </c>
      <c r="AP94">
        <v>0</v>
      </c>
      <c r="AQ94">
        <v>0</v>
      </c>
      <c r="AR94">
        <v>0</v>
      </c>
      <c r="AS94">
        <v>-280997</v>
      </c>
      <c r="AT94">
        <v>39773</v>
      </c>
      <c r="AU94">
        <v>107108</v>
      </c>
      <c r="AV94">
        <v>330761</v>
      </c>
      <c r="AW94">
        <v>0</v>
      </c>
      <c r="AX94">
        <v>0</v>
      </c>
      <c r="AY94">
        <v>0</v>
      </c>
      <c r="AZ94">
        <v>0</v>
      </c>
      <c r="BA94" s="485"/>
      <c r="BB94" s="485"/>
      <c r="BC94" s="485"/>
      <c r="BD94" s="485"/>
      <c r="BE94" s="485"/>
      <c r="BF94" s="485"/>
      <c r="BG94" s="485"/>
      <c r="BH94" s="485"/>
      <c r="BI94" s="485"/>
      <c r="BJ94" s="485"/>
      <c r="BK94" s="485"/>
      <c r="BL94" s="485"/>
      <c r="CH94" s="494"/>
    </row>
    <row r="95" spans="1:86">
      <c r="A95" t="s">
        <v>510</v>
      </c>
      <c r="B95" t="s">
        <v>288</v>
      </c>
      <c r="C95" t="s">
        <v>836</v>
      </c>
      <c r="D95"/>
      <c r="E95"/>
      <c r="F95">
        <v>227159</v>
      </c>
      <c r="G95">
        <v>254215</v>
      </c>
      <c r="H95">
        <v>234336</v>
      </c>
      <c r="I95">
        <v>444311</v>
      </c>
      <c r="J95">
        <v>22208</v>
      </c>
      <c r="K95">
        <v>124616</v>
      </c>
      <c r="L95">
        <v>126565</v>
      </c>
      <c r="M95">
        <v>62243</v>
      </c>
      <c r="N95">
        <v>94042</v>
      </c>
      <c r="O95">
        <v>216420</v>
      </c>
      <c r="P95">
        <v>23120</v>
      </c>
      <c r="Q95">
        <v>5119</v>
      </c>
      <c r="R95">
        <v>7004</v>
      </c>
      <c r="S95">
        <v>2982</v>
      </c>
      <c r="T95">
        <v>76950</v>
      </c>
      <c r="U95">
        <v>356486</v>
      </c>
      <c r="V95">
        <v>642609</v>
      </c>
      <c r="W95">
        <v>998866</v>
      </c>
      <c r="X95">
        <v>205039</v>
      </c>
      <c r="Y95">
        <v>214757</v>
      </c>
      <c r="Z95">
        <v>1186468</v>
      </c>
      <c r="AA95">
        <v>27635</v>
      </c>
      <c r="AB95">
        <v>4963</v>
      </c>
      <c r="AC95">
        <v>1590265</v>
      </c>
      <c r="AD95">
        <v>154976</v>
      </c>
      <c r="AE95">
        <v>854356</v>
      </c>
      <c r="AF95">
        <v>111</v>
      </c>
      <c r="AG95">
        <v>203092</v>
      </c>
      <c r="AH95">
        <v>72052</v>
      </c>
      <c r="AI95">
        <v>269916</v>
      </c>
      <c r="AJ95">
        <v>136291</v>
      </c>
      <c r="AK95">
        <v>18564</v>
      </c>
      <c r="AL95">
        <v>13886</v>
      </c>
      <c r="AM95">
        <v>59170</v>
      </c>
      <c r="AN95">
        <v>8681</v>
      </c>
      <c r="AO95">
        <v>24142</v>
      </c>
      <c r="AP95">
        <v>87337</v>
      </c>
      <c r="AQ95">
        <v>6007</v>
      </c>
      <c r="AR95">
        <v>45</v>
      </c>
      <c r="AS95">
        <v>879267</v>
      </c>
      <c r="AT95">
        <v>550034</v>
      </c>
      <c r="AU95">
        <v>376389</v>
      </c>
      <c r="AV95">
        <v>612622</v>
      </c>
      <c r="AW95">
        <v>3468</v>
      </c>
      <c r="AX95">
        <v>9072</v>
      </c>
      <c r="AY95">
        <v>40259</v>
      </c>
      <c r="AZ95">
        <v>80522</v>
      </c>
      <c r="BA95" s="485"/>
      <c r="BB95" s="485"/>
      <c r="BC95" s="485"/>
      <c r="BD95" s="485"/>
      <c r="BE95" s="485"/>
      <c r="BF95" s="485"/>
      <c r="BG95" s="485"/>
      <c r="BH95" s="485"/>
      <c r="BI95" s="485"/>
      <c r="BJ95" s="485"/>
      <c r="BK95" s="485"/>
      <c r="BL95" s="485"/>
      <c r="CH95" s="494"/>
    </row>
    <row r="96" spans="1:86">
      <c r="A96" t="s">
        <v>510</v>
      </c>
      <c r="B96" t="s">
        <v>780</v>
      </c>
      <c r="C96"/>
      <c r="D96"/>
      <c r="E96"/>
      <c r="F96">
        <v>1669752</v>
      </c>
      <c r="G96">
        <v>297111</v>
      </c>
      <c r="H96">
        <v>731404</v>
      </c>
      <c r="I96">
        <v>1246600</v>
      </c>
      <c r="J96">
        <v>95735</v>
      </c>
      <c r="K96">
        <v>137854</v>
      </c>
      <c r="L96">
        <v>177094</v>
      </c>
      <c r="M96">
        <v>12927</v>
      </c>
      <c r="N96">
        <v>372719</v>
      </c>
      <c r="O96">
        <v>2103710</v>
      </c>
      <c r="P96">
        <v>87591</v>
      </c>
      <c r="Q96">
        <v>432058</v>
      </c>
      <c r="R96">
        <v>376667</v>
      </c>
      <c r="S96">
        <v>54813</v>
      </c>
      <c r="T96">
        <v>1855531</v>
      </c>
      <c r="U96">
        <v>30714</v>
      </c>
      <c r="V96">
        <v>3401307</v>
      </c>
      <c r="W96">
        <v>7185743</v>
      </c>
      <c r="X96">
        <v>594227</v>
      </c>
      <c r="Y96">
        <v>302719</v>
      </c>
      <c r="Z96">
        <v>3584125</v>
      </c>
      <c r="AA96">
        <v>655508</v>
      </c>
      <c r="AB96">
        <v>341217</v>
      </c>
      <c r="AC96">
        <v>19056963</v>
      </c>
      <c r="AD96">
        <v>1307882</v>
      </c>
      <c r="AE96">
        <v>7351812</v>
      </c>
      <c r="AF96">
        <v>14012</v>
      </c>
      <c r="AG96">
        <v>150074</v>
      </c>
      <c r="AH96">
        <v>160576</v>
      </c>
      <c r="AI96">
        <v>13643</v>
      </c>
      <c r="AJ96">
        <v>100469</v>
      </c>
      <c r="AK96">
        <v>16907</v>
      </c>
      <c r="AL96">
        <v>12749</v>
      </c>
      <c r="AM96">
        <v>171216</v>
      </c>
      <c r="AN96">
        <v>45674</v>
      </c>
      <c r="AO96">
        <v>19972</v>
      </c>
      <c r="AP96">
        <v>514562</v>
      </c>
      <c r="AQ96">
        <v>68866</v>
      </c>
      <c r="AR96">
        <v>11781</v>
      </c>
      <c r="AS96">
        <v>3552718</v>
      </c>
      <c r="AT96">
        <v>1895709</v>
      </c>
      <c r="AU96">
        <v>1360696</v>
      </c>
      <c r="AV96">
        <v>2364001</v>
      </c>
      <c r="AW96">
        <v>27402</v>
      </c>
      <c r="AX96">
        <v>79063</v>
      </c>
      <c r="AY96">
        <v>543866</v>
      </c>
      <c r="AZ96">
        <v>357948</v>
      </c>
      <c r="BA96" s="485"/>
      <c r="BB96" s="485"/>
      <c r="BC96" s="485"/>
      <c r="BD96" s="485"/>
      <c r="BE96" s="485"/>
      <c r="BF96" s="485"/>
      <c r="BG96" s="485"/>
      <c r="BH96" s="485"/>
      <c r="BI96" s="485"/>
      <c r="BJ96" s="485"/>
      <c r="BK96" s="485"/>
      <c r="BL96" s="485"/>
      <c r="CH96" s="494"/>
    </row>
    <row r="97" spans="1:86">
      <c r="A97" t="s">
        <v>510</v>
      </c>
      <c r="B97" t="s">
        <v>296</v>
      </c>
      <c r="C97" t="s">
        <v>297</v>
      </c>
      <c r="D97"/>
      <c r="E97"/>
      <c r="F97">
        <v>204417</v>
      </c>
      <c r="G97">
        <v>70356</v>
      </c>
      <c r="H97">
        <v>0</v>
      </c>
      <c r="I97">
        <v>339885</v>
      </c>
      <c r="J97">
        <v>0</v>
      </c>
      <c r="K97">
        <v>19060</v>
      </c>
      <c r="L97">
        <v>19060</v>
      </c>
      <c r="M97">
        <v>0</v>
      </c>
      <c r="N97">
        <v>98267</v>
      </c>
      <c r="O97">
        <v>1285726</v>
      </c>
      <c r="P97">
        <v>87591</v>
      </c>
      <c r="Q97">
        <v>226525</v>
      </c>
      <c r="R97">
        <v>120341</v>
      </c>
      <c r="S97">
        <v>7079</v>
      </c>
      <c r="T97">
        <v>0</v>
      </c>
      <c r="U97">
        <v>0</v>
      </c>
      <c r="V97">
        <v>1130731</v>
      </c>
      <c r="W97">
        <v>2321518</v>
      </c>
      <c r="X97">
        <v>78702</v>
      </c>
      <c r="Y97">
        <v>0</v>
      </c>
      <c r="Z97">
        <v>0</v>
      </c>
      <c r="AA97">
        <v>189999</v>
      </c>
      <c r="AB97">
        <v>49999</v>
      </c>
      <c r="AC97">
        <v>8199403</v>
      </c>
      <c r="AD97">
        <v>576759</v>
      </c>
      <c r="AE97">
        <v>1978602</v>
      </c>
      <c r="AF97">
        <v>7481</v>
      </c>
      <c r="AG97">
        <v>0</v>
      </c>
      <c r="AH97">
        <v>34651</v>
      </c>
      <c r="AI97">
        <v>39263</v>
      </c>
      <c r="AJ97">
        <v>0</v>
      </c>
      <c r="AK97">
        <v>16907</v>
      </c>
      <c r="AL97">
        <v>13150</v>
      </c>
      <c r="AM97">
        <v>128368</v>
      </c>
      <c r="AN97">
        <v>19470</v>
      </c>
      <c r="AO97">
        <v>0</v>
      </c>
      <c r="AP97">
        <v>514612</v>
      </c>
      <c r="AQ97">
        <v>68872</v>
      </c>
      <c r="AR97">
        <v>11781</v>
      </c>
      <c r="AS97">
        <v>1222410</v>
      </c>
      <c r="AT97">
        <v>654789</v>
      </c>
      <c r="AU97">
        <v>447682</v>
      </c>
      <c r="AV97">
        <v>784997</v>
      </c>
      <c r="AW97">
        <v>4295</v>
      </c>
      <c r="AX97">
        <v>24385</v>
      </c>
      <c r="AY97">
        <v>181417</v>
      </c>
      <c r="AZ97">
        <v>256752</v>
      </c>
      <c r="BA97" s="485"/>
      <c r="BB97" s="485"/>
      <c r="BC97" s="485"/>
      <c r="BD97" s="485"/>
      <c r="BE97" s="485"/>
      <c r="BF97" s="485"/>
      <c r="BG97" s="485"/>
      <c r="BH97" s="485"/>
      <c r="BI97" s="485"/>
      <c r="BJ97" s="485"/>
      <c r="BK97" s="485"/>
      <c r="BL97" s="485"/>
      <c r="CH97" s="494"/>
    </row>
    <row r="98" spans="1:86">
      <c r="A98" t="s">
        <v>510</v>
      </c>
      <c r="B98" t="s">
        <v>296</v>
      </c>
      <c r="C98" t="s">
        <v>298</v>
      </c>
      <c r="D98"/>
      <c r="E98"/>
      <c r="F98">
        <v>1316425</v>
      </c>
      <c r="G98">
        <v>229257</v>
      </c>
      <c r="H98">
        <v>0</v>
      </c>
      <c r="I98">
        <v>812529</v>
      </c>
      <c r="J98">
        <v>0</v>
      </c>
      <c r="K98">
        <v>154159</v>
      </c>
      <c r="L98">
        <v>265245</v>
      </c>
      <c r="M98">
        <v>0</v>
      </c>
      <c r="N98">
        <v>274452</v>
      </c>
      <c r="O98">
        <v>817984</v>
      </c>
      <c r="P98">
        <v>0</v>
      </c>
      <c r="Q98">
        <v>227816</v>
      </c>
      <c r="R98">
        <v>278442</v>
      </c>
      <c r="S98">
        <v>50626</v>
      </c>
      <c r="T98">
        <v>1974408</v>
      </c>
      <c r="U98">
        <v>0</v>
      </c>
      <c r="V98">
        <v>2418993</v>
      </c>
      <c r="W98">
        <v>5127388</v>
      </c>
      <c r="X98">
        <v>163557</v>
      </c>
      <c r="Y98">
        <v>0</v>
      </c>
      <c r="Z98">
        <v>0</v>
      </c>
      <c r="AA98">
        <v>423905</v>
      </c>
      <c r="AB98">
        <v>243017</v>
      </c>
      <c r="AC98">
        <v>11243429</v>
      </c>
      <c r="AD98">
        <v>740923</v>
      </c>
      <c r="AE98">
        <v>5555504</v>
      </c>
      <c r="AF98">
        <v>6920</v>
      </c>
      <c r="AG98">
        <v>0</v>
      </c>
      <c r="AH98">
        <v>0</v>
      </c>
      <c r="AI98">
        <v>119570</v>
      </c>
      <c r="AJ98">
        <v>0</v>
      </c>
      <c r="AK98">
        <v>0</v>
      </c>
      <c r="AL98">
        <v>0</v>
      </c>
      <c r="AM98">
        <v>51400</v>
      </c>
      <c r="AN98">
        <v>27037</v>
      </c>
      <c r="AO98">
        <v>0</v>
      </c>
      <c r="AP98">
        <v>0</v>
      </c>
      <c r="AQ98">
        <v>0</v>
      </c>
      <c r="AR98">
        <v>0</v>
      </c>
      <c r="AS98">
        <v>3201434</v>
      </c>
      <c r="AT98">
        <v>1852908</v>
      </c>
      <c r="AU98">
        <v>1352299</v>
      </c>
      <c r="AV98">
        <v>1669364</v>
      </c>
      <c r="AW98">
        <v>23107</v>
      </c>
      <c r="AX98">
        <v>54679</v>
      </c>
      <c r="AY98">
        <v>357528</v>
      </c>
      <c r="AZ98">
        <v>189700</v>
      </c>
      <c r="BA98" s="485"/>
      <c r="BB98" s="485"/>
      <c r="BC98" s="485"/>
      <c r="BD98" s="485"/>
      <c r="BE98" s="485"/>
      <c r="BF98" s="485"/>
      <c r="BG98" s="485"/>
      <c r="BH98" s="485"/>
      <c r="BI98" s="485"/>
      <c r="BJ98" s="485"/>
      <c r="BK98" s="485"/>
      <c r="BL98" s="485"/>
      <c r="CH98" s="494"/>
    </row>
    <row r="99" spans="1:86">
      <c r="A99" t="s">
        <v>510</v>
      </c>
      <c r="B99" t="s">
        <v>296</v>
      </c>
      <c r="C99" t="s">
        <v>299</v>
      </c>
      <c r="D99"/>
      <c r="E99"/>
      <c r="F99">
        <v>0</v>
      </c>
      <c r="G99">
        <v>0</v>
      </c>
      <c r="H99">
        <v>0</v>
      </c>
      <c r="I99">
        <v>61588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278071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 s="485"/>
      <c r="BB99" s="485"/>
      <c r="BC99" s="485"/>
      <c r="BD99" s="485"/>
      <c r="BE99" s="485"/>
      <c r="BF99" s="485"/>
      <c r="BG99" s="485"/>
      <c r="BH99" s="485"/>
      <c r="BI99" s="485"/>
      <c r="BJ99" s="485"/>
      <c r="BK99" s="485"/>
      <c r="BL99" s="485"/>
      <c r="CH99" s="494"/>
    </row>
    <row r="100" spans="1:86">
      <c r="A100" t="s">
        <v>510</v>
      </c>
      <c r="B100" t="s">
        <v>296</v>
      </c>
      <c r="C100" t="s">
        <v>300</v>
      </c>
      <c r="D100"/>
      <c r="E100"/>
      <c r="F100">
        <v>0</v>
      </c>
      <c r="G100">
        <v>0</v>
      </c>
      <c r="H100">
        <v>752416</v>
      </c>
      <c r="I100">
        <v>232678</v>
      </c>
      <c r="J100">
        <v>80682</v>
      </c>
      <c r="K100">
        <v>0</v>
      </c>
      <c r="L100">
        <v>0</v>
      </c>
      <c r="M100">
        <v>12927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250000</v>
      </c>
      <c r="Z100">
        <v>2850000</v>
      </c>
      <c r="AA100">
        <v>0</v>
      </c>
      <c r="AB100">
        <v>0</v>
      </c>
      <c r="AC100">
        <v>0</v>
      </c>
      <c r="AD100">
        <v>0</v>
      </c>
      <c r="AE100">
        <v>125341</v>
      </c>
      <c r="AF100">
        <v>0</v>
      </c>
      <c r="AG100">
        <v>150074</v>
      </c>
      <c r="AH100">
        <v>0</v>
      </c>
      <c r="AI100">
        <v>0</v>
      </c>
      <c r="AJ100">
        <v>100469</v>
      </c>
      <c r="AK100">
        <v>0</v>
      </c>
      <c r="AL100">
        <v>0</v>
      </c>
      <c r="AM100">
        <v>0</v>
      </c>
      <c r="AN100">
        <v>0</v>
      </c>
      <c r="AO100">
        <v>19972</v>
      </c>
      <c r="AP100">
        <v>0</v>
      </c>
      <c r="AQ100">
        <v>0</v>
      </c>
      <c r="AR100">
        <v>0</v>
      </c>
      <c r="AS100">
        <v>-850000</v>
      </c>
      <c r="AT100">
        <v>-499613</v>
      </c>
      <c r="AU100">
        <v>-500000</v>
      </c>
      <c r="AV100">
        <v>-50000</v>
      </c>
      <c r="AW100">
        <v>0</v>
      </c>
      <c r="AX100">
        <v>0</v>
      </c>
      <c r="AY100">
        <v>0</v>
      </c>
      <c r="AZ100">
        <v>-85691</v>
      </c>
      <c r="BA100" s="485"/>
      <c r="BB100" s="485"/>
      <c r="BC100" s="485"/>
      <c r="BD100" s="485"/>
      <c r="BE100" s="485"/>
      <c r="BF100" s="485"/>
      <c r="BG100" s="485"/>
      <c r="BH100" s="485"/>
      <c r="BI100" s="485"/>
      <c r="BJ100" s="485"/>
      <c r="BK100" s="485"/>
      <c r="BL100" s="485"/>
      <c r="CH100" s="494"/>
    </row>
    <row r="101" spans="1:86">
      <c r="A101" t="s">
        <v>510</v>
      </c>
      <c r="B101" t="s">
        <v>296</v>
      </c>
      <c r="C101" t="s">
        <v>301</v>
      </c>
      <c r="D101"/>
      <c r="E101"/>
      <c r="F101">
        <v>0</v>
      </c>
      <c r="G101">
        <v>0</v>
      </c>
      <c r="H101">
        <v>0</v>
      </c>
      <c r="I101">
        <v>189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1026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 s="485"/>
      <c r="BB101" s="485"/>
      <c r="BC101" s="485"/>
      <c r="BD101" s="485"/>
      <c r="BE101" s="485"/>
      <c r="BF101" s="485"/>
      <c r="BG101" s="485"/>
      <c r="BH101" s="485"/>
      <c r="BI101" s="485"/>
      <c r="BJ101" s="485"/>
      <c r="BK101" s="485"/>
      <c r="BL101" s="485"/>
      <c r="CH101" s="494"/>
    </row>
    <row r="102" spans="1:86">
      <c r="A102" t="s">
        <v>510</v>
      </c>
      <c r="B102" t="s">
        <v>296</v>
      </c>
      <c r="C102" t="s">
        <v>302</v>
      </c>
      <c r="D102"/>
      <c r="E102"/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 s="485"/>
      <c r="BB102" s="485"/>
      <c r="BC102" s="485"/>
      <c r="BD102" s="485"/>
      <c r="BE102" s="485"/>
      <c r="BF102" s="485"/>
      <c r="BG102" s="485"/>
      <c r="BH102" s="485"/>
      <c r="BI102" s="485"/>
      <c r="BJ102" s="485"/>
      <c r="BK102" s="485"/>
      <c r="BL102" s="485"/>
      <c r="CH102" s="494"/>
    </row>
    <row r="103" spans="1:86">
      <c r="A103" t="s">
        <v>510</v>
      </c>
      <c r="B103" t="s">
        <v>296</v>
      </c>
      <c r="C103" t="s">
        <v>303</v>
      </c>
      <c r="D103"/>
      <c r="E103"/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 s="485"/>
      <c r="BB103" s="485"/>
      <c r="BC103" s="485"/>
      <c r="BD103" s="485"/>
      <c r="BE103" s="485"/>
      <c r="BF103" s="485"/>
      <c r="BG103" s="485"/>
      <c r="BH103" s="485"/>
      <c r="BI103" s="485"/>
      <c r="BJ103" s="485"/>
      <c r="BK103" s="485"/>
      <c r="BL103" s="485"/>
      <c r="CH103" s="494"/>
    </row>
    <row r="104" spans="1:86">
      <c r="A104" t="s">
        <v>510</v>
      </c>
      <c r="B104" t="s">
        <v>296</v>
      </c>
      <c r="C104" t="s">
        <v>837</v>
      </c>
      <c r="D104"/>
      <c r="E104"/>
      <c r="F104">
        <v>1520842</v>
      </c>
      <c r="G104">
        <v>299613</v>
      </c>
      <c r="H104">
        <v>752416</v>
      </c>
      <c r="I104">
        <v>1446869</v>
      </c>
      <c r="J104">
        <v>80682</v>
      </c>
      <c r="K104">
        <v>173219</v>
      </c>
      <c r="L104">
        <v>284305</v>
      </c>
      <c r="M104">
        <v>12927</v>
      </c>
      <c r="N104">
        <v>372719</v>
      </c>
      <c r="O104">
        <v>2103710</v>
      </c>
      <c r="P104">
        <v>87591</v>
      </c>
      <c r="Q104">
        <v>454341</v>
      </c>
      <c r="R104">
        <v>398783</v>
      </c>
      <c r="S104">
        <v>57705</v>
      </c>
      <c r="T104">
        <v>1974408</v>
      </c>
      <c r="U104">
        <v>0</v>
      </c>
      <c r="V104">
        <v>3549724</v>
      </c>
      <c r="W104">
        <v>7448906</v>
      </c>
      <c r="X104">
        <v>242259</v>
      </c>
      <c r="Y104">
        <v>250000</v>
      </c>
      <c r="Z104">
        <v>2850000</v>
      </c>
      <c r="AA104">
        <v>613904</v>
      </c>
      <c r="AB104">
        <v>293016</v>
      </c>
      <c r="AC104">
        <v>19720903</v>
      </c>
      <c r="AD104">
        <v>1317682</v>
      </c>
      <c r="AE104">
        <v>7659447</v>
      </c>
      <c r="AF104">
        <v>14401</v>
      </c>
      <c r="AG104">
        <v>150074</v>
      </c>
      <c r="AH104">
        <v>34651</v>
      </c>
      <c r="AI104">
        <v>159859</v>
      </c>
      <c r="AJ104">
        <v>100469</v>
      </c>
      <c r="AK104">
        <v>16907</v>
      </c>
      <c r="AL104">
        <v>13150</v>
      </c>
      <c r="AM104">
        <v>179768</v>
      </c>
      <c r="AN104">
        <v>46507</v>
      </c>
      <c r="AO104">
        <v>19972</v>
      </c>
      <c r="AP104">
        <v>514612</v>
      </c>
      <c r="AQ104">
        <v>68872</v>
      </c>
      <c r="AR104">
        <v>11781</v>
      </c>
      <c r="AS104">
        <v>3573844</v>
      </c>
      <c r="AT104">
        <v>2008084</v>
      </c>
      <c r="AU104">
        <v>1299981</v>
      </c>
      <c r="AV104">
        <v>2404361</v>
      </c>
      <c r="AW104">
        <v>27402</v>
      </c>
      <c r="AX104">
        <v>79064</v>
      </c>
      <c r="AY104">
        <v>538945</v>
      </c>
      <c r="AZ104">
        <v>360761</v>
      </c>
      <c r="BA104" s="485"/>
      <c r="BB104" s="485"/>
      <c r="BC104" s="485"/>
      <c r="BD104" s="485"/>
      <c r="BE104" s="485"/>
      <c r="BF104" s="485"/>
      <c r="BG104" s="485"/>
      <c r="BH104" s="485"/>
      <c r="BI104" s="485"/>
      <c r="BJ104" s="485"/>
      <c r="BK104" s="485"/>
      <c r="BL104" s="485"/>
      <c r="CH104" s="494"/>
    </row>
    <row r="105" spans="1:86">
      <c r="A105" t="s">
        <v>510</v>
      </c>
      <c r="B105" t="s">
        <v>512</v>
      </c>
      <c r="C105"/>
      <c r="D105"/>
      <c r="E105"/>
      <c r="F105">
        <v>148910</v>
      </c>
      <c r="G105">
        <v>-2502</v>
      </c>
      <c r="H105">
        <v>-21012</v>
      </c>
      <c r="I105">
        <v>-200269</v>
      </c>
      <c r="J105">
        <v>15053</v>
      </c>
      <c r="K105">
        <v>-35365</v>
      </c>
      <c r="L105">
        <v>-107211</v>
      </c>
      <c r="M105">
        <v>0</v>
      </c>
      <c r="N105">
        <v>0</v>
      </c>
      <c r="O105">
        <v>0</v>
      </c>
      <c r="P105">
        <v>0</v>
      </c>
      <c r="Q105">
        <v>-22283</v>
      </c>
      <c r="R105">
        <v>-22116</v>
      </c>
      <c r="S105">
        <v>-2892</v>
      </c>
      <c r="T105">
        <v>-118877</v>
      </c>
      <c r="U105">
        <v>30714</v>
      </c>
      <c r="V105">
        <v>-148417</v>
      </c>
      <c r="W105">
        <v>-263163</v>
      </c>
      <c r="X105">
        <v>351968</v>
      </c>
      <c r="Y105">
        <v>52719</v>
      </c>
      <c r="Z105">
        <v>734125</v>
      </c>
      <c r="AA105">
        <v>41604</v>
      </c>
      <c r="AB105">
        <v>48201</v>
      </c>
      <c r="AC105">
        <v>-663940</v>
      </c>
      <c r="AD105">
        <v>-9800</v>
      </c>
      <c r="AE105">
        <v>-307635</v>
      </c>
      <c r="AF105">
        <v>-389</v>
      </c>
      <c r="AG105">
        <v>0</v>
      </c>
      <c r="AH105">
        <v>125925</v>
      </c>
      <c r="AI105">
        <v>-146216</v>
      </c>
      <c r="AJ105">
        <v>0</v>
      </c>
      <c r="AK105">
        <v>0</v>
      </c>
      <c r="AL105">
        <v>-401</v>
      </c>
      <c r="AM105">
        <v>-8552</v>
      </c>
      <c r="AN105">
        <v>-833</v>
      </c>
      <c r="AO105">
        <v>0</v>
      </c>
      <c r="AP105">
        <v>-50</v>
      </c>
      <c r="AQ105">
        <v>-6</v>
      </c>
      <c r="AR105">
        <v>0</v>
      </c>
      <c r="AS105">
        <v>-21126</v>
      </c>
      <c r="AT105">
        <v>-112375</v>
      </c>
      <c r="AU105">
        <v>60715</v>
      </c>
      <c r="AV105">
        <v>-40360</v>
      </c>
      <c r="AW105">
        <v>0</v>
      </c>
      <c r="AX105">
        <v>-1</v>
      </c>
      <c r="AY105">
        <v>4921</v>
      </c>
      <c r="AZ105">
        <v>-2813</v>
      </c>
      <c r="BA105" s="485"/>
      <c r="BB105" s="485"/>
      <c r="BC105" s="485"/>
      <c r="BD105" s="485"/>
      <c r="BE105" s="485"/>
      <c r="BF105" s="485"/>
      <c r="BG105" s="485"/>
      <c r="BH105" s="485"/>
      <c r="BI105" s="485"/>
      <c r="BJ105" s="485"/>
      <c r="BK105" s="485"/>
      <c r="BL105" s="485"/>
      <c r="CH105" s="494"/>
    </row>
    <row r="106" spans="1:86">
      <c r="A106" t="s">
        <v>510</v>
      </c>
      <c r="B106" t="s">
        <v>305</v>
      </c>
      <c r="C106"/>
      <c r="D106"/>
      <c r="E106"/>
      <c r="F106">
        <v>321689</v>
      </c>
      <c r="G106">
        <v>40872</v>
      </c>
      <c r="H106">
        <v>70758</v>
      </c>
      <c r="I106">
        <v>747198</v>
      </c>
      <c r="J106">
        <v>7265</v>
      </c>
      <c r="K106">
        <v>43837</v>
      </c>
      <c r="L106">
        <v>160741</v>
      </c>
      <c r="M106">
        <v>0</v>
      </c>
      <c r="N106">
        <v>0</v>
      </c>
      <c r="O106">
        <v>0</v>
      </c>
      <c r="P106">
        <v>0</v>
      </c>
      <c r="Q106">
        <v>36692</v>
      </c>
      <c r="R106">
        <v>39160</v>
      </c>
      <c r="S106">
        <v>6322</v>
      </c>
      <c r="T106">
        <v>244873</v>
      </c>
      <c r="U106">
        <v>899375</v>
      </c>
      <c r="V106">
        <v>612455</v>
      </c>
      <c r="W106">
        <v>1059085</v>
      </c>
      <c r="X106">
        <v>104734</v>
      </c>
      <c r="Y106">
        <v>53916</v>
      </c>
      <c r="Z106">
        <v>1195136</v>
      </c>
      <c r="AA106">
        <v>52763</v>
      </c>
      <c r="AB106">
        <v>8352</v>
      </c>
      <c r="AC106">
        <v>1317678</v>
      </c>
      <c r="AD106">
        <v>93269</v>
      </c>
      <c r="AE106">
        <v>450941</v>
      </c>
      <c r="AF106">
        <v>773</v>
      </c>
      <c r="AG106">
        <v>0</v>
      </c>
      <c r="AH106">
        <v>23668</v>
      </c>
      <c r="AI106">
        <v>223533</v>
      </c>
      <c r="AJ106">
        <v>0</v>
      </c>
      <c r="AK106">
        <v>0</v>
      </c>
      <c r="AL106">
        <v>1647</v>
      </c>
      <c r="AM106">
        <v>17664</v>
      </c>
      <c r="AN106">
        <v>3516</v>
      </c>
      <c r="AO106">
        <v>0</v>
      </c>
      <c r="AP106">
        <v>50</v>
      </c>
      <c r="AQ106">
        <v>6</v>
      </c>
      <c r="AR106">
        <v>0</v>
      </c>
      <c r="AS106">
        <v>1878754</v>
      </c>
      <c r="AT106">
        <v>1323565</v>
      </c>
      <c r="AU106">
        <v>717435</v>
      </c>
      <c r="AV106">
        <v>319501</v>
      </c>
      <c r="AW106">
        <v>0</v>
      </c>
      <c r="AX106">
        <v>0</v>
      </c>
      <c r="AY106">
        <v>5004</v>
      </c>
      <c r="AZ106">
        <v>57929</v>
      </c>
      <c r="BA106" s="485"/>
      <c r="BB106" s="485"/>
      <c r="BC106" s="485"/>
      <c r="BD106" s="485"/>
      <c r="BE106" s="485"/>
      <c r="BF106" s="485"/>
      <c r="BG106" s="485"/>
      <c r="BH106" s="485"/>
      <c r="BI106" s="485"/>
      <c r="BJ106" s="485"/>
      <c r="BK106" s="485"/>
      <c r="BL106" s="485"/>
      <c r="CH106" s="494"/>
    </row>
    <row r="107" spans="1:86">
      <c r="A107" t="s">
        <v>510</v>
      </c>
      <c r="B107" t="s">
        <v>781</v>
      </c>
      <c r="C107"/>
      <c r="D107"/>
      <c r="E107"/>
      <c r="F107">
        <v>470599</v>
      </c>
      <c r="G107">
        <v>38370</v>
      </c>
      <c r="H107">
        <v>49746</v>
      </c>
      <c r="I107">
        <v>546929</v>
      </c>
      <c r="J107">
        <v>22318</v>
      </c>
      <c r="K107">
        <v>8472</v>
      </c>
      <c r="L107">
        <v>53530</v>
      </c>
      <c r="M107">
        <v>0</v>
      </c>
      <c r="N107">
        <v>0</v>
      </c>
      <c r="O107">
        <v>0</v>
      </c>
      <c r="P107">
        <v>0</v>
      </c>
      <c r="Q107">
        <v>14409</v>
      </c>
      <c r="R107">
        <v>17044</v>
      </c>
      <c r="S107">
        <v>3430</v>
      </c>
      <c r="T107">
        <v>125996</v>
      </c>
      <c r="U107">
        <v>930089</v>
      </c>
      <c r="V107">
        <v>464038</v>
      </c>
      <c r="W107">
        <v>795922</v>
      </c>
      <c r="X107">
        <v>456702</v>
      </c>
      <c r="Y107">
        <v>106635</v>
      </c>
      <c r="Z107">
        <v>1929261</v>
      </c>
      <c r="AA107">
        <v>94367</v>
      </c>
      <c r="AB107">
        <v>56553</v>
      </c>
      <c r="AC107">
        <v>653738</v>
      </c>
      <c r="AD107">
        <v>83469</v>
      </c>
      <c r="AE107">
        <v>143306</v>
      </c>
      <c r="AF107">
        <v>384</v>
      </c>
      <c r="AG107">
        <v>0</v>
      </c>
      <c r="AH107">
        <v>149593</v>
      </c>
      <c r="AI107">
        <v>77317</v>
      </c>
      <c r="AJ107">
        <v>0</v>
      </c>
      <c r="AK107">
        <v>0</v>
      </c>
      <c r="AL107">
        <v>1246</v>
      </c>
      <c r="AM107">
        <v>9112</v>
      </c>
      <c r="AN107">
        <v>2683</v>
      </c>
      <c r="AO107">
        <v>0</v>
      </c>
      <c r="AP107">
        <v>0</v>
      </c>
      <c r="AQ107">
        <v>0</v>
      </c>
      <c r="AR107">
        <v>0</v>
      </c>
      <c r="AS107">
        <v>1857628</v>
      </c>
      <c r="AT107">
        <v>1211190</v>
      </c>
      <c r="AU107">
        <v>778150</v>
      </c>
      <c r="AV107">
        <v>279141</v>
      </c>
      <c r="AW107">
        <v>0</v>
      </c>
      <c r="AX107">
        <v>-1</v>
      </c>
      <c r="AY107">
        <v>9925</v>
      </c>
      <c r="AZ107">
        <v>55116</v>
      </c>
      <c r="BA107" s="485"/>
      <c r="BB107" s="485"/>
      <c r="BC107" s="485"/>
      <c r="BD107" s="485"/>
      <c r="BE107" s="485"/>
      <c r="BF107" s="485"/>
      <c r="BG107" s="485"/>
      <c r="BH107" s="485"/>
      <c r="BI107" s="485"/>
      <c r="BJ107" s="485"/>
      <c r="BK107" s="485"/>
      <c r="BL107" s="485"/>
      <c r="CH107" s="494"/>
    </row>
    <row r="108" spans="1:86">
      <c r="A108" t="s">
        <v>838</v>
      </c>
      <c r="B108" t="s">
        <v>435</v>
      </c>
      <c r="C108"/>
      <c r="D108"/>
      <c r="E108"/>
      <c r="F108">
        <v>10</v>
      </c>
      <c r="G108">
        <v>11.2</v>
      </c>
      <c r="H108">
        <v>3.5</v>
      </c>
      <c r="I108">
        <v>3.4157033903138729</v>
      </c>
      <c r="J108">
        <v>3.1040194986259539</v>
      </c>
      <c r="K108">
        <v>5.6346777329787212</v>
      </c>
      <c r="L108">
        <v>6.8839409074662914</v>
      </c>
      <c r="M108">
        <v>4.2026257483196439</v>
      </c>
      <c r="N108">
        <v>13.9</v>
      </c>
      <c r="O108">
        <v>9.9</v>
      </c>
      <c r="P108">
        <v>4.4611726546184496</v>
      </c>
      <c r="Q108">
        <v>5.5</v>
      </c>
      <c r="R108">
        <v>7</v>
      </c>
      <c r="S108">
        <v>8.4</v>
      </c>
      <c r="T108">
        <v>8.9</v>
      </c>
      <c r="U108">
        <v>5.8</v>
      </c>
      <c r="V108">
        <v>2</v>
      </c>
      <c r="W108">
        <v>2</v>
      </c>
      <c r="X108">
        <v>1.2</v>
      </c>
      <c r="Y108">
        <v>3.1</v>
      </c>
      <c r="Z108">
        <v>3.7</v>
      </c>
      <c r="AA108">
        <v>8.6</v>
      </c>
      <c r="AB108">
        <v>6.7</v>
      </c>
      <c r="AC108">
        <v>5.4</v>
      </c>
      <c r="AD108">
        <v>6.6</v>
      </c>
      <c r="AE108">
        <v>6.1</v>
      </c>
      <c r="AF108">
        <v>7.5</v>
      </c>
      <c r="AG108">
        <v>3.7</v>
      </c>
      <c r="AH108">
        <v>0.4</v>
      </c>
      <c r="AI108">
        <v>1.9</v>
      </c>
      <c r="AJ108">
        <v>17.899999999999999</v>
      </c>
      <c r="AK108">
        <v>7.0274094521673991</v>
      </c>
      <c r="AL108">
        <v>8.5</v>
      </c>
      <c r="AM108">
        <v>3.6</v>
      </c>
      <c r="AN108">
        <v>7.6</v>
      </c>
      <c r="AO108">
        <v>3.8</v>
      </c>
      <c r="AP108">
        <v>6.5</v>
      </c>
      <c r="AQ108">
        <v>9.4</v>
      </c>
      <c r="AR108">
        <v>6.5</v>
      </c>
      <c r="AS108">
        <v>1.5</v>
      </c>
      <c r="AT108">
        <v>1.5</v>
      </c>
      <c r="AU108">
        <v>10.5</v>
      </c>
      <c r="AV108">
        <v>9</v>
      </c>
      <c r="AW108">
        <v>8.9</v>
      </c>
      <c r="AX108">
        <v>8.8000000000000007</v>
      </c>
      <c r="AY108">
        <v>8.8000000000000007</v>
      </c>
      <c r="AZ108">
        <v>6.7999947195083621</v>
      </c>
      <c r="BA108" s="485"/>
      <c r="BB108" s="485"/>
      <c r="BC108" s="485"/>
      <c r="BD108" s="485"/>
      <c r="BE108" s="485"/>
      <c r="BF108" s="485"/>
      <c r="BG108" s="485"/>
      <c r="BH108" s="485"/>
      <c r="BI108" s="485"/>
      <c r="BJ108" s="485"/>
      <c r="BK108" s="485"/>
      <c r="BL108" s="485"/>
      <c r="CH108" s="494"/>
    </row>
    <row r="109" spans="1:86">
      <c r="A109" t="s">
        <v>838</v>
      </c>
      <c r="B109" t="s">
        <v>668</v>
      </c>
      <c r="C109"/>
      <c r="D109"/>
      <c r="E109"/>
      <c r="F109">
        <v>-1.2</v>
      </c>
      <c r="G109">
        <v>0.2</v>
      </c>
      <c r="H109">
        <v>5.5</v>
      </c>
      <c r="I109">
        <v>-2</v>
      </c>
      <c r="J109">
        <v>0</v>
      </c>
      <c r="K109">
        <v>0.6</v>
      </c>
      <c r="L109">
        <v>0.1</v>
      </c>
      <c r="M109">
        <v>4.5</v>
      </c>
      <c r="N109">
        <v>10.4</v>
      </c>
      <c r="O109">
        <v>10</v>
      </c>
      <c r="P109">
        <v>0</v>
      </c>
      <c r="Q109">
        <v>1.6</v>
      </c>
      <c r="R109">
        <v>2.2999999999999998</v>
      </c>
      <c r="S109">
        <v>2.2999999999999998</v>
      </c>
      <c r="T109">
        <v>2.5</v>
      </c>
      <c r="U109">
        <v>0</v>
      </c>
      <c r="V109">
        <v>-5.3</v>
      </c>
      <c r="W109">
        <v>-3.9</v>
      </c>
      <c r="X109">
        <v>-7.3</v>
      </c>
      <c r="Y109">
        <v>-2.5</v>
      </c>
      <c r="Z109">
        <v>0</v>
      </c>
      <c r="AA109">
        <v>0</v>
      </c>
      <c r="AB109">
        <v>0</v>
      </c>
      <c r="AC109">
        <v>-0.6</v>
      </c>
      <c r="AD109">
        <v>1.3</v>
      </c>
      <c r="AE109">
        <v>4.0999999999999996</v>
      </c>
      <c r="AF109">
        <v>0</v>
      </c>
      <c r="AG109">
        <v>13.5</v>
      </c>
      <c r="AH109">
        <v>7.6</v>
      </c>
      <c r="AI109">
        <v>8</v>
      </c>
      <c r="AJ109">
        <v>8.9</v>
      </c>
      <c r="AK109">
        <v>0.1</v>
      </c>
      <c r="AL109">
        <v>0.9</v>
      </c>
      <c r="AM109">
        <v>0.2</v>
      </c>
      <c r="AN109">
        <v>2.7</v>
      </c>
      <c r="AO109">
        <v>5</v>
      </c>
      <c r="AP109">
        <v>-2.2999999999999998</v>
      </c>
      <c r="AQ109">
        <v>-1.5</v>
      </c>
      <c r="AR109">
        <v>0</v>
      </c>
      <c r="AS109">
        <v>-2.5</v>
      </c>
      <c r="AT109">
        <v>-0.6</v>
      </c>
      <c r="AU109">
        <v>-3</v>
      </c>
      <c r="AV109">
        <v>-2.8</v>
      </c>
      <c r="AW109">
        <v>-3.3</v>
      </c>
      <c r="AX109">
        <v>-3.5</v>
      </c>
      <c r="AY109">
        <v>2.5</v>
      </c>
      <c r="AZ109">
        <v>-2</v>
      </c>
      <c r="BA109" s="485"/>
      <c r="BB109" s="485"/>
      <c r="BC109" s="485"/>
      <c r="BD109" s="485"/>
      <c r="BE109" s="485"/>
      <c r="BF109" s="485"/>
      <c r="BG109" s="485"/>
      <c r="BH109" s="485"/>
      <c r="BI109" s="485"/>
      <c r="BJ109" s="485"/>
      <c r="BK109" s="485"/>
      <c r="BL109" s="485"/>
      <c r="CH109" s="494"/>
    </row>
    <row r="110" spans="1:86">
      <c r="A110" t="s">
        <v>838</v>
      </c>
      <c r="B110" t="s">
        <v>331</v>
      </c>
      <c r="C110"/>
      <c r="D110"/>
      <c r="E110"/>
      <c r="F110">
        <v>54.9</v>
      </c>
      <c r="G110">
        <v>55.6</v>
      </c>
      <c r="H110">
        <v>0</v>
      </c>
      <c r="I110">
        <v>30.7</v>
      </c>
      <c r="J110">
        <v>0</v>
      </c>
      <c r="K110">
        <v>38.799999999999997</v>
      </c>
      <c r="L110">
        <v>27.6</v>
      </c>
      <c r="M110">
        <v>0</v>
      </c>
      <c r="N110">
        <v>29</v>
      </c>
      <c r="O110">
        <v>60</v>
      </c>
      <c r="P110">
        <v>75</v>
      </c>
      <c r="Q110">
        <v>51</v>
      </c>
      <c r="R110">
        <v>32</v>
      </c>
      <c r="S110">
        <v>14</v>
      </c>
      <c r="T110">
        <v>0</v>
      </c>
      <c r="U110">
        <v>0</v>
      </c>
      <c r="V110">
        <v>48.3</v>
      </c>
      <c r="W110">
        <v>40.799999999999997</v>
      </c>
      <c r="X110">
        <v>31.9</v>
      </c>
      <c r="Y110">
        <v>0</v>
      </c>
      <c r="Z110">
        <v>0</v>
      </c>
      <c r="AA110">
        <v>26.7</v>
      </c>
      <c r="AB110">
        <v>19.899999999999999</v>
      </c>
      <c r="AC110">
        <v>49.2</v>
      </c>
      <c r="AD110">
        <v>35.5</v>
      </c>
      <c r="AE110">
        <v>11.2</v>
      </c>
      <c r="AF110">
        <v>25.8</v>
      </c>
      <c r="AG110">
        <v>0</v>
      </c>
      <c r="AH110">
        <v>0</v>
      </c>
      <c r="AI110">
        <v>41</v>
      </c>
      <c r="AJ110">
        <v>0</v>
      </c>
      <c r="AK110">
        <v>26.1</v>
      </c>
      <c r="AL110">
        <v>100</v>
      </c>
      <c r="AM110">
        <v>41</v>
      </c>
      <c r="AN110">
        <v>33.1</v>
      </c>
      <c r="AO110">
        <v>0</v>
      </c>
      <c r="AP110">
        <v>25.6</v>
      </c>
      <c r="AQ110">
        <v>36.6</v>
      </c>
      <c r="AR110">
        <v>32.799999999999997</v>
      </c>
      <c r="AS110">
        <v>9.6999999999999993</v>
      </c>
      <c r="AT110">
        <v>24.3</v>
      </c>
      <c r="AU110">
        <v>28</v>
      </c>
      <c r="AV110">
        <v>19.7</v>
      </c>
      <c r="AW110">
        <v>18.100000000000001</v>
      </c>
      <c r="AX110">
        <v>21.8</v>
      </c>
      <c r="AY110">
        <v>31.6</v>
      </c>
      <c r="AZ110">
        <v>16.399999999999999</v>
      </c>
      <c r="BA110" s="485"/>
      <c r="BB110" s="485"/>
      <c r="BC110" s="485"/>
      <c r="BD110" s="485"/>
      <c r="BE110" s="485"/>
      <c r="BF110" s="485"/>
      <c r="BG110" s="485"/>
      <c r="BH110" s="485"/>
      <c r="BI110" s="485"/>
      <c r="BJ110" s="485"/>
      <c r="BK110" s="485"/>
      <c r="BL110" s="485"/>
      <c r="CH110" s="494"/>
    </row>
    <row r="111" spans="1:86">
      <c r="A111" t="s">
        <v>838</v>
      </c>
      <c r="B111" t="s">
        <v>332</v>
      </c>
      <c r="C111"/>
      <c r="D111"/>
      <c r="E111"/>
      <c r="F111">
        <v>40.9</v>
      </c>
      <c r="G111">
        <v>40.6</v>
      </c>
      <c r="H111">
        <v>0</v>
      </c>
      <c r="I111">
        <v>42.7</v>
      </c>
      <c r="J111">
        <v>0</v>
      </c>
      <c r="K111">
        <v>61.2</v>
      </c>
      <c r="L111">
        <v>72.400000000000006</v>
      </c>
      <c r="M111">
        <v>0</v>
      </c>
      <c r="N111">
        <v>61</v>
      </c>
      <c r="O111">
        <v>40</v>
      </c>
      <c r="P111">
        <v>0</v>
      </c>
      <c r="Q111">
        <v>44</v>
      </c>
      <c r="R111">
        <v>62</v>
      </c>
      <c r="S111">
        <v>78</v>
      </c>
      <c r="T111">
        <v>91</v>
      </c>
      <c r="U111">
        <v>0</v>
      </c>
      <c r="V111">
        <v>22.8</v>
      </c>
      <c r="W111">
        <v>31.7</v>
      </c>
      <c r="X111">
        <v>44.7</v>
      </c>
      <c r="Y111">
        <v>0</v>
      </c>
      <c r="Z111">
        <v>0</v>
      </c>
      <c r="AA111">
        <v>73.3</v>
      </c>
      <c r="AB111">
        <v>80.099999999999994</v>
      </c>
      <c r="AC111">
        <v>43.3</v>
      </c>
      <c r="AD111">
        <v>59.1</v>
      </c>
      <c r="AE111">
        <v>69.2</v>
      </c>
      <c r="AF111">
        <v>74.2</v>
      </c>
      <c r="AG111">
        <v>0</v>
      </c>
      <c r="AH111">
        <v>43.2</v>
      </c>
      <c r="AI111">
        <v>26.2</v>
      </c>
      <c r="AJ111">
        <v>0</v>
      </c>
      <c r="AK111">
        <v>73.099999999999994</v>
      </c>
      <c r="AL111">
        <v>0</v>
      </c>
      <c r="AM111">
        <v>58.4</v>
      </c>
      <c r="AN111">
        <v>66.7</v>
      </c>
      <c r="AO111">
        <v>0</v>
      </c>
      <c r="AP111">
        <v>72.2</v>
      </c>
      <c r="AQ111">
        <v>58.4</v>
      </c>
      <c r="AR111">
        <v>0</v>
      </c>
      <c r="AS111">
        <v>90.3</v>
      </c>
      <c r="AT111">
        <v>75.7</v>
      </c>
      <c r="AU111">
        <v>55.4</v>
      </c>
      <c r="AV111">
        <v>58.3</v>
      </c>
      <c r="AW111">
        <v>60.9</v>
      </c>
      <c r="AX111">
        <v>78.2</v>
      </c>
      <c r="AY111">
        <v>68.400000000000006</v>
      </c>
      <c r="AZ111">
        <v>60.8</v>
      </c>
      <c r="BA111" s="485"/>
      <c r="BB111" s="485"/>
      <c r="BC111" s="485"/>
      <c r="BD111" s="485"/>
      <c r="BE111" s="485"/>
      <c r="BF111" s="485"/>
      <c r="BG111" s="485"/>
      <c r="BH111" s="485"/>
      <c r="BI111" s="485"/>
      <c r="BJ111" s="485"/>
      <c r="BK111" s="485"/>
      <c r="BL111" s="485"/>
      <c r="CH111" s="494"/>
    </row>
    <row r="112" spans="1:86">
      <c r="A112" t="s">
        <v>838</v>
      </c>
      <c r="B112" t="s">
        <v>333</v>
      </c>
      <c r="C112"/>
      <c r="D112"/>
      <c r="E112"/>
      <c r="F112">
        <v>4.0999999999999996</v>
      </c>
      <c r="G112">
        <v>3.5</v>
      </c>
      <c r="H112">
        <v>0</v>
      </c>
      <c r="I112">
        <v>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9.1</v>
      </c>
      <c r="W112">
        <v>6.1</v>
      </c>
      <c r="X112">
        <v>3.5</v>
      </c>
      <c r="Y112">
        <v>0</v>
      </c>
      <c r="Z112">
        <v>0</v>
      </c>
      <c r="AA112">
        <v>0</v>
      </c>
      <c r="AB112">
        <v>0</v>
      </c>
      <c r="AC112">
        <v>2.6</v>
      </c>
      <c r="AD112">
        <v>2.4</v>
      </c>
      <c r="AE112">
        <v>0.2</v>
      </c>
      <c r="AF112">
        <v>0</v>
      </c>
      <c r="AG112">
        <v>0</v>
      </c>
      <c r="AH112">
        <v>12.4</v>
      </c>
      <c r="AI112">
        <v>15.9</v>
      </c>
      <c r="AJ112">
        <v>0</v>
      </c>
      <c r="AK112">
        <v>0</v>
      </c>
      <c r="AL112">
        <v>0</v>
      </c>
      <c r="AM112">
        <v>0.7</v>
      </c>
      <c r="AN112">
        <v>0.2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9.1999999999999993</v>
      </c>
      <c r="AV112">
        <v>10.199999999999999</v>
      </c>
      <c r="AW112">
        <v>10.7</v>
      </c>
      <c r="AX112">
        <v>0</v>
      </c>
      <c r="AY112">
        <v>0</v>
      </c>
      <c r="AZ112">
        <v>6.9</v>
      </c>
      <c r="BA112" s="485"/>
      <c r="BB112" s="485"/>
      <c r="BC112" s="485"/>
      <c r="BD112" s="485"/>
      <c r="BE112" s="485"/>
      <c r="BF112" s="485"/>
      <c r="BG112" s="485"/>
      <c r="BH112" s="485"/>
      <c r="BI112" s="485"/>
      <c r="BJ112" s="485"/>
      <c r="BK112" s="485"/>
      <c r="BL112" s="485"/>
      <c r="CH112" s="494"/>
    </row>
    <row r="113" spans="1:86">
      <c r="A113" t="s">
        <v>838</v>
      </c>
      <c r="B113" t="s">
        <v>334</v>
      </c>
      <c r="C113"/>
      <c r="D113"/>
      <c r="E113"/>
      <c r="F113">
        <v>0.2</v>
      </c>
      <c r="G113">
        <v>0.3</v>
      </c>
      <c r="H113">
        <v>0</v>
      </c>
      <c r="I113">
        <v>1.5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7.5</v>
      </c>
      <c r="W113">
        <v>4.5</v>
      </c>
      <c r="X113">
        <v>4.5999999999999996</v>
      </c>
      <c r="Y113">
        <v>1.6</v>
      </c>
      <c r="Z113">
        <v>0</v>
      </c>
      <c r="AA113">
        <v>0</v>
      </c>
      <c r="AB113">
        <v>0</v>
      </c>
      <c r="AC113">
        <v>2.6</v>
      </c>
      <c r="AD113">
        <v>3</v>
      </c>
      <c r="AE113">
        <v>3.2</v>
      </c>
      <c r="AF113">
        <v>0</v>
      </c>
      <c r="AG113">
        <v>0</v>
      </c>
      <c r="AH113">
        <v>1.5</v>
      </c>
      <c r="AI113">
        <v>1.5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0.1</v>
      </c>
      <c r="AV113">
        <v>0</v>
      </c>
      <c r="AW113">
        <v>1.7</v>
      </c>
      <c r="AX113">
        <v>0</v>
      </c>
      <c r="AY113">
        <v>0</v>
      </c>
      <c r="AZ113">
        <v>0</v>
      </c>
      <c r="BH113" s="485"/>
      <c r="BI113" s="485"/>
      <c r="BJ113" s="485"/>
      <c r="BK113" s="485"/>
      <c r="BL113" s="485"/>
      <c r="CH113" s="494"/>
    </row>
    <row r="114" spans="1:86">
      <c r="A114" t="s">
        <v>838</v>
      </c>
      <c r="B114" t="s">
        <v>335</v>
      </c>
      <c r="C114"/>
      <c r="D114"/>
      <c r="E114"/>
      <c r="F114">
        <v>0</v>
      </c>
      <c r="G114">
        <v>0</v>
      </c>
      <c r="H114">
        <v>0</v>
      </c>
      <c r="I114">
        <v>14.5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5</v>
      </c>
      <c r="R114">
        <v>6</v>
      </c>
      <c r="S114">
        <v>8</v>
      </c>
      <c r="T114">
        <v>9</v>
      </c>
      <c r="U114">
        <v>0</v>
      </c>
      <c r="V114">
        <v>12.3</v>
      </c>
      <c r="W114">
        <v>16.899999999999999</v>
      </c>
      <c r="X114">
        <v>15.3</v>
      </c>
      <c r="Y114">
        <v>0</v>
      </c>
      <c r="Z114">
        <v>0</v>
      </c>
      <c r="AA114">
        <v>0</v>
      </c>
      <c r="AB114">
        <v>0</v>
      </c>
      <c r="AC114">
        <v>2.2999999999999998</v>
      </c>
      <c r="AD114">
        <v>0</v>
      </c>
      <c r="AE114">
        <v>0</v>
      </c>
      <c r="AF114">
        <v>0</v>
      </c>
      <c r="AG114">
        <v>0</v>
      </c>
      <c r="AH114">
        <v>36.5</v>
      </c>
      <c r="AI114">
        <v>13.2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2.4</v>
      </c>
      <c r="BH114" s="485"/>
      <c r="BI114" s="485"/>
      <c r="BJ114" s="485"/>
      <c r="BK114" s="485"/>
      <c r="BL114" s="485"/>
      <c r="CH114" s="494"/>
    </row>
    <row r="115" spans="1:86">
      <c r="A115" t="s">
        <v>838</v>
      </c>
      <c r="B115" t="s">
        <v>336</v>
      </c>
      <c r="C115"/>
      <c r="D115"/>
      <c r="E115"/>
      <c r="F115">
        <v>0</v>
      </c>
      <c r="G115">
        <v>0</v>
      </c>
      <c r="H115">
        <v>100</v>
      </c>
      <c r="I115">
        <v>4.5999999999999996</v>
      </c>
      <c r="J115">
        <v>100</v>
      </c>
      <c r="K115">
        <v>0</v>
      </c>
      <c r="L115">
        <v>0</v>
      </c>
      <c r="M115">
        <v>100</v>
      </c>
      <c r="N115">
        <v>10</v>
      </c>
      <c r="O115">
        <v>0</v>
      </c>
      <c r="P115">
        <v>25</v>
      </c>
      <c r="Q115">
        <v>0</v>
      </c>
      <c r="R115">
        <v>0</v>
      </c>
      <c r="S115">
        <v>0</v>
      </c>
      <c r="T115">
        <v>0</v>
      </c>
      <c r="U115">
        <v>100</v>
      </c>
      <c r="V115">
        <v>0</v>
      </c>
      <c r="W115">
        <v>0</v>
      </c>
      <c r="X115">
        <v>0</v>
      </c>
      <c r="Y115">
        <v>98.4</v>
      </c>
      <c r="Z115">
        <v>100</v>
      </c>
      <c r="AA115">
        <v>0</v>
      </c>
      <c r="AB115">
        <v>0</v>
      </c>
      <c r="AC115">
        <v>0</v>
      </c>
      <c r="AD115">
        <v>0</v>
      </c>
      <c r="AE115">
        <v>16.2</v>
      </c>
      <c r="AF115">
        <v>0</v>
      </c>
      <c r="AG115">
        <v>100</v>
      </c>
      <c r="AH115">
        <v>6.4</v>
      </c>
      <c r="AI115">
        <v>2.2999999999999998</v>
      </c>
      <c r="AJ115">
        <v>100</v>
      </c>
      <c r="AK115">
        <v>0.8</v>
      </c>
      <c r="AL115">
        <v>0</v>
      </c>
      <c r="AM115">
        <v>0</v>
      </c>
      <c r="AN115">
        <v>0</v>
      </c>
      <c r="AO115">
        <v>100</v>
      </c>
      <c r="AP115">
        <v>2.2000000000000002</v>
      </c>
      <c r="AQ115">
        <v>5</v>
      </c>
      <c r="AR115">
        <v>67.2</v>
      </c>
      <c r="AS115">
        <v>0</v>
      </c>
      <c r="AT115">
        <v>0</v>
      </c>
      <c r="AU115">
        <v>7.4</v>
      </c>
      <c r="AV115">
        <v>11.7</v>
      </c>
      <c r="AW115">
        <v>8.6999999999999993</v>
      </c>
      <c r="AX115">
        <v>0</v>
      </c>
      <c r="AY115">
        <v>0</v>
      </c>
      <c r="AZ115">
        <v>13.6</v>
      </c>
      <c r="BH115" s="485"/>
      <c r="BI115" s="485"/>
      <c r="BJ115" s="485"/>
      <c r="BK115" s="485"/>
      <c r="BL115" s="485"/>
      <c r="CH115" s="494"/>
    </row>
    <row r="116" spans="1:86">
      <c r="A116" t="s">
        <v>838</v>
      </c>
      <c r="B116" t="s">
        <v>338</v>
      </c>
      <c r="C116"/>
      <c r="D116"/>
      <c r="E116"/>
      <c r="F116">
        <v>61.1</v>
      </c>
      <c r="G116">
        <v>70.7</v>
      </c>
      <c r="H116">
        <v>100</v>
      </c>
      <c r="I116">
        <v>67.5</v>
      </c>
      <c r="J116">
        <v>100</v>
      </c>
      <c r="K116">
        <v>67.599999999999994</v>
      </c>
      <c r="L116">
        <v>79.7</v>
      </c>
      <c r="M116">
        <v>100</v>
      </c>
      <c r="N116">
        <v>100</v>
      </c>
      <c r="O116">
        <v>50</v>
      </c>
      <c r="P116">
        <v>100</v>
      </c>
      <c r="Q116">
        <v>54</v>
      </c>
      <c r="R116">
        <v>71</v>
      </c>
      <c r="S116">
        <v>87</v>
      </c>
      <c r="T116">
        <v>100</v>
      </c>
      <c r="U116">
        <v>100</v>
      </c>
      <c r="V116">
        <v>55.6</v>
      </c>
      <c r="W116">
        <v>69.8</v>
      </c>
      <c r="X116">
        <v>84.4</v>
      </c>
      <c r="Y116">
        <v>98.4</v>
      </c>
      <c r="Z116">
        <v>100</v>
      </c>
      <c r="AA116">
        <v>100</v>
      </c>
      <c r="AB116">
        <v>100</v>
      </c>
      <c r="AC116">
        <v>69.400000000000006</v>
      </c>
      <c r="AD116">
        <v>90.1</v>
      </c>
      <c r="AE116">
        <v>100</v>
      </c>
      <c r="AF116">
        <v>90.9</v>
      </c>
      <c r="AG116">
        <v>100</v>
      </c>
      <c r="AH116">
        <v>100</v>
      </c>
      <c r="AI116">
        <v>65</v>
      </c>
      <c r="AJ116">
        <v>100</v>
      </c>
      <c r="AK116">
        <v>83.6</v>
      </c>
      <c r="AL116">
        <v>80.8</v>
      </c>
      <c r="AM116">
        <v>65.900000000000006</v>
      </c>
      <c r="AN116">
        <v>89.5</v>
      </c>
      <c r="AO116">
        <v>100</v>
      </c>
      <c r="AP116">
        <v>100</v>
      </c>
      <c r="AQ116">
        <v>75.900000000000006</v>
      </c>
      <c r="AR116">
        <v>100</v>
      </c>
      <c r="AS116">
        <v>90.3</v>
      </c>
      <c r="AT116">
        <v>75.7</v>
      </c>
      <c r="AU116">
        <v>88.1</v>
      </c>
      <c r="AV116">
        <v>91.6</v>
      </c>
      <c r="AW116">
        <v>94</v>
      </c>
      <c r="AX116">
        <v>100</v>
      </c>
      <c r="AY116">
        <v>85.2</v>
      </c>
      <c r="AZ116">
        <v>91.8</v>
      </c>
    </row>
    <row r="117" spans="1:86">
      <c r="A117" t="s">
        <v>838</v>
      </c>
      <c r="B117" t="s">
        <v>339</v>
      </c>
      <c r="C117"/>
      <c r="D117"/>
      <c r="E117"/>
      <c r="F117">
        <v>38.9</v>
      </c>
      <c r="G117">
        <v>29.3</v>
      </c>
      <c r="H117">
        <v>0</v>
      </c>
      <c r="I117">
        <v>32.5</v>
      </c>
      <c r="J117">
        <v>0</v>
      </c>
      <c r="K117">
        <v>32.4</v>
      </c>
      <c r="L117">
        <v>20.3</v>
      </c>
      <c r="M117">
        <v>0</v>
      </c>
      <c r="N117">
        <v>0</v>
      </c>
      <c r="O117">
        <v>50</v>
      </c>
      <c r="P117">
        <v>0</v>
      </c>
      <c r="Q117">
        <v>46</v>
      </c>
      <c r="R117">
        <v>29</v>
      </c>
      <c r="S117">
        <v>13</v>
      </c>
      <c r="T117">
        <v>0</v>
      </c>
      <c r="U117">
        <v>0</v>
      </c>
      <c r="V117">
        <v>44.4</v>
      </c>
      <c r="W117">
        <v>30.2</v>
      </c>
      <c r="X117">
        <v>15.6</v>
      </c>
      <c r="Y117">
        <v>1.6</v>
      </c>
      <c r="Z117">
        <v>0</v>
      </c>
      <c r="AA117">
        <v>0</v>
      </c>
      <c r="AB117">
        <v>0</v>
      </c>
      <c r="AC117">
        <v>30.6</v>
      </c>
      <c r="AD117">
        <v>9.9</v>
      </c>
      <c r="AE117">
        <v>0</v>
      </c>
      <c r="AF117">
        <v>9.1</v>
      </c>
      <c r="AG117">
        <v>0</v>
      </c>
      <c r="AH117">
        <v>0</v>
      </c>
      <c r="AI117">
        <v>35</v>
      </c>
      <c r="AJ117">
        <v>0</v>
      </c>
      <c r="AK117">
        <v>16.399999999999999</v>
      </c>
      <c r="AL117">
        <v>19.2</v>
      </c>
      <c r="AM117">
        <v>34.1</v>
      </c>
      <c r="AN117">
        <v>10.5</v>
      </c>
      <c r="AO117">
        <v>0</v>
      </c>
      <c r="AP117">
        <v>0</v>
      </c>
      <c r="AQ117">
        <v>24.1</v>
      </c>
      <c r="AR117">
        <v>0</v>
      </c>
      <c r="AS117">
        <v>9.6999999999999993</v>
      </c>
      <c r="AT117">
        <v>24.3</v>
      </c>
      <c r="AU117">
        <v>11.9</v>
      </c>
      <c r="AV117">
        <v>8.4</v>
      </c>
      <c r="AW117">
        <v>6</v>
      </c>
      <c r="AX117">
        <v>0</v>
      </c>
      <c r="AY117">
        <v>14.8</v>
      </c>
      <c r="AZ117">
        <v>8.1999999999999993</v>
      </c>
    </row>
    <row r="118" spans="1:86">
      <c r="A118" t="s">
        <v>838</v>
      </c>
      <c r="B118" t="s">
        <v>341</v>
      </c>
      <c r="C118"/>
      <c r="D118"/>
      <c r="E118"/>
      <c r="F118">
        <v>1391</v>
      </c>
      <c r="G118">
        <v>281</v>
      </c>
      <c r="H118">
        <v>1251</v>
      </c>
      <c r="I118">
        <v>1746</v>
      </c>
      <c r="J118">
        <v>90</v>
      </c>
      <c r="K118">
        <v>221</v>
      </c>
      <c r="L118">
        <v>383</v>
      </c>
      <c r="M118">
        <v>152</v>
      </c>
      <c r="N118">
        <v>284</v>
      </c>
      <c r="O118">
        <v>625</v>
      </c>
      <c r="P118">
        <v>76</v>
      </c>
      <c r="Q118">
        <v>205</v>
      </c>
      <c r="R118">
        <v>185</v>
      </c>
      <c r="S118">
        <v>73</v>
      </c>
      <c r="T118">
        <v>845</v>
      </c>
      <c r="U118">
        <v>287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7220</v>
      </c>
      <c r="AD118">
        <v>630</v>
      </c>
      <c r="AE118">
        <v>1948</v>
      </c>
      <c r="AF118">
        <v>9</v>
      </c>
      <c r="AG118">
        <v>444</v>
      </c>
      <c r="AH118">
        <v>500</v>
      </c>
      <c r="AI118">
        <v>351</v>
      </c>
      <c r="AJ118">
        <v>197</v>
      </c>
      <c r="AK118">
        <v>5451</v>
      </c>
      <c r="AL118">
        <v>130</v>
      </c>
      <c r="AM118">
        <v>238</v>
      </c>
      <c r="AN118">
        <v>69</v>
      </c>
      <c r="AO118">
        <v>65</v>
      </c>
      <c r="AP118">
        <v>2520</v>
      </c>
      <c r="AQ118">
        <v>268</v>
      </c>
      <c r="AR118">
        <v>21</v>
      </c>
      <c r="AS118">
        <v>26</v>
      </c>
      <c r="AT118">
        <v>79</v>
      </c>
      <c r="AU118">
        <v>4487</v>
      </c>
      <c r="AV118">
        <v>1724</v>
      </c>
      <c r="AW118">
        <v>1095</v>
      </c>
      <c r="AX118">
        <v>811</v>
      </c>
      <c r="AY118">
        <v>123</v>
      </c>
      <c r="AZ118">
        <v>309</v>
      </c>
    </row>
    <row r="119" spans="1:86">
      <c r="A119" t="s">
        <v>838</v>
      </c>
      <c r="B119" t="s">
        <v>342</v>
      </c>
      <c r="C119"/>
      <c r="D119"/>
      <c r="E119"/>
      <c r="F119">
        <v>155</v>
      </c>
      <c r="G119">
        <v>26</v>
      </c>
      <c r="H119">
        <v>127</v>
      </c>
      <c r="I119">
        <v>321</v>
      </c>
      <c r="J119">
        <v>15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318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309</v>
      </c>
      <c r="AD119">
        <v>67</v>
      </c>
      <c r="AE119">
        <v>307</v>
      </c>
      <c r="AF119">
        <v>0</v>
      </c>
      <c r="AG119">
        <v>122</v>
      </c>
      <c r="AH119">
        <v>52</v>
      </c>
      <c r="AI119">
        <v>69</v>
      </c>
      <c r="AJ119">
        <v>79</v>
      </c>
      <c r="AK119">
        <v>30</v>
      </c>
      <c r="AL119">
        <v>16</v>
      </c>
      <c r="AM119">
        <v>38</v>
      </c>
      <c r="AN119">
        <v>4</v>
      </c>
      <c r="AO119">
        <v>15</v>
      </c>
      <c r="AP119">
        <v>106</v>
      </c>
      <c r="AQ119">
        <v>9</v>
      </c>
      <c r="AR119">
        <v>0</v>
      </c>
      <c r="AS119">
        <v>11</v>
      </c>
      <c r="AT119">
        <v>16</v>
      </c>
      <c r="AU119">
        <v>32</v>
      </c>
      <c r="AV119">
        <v>46</v>
      </c>
      <c r="AW119">
        <v>146</v>
      </c>
      <c r="AX119">
        <v>228</v>
      </c>
      <c r="AY119">
        <v>18</v>
      </c>
      <c r="AZ119">
        <v>32</v>
      </c>
    </row>
    <row r="120" spans="1:86">
      <c r="A120" t="s">
        <v>838</v>
      </c>
      <c r="B120" t="s">
        <v>436</v>
      </c>
      <c r="C120"/>
      <c r="D120"/>
      <c r="E120"/>
      <c r="F120">
        <v>313</v>
      </c>
      <c r="G120">
        <v>40</v>
      </c>
      <c r="H120">
        <v>205</v>
      </c>
      <c r="I120">
        <v>697</v>
      </c>
      <c r="J120">
        <v>20</v>
      </c>
      <c r="K120">
        <v>215</v>
      </c>
      <c r="L120">
        <v>636</v>
      </c>
      <c r="M120">
        <v>52</v>
      </c>
      <c r="N120">
        <v>69</v>
      </c>
      <c r="O120">
        <v>374</v>
      </c>
      <c r="P120">
        <v>24</v>
      </c>
      <c r="Q120">
        <v>14</v>
      </c>
      <c r="R120">
        <v>12</v>
      </c>
      <c r="S120">
        <v>10</v>
      </c>
      <c r="T120">
        <v>120</v>
      </c>
      <c r="U120">
        <v>663</v>
      </c>
      <c r="V120" t="s">
        <v>852</v>
      </c>
      <c r="W120" t="s">
        <v>852</v>
      </c>
      <c r="X120" t="s">
        <v>852</v>
      </c>
      <c r="Y120" t="s">
        <v>852</v>
      </c>
      <c r="Z120" t="s">
        <v>852</v>
      </c>
      <c r="AA120">
        <v>0</v>
      </c>
      <c r="AB120">
        <v>0</v>
      </c>
      <c r="AC120">
        <v>1875</v>
      </c>
      <c r="AD120">
        <v>96</v>
      </c>
      <c r="AE120">
        <v>384</v>
      </c>
      <c r="AF120">
        <v>0</v>
      </c>
      <c r="AG120">
        <v>157</v>
      </c>
      <c r="AH120">
        <v>135</v>
      </c>
      <c r="AI120">
        <v>223</v>
      </c>
      <c r="AJ120">
        <v>20</v>
      </c>
      <c r="AK120">
        <v>41</v>
      </c>
      <c r="AL120">
        <v>110</v>
      </c>
      <c r="AM120">
        <v>0</v>
      </c>
      <c r="AN120">
        <v>0</v>
      </c>
      <c r="AO120">
        <v>0</v>
      </c>
      <c r="AP120">
        <v>83</v>
      </c>
      <c r="AQ120">
        <v>10</v>
      </c>
      <c r="AR120">
        <v>0</v>
      </c>
      <c r="AS120">
        <v>3</v>
      </c>
      <c r="AT120">
        <v>9</v>
      </c>
      <c r="AU120">
        <v>2386</v>
      </c>
      <c r="AV120">
        <v>755</v>
      </c>
      <c r="AW120">
        <v>225</v>
      </c>
      <c r="AX120">
        <v>297</v>
      </c>
      <c r="AY120">
        <v>16</v>
      </c>
      <c r="AZ120">
        <v>4</v>
      </c>
    </row>
    <row r="121" spans="1:86">
      <c r="A121" t="s">
        <v>838</v>
      </c>
      <c r="B121" t="s">
        <v>344</v>
      </c>
      <c r="C121"/>
      <c r="D121"/>
      <c r="E121"/>
      <c r="F121">
        <v>20.9</v>
      </c>
      <c r="G121">
        <v>55.5</v>
      </c>
      <c r="H121">
        <v>50.7</v>
      </c>
      <c r="I121">
        <v>0</v>
      </c>
      <c r="J121">
        <v>0</v>
      </c>
      <c r="K121">
        <v>17.399999999999999</v>
      </c>
      <c r="L121">
        <v>36.6</v>
      </c>
      <c r="M121">
        <v>51.5</v>
      </c>
      <c r="N121">
        <v>80.7</v>
      </c>
      <c r="O121">
        <v>71.8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4.7</v>
      </c>
      <c r="W121">
        <v>47.5</v>
      </c>
      <c r="X121">
        <v>79.2</v>
      </c>
      <c r="Y121">
        <v>87.5</v>
      </c>
      <c r="Z121">
        <v>25.8</v>
      </c>
      <c r="AA121">
        <v>49.7</v>
      </c>
      <c r="AB121">
        <v>44.3</v>
      </c>
      <c r="AC121">
        <v>28.6</v>
      </c>
      <c r="AD121">
        <v>64.400000000000006</v>
      </c>
      <c r="AE121">
        <v>63.2</v>
      </c>
      <c r="AF121">
        <v>0</v>
      </c>
      <c r="AG121">
        <v>0</v>
      </c>
      <c r="AH121">
        <v>0</v>
      </c>
      <c r="AI121">
        <v>0</v>
      </c>
      <c r="AJ121">
        <v>100</v>
      </c>
      <c r="AK121">
        <v>100</v>
      </c>
      <c r="AL121">
        <v>0</v>
      </c>
      <c r="AM121">
        <v>8.3000000000000007</v>
      </c>
      <c r="AN121">
        <v>63.3</v>
      </c>
      <c r="AO121">
        <v>29.9</v>
      </c>
      <c r="AP121">
        <v>100</v>
      </c>
      <c r="AQ121">
        <v>100</v>
      </c>
      <c r="AR121">
        <v>0</v>
      </c>
      <c r="AS121">
        <v>0</v>
      </c>
      <c r="AT121">
        <v>0</v>
      </c>
      <c r="AU121">
        <v>0.9</v>
      </c>
      <c r="AV121">
        <v>2.7</v>
      </c>
      <c r="AW121">
        <v>44.2</v>
      </c>
      <c r="AX121">
        <v>49.6</v>
      </c>
      <c r="AY121">
        <v>100</v>
      </c>
      <c r="AZ121">
        <v>90.7</v>
      </c>
    </row>
    <row r="122" spans="1:86">
      <c r="A122" t="s">
        <v>838</v>
      </c>
      <c r="B122" t="s">
        <v>345</v>
      </c>
      <c r="C122"/>
      <c r="D122"/>
      <c r="E122"/>
      <c r="F122">
        <v>0.3</v>
      </c>
      <c r="G122">
        <v>0.3</v>
      </c>
      <c r="H122">
        <v>0</v>
      </c>
      <c r="I122">
        <v>0</v>
      </c>
      <c r="J122">
        <v>0</v>
      </c>
      <c r="K122">
        <v>1</v>
      </c>
      <c r="L122">
        <v>0.3</v>
      </c>
      <c r="M122">
        <v>0</v>
      </c>
      <c r="N122">
        <v>13.5</v>
      </c>
      <c r="O122">
        <v>21.8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0.3</v>
      </c>
      <c r="X122">
        <v>0.9</v>
      </c>
      <c r="Y122">
        <v>0.2</v>
      </c>
      <c r="Z122">
        <v>0.2</v>
      </c>
      <c r="AA122">
        <v>0</v>
      </c>
      <c r="AB122">
        <v>0</v>
      </c>
      <c r="AC122">
        <v>0.8</v>
      </c>
      <c r="AD122">
        <v>0.1</v>
      </c>
      <c r="AE122">
        <v>0.9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0.2</v>
      </c>
      <c r="AV122">
        <v>0.3</v>
      </c>
      <c r="AW122">
        <v>1.2</v>
      </c>
      <c r="AX122">
        <v>0</v>
      </c>
      <c r="AY122">
        <v>0</v>
      </c>
      <c r="AZ122">
        <v>0</v>
      </c>
    </row>
    <row r="123" spans="1:86">
      <c r="A123" t="s">
        <v>838</v>
      </c>
      <c r="B123" t="s">
        <v>346</v>
      </c>
      <c r="C123"/>
      <c r="D123"/>
      <c r="E123"/>
      <c r="F123">
        <v>0.7</v>
      </c>
      <c r="G123">
        <v>0</v>
      </c>
      <c r="H123">
        <v>1.4</v>
      </c>
      <c r="I123">
        <v>0</v>
      </c>
      <c r="J123">
        <v>0</v>
      </c>
      <c r="K123">
        <v>0.1</v>
      </c>
      <c r="L123">
        <v>0.7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0.2</v>
      </c>
      <c r="W123">
        <v>0.7</v>
      </c>
      <c r="X123">
        <v>0.5</v>
      </c>
      <c r="Y123">
        <v>0.9</v>
      </c>
      <c r="Z123">
        <v>0.8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1.3</v>
      </c>
      <c r="AV123">
        <v>2.1</v>
      </c>
      <c r="AW123">
        <v>3.9</v>
      </c>
      <c r="AX123">
        <v>2.4</v>
      </c>
      <c r="AY123">
        <v>0</v>
      </c>
      <c r="AZ123">
        <v>0</v>
      </c>
    </row>
    <row r="124" spans="1:86">
      <c r="A124" t="s">
        <v>838</v>
      </c>
      <c r="B124" t="s">
        <v>347</v>
      </c>
      <c r="C124"/>
      <c r="D124"/>
      <c r="E124"/>
      <c r="F124">
        <v>0.5</v>
      </c>
      <c r="G124">
        <v>2.7</v>
      </c>
      <c r="H124">
        <v>0.3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0.5</v>
      </c>
      <c r="W124">
        <v>1.9</v>
      </c>
      <c r="X124">
        <v>4.2</v>
      </c>
      <c r="Y124">
        <v>3.5</v>
      </c>
      <c r="Z124">
        <v>0.9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2.2999999999999998</v>
      </c>
      <c r="AV124">
        <v>0.6</v>
      </c>
      <c r="AW124">
        <v>1.3</v>
      </c>
      <c r="AX124">
        <v>1.6</v>
      </c>
      <c r="AY124">
        <v>0</v>
      </c>
      <c r="AZ124">
        <v>0.2</v>
      </c>
    </row>
    <row r="125" spans="1:86">
      <c r="A125" t="s">
        <v>838</v>
      </c>
      <c r="B125" t="s">
        <v>348</v>
      </c>
      <c r="C125"/>
      <c r="D125"/>
      <c r="E125"/>
      <c r="F125">
        <v>77.599999999999994</v>
      </c>
      <c r="G125">
        <v>41.5</v>
      </c>
      <c r="H125">
        <v>47.5</v>
      </c>
      <c r="I125">
        <v>100</v>
      </c>
      <c r="J125">
        <v>100</v>
      </c>
      <c r="K125">
        <v>81.5</v>
      </c>
      <c r="L125">
        <v>62.4</v>
      </c>
      <c r="M125">
        <v>48.5</v>
      </c>
      <c r="N125">
        <v>5.8</v>
      </c>
      <c r="O125">
        <v>6.4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94.6</v>
      </c>
      <c r="W125">
        <v>49.6</v>
      </c>
      <c r="X125">
        <v>15.2</v>
      </c>
      <c r="Y125">
        <v>7.9</v>
      </c>
      <c r="Z125">
        <v>72.3</v>
      </c>
      <c r="AA125">
        <v>50.3</v>
      </c>
      <c r="AB125">
        <v>55.7</v>
      </c>
      <c r="AC125">
        <v>70.599999999999994</v>
      </c>
      <c r="AD125">
        <v>35.5</v>
      </c>
      <c r="AE125">
        <v>35.9</v>
      </c>
      <c r="AF125">
        <v>0</v>
      </c>
      <c r="AG125">
        <v>100</v>
      </c>
      <c r="AH125">
        <v>100</v>
      </c>
      <c r="AI125">
        <v>100</v>
      </c>
      <c r="AJ125">
        <v>0</v>
      </c>
      <c r="AK125">
        <v>0</v>
      </c>
      <c r="AL125">
        <v>100</v>
      </c>
      <c r="AM125">
        <v>90.7</v>
      </c>
      <c r="AN125">
        <v>36.700000000000003</v>
      </c>
      <c r="AO125">
        <v>70.099999999999994</v>
      </c>
      <c r="AP125">
        <v>0</v>
      </c>
      <c r="AQ125">
        <v>0</v>
      </c>
      <c r="AR125">
        <v>0</v>
      </c>
      <c r="AS125">
        <v>100</v>
      </c>
      <c r="AT125">
        <v>100</v>
      </c>
      <c r="AU125">
        <v>95.4</v>
      </c>
      <c r="AV125">
        <v>94.3</v>
      </c>
      <c r="AW125">
        <v>49.4</v>
      </c>
      <c r="AX125">
        <v>46.4</v>
      </c>
      <c r="AY125">
        <v>0</v>
      </c>
      <c r="AZ125">
        <v>9.1999999999999993</v>
      </c>
    </row>
    <row r="126" spans="1:86">
      <c r="A126" t="s">
        <v>838</v>
      </c>
      <c r="B126" t="s">
        <v>349</v>
      </c>
      <c r="C126"/>
      <c r="D126"/>
      <c r="E126"/>
      <c r="F126">
        <v>0.2</v>
      </c>
      <c r="G126">
        <v>0.1</v>
      </c>
      <c r="H126">
        <v>0.2</v>
      </c>
      <c r="I126">
        <v>0.4</v>
      </c>
      <c r="J126">
        <v>0.1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17</v>
      </c>
      <c r="R126">
        <v>17</v>
      </c>
      <c r="S126">
        <v>17</v>
      </c>
      <c r="T126">
        <v>17</v>
      </c>
      <c r="U126">
        <v>17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0.2</v>
      </c>
      <c r="AH126">
        <v>0.2</v>
      </c>
      <c r="AI126">
        <v>0.3</v>
      </c>
      <c r="AJ126">
        <v>0</v>
      </c>
      <c r="AK126">
        <v>0</v>
      </c>
      <c r="AL126">
        <v>0</v>
      </c>
      <c r="AM126">
        <v>10</v>
      </c>
      <c r="AN126">
        <v>10</v>
      </c>
      <c r="AO126">
        <v>10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</row>
    <row r="127" spans="1:86">
      <c r="A127" t="s">
        <v>838</v>
      </c>
      <c r="B127" t="s">
        <v>437</v>
      </c>
      <c r="C127"/>
      <c r="D127"/>
      <c r="E127"/>
      <c r="F127">
        <v>13</v>
      </c>
      <c r="G127">
        <v>41</v>
      </c>
      <c r="H127">
        <v>32</v>
      </c>
      <c r="I127">
        <v>123</v>
      </c>
      <c r="J127">
        <v>20</v>
      </c>
      <c r="K127">
        <v>38</v>
      </c>
      <c r="L127">
        <v>60</v>
      </c>
      <c r="M127">
        <v>49</v>
      </c>
      <c r="N127">
        <v>246</v>
      </c>
      <c r="O127">
        <v>114</v>
      </c>
      <c r="P127">
        <v>100</v>
      </c>
      <c r="Q127">
        <v>8</v>
      </c>
      <c r="R127">
        <v>14</v>
      </c>
      <c r="S127">
        <v>18</v>
      </c>
      <c r="T127">
        <v>39</v>
      </c>
      <c r="U127">
        <v>573</v>
      </c>
      <c r="V127">
        <v>-96</v>
      </c>
      <c r="W127">
        <v>-104</v>
      </c>
      <c r="X127">
        <v>-126</v>
      </c>
      <c r="Y127">
        <v>-70</v>
      </c>
      <c r="Z127">
        <v>23</v>
      </c>
      <c r="AA127">
        <v>4</v>
      </c>
      <c r="AB127">
        <v>2</v>
      </c>
      <c r="AC127">
        <v>15</v>
      </c>
      <c r="AD127">
        <v>43</v>
      </c>
      <c r="AE127">
        <v>78</v>
      </c>
      <c r="AF127">
        <v>0</v>
      </c>
      <c r="AG127">
        <v>94</v>
      </c>
      <c r="AH127">
        <v>89</v>
      </c>
      <c r="AI127">
        <v>-354</v>
      </c>
      <c r="AJ127">
        <v>0</v>
      </c>
      <c r="AK127">
        <v>0</v>
      </c>
      <c r="AL127">
        <v>55</v>
      </c>
      <c r="AM127">
        <v>0</v>
      </c>
      <c r="AN127">
        <v>0</v>
      </c>
      <c r="AO127">
        <v>0</v>
      </c>
      <c r="AP127">
        <v>13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181</v>
      </c>
      <c r="AZ127">
        <v>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L91"/>
  <sheetViews>
    <sheetView topLeftCell="BH1" workbookViewId="0">
      <selection activeCell="CF5" sqref="CF5"/>
    </sheetView>
  </sheetViews>
  <sheetFormatPr baseColWidth="10" defaultColWidth="9.1640625" defaultRowHeight="11"/>
  <cols>
    <col min="1" max="1" width="10.1640625" style="14" customWidth="1"/>
    <col min="2" max="2" width="23.6640625" style="14" customWidth="1"/>
    <col min="3" max="4" width="9.5" style="14" bestFit="1" customWidth="1"/>
    <col min="5" max="5" width="10" style="14" bestFit="1" customWidth="1"/>
    <col min="6" max="7" width="7.83203125" style="14" bestFit="1" customWidth="1"/>
    <col min="8" max="8" width="11" style="14" customWidth="1"/>
    <col min="9" max="9" width="8.33203125" style="14" bestFit="1" customWidth="1"/>
    <col min="10" max="11" width="9.5" style="14" bestFit="1" customWidth="1"/>
    <col min="12" max="14" width="8" style="14" bestFit="1" customWidth="1"/>
    <col min="15" max="15" width="10" style="14" customWidth="1"/>
    <col min="16" max="16" width="9.83203125" style="14" bestFit="1" customWidth="1"/>
    <col min="17" max="17" width="9.6640625" style="14" bestFit="1" customWidth="1"/>
    <col min="18" max="18" width="9.33203125" style="14" bestFit="1" customWidth="1"/>
    <col min="19" max="26" width="9.1640625" style="14"/>
    <col min="27" max="27" width="9.1640625" style="15"/>
    <col min="28" max="36" width="9.1640625" style="14"/>
    <col min="37" max="37" width="9.6640625" style="14" customWidth="1"/>
    <col min="38" max="39" width="9.1640625" style="14"/>
    <col min="40" max="40" width="9.6640625" style="14" customWidth="1"/>
    <col min="41" max="41" width="9.5" style="14" customWidth="1"/>
    <col min="42" max="42" width="10.33203125" style="14" customWidth="1"/>
    <col min="43" max="43" width="10.83203125" style="14" customWidth="1"/>
    <col min="44" max="44" width="9.6640625" style="14" customWidth="1"/>
    <col min="45" max="45" width="9.5" style="14" customWidth="1"/>
    <col min="46" max="46" width="9.6640625" style="14" customWidth="1"/>
    <col min="47" max="47" width="12.83203125" style="14" customWidth="1"/>
    <col min="48" max="49" width="9.1640625" style="14"/>
    <col min="50" max="50" width="10" style="14" customWidth="1"/>
    <col min="51" max="56" width="9.1640625" style="14"/>
    <col min="57" max="58" width="10.6640625" style="14" customWidth="1"/>
    <col min="59" max="69" width="9.1640625" style="14"/>
    <col min="70" max="70" width="10.5" style="14" customWidth="1"/>
    <col min="71" max="73" width="9.1640625" style="14"/>
    <col min="74" max="74" width="10.5" style="14" customWidth="1"/>
    <col min="75" max="76" width="9.1640625" style="14"/>
    <col min="77" max="77" width="10.5" style="14" customWidth="1"/>
    <col min="78" max="79" width="9.1640625" style="14"/>
    <col min="80" max="80" width="11" style="14" customWidth="1"/>
    <col min="81" max="81" width="12" style="14" customWidth="1"/>
    <col min="82" max="83" width="9.1640625" style="14"/>
    <col min="84" max="84" width="10.6640625" style="14" customWidth="1"/>
    <col min="85" max="85" width="10" style="14" customWidth="1"/>
    <col min="86" max="86" width="10.6640625" style="14" customWidth="1"/>
    <col min="87" max="87" width="13.1640625" style="18" hidden="1" customWidth="1"/>
    <col min="88" max="16384" width="9.1640625" style="14"/>
  </cols>
  <sheetData>
    <row r="1" spans="1:89" ht="15" customHeight="1">
      <c r="A1" s="34"/>
      <c r="B1" s="34"/>
      <c r="C1" s="616" t="s">
        <v>26</v>
      </c>
      <c r="D1" s="616"/>
      <c r="E1" s="616"/>
      <c r="F1" s="616"/>
      <c r="G1" s="616"/>
      <c r="H1" s="616" t="s">
        <v>31</v>
      </c>
      <c r="I1" s="616"/>
      <c r="J1" s="616"/>
      <c r="K1" s="618" t="s">
        <v>12</v>
      </c>
      <c r="L1" s="618"/>
      <c r="M1" s="618"/>
      <c r="N1" s="618"/>
      <c r="O1" s="618" t="s">
        <v>36</v>
      </c>
      <c r="P1" s="618"/>
      <c r="Q1" s="618"/>
      <c r="R1" s="618"/>
      <c r="S1" s="618" t="s">
        <v>34</v>
      </c>
      <c r="T1" s="618"/>
      <c r="U1" s="618"/>
      <c r="V1" s="618"/>
      <c r="W1" s="618"/>
      <c r="X1" s="618"/>
      <c r="Y1" s="618" t="s">
        <v>5</v>
      </c>
      <c r="Z1" s="618"/>
      <c r="AA1" s="618"/>
      <c r="AB1" s="618"/>
      <c r="AC1" s="618"/>
      <c r="AD1" s="618"/>
      <c r="AE1" s="618"/>
      <c r="AF1" s="618"/>
      <c r="AG1" s="615" t="s">
        <v>11</v>
      </c>
      <c r="AH1" s="615"/>
      <c r="AI1" s="615"/>
      <c r="AJ1" s="615"/>
      <c r="AK1" s="615"/>
      <c r="AL1" s="615" t="s">
        <v>35</v>
      </c>
      <c r="AM1" s="615"/>
      <c r="AN1" s="615"/>
      <c r="AO1" s="615"/>
      <c r="AP1" s="602" t="s">
        <v>37</v>
      </c>
      <c r="AQ1" s="602"/>
      <c r="AR1" s="602"/>
      <c r="AS1" s="615" t="s">
        <v>10</v>
      </c>
      <c r="AT1" s="615"/>
      <c r="AU1" s="602" t="s">
        <v>720</v>
      </c>
      <c r="AV1" s="615" t="s">
        <v>27</v>
      </c>
      <c r="AW1" s="615"/>
      <c r="AX1" s="615"/>
      <c r="AY1" s="615"/>
      <c r="AZ1" s="615"/>
      <c r="BA1" s="602" t="s">
        <v>16</v>
      </c>
      <c r="BB1" s="602"/>
      <c r="BC1" s="602" t="s">
        <v>30</v>
      </c>
      <c r="BD1" s="602"/>
      <c r="BE1" s="602"/>
      <c r="BF1" s="602"/>
      <c r="BG1" s="617" t="s">
        <v>13</v>
      </c>
      <c r="BH1" s="617"/>
      <c r="BI1" s="617"/>
      <c r="BJ1" s="617"/>
      <c r="BK1" s="617"/>
      <c r="BL1" s="617" t="s">
        <v>33</v>
      </c>
      <c r="BM1" s="617"/>
      <c r="BN1" s="617"/>
      <c r="BO1" s="602" t="s">
        <v>32</v>
      </c>
      <c r="BP1" s="602"/>
      <c r="BQ1" s="602" t="s">
        <v>99</v>
      </c>
      <c r="BR1" s="602" t="s">
        <v>100</v>
      </c>
      <c r="BS1" s="584" t="s">
        <v>102</v>
      </c>
      <c r="BT1" s="602" t="s">
        <v>313</v>
      </c>
      <c r="BU1" s="584" t="s">
        <v>103</v>
      </c>
      <c r="BV1" s="610" t="s">
        <v>315</v>
      </c>
      <c r="BW1" s="584" t="s">
        <v>105</v>
      </c>
      <c r="BX1" s="577" t="s">
        <v>107</v>
      </c>
      <c r="BY1" s="609" t="s">
        <v>106</v>
      </c>
      <c r="BZ1" s="576" t="s">
        <v>721</v>
      </c>
      <c r="CA1" s="576"/>
      <c r="CB1" s="578" t="s">
        <v>516</v>
      </c>
      <c r="CC1" s="578" t="s">
        <v>110</v>
      </c>
      <c r="CD1" s="613" t="s">
        <v>319</v>
      </c>
      <c r="CE1" s="579" t="s">
        <v>112</v>
      </c>
      <c r="CF1" s="591" t="s">
        <v>113</v>
      </c>
      <c r="CG1" s="574" t="s">
        <v>114</v>
      </c>
      <c r="CH1" s="35" t="s">
        <v>116</v>
      </c>
      <c r="CI1" s="39"/>
      <c r="CJ1" s="35"/>
      <c r="CK1" s="34"/>
    </row>
    <row r="2" spans="1:89" ht="15" customHeight="1">
      <c r="A2" s="34"/>
      <c r="B2" s="34"/>
      <c r="C2" s="616"/>
      <c r="D2" s="616"/>
      <c r="E2" s="616"/>
      <c r="F2" s="616"/>
      <c r="G2" s="616"/>
      <c r="H2" s="616"/>
      <c r="I2" s="616"/>
      <c r="J2" s="616"/>
      <c r="K2" s="330"/>
      <c r="L2" s="330"/>
      <c r="M2" s="330"/>
      <c r="N2" s="330"/>
      <c r="O2" s="331"/>
      <c r="P2" s="331"/>
      <c r="Q2" s="331"/>
      <c r="R2" s="331"/>
      <c r="S2" s="331"/>
      <c r="T2" s="330"/>
      <c r="U2" s="330"/>
      <c r="V2" s="330"/>
      <c r="W2" s="330"/>
      <c r="X2" s="330"/>
      <c r="Y2" s="330"/>
      <c r="Z2" s="332"/>
      <c r="AA2" s="332"/>
      <c r="AB2" s="332"/>
      <c r="AC2" s="332"/>
      <c r="AD2" s="332"/>
      <c r="AE2" s="332"/>
      <c r="AF2" s="332"/>
      <c r="AG2" s="333"/>
      <c r="AH2" s="333"/>
      <c r="AI2" s="333"/>
      <c r="AJ2" s="333"/>
      <c r="AK2" s="333"/>
      <c r="AL2" s="333"/>
      <c r="AM2" s="332"/>
      <c r="AN2" s="333"/>
      <c r="AO2" s="333"/>
      <c r="AP2" s="602"/>
      <c r="AQ2" s="602"/>
      <c r="AR2" s="602"/>
      <c r="AS2" s="333"/>
      <c r="AT2" s="333"/>
      <c r="AU2" s="602"/>
      <c r="AV2" s="333"/>
      <c r="AW2" s="333"/>
      <c r="AX2" s="333"/>
      <c r="AY2" s="333"/>
      <c r="AZ2" s="333"/>
      <c r="BA2" s="602"/>
      <c r="BB2" s="602"/>
      <c r="BC2" s="602"/>
      <c r="BD2" s="602"/>
      <c r="BE2" s="602"/>
      <c r="BF2" s="602"/>
      <c r="BG2" s="329"/>
      <c r="BH2" s="329"/>
      <c r="BI2" s="329"/>
      <c r="BJ2" s="329"/>
      <c r="BK2" s="329"/>
      <c r="BL2" s="329"/>
      <c r="BM2" s="329"/>
      <c r="BN2" s="329"/>
      <c r="BO2" s="602"/>
      <c r="BP2" s="602"/>
      <c r="BQ2" s="602"/>
      <c r="BR2" s="602"/>
      <c r="BS2" s="584"/>
      <c r="BT2" s="602"/>
      <c r="BU2" s="584"/>
      <c r="BV2" s="610" t="s">
        <v>127</v>
      </c>
      <c r="BW2" s="584"/>
      <c r="BX2" s="577" t="s">
        <v>129</v>
      </c>
      <c r="BY2" s="609" t="s">
        <v>128</v>
      </c>
      <c r="BZ2" s="576"/>
      <c r="CA2" s="576"/>
      <c r="CB2" s="578" t="s">
        <v>131</v>
      </c>
      <c r="CC2" s="578" t="s">
        <v>132</v>
      </c>
      <c r="CD2" s="613" t="s">
        <v>133</v>
      </c>
      <c r="CE2" s="579" t="s">
        <v>134</v>
      </c>
      <c r="CF2" s="591" t="s">
        <v>135</v>
      </c>
      <c r="CG2" s="574" t="s">
        <v>136</v>
      </c>
      <c r="CH2" s="35" t="s">
        <v>137</v>
      </c>
      <c r="CI2" s="39"/>
      <c r="CJ2" s="35"/>
      <c r="CK2" s="34"/>
    </row>
    <row r="3" spans="1:89" ht="15" customHeight="1">
      <c r="A3" s="34"/>
      <c r="B3" s="34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1"/>
      <c r="P3" s="331"/>
      <c r="Q3" s="331"/>
      <c r="R3" s="331"/>
      <c r="S3" s="331"/>
      <c r="T3" s="330"/>
      <c r="U3" s="330"/>
      <c r="V3" s="330"/>
      <c r="W3" s="330"/>
      <c r="X3" s="330"/>
      <c r="Y3" s="330"/>
      <c r="Z3" s="332"/>
      <c r="AA3" s="332"/>
      <c r="AB3" s="332"/>
      <c r="AC3" s="332"/>
      <c r="AD3" s="332"/>
      <c r="AE3" s="332"/>
      <c r="AF3" s="332"/>
      <c r="AG3" s="333"/>
      <c r="AH3" s="333"/>
      <c r="AI3" s="333"/>
      <c r="AJ3" s="333"/>
      <c r="AK3" s="333"/>
      <c r="AL3" s="333"/>
      <c r="AM3" s="332"/>
      <c r="AN3" s="333"/>
      <c r="AO3" s="333"/>
      <c r="AP3" s="33"/>
      <c r="AQ3" s="33"/>
      <c r="AR3" s="33"/>
      <c r="AS3" s="333"/>
      <c r="AT3" s="333"/>
      <c r="AU3" s="602"/>
      <c r="AV3" s="333"/>
      <c r="AW3" s="333"/>
      <c r="AX3" s="333"/>
      <c r="AY3" s="333"/>
      <c r="AZ3" s="333"/>
      <c r="BA3" s="33"/>
      <c r="BB3" s="33"/>
      <c r="BC3" s="333"/>
      <c r="BD3" s="333"/>
      <c r="BE3" s="333"/>
      <c r="BF3" s="333"/>
      <c r="BG3" s="333"/>
      <c r="BH3" s="333"/>
      <c r="BI3" s="333"/>
      <c r="BJ3" s="333"/>
      <c r="BK3" s="333"/>
      <c r="BL3" s="333"/>
      <c r="BM3" s="333"/>
      <c r="BN3" s="333"/>
      <c r="BO3" s="333"/>
      <c r="BP3" s="333"/>
      <c r="BQ3" s="602"/>
      <c r="BR3" s="602"/>
      <c r="BS3" s="281"/>
      <c r="BT3" s="602"/>
      <c r="BU3" s="584"/>
      <c r="BV3" s="610" t="s">
        <v>148</v>
      </c>
      <c r="BW3" s="584"/>
      <c r="BX3" s="577" t="s">
        <v>150</v>
      </c>
      <c r="BY3" s="609" t="s">
        <v>149</v>
      </c>
      <c r="BZ3" s="282"/>
      <c r="CA3" s="282"/>
      <c r="CB3" s="578" t="s">
        <v>152</v>
      </c>
      <c r="CC3" s="578" t="s">
        <v>153</v>
      </c>
      <c r="CD3" s="613" t="s">
        <v>154</v>
      </c>
      <c r="CE3" s="579" t="s">
        <v>155</v>
      </c>
      <c r="CF3" s="591" t="s">
        <v>156</v>
      </c>
      <c r="CG3" s="574" t="s">
        <v>157</v>
      </c>
      <c r="CH3" s="35" t="s">
        <v>158</v>
      </c>
      <c r="CI3" s="39" t="s">
        <v>115</v>
      </c>
      <c r="CJ3" s="35"/>
      <c r="CK3" s="34"/>
    </row>
    <row r="4" spans="1:89" ht="15">
      <c r="A4"/>
      <c r="B4"/>
      <c r="C4" s="611" t="s">
        <v>159</v>
      </c>
      <c r="D4" s="542"/>
      <c r="E4" s="542"/>
      <c r="F4" s="542"/>
      <c r="G4" s="542"/>
      <c r="H4" s="611" t="s">
        <v>160</v>
      </c>
      <c r="I4" s="611"/>
      <c r="J4" s="542"/>
      <c r="K4" s="611" t="s">
        <v>161</v>
      </c>
      <c r="L4" s="542"/>
      <c r="M4" s="542"/>
      <c r="N4" s="542"/>
      <c r="O4" s="611" t="s">
        <v>162</v>
      </c>
      <c r="P4" s="542"/>
      <c r="Q4" s="542"/>
      <c r="R4" s="542"/>
      <c r="S4" s="612" t="s">
        <v>163</v>
      </c>
      <c r="T4" s="612"/>
      <c r="U4" s="612"/>
      <c r="V4" s="612"/>
      <c r="W4" s="612"/>
      <c r="X4" s="612"/>
      <c r="Y4" s="618" t="s">
        <v>164</v>
      </c>
      <c r="Z4" s="618"/>
      <c r="AA4" s="618"/>
      <c r="AB4" s="618"/>
      <c r="AC4" s="618"/>
      <c r="AD4" s="618"/>
      <c r="AE4" s="618"/>
      <c r="AF4" s="618"/>
      <c r="AG4" s="607" t="s">
        <v>165</v>
      </c>
      <c r="AH4" s="607"/>
      <c r="AI4" s="607"/>
      <c r="AJ4" s="607"/>
      <c r="AK4" s="607"/>
      <c r="AL4" s="607" t="s">
        <v>166</v>
      </c>
      <c r="AM4" s="607"/>
      <c r="AN4" s="607"/>
      <c r="AO4" s="607"/>
      <c r="AP4" s="607" t="s">
        <v>167</v>
      </c>
      <c r="AQ4" s="607"/>
      <c r="AR4" s="608"/>
      <c r="AS4" s="607" t="s">
        <v>168</v>
      </c>
      <c r="AT4" s="608"/>
      <c r="AU4" s="342" t="s">
        <v>169</v>
      </c>
      <c r="AV4" s="607" t="s">
        <v>170</v>
      </c>
      <c r="AW4" s="608"/>
      <c r="AX4" s="608"/>
      <c r="AY4" s="608"/>
      <c r="AZ4" s="608"/>
      <c r="BA4" s="607" t="s">
        <v>171</v>
      </c>
      <c r="BB4" s="608"/>
      <c r="BC4" s="607" t="s">
        <v>172</v>
      </c>
      <c r="BD4" s="607"/>
      <c r="BE4" s="607"/>
      <c r="BF4" s="607"/>
      <c r="BG4" s="607" t="s">
        <v>173</v>
      </c>
      <c r="BH4" s="608"/>
      <c r="BI4" s="608"/>
      <c r="BJ4" s="608"/>
      <c r="BK4" s="608"/>
      <c r="BL4" s="607" t="s">
        <v>174</v>
      </c>
      <c r="BM4" s="608"/>
      <c r="BN4" s="608"/>
      <c r="BO4" s="607" t="s">
        <v>175</v>
      </c>
      <c r="BP4" s="608"/>
      <c r="BQ4" s="334" t="s">
        <v>176</v>
      </c>
      <c r="BR4" s="334" t="s">
        <v>177</v>
      </c>
      <c r="BS4" s="335" t="s">
        <v>178</v>
      </c>
      <c r="BT4" s="335" t="s">
        <v>179</v>
      </c>
      <c r="BU4" s="335" t="s">
        <v>180</v>
      </c>
      <c r="BV4" s="335" t="s">
        <v>181</v>
      </c>
      <c r="BW4" s="335" t="s">
        <v>182</v>
      </c>
      <c r="BX4" s="335" t="s">
        <v>183</v>
      </c>
      <c r="BY4" s="335" t="s">
        <v>184</v>
      </c>
      <c r="BZ4" s="614" t="s">
        <v>185</v>
      </c>
      <c r="CA4" s="537"/>
      <c r="CB4" s="335" t="s">
        <v>186</v>
      </c>
      <c r="CC4" s="335" t="s">
        <v>187</v>
      </c>
      <c r="CD4" s="335" t="s">
        <v>188</v>
      </c>
      <c r="CE4" s="335" t="s">
        <v>189</v>
      </c>
      <c r="CF4" s="335" t="s">
        <v>190</v>
      </c>
      <c r="CG4" s="335" t="s">
        <v>191</v>
      </c>
      <c r="CH4"/>
      <c r="CI4"/>
      <c r="CJ4"/>
      <c r="CK4"/>
    </row>
    <row r="5" spans="1:89">
      <c r="A5" s="36"/>
      <c r="B5" s="36"/>
      <c r="C5" s="36" t="s">
        <v>325</v>
      </c>
      <c r="D5" s="36" t="s">
        <v>326</v>
      </c>
      <c r="E5" s="36" t="s">
        <v>399</v>
      </c>
      <c r="F5" s="36" t="s">
        <v>400</v>
      </c>
      <c r="G5" s="36" t="s">
        <v>401</v>
      </c>
      <c r="H5" s="36" t="s">
        <v>517</v>
      </c>
      <c r="I5" s="36" t="s">
        <v>414</v>
      </c>
      <c r="J5" s="36" t="s">
        <v>518</v>
      </c>
      <c r="K5" s="36" t="s">
        <v>518</v>
      </c>
      <c r="L5" s="36" t="s">
        <v>404</v>
      </c>
      <c r="M5" s="36" t="s">
        <v>405</v>
      </c>
      <c r="N5" s="36" t="s">
        <v>406</v>
      </c>
      <c r="O5" s="36" t="s">
        <v>519</v>
      </c>
      <c r="P5" s="36" t="s">
        <v>407</v>
      </c>
      <c r="Q5" s="36" t="s">
        <v>408</v>
      </c>
      <c r="R5" s="36" t="s">
        <v>409</v>
      </c>
      <c r="S5" s="36" t="s">
        <v>519</v>
      </c>
      <c r="T5" s="36" t="s">
        <v>410</v>
      </c>
      <c r="U5" s="36" t="s">
        <v>411</v>
      </c>
      <c r="V5" s="36" t="s">
        <v>412</v>
      </c>
      <c r="W5" s="36" t="s">
        <v>413</v>
      </c>
      <c r="X5" s="36" t="s">
        <v>414</v>
      </c>
      <c r="Y5" s="36" t="s">
        <v>519</v>
      </c>
      <c r="Z5" s="36" t="s">
        <v>415</v>
      </c>
      <c r="AA5" s="36" t="s">
        <v>416</v>
      </c>
      <c r="AB5" s="36" t="s">
        <v>417</v>
      </c>
      <c r="AC5" s="36" t="s">
        <v>418</v>
      </c>
      <c r="AD5" s="36" t="s">
        <v>419</v>
      </c>
      <c r="AE5" s="36" t="s">
        <v>420</v>
      </c>
      <c r="AF5" s="36" t="s">
        <v>421</v>
      </c>
      <c r="AG5" s="36" t="s">
        <v>518</v>
      </c>
      <c r="AH5" s="36" t="s">
        <v>422</v>
      </c>
      <c r="AI5" s="36" t="s">
        <v>423</v>
      </c>
      <c r="AJ5" s="36" t="s">
        <v>424</v>
      </c>
      <c r="AK5" s="36" t="s">
        <v>520</v>
      </c>
      <c r="AL5" s="36" t="s">
        <v>518</v>
      </c>
      <c r="AM5" s="36" t="s">
        <v>399</v>
      </c>
      <c r="AN5" s="36" t="s">
        <v>400</v>
      </c>
      <c r="AO5" s="36" t="s">
        <v>401</v>
      </c>
      <c r="AP5" s="36" t="s">
        <v>426</v>
      </c>
      <c r="AQ5" s="36" t="s">
        <v>493</v>
      </c>
      <c r="AR5" s="36" t="s">
        <v>518</v>
      </c>
      <c r="AS5" s="36" t="s">
        <v>518</v>
      </c>
      <c r="AT5" s="36" t="s">
        <v>428</v>
      </c>
      <c r="AU5" s="36" t="s">
        <v>518</v>
      </c>
      <c r="AV5" s="36" t="s">
        <v>521</v>
      </c>
      <c r="AW5" s="36" t="s">
        <v>329</v>
      </c>
      <c r="AX5" s="36" t="s">
        <v>399</v>
      </c>
      <c r="AY5" s="36" t="s">
        <v>400</v>
      </c>
      <c r="AZ5" s="36" t="s">
        <v>401</v>
      </c>
      <c r="BA5" s="36" t="s">
        <v>327</v>
      </c>
      <c r="BB5" s="36" t="s">
        <v>328</v>
      </c>
      <c r="BC5" s="36" t="s">
        <v>518</v>
      </c>
      <c r="BD5" s="36" t="s">
        <v>426</v>
      </c>
      <c r="BE5" s="36" t="s">
        <v>493</v>
      </c>
      <c r="BF5" s="36" t="s">
        <v>522</v>
      </c>
      <c r="BG5" s="36" t="s">
        <v>518</v>
      </c>
      <c r="BH5" s="36" t="s">
        <v>431</v>
      </c>
      <c r="BI5" s="36" t="s">
        <v>432</v>
      </c>
      <c r="BJ5" s="36" t="s">
        <v>433</v>
      </c>
      <c r="BK5" s="36" t="s">
        <v>434</v>
      </c>
      <c r="BL5" s="36" t="s">
        <v>407</v>
      </c>
      <c r="BM5" s="36" t="s">
        <v>408</v>
      </c>
      <c r="BN5" s="36" t="s">
        <v>518</v>
      </c>
      <c r="BO5" s="36" t="s">
        <v>402</v>
      </c>
      <c r="BP5" s="36" t="s">
        <v>518</v>
      </c>
      <c r="BQ5" s="36"/>
      <c r="BR5" s="36"/>
      <c r="BS5" s="36"/>
      <c r="BT5" s="36"/>
      <c r="BU5" s="36"/>
      <c r="BV5" s="36"/>
      <c r="BW5" s="36"/>
      <c r="BX5" s="36"/>
      <c r="BY5" s="36"/>
      <c r="BZ5" s="36" t="s">
        <v>518</v>
      </c>
      <c r="CA5" s="36" t="s">
        <v>523</v>
      </c>
      <c r="CB5" s="36" t="s">
        <v>325</v>
      </c>
      <c r="CC5" s="36"/>
      <c r="CD5" s="36"/>
      <c r="CE5" s="36"/>
      <c r="CF5" s="36" t="s">
        <v>402</v>
      </c>
      <c r="CG5" s="36"/>
      <c r="CH5" s="36"/>
      <c r="CI5" s="40"/>
      <c r="CJ5" s="36"/>
      <c r="CK5" s="36"/>
    </row>
    <row r="6" spans="1:89" ht="15">
      <c r="A6" s="442" t="s">
        <v>524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 s="24"/>
      <c r="AM6"/>
      <c r="AN6"/>
      <c r="AO6"/>
      <c r="AP6" s="24"/>
      <c r="AQ6" s="24"/>
      <c r="AR6" s="24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</row>
    <row r="7" spans="1:89" ht="15">
      <c r="A7" s="24" t="s">
        <v>74</v>
      </c>
      <c r="B7" s="439" t="s">
        <v>525</v>
      </c>
      <c r="C7" s="25">
        <v>49537402.781999998</v>
      </c>
      <c r="D7" s="25">
        <v>53218103.670999996</v>
      </c>
      <c r="E7" s="25">
        <v>2016669.8291051001</v>
      </c>
      <c r="F7" s="25">
        <v>495625.62579900003</v>
      </c>
      <c r="G7" s="25">
        <v>0</v>
      </c>
      <c r="H7" s="25">
        <v>1873402</v>
      </c>
      <c r="I7" s="25"/>
      <c r="J7" s="25">
        <v>89960008</v>
      </c>
      <c r="K7" s="25">
        <v>111058091.90699999</v>
      </c>
      <c r="L7" s="25">
        <v>422953.43599999999</v>
      </c>
      <c r="M7" s="25">
        <v>761457.89599999995</v>
      </c>
      <c r="N7" s="25">
        <v>0</v>
      </c>
      <c r="O7" s="25">
        <v>56536975</v>
      </c>
      <c r="P7" s="25">
        <v>618478</v>
      </c>
      <c r="Q7" s="25">
        <v>1251697</v>
      </c>
      <c r="R7" s="25">
        <v>0</v>
      </c>
      <c r="S7" s="25">
        <v>39674691</v>
      </c>
      <c r="T7" s="25">
        <v>215744</v>
      </c>
      <c r="U7" s="25">
        <v>256472</v>
      </c>
      <c r="V7" s="25">
        <v>51761</v>
      </c>
      <c r="W7" s="25">
        <v>1906118</v>
      </c>
      <c r="X7" s="25">
        <v>0</v>
      </c>
      <c r="Y7" s="25">
        <v>18649239.829</v>
      </c>
      <c r="Z7" s="25">
        <v>2891318.2180000003</v>
      </c>
      <c r="AA7" s="25">
        <v>11361526.256999999</v>
      </c>
      <c r="AB7" s="25">
        <v>904308.94299999997</v>
      </c>
      <c r="AC7" s="25">
        <v>0</v>
      </c>
      <c r="AD7" s="25">
        <v>0</v>
      </c>
      <c r="AE7" s="25">
        <v>1274044.2930000001</v>
      </c>
      <c r="AF7" s="25">
        <v>300657.59700000001</v>
      </c>
      <c r="AG7" s="25">
        <v>14938585</v>
      </c>
      <c r="AH7" s="25">
        <v>32425770</v>
      </c>
      <c r="AI7" s="25">
        <v>3020024</v>
      </c>
      <c r="AJ7" s="25">
        <v>10145217</v>
      </c>
      <c r="AK7" s="25">
        <v>15909</v>
      </c>
      <c r="AL7" s="25">
        <v>25990690</v>
      </c>
      <c r="AM7" s="25">
        <v>0</v>
      </c>
      <c r="AN7" s="25">
        <v>157628</v>
      </c>
      <c r="AO7" s="25">
        <v>195278</v>
      </c>
      <c r="AP7" s="25"/>
      <c r="AQ7" s="25">
        <v>332969</v>
      </c>
      <c r="AR7" s="25">
        <v>45102582</v>
      </c>
      <c r="AS7" s="25">
        <v>30650361</v>
      </c>
      <c r="AT7" s="25">
        <v>139901</v>
      </c>
      <c r="AU7" s="25">
        <v>43455558</v>
      </c>
      <c r="AV7" s="25">
        <v>17013783</v>
      </c>
      <c r="AW7" s="25">
        <v>2375144</v>
      </c>
      <c r="AX7" s="25">
        <v>517597</v>
      </c>
      <c r="AY7" s="25">
        <v>137722</v>
      </c>
      <c r="AZ7" s="25">
        <v>0</v>
      </c>
      <c r="BA7" s="25">
        <v>19602371</v>
      </c>
      <c r="BB7" s="25">
        <v>7411884</v>
      </c>
      <c r="BC7" s="25">
        <v>7170495</v>
      </c>
      <c r="BD7" s="25">
        <v>2851363</v>
      </c>
      <c r="BE7" s="25">
        <v>160119</v>
      </c>
      <c r="BF7" s="25">
        <v>6960</v>
      </c>
      <c r="BG7" s="25">
        <v>2019925</v>
      </c>
      <c r="BH7" s="25">
        <v>5750968</v>
      </c>
      <c r="BI7" s="25">
        <v>3891474</v>
      </c>
      <c r="BJ7" s="25">
        <v>2796978</v>
      </c>
      <c r="BK7" s="25">
        <v>2872653</v>
      </c>
      <c r="BL7" s="25">
        <v>33327</v>
      </c>
      <c r="BM7" s="25">
        <v>107713</v>
      </c>
      <c r="BN7" s="25">
        <v>11142559</v>
      </c>
      <c r="BO7" s="25">
        <v>276475</v>
      </c>
      <c r="BP7" s="25">
        <v>11326948</v>
      </c>
      <c r="BQ7" s="25">
        <v>13315307</v>
      </c>
      <c r="BR7" s="25">
        <v>6117816.75</v>
      </c>
      <c r="BS7" s="25">
        <v>6210185</v>
      </c>
      <c r="BT7" s="25">
        <v>12892194</v>
      </c>
      <c r="BU7" s="25">
        <v>4746621</v>
      </c>
      <c r="BV7" s="25">
        <v>5723316</v>
      </c>
      <c r="BW7" s="25">
        <v>2615293</v>
      </c>
      <c r="BX7" s="25">
        <v>1300669</v>
      </c>
      <c r="BY7" s="25">
        <v>2243438</v>
      </c>
      <c r="BZ7" s="25">
        <v>259614</v>
      </c>
      <c r="CA7" s="25">
        <v>1470086</v>
      </c>
      <c r="CB7" s="25">
        <v>431171</v>
      </c>
      <c r="CC7" s="25">
        <v>492122</v>
      </c>
      <c r="CD7" s="25">
        <v>467145</v>
      </c>
      <c r="CE7" s="25">
        <v>411176</v>
      </c>
      <c r="CF7" s="25">
        <v>0</v>
      </c>
      <c r="CG7" s="25">
        <v>4289</v>
      </c>
      <c r="CH7" s="32">
        <v>807974119.03390419</v>
      </c>
      <c r="CI7" s="41">
        <v>0</v>
      </c>
      <c r="CJ7"/>
      <c r="CK7" s="25"/>
    </row>
    <row r="8" spans="1:89" ht="15">
      <c r="A8" s="24" t="s">
        <v>74</v>
      </c>
      <c r="B8" s="439" t="s">
        <v>526</v>
      </c>
      <c r="C8" s="25">
        <v>8351898.5460000001</v>
      </c>
      <c r="D8" s="25">
        <v>9636895.7430000007</v>
      </c>
      <c r="E8" s="25">
        <v>71452.353373497652</v>
      </c>
      <c r="F8" s="25">
        <v>71108.988359543029</v>
      </c>
      <c r="G8" s="25">
        <v>0</v>
      </c>
      <c r="H8" s="25">
        <v>123095</v>
      </c>
      <c r="I8" s="25"/>
      <c r="J8" s="25">
        <v>5910986</v>
      </c>
      <c r="K8" s="25">
        <v>9508785.25</v>
      </c>
      <c r="L8" s="25">
        <v>23489.523000000001</v>
      </c>
      <c r="M8" s="25">
        <v>42009.184000000001</v>
      </c>
      <c r="N8" s="25">
        <v>0</v>
      </c>
      <c r="O8" s="25">
        <v>6447477</v>
      </c>
      <c r="P8" s="25">
        <v>0</v>
      </c>
      <c r="Q8" s="25">
        <v>0</v>
      </c>
      <c r="R8" s="25">
        <v>0</v>
      </c>
      <c r="S8" s="25">
        <v>4536321</v>
      </c>
      <c r="T8" s="25">
        <v>30246</v>
      </c>
      <c r="U8" s="25">
        <v>35956</v>
      </c>
      <c r="V8" s="25">
        <v>7257</v>
      </c>
      <c r="W8" s="25">
        <v>267226</v>
      </c>
      <c r="X8" s="25">
        <v>0</v>
      </c>
      <c r="Y8" s="25">
        <v>3689921.9349999996</v>
      </c>
      <c r="Z8" s="25">
        <v>408473.57800000004</v>
      </c>
      <c r="AA8" s="25">
        <v>1755414.436</v>
      </c>
      <c r="AB8" s="25">
        <v>173347.13</v>
      </c>
      <c r="AC8" s="25">
        <v>0</v>
      </c>
      <c r="AD8" s="25">
        <v>0</v>
      </c>
      <c r="AE8" s="25">
        <v>0</v>
      </c>
      <c r="AF8" s="25">
        <v>0</v>
      </c>
      <c r="AG8" s="25">
        <v>143347</v>
      </c>
      <c r="AH8" s="25">
        <v>65672</v>
      </c>
      <c r="AI8" s="25">
        <v>9614</v>
      </c>
      <c r="AJ8" s="25">
        <v>0</v>
      </c>
      <c r="AK8" s="25">
        <v>0</v>
      </c>
      <c r="AL8" s="25">
        <v>2094403</v>
      </c>
      <c r="AM8" s="25">
        <v>0</v>
      </c>
      <c r="AN8" s="25">
        <v>134366</v>
      </c>
      <c r="AO8" s="25">
        <v>94413</v>
      </c>
      <c r="AP8" s="25"/>
      <c r="AQ8" s="25">
        <v>0</v>
      </c>
      <c r="AR8" s="25">
        <v>5084623</v>
      </c>
      <c r="AS8" s="25">
        <v>9478408</v>
      </c>
      <c r="AT8" s="25">
        <v>15063</v>
      </c>
      <c r="AU8" s="25">
        <v>1492480</v>
      </c>
      <c r="AV8" s="25">
        <v>4214307</v>
      </c>
      <c r="AW8" s="25">
        <v>588322</v>
      </c>
      <c r="AX8" s="25">
        <v>0</v>
      </c>
      <c r="AY8" s="25">
        <v>0</v>
      </c>
      <c r="AZ8" s="25">
        <v>0</v>
      </c>
      <c r="BA8" s="25">
        <v>299542</v>
      </c>
      <c r="BB8" s="25">
        <v>60658</v>
      </c>
      <c r="BC8" s="25">
        <v>2075746</v>
      </c>
      <c r="BD8" s="25">
        <v>165366</v>
      </c>
      <c r="BE8" s="25">
        <v>23072</v>
      </c>
      <c r="BF8" s="25">
        <v>0</v>
      </c>
      <c r="BG8" s="25">
        <v>145704</v>
      </c>
      <c r="BH8" s="25">
        <v>229541</v>
      </c>
      <c r="BI8" s="25">
        <v>148799</v>
      </c>
      <c r="BJ8" s="25">
        <v>93939</v>
      </c>
      <c r="BK8" s="25">
        <v>0</v>
      </c>
      <c r="BL8" s="25">
        <v>0</v>
      </c>
      <c r="BM8" s="25">
        <v>0</v>
      </c>
      <c r="BN8" s="25">
        <v>3712781</v>
      </c>
      <c r="BO8" s="25">
        <v>10222</v>
      </c>
      <c r="BP8" s="25">
        <v>1926757</v>
      </c>
      <c r="BQ8" s="25">
        <v>795230</v>
      </c>
      <c r="BR8" s="25">
        <v>1133313.638</v>
      </c>
      <c r="BS8" s="25">
        <v>488538</v>
      </c>
      <c r="BT8" s="25">
        <v>5447</v>
      </c>
      <c r="BU8" s="25">
        <v>307185</v>
      </c>
      <c r="BV8" s="25">
        <v>715239</v>
      </c>
      <c r="BW8" s="25">
        <v>276196</v>
      </c>
      <c r="BX8" s="25">
        <v>293670</v>
      </c>
      <c r="BY8" s="25">
        <v>0</v>
      </c>
      <c r="BZ8" s="25">
        <v>30766</v>
      </c>
      <c r="CA8" s="25">
        <v>41479</v>
      </c>
      <c r="CB8" s="25">
        <v>0</v>
      </c>
      <c r="CC8" s="25">
        <v>100766</v>
      </c>
      <c r="CD8" s="25">
        <v>9876</v>
      </c>
      <c r="CE8" s="25">
        <v>0</v>
      </c>
      <c r="CF8" s="25">
        <v>0</v>
      </c>
      <c r="CG8" s="25">
        <v>0</v>
      </c>
      <c r="CH8" s="32">
        <v>87596211.304733038</v>
      </c>
      <c r="CI8" s="41">
        <v>0</v>
      </c>
      <c r="CJ8"/>
      <c r="CK8" s="25"/>
    </row>
    <row r="9" spans="1:89" ht="15">
      <c r="A9" s="24" t="s">
        <v>74</v>
      </c>
      <c r="B9" s="439" t="s">
        <v>527</v>
      </c>
      <c r="C9" s="25">
        <v>4414426.2389709996</v>
      </c>
      <c r="D9" s="25">
        <v>3918119.1267197998</v>
      </c>
      <c r="E9" s="25">
        <v>78491.28383688</v>
      </c>
      <c r="F9" s="25">
        <v>18845.346016119998</v>
      </c>
      <c r="G9" s="25">
        <v>0</v>
      </c>
      <c r="H9" s="25">
        <v>269140</v>
      </c>
      <c r="I9" s="25"/>
      <c r="J9" s="25">
        <v>12924000</v>
      </c>
      <c r="K9" s="25">
        <v>1938827.2560000001</v>
      </c>
      <c r="L9" s="25">
        <v>5634.4409999999998</v>
      </c>
      <c r="M9" s="25">
        <v>11268.882</v>
      </c>
      <c r="N9" s="25">
        <v>0</v>
      </c>
      <c r="O9" s="25">
        <v>7916592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136958.36600000001</v>
      </c>
      <c r="Z9" s="25">
        <v>14600.159</v>
      </c>
      <c r="AA9" s="25">
        <v>63020.262000000002</v>
      </c>
      <c r="AB9" s="25">
        <v>8828.3439999999991</v>
      </c>
      <c r="AC9" s="25">
        <v>0</v>
      </c>
      <c r="AD9" s="25">
        <v>0</v>
      </c>
      <c r="AE9" s="25">
        <v>0</v>
      </c>
      <c r="AF9" s="25">
        <v>0</v>
      </c>
      <c r="AG9" s="25">
        <v>154416</v>
      </c>
      <c r="AH9" s="25">
        <v>155282</v>
      </c>
      <c r="AI9" s="25">
        <v>6410</v>
      </c>
      <c r="AJ9" s="25">
        <v>14598</v>
      </c>
      <c r="AK9" s="25">
        <v>2</v>
      </c>
      <c r="AL9" s="25">
        <v>753720</v>
      </c>
      <c r="AM9" s="25">
        <v>0</v>
      </c>
      <c r="AN9" s="25">
        <v>0</v>
      </c>
      <c r="AO9" s="25">
        <v>15103</v>
      </c>
      <c r="AP9" s="25"/>
      <c r="AQ9" s="25">
        <v>0</v>
      </c>
      <c r="AR9" s="25">
        <v>211858</v>
      </c>
      <c r="AS9" s="25">
        <v>432111</v>
      </c>
      <c r="AT9" s="25">
        <v>923</v>
      </c>
      <c r="AU9" s="25">
        <v>25370</v>
      </c>
      <c r="AV9" s="25">
        <v>232931</v>
      </c>
      <c r="AW9" s="25">
        <v>32517</v>
      </c>
      <c r="AX9" s="25">
        <v>13735</v>
      </c>
      <c r="AY9" s="25">
        <v>390</v>
      </c>
      <c r="AZ9" s="25">
        <v>0</v>
      </c>
      <c r="BA9" s="25">
        <v>330944</v>
      </c>
      <c r="BB9" s="25">
        <v>104698</v>
      </c>
      <c r="BC9" s="25">
        <v>0</v>
      </c>
      <c r="BD9" s="25">
        <v>0</v>
      </c>
      <c r="BE9" s="25">
        <v>0</v>
      </c>
      <c r="BF9" s="25">
        <v>0</v>
      </c>
      <c r="BG9" s="25">
        <v>20109</v>
      </c>
      <c r="BH9" s="25">
        <v>100978</v>
      </c>
      <c r="BI9" s="25">
        <v>76787</v>
      </c>
      <c r="BJ9" s="25">
        <v>74006</v>
      </c>
      <c r="BK9" s="25">
        <v>0</v>
      </c>
      <c r="BL9" s="25">
        <v>0</v>
      </c>
      <c r="BM9" s="25">
        <v>0</v>
      </c>
      <c r="BN9" s="25">
        <v>189860</v>
      </c>
      <c r="BO9" s="25">
        <v>0</v>
      </c>
      <c r="BP9" s="25">
        <v>339425</v>
      </c>
      <c r="BQ9" s="25">
        <v>99654</v>
      </c>
      <c r="BR9" s="25">
        <v>541391.61906279996</v>
      </c>
      <c r="BS9" s="25">
        <v>123997</v>
      </c>
      <c r="BT9" s="25">
        <v>489374</v>
      </c>
      <c r="BU9" s="25">
        <v>79776</v>
      </c>
      <c r="BV9" s="25">
        <v>6740</v>
      </c>
      <c r="BW9" s="25">
        <v>7415</v>
      </c>
      <c r="BX9" s="25">
        <v>6074</v>
      </c>
      <c r="BY9" s="25">
        <v>2201</v>
      </c>
      <c r="BZ9" s="25">
        <v>2375</v>
      </c>
      <c r="CA9" s="25">
        <v>19706</v>
      </c>
      <c r="CB9" s="25">
        <v>5315</v>
      </c>
      <c r="CC9" s="25">
        <v>0</v>
      </c>
      <c r="CD9" s="25">
        <v>567</v>
      </c>
      <c r="CE9" s="25">
        <v>147</v>
      </c>
      <c r="CF9" s="25">
        <v>0</v>
      </c>
      <c r="CG9" s="25">
        <v>0</v>
      </c>
      <c r="CH9" s="32">
        <v>36389657.324606605</v>
      </c>
      <c r="CI9" s="41">
        <v>0</v>
      </c>
      <c r="CJ9"/>
      <c r="CK9" s="25"/>
    </row>
    <row r="10" spans="1:89" ht="15">
      <c r="A10" s="24" t="s">
        <v>74</v>
      </c>
      <c r="B10" s="439" t="s">
        <v>528</v>
      </c>
      <c r="C10" s="25">
        <v>3306108.662</v>
      </c>
      <c r="D10" s="25">
        <v>2014766.3030000001</v>
      </c>
      <c r="E10" s="25">
        <v>41020.027000000002</v>
      </c>
      <c r="F10" s="25">
        <v>6283.1859999999997</v>
      </c>
      <c r="G10" s="25">
        <v>0</v>
      </c>
      <c r="H10" s="25">
        <v>202970</v>
      </c>
      <c r="I10" s="25"/>
      <c r="J10" s="25">
        <v>9746525</v>
      </c>
      <c r="K10" s="25">
        <v>4049110.4419999998</v>
      </c>
      <c r="L10" s="25">
        <v>0</v>
      </c>
      <c r="M10" s="25">
        <v>0</v>
      </c>
      <c r="N10" s="25">
        <v>0</v>
      </c>
      <c r="O10" s="25">
        <v>13520645</v>
      </c>
      <c r="P10" s="25">
        <v>0</v>
      </c>
      <c r="Q10" s="25">
        <v>0</v>
      </c>
      <c r="R10" s="25">
        <v>0</v>
      </c>
      <c r="S10" s="25">
        <v>3964270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128628</v>
      </c>
      <c r="AH10" s="25">
        <v>782739</v>
      </c>
      <c r="AI10" s="25">
        <v>25462</v>
      </c>
      <c r="AJ10" s="25">
        <v>0</v>
      </c>
      <c r="AK10" s="25">
        <v>0</v>
      </c>
      <c r="AL10" s="25">
        <v>3723877</v>
      </c>
      <c r="AM10" s="25">
        <v>0</v>
      </c>
      <c r="AN10" s="25">
        <v>0</v>
      </c>
      <c r="AO10" s="25">
        <v>202121</v>
      </c>
      <c r="AP10" s="25"/>
      <c r="AQ10" s="25">
        <v>0</v>
      </c>
      <c r="AR10" s="25">
        <v>4694613</v>
      </c>
      <c r="AS10" s="25">
        <v>1911430</v>
      </c>
      <c r="AT10" s="25">
        <v>0</v>
      </c>
      <c r="AU10" s="25">
        <v>19494</v>
      </c>
      <c r="AV10" s="25">
        <v>210140</v>
      </c>
      <c r="AW10" s="25">
        <v>29336</v>
      </c>
      <c r="AX10" s="25">
        <v>2386</v>
      </c>
      <c r="AY10" s="25">
        <v>0</v>
      </c>
      <c r="AZ10" s="25">
        <v>0</v>
      </c>
      <c r="BA10" s="25">
        <v>0</v>
      </c>
      <c r="BB10" s="25">
        <v>160100</v>
      </c>
      <c r="BC10" s="25">
        <v>632201</v>
      </c>
      <c r="BD10" s="25">
        <v>0</v>
      </c>
      <c r="BE10" s="25">
        <v>0</v>
      </c>
      <c r="BF10" s="25">
        <v>0</v>
      </c>
      <c r="BG10" s="25">
        <v>24986</v>
      </c>
      <c r="BH10" s="25">
        <v>52144</v>
      </c>
      <c r="BI10" s="25">
        <v>18118</v>
      </c>
      <c r="BJ10" s="25">
        <v>7029</v>
      </c>
      <c r="BK10" s="25">
        <v>0</v>
      </c>
      <c r="BL10" s="25">
        <v>0</v>
      </c>
      <c r="BM10" s="25">
        <v>0</v>
      </c>
      <c r="BN10" s="25">
        <v>1195259</v>
      </c>
      <c r="BO10" s="25">
        <v>0</v>
      </c>
      <c r="BP10" s="25">
        <v>1535235</v>
      </c>
      <c r="BQ10" s="25">
        <v>6586</v>
      </c>
      <c r="BR10" s="25">
        <v>438586.01299999998</v>
      </c>
      <c r="BS10" s="25">
        <v>10568</v>
      </c>
      <c r="BT10" s="25">
        <v>6098</v>
      </c>
      <c r="BU10" s="25">
        <v>0</v>
      </c>
      <c r="BV10" s="25">
        <v>0</v>
      </c>
      <c r="BW10" s="25">
        <v>2088</v>
      </c>
      <c r="BX10" s="25">
        <v>6759</v>
      </c>
      <c r="BY10" s="25">
        <v>0</v>
      </c>
      <c r="BZ10" s="25">
        <v>0</v>
      </c>
      <c r="CA10" s="25">
        <v>0</v>
      </c>
      <c r="CB10" s="25">
        <v>0</v>
      </c>
      <c r="CC10" s="25">
        <v>791</v>
      </c>
      <c r="CD10" s="25">
        <v>9994</v>
      </c>
      <c r="CE10" s="25">
        <v>0</v>
      </c>
      <c r="CF10" s="25">
        <v>0</v>
      </c>
      <c r="CG10" s="25">
        <v>0</v>
      </c>
      <c r="CH10" s="32">
        <v>52688466.633000001</v>
      </c>
      <c r="CI10" s="41">
        <v>0</v>
      </c>
      <c r="CJ10"/>
      <c r="CK10" s="25"/>
    </row>
    <row r="11" spans="1:89" ht="15">
      <c r="A11" s="24" t="s">
        <v>74</v>
      </c>
      <c r="B11" s="439" t="s">
        <v>529</v>
      </c>
      <c r="C11" s="25">
        <v>9751960.5399997998</v>
      </c>
      <c r="D11" s="25">
        <v>9366761.3114999998</v>
      </c>
      <c r="E11" s="25">
        <v>44477.999453742203</v>
      </c>
      <c r="F11" s="25">
        <v>20718.180942253792</v>
      </c>
      <c r="G11" s="25">
        <v>0</v>
      </c>
      <c r="H11" s="25">
        <v>349032</v>
      </c>
      <c r="I11" s="25"/>
      <c r="J11" s="25">
        <v>16760375</v>
      </c>
      <c r="K11" s="25">
        <v>9940759.818</v>
      </c>
      <c r="L11" s="25">
        <v>14938.307000000001</v>
      </c>
      <c r="M11" s="25">
        <v>10133.473</v>
      </c>
      <c r="N11" s="25">
        <v>0</v>
      </c>
      <c r="O11" s="25">
        <v>6467449</v>
      </c>
      <c r="P11" s="25">
        <v>0</v>
      </c>
      <c r="Q11" s="25">
        <v>253594</v>
      </c>
      <c r="R11" s="25">
        <v>0</v>
      </c>
      <c r="S11" s="25">
        <v>2429673</v>
      </c>
      <c r="T11" s="25">
        <v>8302</v>
      </c>
      <c r="U11" s="25">
        <v>9869</v>
      </c>
      <c r="V11" s="25">
        <v>1992</v>
      </c>
      <c r="W11" s="25">
        <v>73348</v>
      </c>
      <c r="X11" s="25">
        <v>0</v>
      </c>
      <c r="Y11" s="25">
        <v>2956689.6919999998</v>
      </c>
      <c r="Z11" s="25">
        <v>344046.87</v>
      </c>
      <c r="AA11" s="25">
        <v>1469765.379</v>
      </c>
      <c r="AB11" s="25">
        <v>181661.18900000001</v>
      </c>
      <c r="AC11" s="25">
        <v>0</v>
      </c>
      <c r="AD11" s="25">
        <v>0</v>
      </c>
      <c r="AE11" s="25">
        <v>0</v>
      </c>
      <c r="AF11" s="25">
        <v>0</v>
      </c>
      <c r="AG11" s="25">
        <v>504658</v>
      </c>
      <c r="AH11" s="25">
        <v>1162217</v>
      </c>
      <c r="AI11" s="25">
        <v>94219</v>
      </c>
      <c r="AJ11" s="25">
        <v>254305</v>
      </c>
      <c r="AK11" s="25">
        <v>0</v>
      </c>
      <c r="AL11" s="25">
        <v>4873768</v>
      </c>
      <c r="AM11" s="25">
        <v>0</v>
      </c>
      <c r="AN11" s="25">
        <v>115663</v>
      </c>
      <c r="AO11" s="25">
        <v>0</v>
      </c>
      <c r="AP11" s="25"/>
      <c r="AQ11" s="25">
        <v>25444</v>
      </c>
      <c r="AR11" s="25">
        <v>4625926</v>
      </c>
      <c r="AS11" s="25">
        <v>3791201</v>
      </c>
      <c r="AT11" s="25">
        <v>2234</v>
      </c>
      <c r="AU11" s="25">
        <v>6150867</v>
      </c>
      <c r="AV11" s="25">
        <v>3863734</v>
      </c>
      <c r="AW11" s="25">
        <v>539381</v>
      </c>
      <c r="AX11" s="25">
        <v>15</v>
      </c>
      <c r="AY11" s="25">
        <v>3</v>
      </c>
      <c r="AZ11" s="25">
        <v>0</v>
      </c>
      <c r="BA11" s="25">
        <v>434085</v>
      </c>
      <c r="BB11" s="25">
        <v>289510</v>
      </c>
      <c r="BC11" s="25">
        <v>2826425</v>
      </c>
      <c r="BD11" s="25">
        <v>523211</v>
      </c>
      <c r="BE11" s="25">
        <v>21968</v>
      </c>
      <c r="BF11" s="25">
        <v>0</v>
      </c>
      <c r="BG11" s="25">
        <v>222466</v>
      </c>
      <c r="BH11" s="25">
        <v>335799</v>
      </c>
      <c r="BI11" s="25">
        <v>230225</v>
      </c>
      <c r="BJ11" s="25">
        <v>147794</v>
      </c>
      <c r="BK11" s="25">
        <v>0</v>
      </c>
      <c r="BL11" s="25">
        <v>0</v>
      </c>
      <c r="BM11" s="25">
        <v>0</v>
      </c>
      <c r="BN11" s="25">
        <v>1288605</v>
      </c>
      <c r="BO11" s="25">
        <v>0</v>
      </c>
      <c r="BP11" s="25">
        <v>1934095</v>
      </c>
      <c r="BQ11" s="25">
        <v>1467762</v>
      </c>
      <c r="BR11" s="25">
        <v>1502378.0190002001</v>
      </c>
      <c r="BS11" s="25">
        <v>790236</v>
      </c>
      <c r="BT11" s="25">
        <v>563504</v>
      </c>
      <c r="BU11" s="25">
        <v>450339</v>
      </c>
      <c r="BV11" s="25">
        <v>30823</v>
      </c>
      <c r="BW11" s="25">
        <v>303442</v>
      </c>
      <c r="BX11" s="25">
        <v>147446</v>
      </c>
      <c r="BY11" s="25">
        <v>62907</v>
      </c>
      <c r="BZ11" s="25">
        <v>24275</v>
      </c>
      <c r="CA11" s="25">
        <v>70048</v>
      </c>
      <c r="CB11" s="25">
        <v>84112</v>
      </c>
      <c r="CC11" s="25">
        <v>27954</v>
      </c>
      <c r="CD11" s="25">
        <v>47093</v>
      </c>
      <c r="CE11" s="25">
        <v>45883</v>
      </c>
      <c r="CF11" s="25">
        <v>0</v>
      </c>
      <c r="CG11" s="25">
        <v>0</v>
      </c>
      <c r="CH11" s="32">
        <v>100331566.778896</v>
      </c>
      <c r="CI11" s="41">
        <v>0</v>
      </c>
      <c r="CJ11"/>
      <c r="CK11" s="25"/>
    </row>
    <row r="12" spans="1:89" ht="15">
      <c r="A12" s="336"/>
      <c r="B12" s="343" t="s">
        <v>530</v>
      </c>
      <c r="C12" s="32">
        <v>75361796.768970802</v>
      </c>
      <c r="D12" s="32">
        <v>78154646.155219793</v>
      </c>
      <c r="E12" s="32">
        <v>2252111.4927692199</v>
      </c>
      <c r="F12" s="32">
        <v>612581.32711691689</v>
      </c>
      <c r="G12" s="32">
        <v>0</v>
      </c>
      <c r="H12" s="32">
        <v>2817639</v>
      </c>
      <c r="I12" s="32">
        <v>0</v>
      </c>
      <c r="J12" s="32">
        <v>135301894</v>
      </c>
      <c r="K12" s="32">
        <v>136495574.67299998</v>
      </c>
      <c r="L12" s="32">
        <v>467015.70699999994</v>
      </c>
      <c r="M12" s="32">
        <v>824869.43499999994</v>
      </c>
      <c r="N12" s="32">
        <v>0</v>
      </c>
      <c r="O12" s="32">
        <v>90889138</v>
      </c>
      <c r="P12" s="32">
        <v>618478</v>
      </c>
      <c r="Q12" s="32">
        <v>1505291</v>
      </c>
      <c r="R12" s="32">
        <v>0</v>
      </c>
      <c r="S12" s="32">
        <v>50604955</v>
      </c>
      <c r="T12" s="32">
        <v>254292</v>
      </c>
      <c r="U12" s="32">
        <v>302297</v>
      </c>
      <c r="V12" s="32">
        <v>61010</v>
      </c>
      <c r="W12" s="32">
        <v>2246692</v>
      </c>
      <c r="X12" s="32">
        <v>0</v>
      </c>
      <c r="Y12" s="32">
        <v>25432809.821999997</v>
      </c>
      <c r="Z12" s="32">
        <v>3658438.8250000007</v>
      </c>
      <c r="AA12" s="32">
        <v>14649726.334000001</v>
      </c>
      <c r="AB12" s="32">
        <v>1268145.6059999999</v>
      </c>
      <c r="AC12" s="32">
        <v>0</v>
      </c>
      <c r="AD12" s="32">
        <v>0</v>
      </c>
      <c r="AE12" s="32">
        <v>1274044.2930000001</v>
      </c>
      <c r="AF12" s="32">
        <v>300657.59700000001</v>
      </c>
      <c r="AG12" s="32">
        <v>15869634</v>
      </c>
      <c r="AH12" s="32">
        <v>34591680</v>
      </c>
      <c r="AI12" s="32">
        <v>3155729</v>
      </c>
      <c r="AJ12" s="32">
        <v>10414120</v>
      </c>
      <c r="AK12" s="32">
        <v>15911</v>
      </c>
      <c r="AL12" s="32">
        <v>37436458</v>
      </c>
      <c r="AM12" s="32">
        <v>0</v>
      </c>
      <c r="AN12" s="32">
        <v>407657</v>
      </c>
      <c r="AO12" s="32">
        <v>506915</v>
      </c>
      <c r="AP12" s="32">
        <v>0</v>
      </c>
      <c r="AQ12" s="32">
        <v>358413</v>
      </c>
      <c r="AR12" s="32">
        <v>59719602</v>
      </c>
      <c r="AS12" s="32">
        <v>46263511</v>
      </c>
      <c r="AT12" s="32">
        <v>158121</v>
      </c>
      <c r="AU12" s="32">
        <v>51143769</v>
      </c>
      <c r="AV12" s="32">
        <v>25534895</v>
      </c>
      <c r="AW12" s="32">
        <v>3564700</v>
      </c>
      <c r="AX12" s="32">
        <v>533733</v>
      </c>
      <c r="AY12" s="32">
        <v>138115</v>
      </c>
      <c r="AZ12" s="32">
        <v>0</v>
      </c>
      <c r="BA12" s="32">
        <v>20666942</v>
      </c>
      <c r="BB12" s="32">
        <v>8026850</v>
      </c>
      <c r="BC12" s="32">
        <v>12704867</v>
      </c>
      <c r="BD12" s="32">
        <v>3539940</v>
      </c>
      <c r="BE12" s="32">
        <v>205159</v>
      </c>
      <c r="BF12" s="32">
        <v>6960</v>
      </c>
      <c r="BG12" s="32">
        <v>2433190</v>
      </c>
      <c r="BH12" s="32">
        <v>6469430</v>
      </c>
      <c r="BI12" s="32">
        <v>4365403</v>
      </c>
      <c r="BJ12" s="32">
        <v>3119746</v>
      </c>
      <c r="BK12" s="32">
        <v>2872653</v>
      </c>
      <c r="BL12" s="32">
        <v>33327</v>
      </c>
      <c r="BM12" s="32">
        <v>107713</v>
      </c>
      <c r="BN12" s="32">
        <v>17529064</v>
      </c>
      <c r="BO12" s="32">
        <v>286697</v>
      </c>
      <c r="BP12" s="32">
        <v>17062460</v>
      </c>
      <c r="BQ12" s="32">
        <v>15684539</v>
      </c>
      <c r="BR12" s="32">
        <v>9733486.0390630011</v>
      </c>
      <c r="BS12" s="32">
        <v>7623524</v>
      </c>
      <c r="BT12" s="32">
        <v>13956617</v>
      </c>
      <c r="BU12" s="32">
        <v>5583921</v>
      </c>
      <c r="BV12" s="32">
        <v>6476118</v>
      </c>
      <c r="BW12" s="32">
        <v>3204434</v>
      </c>
      <c r="BX12" s="32">
        <v>1754618</v>
      </c>
      <c r="BY12" s="32">
        <v>2308546</v>
      </c>
      <c r="BZ12" s="32">
        <v>317030</v>
      </c>
      <c r="CA12" s="32">
        <v>1601319</v>
      </c>
      <c r="CB12" s="32">
        <v>520598</v>
      </c>
      <c r="CC12" s="32">
        <v>621633</v>
      </c>
      <c r="CD12" s="32">
        <v>534675</v>
      </c>
      <c r="CE12" s="32">
        <v>457206</v>
      </c>
      <c r="CF12" s="32">
        <v>0</v>
      </c>
      <c r="CG12" s="32">
        <v>4289</v>
      </c>
      <c r="CH12" s="32">
        <v>1084980021.07514</v>
      </c>
      <c r="CI12" s="41">
        <v>0</v>
      </c>
      <c r="CJ12"/>
      <c r="CK12" s="32"/>
    </row>
    <row r="13" spans="1:89" ht="15">
      <c r="A13" s="336"/>
      <c r="B13" s="54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 s="24"/>
      <c r="AM13"/>
      <c r="AN13"/>
      <c r="AO13"/>
      <c r="AP13" s="24"/>
      <c r="AQ13" s="24"/>
      <c r="AR13" s="24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 s="32"/>
      <c r="CI13" s="41">
        <v>0</v>
      </c>
      <c r="CJ13"/>
      <c r="CK13"/>
    </row>
    <row r="14" spans="1:89" ht="15">
      <c r="A14" s="443" t="s">
        <v>531</v>
      </c>
      <c r="B14" s="5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 s="24"/>
      <c r="AM14"/>
      <c r="AN14"/>
      <c r="AO14"/>
      <c r="AP14" s="24"/>
      <c r="AQ14" s="24"/>
      <c r="AR14" s="2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 s="32"/>
      <c r="CI14" s="41">
        <v>0</v>
      </c>
      <c r="CJ14"/>
      <c r="CK14"/>
    </row>
    <row r="15" spans="1:89" ht="15">
      <c r="A15" s="24" t="s">
        <v>74</v>
      </c>
      <c r="B15" s="440" t="s">
        <v>525</v>
      </c>
      <c r="C15" s="25">
        <v>5713925.8169999998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314112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82819.714999999997</v>
      </c>
      <c r="Z15" s="25">
        <v>12817.606</v>
      </c>
      <c r="AA15" s="25">
        <v>54914.534</v>
      </c>
      <c r="AB15" s="25">
        <v>3968.8340000000003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57578</v>
      </c>
      <c r="AI15" s="25">
        <v>0</v>
      </c>
      <c r="AJ15" s="25">
        <v>0</v>
      </c>
      <c r="AK15" s="25">
        <v>0</v>
      </c>
      <c r="AL15" s="25">
        <v>219928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100566</v>
      </c>
      <c r="AS15" s="25">
        <v>260050</v>
      </c>
      <c r="AT15" s="25">
        <v>6</v>
      </c>
      <c r="AU15" s="25">
        <v>76528</v>
      </c>
      <c r="AV15" s="25">
        <v>9190</v>
      </c>
      <c r="AW15" s="25">
        <v>1282</v>
      </c>
      <c r="AX15" s="25">
        <v>0</v>
      </c>
      <c r="AY15" s="25">
        <v>0</v>
      </c>
      <c r="AZ15" s="25">
        <v>0</v>
      </c>
      <c r="BA15" s="25">
        <v>2182088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24926</v>
      </c>
      <c r="BO15" s="25">
        <v>0</v>
      </c>
      <c r="BP15" s="25">
        <v>49</v>
      </c>
      <c r="BQ15" s="25">
        <v>238847</v>
      </c>
      <c r="BR15" s="25">
        <v>30348.383999999998</v>
      </c>
      <c r="BS15" s="25">
        <v>0</v>
      </c>
      <c r="BT15" s="25">
        <v>616155</v>
      </c>
      <c r="BU15" s="25">
        <v>125931</v>
      </c>
      <c r="BV15" s="25">
        <v>0</v>
      </c>
      <c r="BW15" s="25">
        <v>868570</v>
      </c>
      <c r="BX15" s="25">
        <v>2393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32">
        <v>10996993.889999999</v>
      </c>
      <c r="CI15" s="41">
        <v>0</v>
      </c>
      <c r="CJ15"/>
      <c r="CK15" s="25"/>
    </row>
    <row r="16" spans="1:89" ht="15">
      <c r="A16" s="24" t="s">
        <v>74</v>
      </c>
      <c r="B16" s="440" t="s">
        <v>526</v>
      </c>
      <c r="C16" s="25">
        <v>3324339.3930000002</v>
      </c>
      <c r="D16" s="25">
        <v>1525734.4350000001</v>
      </c>
      <c r="E16" s="25">
        <v>804.66161390234004</v>
      </c>
      <c r="F16" s="25">
        <v>424.99476345696002</v>
      </c>
      <c r="G16" s="25">
        <v>0</v>
      </c>
      <c r="H16" s="25">
        <v>5047</v>
      </c>
      <c r="I16" s="25">
        <v>0</v>
      </c>
      <c r="J16" s="25">
        <v>242343</v>
      </c>
      <c r="K16" s="25">
        <v>602429.67599999998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428820</v>
      </c>
      <c r="T16" s="25">
        <v>9755</v>
      </c>
      <c r="U16" s="25">
        <v>11597</v>
      </c>
      <c r="V16" s="25">
        <v>2341</v>
      </c>
      <c r="W16" s="25">
        <v>86190</v>
      </c>
      <c r="X16" s="25">
        <v>0</v>
      </c>
      <c r="Y16" s="25">
        <v>408270.82899999997</v>
      </c>
      <c r="Z16" s="25">
        <v>23051.785</v>
      </c>
      <c r="AA16" s="25">
        <v>98674.226999999999</v>
      </c>
      <c r="AB16" s="25">
        <v>6384.0929999999998</v>
      </c>
      <c r="AC16" s="25">
        <v>0</v>
      </c>
      <c r="AD16" s="25">
        <v>0</v>
      </c>
      <c r="AE16" s="25">
        <v>0</v>
      </c>
      <c r="AF16" s="25">
        <v>0</v>
      </c>
      <c r="AG16" s="25">
        <v>55213</v>
      </c>
      <c r="AH16" s="25">
        <v>11804</v>
      </c>
      <c r="AI16" s="25">
        <v>224</v>
      </c>
      <c r="AJ16" s="25">
        <v>0</v>
      </c>
      <c r="AK16" s="25">
        <v>1</v>
      </c>
      <c r="AL16" s="25">
        <v>159554</v>
      </c>
      <c r="AM16" s="25">
        <v>0</v>
      </c>
      <c r="AN16" s="25">
        <v>0</v>
      </c>
      <c r="AO16" s="25">
        <v>6798</v>
      </c>
      <c r="AP16" s="25">
        <v>0</v>
      </c>
      <c r="AQ16" s="25">
        <v>0</v>
      </c>
      <c r="AR16" s="25">
        <v>183412</v>
      </c>
      <c r="AS16" s="25">
        <v>642541</v>
      </c>
      <c r="AT16" s="25">
        <v>24</v>
      </c>
      <c r="AU16" s="25">
        <v>13450</v>
      </c>
      <c r="AV16" s="25">
        <v>56096</v>
      </c>
      <c r="AW16" s="25">
        <v>7831</v>
      </c>
      <c r="AX16" s="25">
        <v>50</v>
      </c>
      <c r="AY16" s="25">
        <v>11</v>
      </c>
      <c r="AZ16" s="25">
        <v>0</v>
      </c>
      <c r="BA16" s="25">
        <v>8144</v>
      </c>
      <c r="BB16" s="25">
        <v>84</v>
      </c>
      <c r="BC16" s="25">
        <v>239260</v>
      </c>
      <c r="BD16" s="25">
        <v>0</v>
      </c>
      <c r="BE16" s="25">
        <v>0</v>
      </c>
      <c r="BF16" s="25">
        <v>0</v>
      </c>
      <c r="BG16" s="25">
        <v>6705</v>
      </c>
      <c r="BH16" s="25">
        <v>2224</v>
      </c>
      <c r="BI16" s="25">
        <v>1013</v>
      </c>
      <c r="BJ16" s="25">
        <v>6298</v>
      </c>
      <c r="BK16" s="25">
        <v>0</v>
      </c>
      <c r="BL16" s="25">
        <v>0</v>
      </c>
      <c r="BM16" s="25">
        <v>0</v>
      </c>
      <c r="BN16" s="25">
        <v>271921</v>
      </c>
      <c r="BO16" s="25">
        <v>0</v>
      </c>
      <c r="BP16" s="25">
        <v>267622</v>
      </c>
      <c r="BQ16" s="25">
        <v>221465</v>
      </c>
      <c r="BR16" s="25">
        <v>301280.26500000001</v>
      </c>
      <c r="BS16" s="25">
        <v>8353</v>
      </c>
      <c r="BT16" s="25">
        <v>71723</v>
      </c>
      <c r="BU16" s="25">
        <v>4269</v>
      </c>
      <c r="BV16" s="25">
        <v>15933</v>
      </c>
      <c r="BW16" s="25">
        <v>502</v>
      </c>
      <c r="BX16" s="25">
        <v>192298</v>
      </c>
      <c r="BY16" s="25">
        <v>56</v>
      </c>
      <c r="BZ16" s="25">
        <v>134</v>
      </c>
      <c r="CA16" s="25">
        <v>184</v>
      </c>
      <c r="CB16" s="25">
        <v>166049</v>
      </c>
      <c r="CC16" s="25">
        <v>3661</v>
      </c>
      <c r="CD16" s="25">
        <v>9</v>
      </c>
      <c r="CE16" s="25">
        <v>0</v>
      </c>
      <c r="CF16" s="25">
        <v>0</v>
      </c>
      <c r="CG16" s="25">
        <v>0</v>
      </c>
      <c r="CH16" s="32">
        <v>9702403.35937736</v>
      </c>
      <c r="CI16" s="42">
        <v>0</v>
      </c>
      <c r="CJ16"/>
      <c r="CK16" s="25"/>
    </row>
    <row r="17" spans="1:90" ht="15">
      <c r="A17" s="24" t="s">
        <v>74</v>
      </c>
      <c r="B17" s="440" t="s">
        <v>527</v>
      </c>
      <c r="C17" s="25">
        <v>2113446.2205695501</v>
      </c>
      <c r="D17" s="25">
        <v>711624.24351835297</v>
      </c>
      <c r="E17" s="25">
        <v>0</v>
      </c>
      <c r="F17" s="25">
        <v>0</v>
      </c>
      <c r="G17" s="25">
        <v>0</v>
      </c>
      <c r="H17" s="25">
        <v>64315</v>
      </c>
      <c r="I17" s="25">
        <v>0</v>
      </c>
      <c r="J17" s="25">
        <v>3088376</v>
      </c>
      <c r="K17" s="25">
        <v>1611635.8910000001</v>
      </c>
      <c r="L17" s="25">
        <v>0</v>
      </c>
      <c r="M17" s="25">
        <v>4903.576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2750942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1383150.4890000001</v>
      </c>
      <c r="Z17" s="25">
        <v>571660.40300000005</v>
      </c>
      <c r="AA17" s="25">
        <v>736122.06900000002</v>
      </c>
      <c r="AB17" s="25">
        <v>60120.377999999997</v>
      </c>
      <c r="AC17" s="25">
        <v>22784.576000000001</v>
      </c>
      <c r="AD17" s="25">
        <v>0</v>
      </c>
      <c r="AE17" s="25">
        <v>0</v>
      </c>
      <c r="AF17" s="25">
        <v>0</v>
      </c>
      <c r="AG17" s="25">
        <v>85934</v>
      </c>
      <c r="AH17" s="25">
        <v>239066</v>
      </c>
      <c r="AI17" s="25">
        <v>14781</v>
      </c>
      <c r="AJ17" s="25">
        <v>0</v>
      </c>
      <c r="AK17" s="25">
        <v>0</v>
      </c>
      <c r="AL17" s="25">
        <v>18218</v>
      </c>
      <c r="AM17" s="25">
        <v>0</v>
      </c>
      <c r="AN17" s="25">
        <v>0</v>
      </c>
      <c r="AO17" s="25">
        <v>7771</v>
      </c>
      <c r="AP17" s="25">
        <v>0</v>
      </c>
      <c r="AQ17" s="25">
        <v>0</v>
      </c>
      <c r="AR17" s="25">
        <v>1316285</v>
      </c>
      <c r="AS17" s="25">
        <v>449268</v>
      </c>
      <c r="AT17" s="25">
        <v>0</v>
      </c>
      <c r="AU17" s="25">
        <v>77850</v>
      </c>
      <c r="AV17" s="25">
        <v>130640</v>
      </c>
      <c r="AW17" s="25">
        <v>18238</v>
      </c>
      <c r="AX17" s="25">
        <v>0</v>
      </c>
      <c r="AY17" s="25">
        <v>0</v>
      </c>
      <c r="AZ17" s="25">
        <v>0</v>
      </c>
      <c r="BA17" s="25">
        <v>73652</v>
      </c>
      <c r="BB17" s="25">
        <v>10513</v>
      </c>
      <c r="BC17" s="25">
        <v>1191263</v>
      </c>
      <c r="BD17" s="25">
        <v>14452</v>
      </c>
      <c r="BE17" s="25">
        <v>0</v>
      </c>
      <c r="BF17" s="25">
        <v>0</v>
      </c>
      <c r="BG17" s="25">
        <v>595</v>
      </c>
      <c r="BH17" s="25">
        <v>6177</v>
      </c>
      <c r="BI17" s="25">
        <v>1898</v>
      </c>
      <c r="BJ17" s="25">
        <v>0</v>
      </c>
      <c r="BK17" s="25">
        <v>0</v>
      </c>
      <c r="BL17" s="25">
        <v>0</v>
      </c>
      <c r="BM17" s="25">
        <v>0</v>
      </c>
      <c r="BN17" s="25">
        <v>783828</v>
      </c>
      <c r="BO17" s="25">
        <v>0</v>
      </c>
      <c r="BP17" s="25">
        <v>1023021</v>
      </c>
      <c r="BQ17" s="25">
        <v>112697</v>
      </c>
      <c r="BR17" s="25">
        <v>334537.90704127698</v>
      </c>
      <c r="BS17" s="25">
        <v>99681</v>
      </c>
      <c r="BT17" s="25">
        <v>159638</v>
      </c>
      <c r="BU17" s="25">
        <v>5549</v>
      </c>
      <c r="BV17" s="25">
        <v>0</v>
      </c>
      <c r="BW17" s="25">
        <v>16432</v>
      </c>
      <c r="BX17" s="25">
        <v>0</v>
      </c>
      <c r="BY17" s="25">
        <v>0</v>
      </c>
      <c r="BZ17" s="25">
        <v>115</v>
      </c>
      <c r="CA17" s="25">
        <v>84</v>
      </c>
      <c r="CB17" s="25">
        <v>18380</v>
      </c>
      <c r="CC17" s="25">
        <v>5190</v>
      </c>
      <c r="CD17" s="25">
        <v>0</v>
      </c>
      <c r="CE17" s="25">
        <v>41</v>
      </c>
      <c r="CF17" s="25">
        <v>0</v>
      </c>
      <c r="CG17" s="25">
        <v>0</v>
      </c>
      <c r="CH17" s="32">
        <v>19334875.753129181</v>
      </c>
      <c r="CI17" s="41">
        <v>0</v>
      </c>
      <c r="CJ17"/>
      <c r="CK17" s="25"/>
    </row>
    <row r="18" spans="1:90" ht="15">
      <c r="A18" s="24" t="s">
        <v>74</v>
      </c>
      <c r="B18" s="440" t="s">
        <v>528</v>
      </c>
      <c r="C18" s="25">
        <v>7043735.4989999998</v>
      </c>
      <c r="D18" s="25">
        <v>5494352.3739999998</v>
      </c>
      <c r="E18" s="25">
        <v>151240.185</v>
      </c>
      <c r="F18" s="25">
        <v>30526.355</v>
      </c>
      <c r="G18" s="25">
        <v>0</v>
      </c>
      <c r="H18" s="25">
        <v>331167</v>
      </c>
      <c r="I18" s="25">
        <v>0</v>
      </c>
      <c r="J18" s="25">
        <v>15902515</v>
      </c>
      <c r="K18" s="25">
        <v>28144690.138</v>
      </c>
      <c r="L18" s="25">
        <v>0</v>
      </c>
      <c r="M18" s="25">
        <v>0</v>
      </c>
      <c r="N18" s="25">
        <v>0</v>
      </c>
      <c r="O18" s="25">
        <v>7550754</v>
      </c>
      <c r="P18" s="25">
        <v>0</v>
      </c>
      <c r="Q18" s="25">
        <v>0</v>
      </c>
      <c r="R18" s="25">
        <v>0</v>
      </c>
      <c r="S18" s="25">
        <v>7717716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1918101.8689999999</v>
      </c>
      <c r="Z18" s="25">
        <v>815719.31200000003</v>
      </c>
      <c r="AA18" s="25">
        <v>1681532.5020000001</v>
      </c>
      <c r="AB18" s="25">
        <v>55439.839999999997</v>
      </c>
      <c r="AC18" s="25">
        <v>0</v>
      </c>
      <c r="AD18" s="25">
        <v>0</v>
      </c>
      <c r="AE18" s="25">
        <v>0</v>
      </c>
      <c r="AF18" s="25">
        <v>0</v>
      </c>
      <c r="AG18" s="25">
        <v>516245</v>
      </c>
      <c r="AH18" s="25">
        <v>946324</v>
      </c>
      <c r="AI18" s="25">
        <v>113283</v>
      </c>
      <c r="AJ18" s="25">
        <v>0</v>
      </c>
      <c r="AK18" s="25">
        <v>102</v>
      </c>
      <c r="AL18" s="25">
        <v>10128963</v>
      </c>
      <c r="AM18" s="25">
        <v>0</v>
      </c>
      <c r="AN18" s="25">
        <v>109329</v>
      </c>
      <c r="AO18" s="25">
        <v>175253</v>
      </c>
      <c r="AP18" s="25">
        <v>0</v>
      </c>
      <c r="AQ18" s="25">
        <v>0</v>
      </c>
      <c r="AR18" s="25">
        <v>94368</v>
      </c>
      <c r="AS18" s="25">
        <v>2685969</v>
      </c>
      <c r="AT18" s="25">
        <v>0</v>
      </c>
      <c r="AU18" s="25">
        <v>831329</v>
      </c>
      <c r="AV18" s="25">
        <v>4518653</v>
      </c>
      <c r="AW18" s="25">
        <v>630809</v>
      </c>
      <c r="AX18" s="25">
        <v>16308</v>
      </c>
      <c r="AY18" s="25">
        <v>1691</v>
      </c>
      <c r="AZ18" s="25">
        <v>0</v>
      </c>
      <c r="BA18" s="25">
        <v>0</v>
      </c>
      <c r="BB18" s="25">
        <v>877893</v>
      </c>
      <c r="BC18" s="25">
        <v>2037214</v>
      </c>
      <c r="BD18" s="25">
        <v>0</v>
      </c>
      <c r="BE18" s="25">
        <v>0</v>
      </c>
      <c r="BF18" s="25">
        <v>0</v>
      </c>
      <c r="BG18" s="25">
        <v>136057</v>
      </c>
      <c r="BH18" s="25">
        <v>452750</v>
      </c>
      <c r="BI18" s="25">
        <v>324691</v>
      </c>
      <c r="BJ18" s="25">
        <v>127684</v>
      </c>
      <c r="BK18" s="25">
        <v>0</v>
      </c>
      <c r="BL18" s="25">
        <v>0</v>
      </c>
      <c r="BM18" s="25">
        <v>0</v>
      </c>
      <c r="BN18" s="25">
        <v>1490680</v>
      </c>
      <c r="BO18" s="25">
        <v>0</v>
      </c>
      <c r="BP18" s="25">
        <v>1278445</v>
      </c>
      <c r="BQ18" s="25">
        <v>109976</v>
      </c>
      <c r="BR18" s="25">
        <v>905533.96900000004</v>
      </c>
      <c r="BS18" s="25">
        <v>569991</v>
      </c>
      <c r="BT18" s="25">
        <v>92411</v>
      </c>
      <c r="BU18" s="25">
        <v>439999</v>
      </c>
      <c r="BV18" s="25">
        <v>43433</v>
      </c>
      <c r="BW18" s="25">
        <v>60174</v>
      </c>
      <c r="BX18" s="25">
        <v>0</v>
      </c>
      <c r="BY18" s="25">
        <v>21110</v>
      </c>
      <c r="BZ18" s="25">
        <v>11410</v>
      </c>
      <c r="CA18" s="25">
        <v>76206</v>
      </c>
      <c r="CB18" s="25">
        <v>0</v>
      </c>
      <c r="CC18" s="25">
        <v>2900</v>
      </c>
      <c r="CD18" s="25">
        <v>0</v>
      </c>
      <c r="CE18" s="25">
        <v>0</v>
      </c>
      <c r="CF18" s="25">
        <v>0</v>
      </c>
      <c r="CG18" s="25">
        <v>0</v>
      </c>
      <c r="CH18" s="32">
        <v>106664674.043</v>
      </c>
      <c r="CI18" s="41">
        <v>0</v>
      </c>
      <c r="CJ18"/>
      <c r="CK18" s="25"/>
    </row>
    <row r="19" spans="1:90" ht="15">
      <c r="A19" s="24" t="s">
        <v>74</v>
      </c>
      <c r="B19" s="440" t="s">
        <v>529</v>
      </c>
      <c r="C19" s="25">
        <v>559678.06400000001</v>
      </c>
      <c r="D19" s="25">
        <v>0</v>
      </c>
      <c r="E19" s="25">
        <v>7172.5871318544796</v>
      </c>
      <c r="F19" s="25">
        <v>2434.0079990047602</v>
      </c>
      <c r="G19" s="25">
        <v>0</v>
      </c>
      <c r="H19" s="25">
        <v>23405</v>
      </c>
      <c r="I19" s="25">
        <v>0</v>
      </c>
      <c r="J19" s="25">
        <v>1123867</v>
      </c>
      <c r="K19" s="25">
        <v>2171540.3689999999</v>
      </c>
      <c r="L19" s="25">
        <v>9940.7839999999997</v>
      </c>
      <c r="M19" s="25">
        <v>45015.803</v>
      </c>
      <c r="N19" s="25">
        <v>0</v>
      </c>
      <c r="O19" s="25">
        <v>319474</v>
      </c>
      <c r="P19" s="25">
        <v>0</v>
      </c>
      <c r="Q19" s="25">
        <v>0</v>
      </c>
      <c r="R19" s="25">
        <v>0</v>
      </c>
      <c r="S19" s="25">
        <v>3437311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1476724.037</v>
      </c>
      <c r="Z19" s="25">
        <v>181713.27900000001</v>
      </c>
      <c r="AA19" s="25">
        <v>782029.94900000002</v>
      </c>
      <c r="AB19" s="25">
        <v>86833.664000000004</v>
      </c>
      <c r="AC19" s="25">
        <v>0</v>
      </c>
      <c r="AD19" s="25">
        <v>0</v>
      </c>
      <c r="AE19" s="25">
        <v>0</v>
      </c>
      <c r="AF19" s="25">
        <v>0</v>
      </c>
      <c r="AG19" s="25">
        <v>93561</v>
      </c>
      <c r="AH19" s="25">
        <v>213655</v>
      </c>
      <c r="AI19" s="25">
        <v>19363</v>
      </c>
      <c r="AJ19" s="25">
        <v>96839</v>
      </c>
      <c r="AK19" s="25">
        <v>10</v>
      </c>
      <c r="AL19" s="25">
        <v>447422</v>
      </c>
      <c r="AM19" s="25">
        <v>0</v>
      </c>
      <c r="AN19" s="25">
        <v>14535</v>
      </c>
      <c r="AO19" s="25">
        <v>3275</v>
      </c>
      <c r="AP19" s="25">
        <v>0</v>
      </c>
      <c r="AQ19" s="25">
        <v>0</v>
      </c>
      <c r="AR19" s="25">
        <v>408103</v>
      </c>
      <c r="AS19" s="25">
        <v>1156601</v>
      </c>
      <c r="AT19" s="25">
        <v>696</v>
      </c>
      <c r="AU19" s="25">
        <v>96586</v>
      </c>
      <c r="AV19" s="25">
        <v>308565</v>
      </c>
      <c r="AW19" s="25">
        <v>43076</v>
      </c>
      <c r="AX19" s="25">
        <v>853</v>
      </c>
      <c r="AY19" s="25">
        <v>187</v>
      </c>
      <c r="AZ19" s="25">
        <v>0</v>
      </c>
      <c r="BA19" s="25">
        <v>127159</v>
      </c>
      <c r="BB19" s="25">
        <v>72399</v>
      </c>
      <c r="BC19" s="25">
        <v>290815</v>
      </c>
      <c r="BD19" s="25">
        <v>33361</v>
      </c>
      <c r="BE19" s="25">
        <v>0</v>
      </c>
      <c r="BF19" s="25">
        <v>0</v>
      </c>
      <c r="BG19" s="25">
        <v>36543</v>
      </c>
      <c r="BH19" s="25">
        <v>184281</v>
      </c>
      <c r="BI19" s="25">
        <v>137252</v>
      </c>
      <c r="BJ19" s="25">
        <v>135327</v>
      </c>
      <c r="BK19" s="25">
        <v>0</v>
      </c>
      <c r="BL19" s="25">
        <v>0</v>
      </c>
      <c r="BM19" s="25">
        <v>0</v>
      </c>
      <c r="BN19" s="25">
        <v>107198</v>
      </c>
      <c r="BO19" s="25">
        <v>0</v>
      </c>
      <c r="BP19" s="25">
        <v>337634</v>
      </c>
      <c r="BQ19" s="25">
        <v>76789</v>
      </c>
      <c r="BR19" s="25">
        <v>0</v>
      </c>
      <c r="BS19" s="25">
        <v>254697</v>
      </c>
      <c r="BT19" s="25">
        <v>72475</v>
      </c>
      <c r="BU19" s="25">
        <v>173821</v>
      </c>
      <c r="BV19" s="25">
        <v>825133</v>
      </c>
      <c r="BW19" s="25">
        <v>22944</v>
      </c>
      <c r="BX19" s="25">
        <v>40002</v>
      </c>
      <c r="BY19" s="25">
        <v>11239</v>
      </c>
      <c r="BZ19" s="25">
        <v>4598</v>
      </c>
      <c r="CA19" s="25">
        <v>34684</v>
      </c>
      <c r="CB19" s="25">
        <v>77129</v>
      </c>
      <c r="CC19" s="25">
        <v>0</v>
      </c>
      <c r="CD19" s="25">
        <v>547</v>
      </c>
      <c r="CE19" s="25">
        <v>4930</v>
      </c>
      <c r="CF19" s="25">
        <v>0</v>
      </c>
      <c r="CG19" s="25">
        <v>0</v>
      </c>
      <c r="CH19" s="32">
        <v>16191423.544130858</v>
      </c>
      <c r="CI19" s="41">
        <v>0</v>
      </c>
      <c r="CJ19"/>
      <c r="CK19" s="25"/>
    </row>
    <row r="20" spans="1:90" ht="15">
      <c r="A20" s="24" t="s">
        <v>74</v>
      </c>
      <c r="B20" s="440" t="s">
        <v>532</v>
      </c>
      <c r="C20" s="25">
        <v>34373209.180435397</v>
      </c>
      <c r="D20" s="25">
        <v>24534635.2339825</v>
      </c>
      <c r="E20" s="25">
        <v>0</v>
      </c>
      <c r="F20" s="25">
        <v>0</v>
      </c>
      <c r="G20" s="25">
        <v>0</v>
      </c>
      <c r="H20" s="25">
        <v>883060</v>
      </c>
      <c r="I20" s="25"/>
      <c r="J20" s="25">
        <v>42404177</v>
      </c>
      <c r="K20" s="25">
        <v>15394261.132999999</v>
      </c>
      <c r="L20" s="25">
        <v>0</v>
      </c>
      <c r="M20" s="25">
        <v>0</v>
      </c>
      <c r="N20" s="25">
        <v>0</v>
      </c>
      <c r="O20" s="25">
        <v>1110010</v>
      </c>
      <c r="P20" s="25">
        <v>0</v>
      </c>
      <c r="Q20" s="25">
        <v>0</v>
      </c>
      <c r="R20" s="25">
        <v>0</v>
      </c>
      <c r="S20" s="25">
        <v>15770550</v>
      </c>
      <c r="T20" s="25">
        <v>27352</v>
      </c>
      <c r="U20" s="25">
        <v>32515</v>
      </c>
      <c r="V20" s="25">
        <v>6562</v>
      </c>
      <c r="W20" s="25">
        <v>241654</v>
      </c>
      <c r="X20" s="25">
        <v>0</v>
      </c>
      <c r="Y20" s="25">
        <v>6949977.1100000003</v>
      </c>
      <c r="Z20" s="25">
        <v>1149256.7649999999</v>
      </c>
      <c r="AA20" s="25">
        <v>4918239.6900000004</v>
      </c>
      <c r="AB20" s="25">
        <v>307787.44799999997</v>
      </c>
      <c r="AC20" s="25">
        <v>0</v>
      </c>
      <c r="AD20" s="25">
        <v>0</v>
      </c>
      <c r="AE20" s="25">
        <v>0</v>
      </c>
      <c r="AF20" s="25">
        <v>0</v>
      </c>
      <c r="AG20" s="25">
        <v>19468</v>
      </c>
      <c r="AH20" s="25">
        <v>1255158</v>
      </c>
      <c r="AI20" s="25">
        <v>0</v>
      </c>
      <c r="AJ20" s="25">
        <v>0</v>
      </c>
      <c r="AK20" s="25">
        <v>0</v>
      </c>
      <c r="AL20" s="25">
        <v>16511056</v>
      </c>
      <c r="AM20" s="25">
        <v>0</v>
      </c>
      <c r="AN20" s="25">
        <v>344708</v>
      </c>
      <c r="AO20" s="25">
        <v>153190</v>
      </c>
      <c r="AP20" s="25">
        <v>0</v>
      </c>
      <c r="AQ20" s="25">
        <v>0</v>
      </c>
      <c r="AR20" s="25">
        <v>2521669</v>
      </c>
      <c r="AS20" s="25">
        <v>2779341</v>
      </c>
      <c r="AT20" s="25">
        <v>0</v>
      </c>
      <c r="AU20" s="25">
        <v>1209536</v>
      </c>
      <c r="AV20" s="25">
        <v>5333014</v>
      </c>
      <c r="AW20" s="25">
        <v>744495</v>
      </c>
      <c r="AX20" s="25">
        <v>0</v>
      </c>
      <c r="AY20" s="25">
        <v>0</v>
      </c>
      <c r="AZ20" s="25">
        <v>0</v>
      </c>
      <c r="BA20" s="25">
        <v>1142169</v>
      </c>
      <c r="BB20" s="25">
        <v>1891828</v>
      </c>
      <c r="BC20" s="25">
        <v>6426543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569945</v>
      </c>
      <c r="BQ20" s="25">
        <v>1574830</v>
      </c>
      <c r="BR20" s="25">
        <v>2743729.8810948199</v>
      </c>
      <c r="BS20" s="25">
        <v>2550440</v>
      </c>
      <c r="BT20" s="25">
        <v>289288</v>
      </c>
      <c r="BU20" s="25">
        <v>45130</v>
      </c>
      <c r="BV20" s="25">
        <v>47702</v>
      </c>
      <c r="BW20" s="25">
        <v>16000</v>
      </c>
      <c r="BX20" s="25">
        <v>44814</v>
      </c>
      <c r="BY20" s="25">
        <v>20981</v>
      </c>
      <c r="BZ20" s="25">
        <v>0</v>
      </c>
      <c r="CA20" s="25">
        <v>53508</v>
      </c>
      <c r="CB20" s="25">
        <v>274046</v>
      </c>
      <c r="CC20" s="25">
        <v>20562</v>
      </c>
      <c r="CD20" s="25">
        <v>2223</v>
      </c>
      <c r="CE20" s="25">
        <v>7835</v>
      </c>
      <c r="CF20" s="25">
        <v>0</v>
      </c>
      <c r="CG20" s="25">
        <v>1639</v>
      </c>
      <c r="CH20" s="32">
        <v>196698094.4415127</v>
      </c>
      <c r="CI20" s="41">
        <v>0</v>
      </c>
      <c r="CJ20"/>
      <c r="CK20" s="25"/>
    </row>
    <row r="21" spans="1:90" ht="15">
      <c r="A21" s="339"/>
      <c r="B21" s="344" t="s">
        <v>530</v>
      </c>
      <c r="C21" s="32">
        <v>53128334.174004942</v>
      </c>
      <c r="D21" s="32">
        <v>32266346.286500853</v>
      </c>
      <c r="E21" s="32">
        <v>159217.4337457568</v>
      </c>
      <c r="F21" s="32">
        <v>33385.357762461725</v>
      </c>
      <c r="G21" s="32">
        <v>0</v>
      </c>
      <c r="H21" s="32">
        <v>1306994</v>
      </c>
      <c r="I21" s="32">
        <v>0</v>
      </c>
      <c r="J21" s="32">
        <v>62761278</v>
      </c>
      <c r="K21" s="32">
        <v>47924557.206999995</v>
      </c>
      <c r="L21" s="32">
        <v>9940.7839999999997</v>
      </c>
      <c r="M21" s="32">
        <v>49919.379000000001</v>
      </c>
      <c r="N21" s="32">
        <v>0</v>
      </c>
      <c r="O21" s="32">
        <v>8980238</v>
      </c>
      <c r="P21" s="32">
        <v>0</v>
      </c>
      <c r="Q21" s="32">
        <v>0</v>
      </c>
      <c r="R21" s="32">
        <v>0</v>
      </c>
      <c r="S21" s="32">
        <v>30419451</v>
      </c>
      <c r="T21" s="32">
        <v>37107</v>
      </c>
      <c r="U21" s="32">
        <v>44112</v>
      </c>
      <c r="V21" s="32">
        <v>8903</v>
      </c>
      <c r="W21" s="32">
        <v>327844</v>
      </c>
      <c r="X21" s="32">
        <v>0</v>
      </c>
      <c r="Y21" s="32">
        <v>12219044.048999999</v>
      </c>
      <c r="Z21" s="32">
        <v>2754219.1500000004</v>
      </c>
      <c r="AA21" s="32">
        <v>8271512.9710000008</v>
      </c>
      <c r="AB21" s="32">
        <v>520534.25699999998</v>
      </c>
      <c r="AC21" s="32">
        <v>22784.576000000001</v>
      </c>
      <c r="AD21" s="32">
        <v>0</v>
      </c>
      <c r="AE21" s="32">
        <v>0</v>
      </c>
      <c r="AF21" s="32">
        <v>0</v>
      </c>
      <c r="AG21" s="32">
        <v>770421</v>
      </c>
      <c r="AH21" s="32">
        <v>2723585</v>
      </c>
      <c r="AI21" s="32">
        <v>147651</v>
      </c>
      <c r="AJ21" s="32">
        <v>96839</v>
      </c>
      <c r="AK21" s="32">
        <v>113</v>
      </c>
      <c r="AL21" s="32">
        <v>27485141</v>
      </c>
      <c r="AM21" s="32">
        <v>0</v>
      </c>
      <c r="AN21" s="32">
        <v>468572</v>
      </c>
      <c r="AO21" s="32">
        <v>346287</v>
      </c>
      <c r="AP21" s="32">
        <v>0</v>
      </c>
      <c r="AQ21" s="32">
        <v>0</v>
      </c>
      <c r="AR21" s="32">
        <v>4624403</v>
      </c>
      <c r="AS21" s="32">
        <v>7973770</v>
      </c>
      <c r="AT21" s="32">
        <v>726</v>
      </c>
      <c r="AU21" s="32">
        <v>2305279</v>
      </c>
      <c r="AV21" s="32">
        <v>10356158</v>
      </c>
      <c r="AW21" s="32">
        <v>1445731</v>
      </c>
      <c r="AX21" s="32">
        <v>17211</v>
      </c>
      <c r="AY21" s="32">
        <v>1889</v>
      </c>
      <c r="AZ21" s="32">
        <v>0</v>
      </c>
      <c r="BA21" s="32">
        <v>3533212</v>
      </c>
      <c r="BB21" s="32">
        <v>2852717</v>
      </c>
      <c r="BC21" s="32">
        <v>10185095</v>
      </c>
      <c r="BD21" s="32">
        <v>47813</v>
      </c>
      <c r="BE21" s="32">
        <v>0</v>
      </c>
      <c r="BF21" s="32">
        <v>0</v>
      </c>
      <c r="BG21" s="32">
        <v>179900</v>
      </c>
      <c r="BH21" s="32">
        <v>645432</v>
      </c>
      <c r="BI21" s="32">
        <v>464854</v>
      </c>
      <c r="BJ21" s="32">
        <v>269309</v>
      </c>
      <c r="BK21" s="32">
        <v>0</v>
      </c>
      <c r="BL21" s="32">
        <v>0</v>
      </c>
      <c r="BM21" s="32">
        <v>0</v>
      </c>
      <c r="BN21" s="32">
        <v>2678553</v>
      </c>
      <c r="BO21" s="32">
        <v>0</v>
      </c>
      <c r="BP21" s="32">
        <v>3476716</v>
      </c>
      <c r="BQ21" s="32">
        <v>2334604</v>
      </c>
      <c r="BR21" s="32">
        <v>4315430.4061360974</v>
      </c>
      <c r="BS21" s="32">
        <v>3483162</v>
      </c>
      <c r="BT21" s="32">
        <v>1301690</v>
      </c>
      <c r="BU21" s="32">
        <v>794699</v>
      </c>
      <c r="BV21" s="32">
        <v>932201</v>
      </c>
      <c r="BW21" s="32">
        <v>984622</v>
      </c>
      <c r="BX21" s="32">
        <v>279507</v>
      </c>
      <c r="BY21" s="32">
        <v>53386</v>
      </c>
      <c r="BZ21" s="32">
        <v>16257</v>
      </c>
      <c r="CA21" s="32">
        <v>164666</v>
      </c>
      <c r="CB21" s="32">
        <v>535604</v>
      </c>
      <c r="CC21" s="32">
        <v>32313</v>
      </c>
      <c r="CD21" s="32">
        <v>2779</v>
      </c>
      <c r="CE21" s="32">
        <v>12806</v>
      </c>
      <c r="CF21" s="32">
        <v>0</v>
      </c>
      <c r="CG21" s="32">
        <v>1639</v>
      </c>
      <c r="CH21" s="32">
        <v>359588465.0311501</v>
      </c>
      <c r="CI21" s="41">
        <v>0</v>
      </c>
      <c r="CJ21"/>
      <c r="CK21" s="32"/>
    </row>
    <row r="22" spans="1:90" ht="15">
      <c r="A22" s="338"/>
      <c r="B22" s="344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41">
        <v>0</v>
      </c>
      <c r="CJ22"/>
      <c r="CK22" s="32"/>
    </row>
    <row r="23" spans="1:90" ht="15">
      <c r="A23" s="444" t="s">
        <v>533</v>
      </c>
      <c r="B23" s="344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41">
        <v>0</v>
      </c>
      <c r="CJ23"/>
      <c r="CK23" s="32"/>
    </row>
    <row r="24" spans="1:90" ht="15">
      <c r="A24" s="24" t="s">
        <v>74</v>
      </c>
      <c r="B24" s="441" t="s">
        <v>534</v>
      </c>
      <c r="C24" s="25">
        <v>68889459.200622395</v>
      </c>
      <c r="D24" s="25">
        <v>37742522.511157304</v>
      </c>
      <c r="E24" s="25">
        <v>1511845.672</v>
      </c>
      <c r="F24" s="25">
        <v>268187.89600000001</v>
      </c>
      <c r="G24" s="25">
        <v>0</v>
      </c>
      <c r="H24" s="25">
        <v>1659322</v>
      </c>
      <c r="I24" s="25"/>
      <c r="J24" s="25">
        <v>79680031</v>
      </c>
      <c r="K24" s="25">
        <v>39075045.357000001</v>
      </c>
      <c r="L24" s="25">
        <v>294987.52799999999</v>
      </c>
      <c r="M24" s="25">
        <v>294410.82299999997</v>
      </c>
      <c r="N24" s="25">
        <v>0</v>
      </c>
      <c r="O24" s="25">
        <v>3168427</v>
      </c>
      <c r="P24" s="25">
        <v>97532</v>
      </c>
      <c r="Q24" s="25">
        <v>769729</v>
      </c>
      <c r="R24" s="25">
        <v>0</v>
      </c>
      <c r="S24" s="25">
        <v>20139557</v>
      </c>
      <c r="T24" s="25">
        <v>304401</v>
      </c>
      <c r="U24" s="25">
        <v>162536</v>
      </c>
      <c r="V24" s="25">
        <v>10907</v>
      </c>
      <c r="W24" s="25">
        <v>0</v>
      </c>
      <c r="X24" s="25">
        <v>0</v>
      </c>
      <c r="Y24" s="25">
        <v>6779499.1399999997</v>
      </c>
      <c r="Z24" s="25">
        <v>2888001.9080000003</v>
      </c>
      <c r="AA24" s="25">
        <v>5892793.5370000005</v>
      </c>
      <c r="AB24" s="25">
        <v>195324.99400000001</v>
      </c>
      <c r="AC24" s="25">
        <v>0</v>
      </c>
      <c r="AD24" s="25">
        <v>0</v>
      </c>
      <c r="AE24" s="25">
        <v>0</v>
      </c>
      <c r="AF24" s="25">
        <v>0</v>
      </c>
      <c r="AG24" s="25">
        <v>1574053</v>
      </c>
      <c r="AH24" s="25">
        <v>14342251</v>
      </c>
      <c r="AI24" s="25">
        <v>349842</v>
      </c>
      <c r="AJ24" s="25">
        <v>0</v>
      </c>
      <c r="AK24" s="25">
        <v>1906</v>
      </c>
      <c r="AL24" s="25">
        <v>6133815</v>
      </c>
      <c r="AM24" s="25">
        <v>0</v>
      </c>
      <c r="AN24" s="25">
        <v>0</v>
      </c>
      <c r="AO24" s="25">
        <v>262085</v>
      </c>
      <c r="AP24" s="25">
        <v>0</v>
      </c>
      <c r="AQ24" s="25">
        <v>60889</v>
      </c>
      <c r="AR24" s="25">
        <v>11463593</v>
      </c>
      <c r="AS24" s="25">
        <v>7896001</v>
      </c>
      <c r="AT24" s="25">
        <v>41237</v>
      </c>
      <c r="AU24" s="25">
        <v>351805</v>
      </c>
      <c r="AV24" s="25">
        <v>2980873</v>
      </c>
      <c r="AW24" s="25">
        <v>416134</v>
      </c>
      <c r="AX24" s="25">
        <v>169279</v>
      </c>
      <c r="AY24" s="25">
        <v>15416</v>
      </c>
      <c r="AZ24" s="25">
        <v>0</v>
      </c>
      <c r="BA24" s="25">
        <v>573</v>
      </c>
      <c r="BB24" s="25">
        <v>385327</v>
      </c>
      <c r="BC24" s="25">
        <v>4551385</v>
      </c>
      <c r="BD24" s="25">
        <v>0</v>
      </c>
      <c r="BE24" s="25">
        <v>125800</v>
      </c>
      <c r="BF24" s="25">
        <v>0</v>
      </c>
      <c r="BG24" s="25">
        <v>329058</v>
      </c>
      <c r="BH24" s="25">
        <v>1466639</v>
      </c>
      <c r="BI24" s="25">
        <v>498062</v>
      </c>
      <c r="BJ24" s="25">
        <v>210013</v>
      </c>
      <c r="BK24" s="25">
        <v>0</v>
      </c>
      <c r="BL24" s="25">
        <v>5555</v>
      </c>
      <c r="BM24" s="25">
        <v>48960</v>
      </c>
      <c r="BN24" s="25">
        <v>6351812</v>
      </c>
      <c r="BO24" s="25">
        <v>130776</v>
      </c>
      <c r="BP24" s="25">
        <v>5777116</v>
      </c>
      <c r="BQ24" s="25">
        <v>4181795</v>
      </c>
      <c r="BR24" s="25">
        <v>8434295.3020897694</v>
      </c>
      <c r="BS24" s="25">
        <v>1170404</v>
      </c>
      <c r="BT24" s="25">
        <v>339201</v>
      </c>
      <c r="BU24" s="25">
        <v>67529</v>
      </c>
      <c r="BV24" s="25">
        <v>0</v>
      </c>
      <c r="BW24" s="25">
        <v>543451</v>
      </c>
      <c r="BX24" s="25">
        <v>743770</v>
      </c>
      <c r="BY24" s="25">
        <v>331830</v>
      </c>
      <c r="BZ24" s="25">
        <v>23623</v>
      </c>
      <c r="CA24" s="25">
        <v>150759</v>
      </c>
      <c r="CB24" s="25">
        <v>649990</v>
      </c>
      <c r="CC24" s="25">
        <v>59925</v>
      </c>
      <c r="CD24" s="25">
        <v>6911</v>
      </c>
      <c r="CE24" s="25">
        <v>10823</v>
      </c>
      <c r="CF24" s="25">
        <v>0</v>
      </c>
      <c r="CG24" s="25">
        <v>0</v>
      </c>
      <c r="CH24" s="32">
        <v>352479081.86886942</v>
      </c>
      <c r="CI24" s="41">
        <v>0</v>
      </c>
      <c r="CJ24"/>
      <c r="CK24" s="25"/>
    </row>
    <row r="25" spans="1:90" ht="15">
      <c r="A25" s="24" t="s">
        <v>74</v>
      </c>
      <c r="B25" s="441" t="s">
        <v>535</v>
      </c>
      <c r="C25" s="25">
        <v>539958.89550883195</v>
      </c>
      <c r="D25" s="25">
        <v>1032759.5130911201</v>
      </c>
      <c r="E25" s="25">
        <v>5232.0360000000001</v>
      </c>
      <c r="F25" s="25">
        <v>996.57799999999997</v>
      </c>
      <c r="G25" s="25">
        <v>0</v>
      </c>
      <c r="H25" s="25">
        <v>34748</v>
      </c>
      <c r="I25" s="25">
        <v>0</v>
      </c>
      <c r="J25" s="25">
        <v>1668563</v>
      </c>
      <c r="K25" s="25">
        <v>210563.86499999999</v>
      </c>
      <c r="L25" s="25">
        <v>0</v>
      </c>
      <c r="M25" s="25">
        <v>0</v>
      </c>
      <c r="N25" s="25">
        <v>0</v>
      </c>
      <c r="O25" s="25">
        <v>636988</v>
      </c>
      <c r="P25" s="25">
        <v>0</v>
      </c>
      <c r="Q25" s="25">
        <v>0</v>
      </c>
      <c r="R25" s="25">
        <v>0</v>
      </c>
      <c r="S25" s="25">
        <v>1588380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410403.52299999999</v>
      </c>
      <c r="Z25" s="25">
        <v>44593.520000000004</v>
      </c>
      <c r="AA25" s="25">
        <v>136646.40700000001</v>
      </c>
      <c r="AB25" s="25">
        <v>25942.618999999999</v>
      </c>
      <c r="AC25" s="25">
        <v>0</v>
      </c>
      <c r="AD25" s="25">
        <v>0</v>
      </c>
      <c r="AE25" s="25">
        <v>0</v>
      </c>
      <c r="AF25" s="25">
        <v>0</v>
      </c>
      <c r="AG25" s="25">
        <v>18401</v>
      </c>
      <c r="AH25" s="25">
        <v>107352</v>
      </c>
      <c r="AI25" s="25">
        <v>8005</v>
      </c>
      <c r="AJ25" s="25">
        <v>20175</v>
      </c>
      <c r="AK25" s="25">
        <v>6</v>
      </c>
      <c r="AL25" s="25">
        <v>1415248</v>
      </c>
      <c r="AM25" s="25">
        <v>0</v>
      </c>
      <c r="AN25" s="25">
        <v>7275</v>
      </c>
      <c r="AO25" s="25">
        <v>9829</v>
      </c>
      <c r="AP25" s="25">
        <v>0</v>
      </c>
      <c r="AQ25" s="25">
        <v>0</v>
      </c>
      <c r="AR25" s="25">
        <v>495651</v>
      </c>
      <c r="AS25" s="25">
        <v>838215</v>
      </c>
      <c r="AT25" s="25">
        <v>421</v>
      </c>
      <c r="AU25" s="25">
        <v>97845</v>
      </c>
      <c r="AV25" s="25">
        <v>600705</v>
      </c>
      <c r="AW25" s="25">
        <v>83858</v>
      </c>
      <c r="AX25" s="25">
        <v>2669</v>
      </c>
      <c r="AY25" s="25">
        <v>95</v>
      </c>
      <c r="AZ25" s="25">
        <v>0</v>
      </c>
      <c r="BA25" s="25">
        <v>27970</v>
      </c>
      <c r="BB25" s="25">
        <v>257581</v>
      </c>
      <c r="BC25" s="25">
        <v>457586</v>
      </c>
      <c r="BD25" s="25">
        <v>0</v>
      </c>
      <c r="BE25" s="25">
        <v>0</v>
      </c>
      <c r="BF25" s="25">
        <v>0</v>
      </c>
      <c r="BG25" s="25">
        <v>7484</v>
      </c>
      <c r="BH25" s="25">
        <v>56021</v>
      </c>
      <c r="BI25" s="25">
        <v>31466</v>
      </c>
      <c r="BJ25" s="25">
        <v>35973</v>
      </c>
      <c r="BK25" s="25">
        <v>0</v>
      </c>
      <c r="BL25" s="25">
        <v>0</v>
      </c>
      <c r="BM25" s="25">
        <v>0</v>
      </c>
      <c r="BN25" s="25">
        <v>658487</v>
      </c>
      <c r="BO25" s="25">
        <v>0</v>
      </c>
      <c r="BP25" s="25">
        <v>843652</v>
      </c>
      <c r="BQ25" s="25">
        <v>114382</v>
      </c>
      <c r="BR25" s="25">
        <v>69200.828384760098</v>
      </c>
      <c r="BS25" s="25">
        <v>62014</v>
      </c>
      <c r="BT25" s="25">
        <v>37603</v>
      </c>
      <c r="BU25" s="25">
        <v>45333</v>
      </c>
      <c r="BV25" s="25">
        <v>112</v>
      </c>
      <c r="BW25" s="25">
        <v>51122</v>
      </c>
      <c r="BX25" s="25">
        <v>21534</v>
      </c>
      <c r="BY25" s="25">
        <v>620</v>
      </c>
      <c r="BZ25" s="25">
        <v>883</v>
      </c>
      <c r="CA25" s="25">
        <v>7338</v>
      </c>
      <c r="CB25" s="25">
        <v>22020</v>
      </c>
      <c r="CC25" s="25">
        <v>0</v>
      </c>
      <c r="CD25" s="25">
        <v>10242</v>
      </c>
      <c r="CE25" s="25">
        <v>4324</v>
      </c>
      <c r="CF25" s="25">
        <v>0</v>
      </c>
      <c r="CG25" s="25">
        <v>0</v>
      </c>
      <c r="CH25" s="32">
        <v>12864473.784984712</v>
      </c>
      <c r="CI25" s="42">
        <v>0</v>
      </c>
      <c r="CJ25"/>
      <c r="CK25" s="25"/>
    </row>
    <row r="26" spans="1:90" ht="15">
      <c r="A26"/>
      <c r="B26" s="344" t="s">
        <v>530</v>
      </c>
      <c r="C26" s="32">
        <v>69429418.09613122</v>
      </c>
      <c r="D26" s="32">
        <v>38775282.024248421</v>
      </c>
      <c r="E26" s="32">
        <v>1517077.7080000001</v>
      </c>
      <c r="F26" s="32">
        <v>269184.47399999999</v>
      </c>
      <c r="G26" s="32">
        <v>0</v>
      </c>
      <c r="H26" s="32">
        <v>1694070</v>
      </c>
      <c r="I26" s="32">
        <v>0</v>
      </c>
      <c r="J26" s="32">
        <v>81348594</v>
      </c>
      <c r="K26" s="32">
        <v>39285609.222000003</v>
      </c>
      <c r="L26" s="32">
        <v>294987.52799999999</v>
      </c>
      <c r="M26" s="32">
        <v>294410.82299999997</v>
      </c>
      <c r="N26" s="32">
        <v>0</v>
      </c>
      <c r="O26" s="32">
        <v>3805415</v>
      </c>
      <c r="P26" s="32">
        <v>97532</v>
      </c>
      <c r="Q26" s="32">
        <v>769729</v>
      </c>
      <c r="R26" s="32">
        <v>0</v>
      </c>
      <c r="S26" s="32">
        <v>21727937</v>
      </c>
      <c r="T26" s="32">
        <v>304401</v>
      </c>
      <c r="U26" s="32">
        <v>162536</v>
      </c>
      <c r="V26" s="32">
        <v>10907</v>
      </c>
      <c r="W26" s="32">
        <v>0</v>
      </c>
      <c r="X26" s="32">
        <v>0</v>
      </c>
      <c r="Y26" s="32">
        <v>7189902.6629999997</v>
      </c>
      <c r="Z26" s="32">
        <v>2932595.4280000003</v>
      </c>
      <c r="AA26" s="32">
        <v>6029439.9440000001</v>
      </c>
      <c r="AB26" s="32">
        <v>221267.61300000001</v>
      </c>
      <c r="AC26" s="32">
        <v>0</v>
      </c>
      <c r="AD26" s="32">
        <v>0</v>
      </c>
      <c r="AE26" s="32">
        <v>0</v>
      </c>
      <c r="AF26" s="32">
        <v>0</v>
      </c>
      <c r="AG26" s="32">
        <v>1592454</v>
      </c>
      <c r="AH26" s="32">
        <v>14449603</v>
      </c>
      <c r="AI26" s="32">
        <v>357847</v>
      </c>
      <c r="AJ26" s="32">
        <v>20175</v>
      </c>
      <c r="AK26" s="32">
        <v>1912</v>
      </c>
      <c r="AL26" s="32">
        <v>7549063</v>
      </c>
      <c r="AM26" s="32">
        <v>0</v>
      </c>
      <c r="AN26" s="32">
        <v>7275</v>
      </c>
      <c r="AO26" s="32">
        <v>271914</v>
      </c>
      <c r="AP26" s="32">
        <v>0</v>
      </c>
      <c r="AQ26" s="32">
        <v>60889</v>
      </c>
      <c r="AR26" s="32">
        <v>11959244</v>
      </c>
      <c r="AS26" s="32">
        <v>8734216</v>
      </c>
      <c r="AT26" s="32">
        <v>41658</v>
      </c>
      <c r="AU26" s="32">
        <v>449650</v>
      </c>
      <c r="AV26" s="32">
        <v>3581578</v>
      </c>
      <c r="AW26" s="32">
        <v>499992</v>
      </c>
      <c r="AX26" s="32">
        <v>171948</v>
      </c>
      <c r="AY26" s="32">
        <v>15511</v>
      </c>
      <c r="AZ26" s="32">
        <v>0</v>
      </c>
      <c r="BA26" s="32">
        <v>28543</v>
      </c>
      <c r="BB26" s="32">
        <v>642908</v>
      </c>
      <c r="BC26" s="32">
        <v>5008971</v>
      </c>
      <c r="BD26" s="32">
        <v>0</v>
      </c>
      <c r="BE26" s="32">
        <v>125800</v>
      </c>
      <c r="BF26" s="32">
        <v>0</v>
      </c>
      <c r="BG26" s="32">
        <v>336542</v>
      </c>
      <c r="BH26" s="32">
        <v>1522660</v>
      </c>
      <c r="BI26" s="32">
        <v>529528</v>
      </c>
      <c r="BJ26" s="32">
        <v>245986</v>
      </c>
      <c r="BK26" s="32">
        <v>0</v>
      </c>
      <c r="BL26" s="32">
        <v>5555</v>
      </c>
      <c r="BM26" s="32">
        <v>48960</v>
      </c>
      <c r="BN26" s="32">
        <v>7010299</v>
      </c>
      <c r="BO26" s="32">
        <v>130776</v>
      </c>
      <c r="BP26" s="32">
        <v>6620768</v>
      </c>
      <c r="BQ26" s="32">
        <v>4296177</v>
      </c>
      <c r="BR26" s="32">
        <v>8503496.1304745302</v>
      </c>
      <c r="BS26" s="32">
        <v>1232418</v>
      </c>
      <c r="BT26" s="32">
        <v>376804</v>
      </c>
      <c r="BU26" s="32">
        <v>112862</v>
      </c>
      <c r="BV26" s="32">
        <v>112</v>
      </c>
      <c r="BW26" s="32">
        <v>594573</v>
      </c>
      <c r="BX26" s="32">
        <v>765304</v>
      </c>
      <c r="BY26" s="32">
        <v>332450</v>
      </c>
      <c r="BZ26" s="32">
        <v>24506</v>
      </c>
      <c r="CA26" s="32">
        <v>158097</v>
      </c>
      <c r="CB26" s="32">
        <v>672010</v>
      </c>
      <c r="CC26" s="32">
        <v>59925</v>
      </c>
      <c r="CD26" s="32">
        <v>17153</v>
      </c>
      <c r="CE26" s="32">
        <v>15147</v>
      </c>
      <c r="CF26" s="32">
        <v>0</v>
      </c>
      <c r="CG26" s="32">
        <v>0</v>
      </c>
      <c r="CH26" s="32">
        <v>365343555.65385413</v>
      </c>
      <c r="CI26" s="41">
        <v>0</v>
      </c>
      <c r="CJ26"/>
      <c r="CK26" s="32"/>
    </row>
    <row r="27" spans="1:90" ht="15">
      <c r="A27"/>
      <c r="B27" s="344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41">
        <v>0</v>
      </c>
      <c r="CJ27"/>
      <c r="CK27" s="32"/>
    </row>
    <row r="28" spans="1:90" ht="15">
      <c r="A28" s="445" t="s">
        <v>536</v>
      </c>
      <c r="B28" s="345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41">
        <v>0</v>
      </c>
      <c r="CJ28"/>
      <c r="CK28" s="32"/>
    </row>
    <row r="29" spans="1:90" ht="15">
      <c r="A29" s="24" t="s">
        <v>74</v>
      </c>
      <c r="B29" s="90" t="s">
        <v>537</v>
      </c>
      <c r="C29" s="25">
        <v>2617919.4750000001</v>
      </c>
      <c r="D29" s="25">
        <v>10697499.528000001</v>
      </c>
      <c r="E29" s="25">
        <v>471485.89918890002</v>
      </c>
      <c r="F29" s="25">
        <v>57917.263837799997</v>
      </c>
      <c r="G29" s="25">
        <v>3439695.3659999999</v>
      </c>
      <c r="H29" s="25">
        <v>838773</v>
      </c>
      <c r="I29" s="25">
        <v>317690</v>
      </c>
      <c r="J29" s="25">
        <v>40277561</v>
      </c>
      <c r="K29" s="25">
        <v>17637419.315000001</v>
      </c>
      <c r="L29" s="25">
        <v>8472.02</v>
      </c>
      <c r="M29" s="25">
        <v>53529.883999999998</v>
      </c>
      <c r="N29" s="25">
        <v>558436.23100000003</v>
      </c>
      <c r="O29" s="25">
        <v>6385695</v>
      </c>
      <c r="P29" s="25">
        <v>292725</v>
      </c>
      <c r="Q29" s="25">
        <v>272115</v>
      </c>
      <c r="R29" s="25">
        <v>234680</v>
      </c>
      <c r="S29" s="25">
        <v>2644955</v>
      </c>
      <c r="T29" s="25">
        <v>14409</v>
      </c>
      <c r="U29" s="25">
        <v>17044</v>
      </c>
      <c r="V29" s="25">
        <v>3430</v>
      </c>
      <c r="W29" s="25">
        <v>125996</v>
      </c>
      <c r="X29" s="25">
        <v>930089</v>
      </c>
      <c r="Y29" s="25">
        <v>1248226.4010000001</v>
      </c>
      <c r="Z29" s="25">
        <v>497180.647</v>
      </c>
      <c r="AA29" s="25">
        <v>890821.61600000004</v>
      </c>
      <c r="AB29" s="25">
        <v>465604.15299999999</v>
      </c>
      <c r="AC29" s="25">
        <v>1511598.8910000001</v>
      </c>
      <c r="AD29" s="25">
        <v>14087365.229</v>
      </c>
      <c r="AE29" s="25">
        <v>99435.616999999998</v>
      </c>
      <c r="AF29" s="25">
        <v>71113.510999999999</v>
      </c>
      <c r="AG29" s="25">
        <v>872620</v>
      </c>
      <c r="AH29" s="25">
        <v>1017263</v>
      </c>
      <c r="AI29" s="25">
        <v>113937</v>
      </c>
      <c r="AJ29" s="25">
        <v>2235977</v>
      </c>
      <c r="AK29" s="25">
        <v>498</v>
      </c>
      <c r="AL29" s="25">
        <v>7191232</v>
      </c>
      <c r="AM29" s="25">
        <v>2214603</v>
      </c>
      <c r="AN29" s="25">
        <v>149592</v>
      </c>
      <c r="AO29" s="25">
        <v>90304</v>
      </c>
      <c r="AP29" s="25">
        <v>1665352</v>
      </c>
      <c r="AQ29" s="25">
        <v>3580</v>
      </c>
      <c r="AR29" s="25">
        <v>1678576</v>
      </c>
      <c r="AS29" s="25">
        <v>2086018</v>
      </c>
      <c r="AT29" s="25">
        <v>9028</v>
      </c>
      <c r="AU29" s="25">
        <v>183790</v>
      </c>
      <c r="AV29" s="25">
        <v>1300562</v>
      </c>
      <c r="AW29" s="25">
        <v>181560</v>
      </c>
      <c r="AX29" s="25">
        <v>12565</v>
      </c>
      <c r="AY29" s="25">
        <v>3517</v>
      </c>
      <c r="AZ29" s="25">
        <v>191963</v>
      </c>
      <c r="BA29" s="25">
        <v>8176013</v>
      </c>
      <c r="BB29" s="25">
        <v>2923226</v>
      </c>
      <c r="BC29" s="25">
        <v>2806121</v>
      </c>
      <c r="BD29" s="25">
        <v>99551</v>
      </c>
      <c r="BE29" s="25">
        <v>20385</v>
      </c>
      <c r="BF29" s="25">
        <v>14414</v>
      </c>
      <c r="BG29" s="25">
        <v>1244111</v>
      </c>
      <c r="BH29" s="25">
        <v>2675458</v>
      </c>
      <c r="BI29" s="25">
        <v>2011359</v>
      </c>
      <c r="BJ29" s="25">
        <v>1190981</v>
      </c>
      <c r="BK29" s="25">
        <v>287172</v>
      </c>
      <c r="BL29" s="25">
        <v>18461</v>
      </c>
      <c r="BM29" s="25">
        <v>44681</v>
      </c>
      <c r="BN29" s="25">
        <v>1433660</v>
      </c>
      <c r="BO29" s="25">
        <v>12875</v>
      </c>
      <c r="BP29" s="25">
        <v>424988</v>
      </c>
      <c r="BQ29" s="25">
        <v>333887</v>
      </c>
      <c r="BR29" s="25">
        <v>848937.33799999999</v>
      </c>
      <c r="BS29" s="25">
        <v>4174233</v>
      </c>
      <c r="BT29" s="25">
        <v>380528</v>
      </c>
      <c r="BU29" s="25">
        <v>1587414</v>
      </c>
      <c r="BV29" s="25">
        <v>424593</v>
      </c>
      <c r="BW29" s="25">
        <v>820029</v>
      </c>
      <c r="BX29" s="25">
        <v>83632</v>
      </c>
      <c r="BY29" s="25">
        <v>200777</v>
      </c>
      <c r="BZ29" s="25">
        <v>79889</v>
      </c>
      <c r="CA29" s="25">
        <v>379476</v>
      </c>
      <c r="CB29" s="25">
        <v>89960</v>
      </c>
      <c r="CC29" s="25">
        <v>197395</v>
      </c>
      <c r="CD29" s="25">
        <v>34428</v>
      </c>
      <c r="CE29" s="25">
        <v>18717</v>
      </c>
      <c r="CF29" s="25">
        <v>84873</v>
      </c>
      <c r="CG29" s="25">
        <v>25960</v>
      </c>
      <c r="CH29" s="32">
        <v>161119604.38502669</v>
      </c>
      <c r="CI29" s="41">
        <v>0</v>
      </c>
      <c r="CJ29"/>
      <c r="CK29" s="25"/>
    </row>
    <row r="30" spans="1:90" ht="15">
      <c r="A30" s="37"/>
      <c r="B30" s="346" t="s">
        <v>530</v>
      </c>
      <c r="C30" s="32">
        <v>2617919.4750000001</v>
      </c>
      <c r="D30" s="32">
        <v>10697499.528000001</v>
      </c>
      <c r="E30" s="32">
        <v>471485.89918890002</v>
      </c>
      <c r="F30" s="32">
        <v>57917.263837799997</v>
      </c>
      <c r="G30" s="32">
        <v>3439695.3659999999</v>
      </c>
      <c r="H30" s="32">
        <v>838773</v>
      </c>
      <c r="I30" s="32">
        <v>317690</v>
      </c>
      <c r="J30" s="32">
        <v>40277561</v>
      </c>
      <c r="K30" s="32">
        <v>17637419.315000001</v>
      </c>
      <c r="L30" s="32">
        <v>8472.02</v>
      </c>
      <c r="M30" s="32">
        <v>53529.883999999998</v>
      </c>
      <c r="N30" s="32">
        <v>558436.23100000003</v>
      </c>
      <c r="O30" s="32">
        <v>6385695</v>
      </c>
      <c r="P30" s="32">
        <v>292725</v>
      </c>
      <c r="Q30" s="32">
        <v>272115</v>
      </c>
      <c r="R30" s="32">
        <v>234680</v>
      </c>
      <c r="S30" s="32">
        <v>2644955</v>
      </c>
      <c r="T30" s="32">
        <v>14409</v>
      </c>
      <c r="U30" s="32">
        <v>17044</v>
      </c>
      <c r="V30" s="32">
        <v>3430</v>
      </c>
      <c r="W30" s="32">
        <v>125996</v>
      </c>
      <c r="X30" s="32">
        <v>930089</v>
      </c>
      <c r="Y30" s="32">
        <v>1248226.4010000001</v>
      </c>
      <c r="Z30" s="32">
        <v>497180.647</v>
      </c>
      <c r="AA30" s="32">
        <v>890821.61600000004</v>
      </c>
      <c r="AB30" s="32">
        <v>465604.15299999999</v>
      </c>
      <c r="AC30" s="32">
        <v>1511598.8910000001</v>
      </c>
      <c r="AD30" s="32">
        <v>14087365.229</v>
      </c>
      <c r="AE30" s="32">
        <v>99435.616999999998</v>
      </c>
      <c r="AF30" s="32">
        <v>71113.510999999999</v>
      </c>
      <c r="AG30" s="32">
        <v>872620</v>
      </c>
      <c r="AH30" s="32">
        <v>1017263</v>
      </c>
      <c r="AI30" s="32">
        <v>113937</v>
      </c>
      <c r="AJ30" s="32">
        <v>2235977</v>
      </c>
      <c r="AK30" s="32">
        <v>498</v>
      </c>
      <c r="AL30" s="32">
        <v>7191232</v>
      </c>
      <c r="AM30" s="32">
        <v>2214603</v>
      </c>
      <c r="AN30" s="32">
        <v>149592</v>
      </c>
      <c r="AO30" s="32">
        <v>90304</v>
      </c>
      <c r="AP30" s="32">
        <v>1665352</v>
      </c>
      <c r="AQ30" s="32">
        <v>3580</v>
      </c>
      <c r="AR30" s="32">
        <v>1678576</v>
      </c>
      <c r="AS30" s="32">
        <v>2086018</v>
      </c>
      <c r="AT30" s="32">
        <v>9028</v>
      </c>
      <c r="AU30" s="32">
        <v>183790</v>
      </c>
      <c r="AV30" s="32">
        <v>1300562</v>
      </c>
      <c r="AW30" s="32">
        <v>181560</v>
      </c>
      <c r="AX30" s="32">
        <v>12565</v>
      </c>
      <c r="AY30" s="32">
        <v>3517</v>
      </c>
      <c r="AZ30" s="32">
        <v>191963</v>
      </c>
      <c r="BA30" s="32">
        <v>8176013</v>
      </c>
      <c r="BB30" s="32">
        <v>2923226</v>
      </c>
      <c r="BC30" s="32">
        <v>2806121</v>
      </c>
      <c r="BD30" s="32">
        <v>99551</v>
      </c>
      <c r="BE30" s="32">
        <v>20385</v>
      </c>
      <c r="BF30" s="32">
        <v>14414</v>
      </c>
      <c r="BG30" s="32">
        <v>1244111</v>
      </c>
      <c r="BH30" s="32">
        <v>2675458</v>
      </c>
      <c r="BI30" s="32">
        <v>2011359</v>
      </c>
      <c r="BJ30" s="32">
        <v>1190981</v>
      </c>
      <c r="BK30" s="32">
        <v>287172</v>
      </c>
      <c r="BL30" s="32">
        <v>18461</v>
      </c>
      <c r="BM30" s="32">
        <v>44681</v>
      </c>
      <c r="BN30" s="32">
        <v>1433660</v>
      </c>
      <c r="BO30" s="32">
        <v>12875</v>
      </c>
      <c r="BP30" s="32">
        <v>424988</v>
      </c>
      <c r="BQ30" s="32">
        <v>333887</v>
      </c>
      <c r="BR30" s="32">
        <v>848937.33799999999</v>
      </c>
      <c r="BS30" s="32">
        <v>4174233</v>
      </c>
      <c r="BT30" s="32">
        <v>380528</v>
      </c>
      <c r="BU30" s="32">
        <v>1587414</v>
      </c>
      <c r="BV30" s="32">
        <v>424593</v>
      </c>
      <c r="BW30" s="32">
        <v>820029</v>
      </c>
      <c r="BX30" s="32">
        <v>83632</v>
      </c>
      <c r="BY30" s="32">
        <v>200777</v>
      </c>
      <c r="BZ30" s="32">
        <v>79889</v>
      </c>
      <c r="CA30" s="32">
        <v>379476</v>
      </c>
      <c r="CB30" s="32">
        <v>89960</v>
      </c>
      <c r="CC30" s="32">
        <v>197395</v>
      </c>
      <c r="CD30" s="32">
        <v>34428</v>
      </c>
      <c r="CE30" s="32">
        <v>18717</v>
      </c>
      <c r="CF30" s="32">
        <v>84873</v>
      </c>
      <c r="CG30" s="32">
        <v>25960</v>
      </c>
      <c r="CH30" s="32">
        <v>161119604.38502669</v>
      </c>
      <c r="CI30" s="41">
        <v>0</v>
      </c>
      <c r="CJ30" s="37"/>
      <c r="CK30" s="32"/>
    </row>
    <row r="31" spans="1:90" ht="15">
      <c r="A31"/>
      <c r="B31" s="344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41">
        <v>0</v>
      </c>
      <c r="CJ31"/>
      <c r="CK31" s="32"/>
    </row>
    <row r="32" spans="1:90" ht="15">
      <c r="A32"/>
      <c r="B32" s="337" t="s">
        <v>538</v>
      </c>
      <c r="C32" s="32">
        <v>200537468.51410696</v>
      </c>
      <c r="D32" s="32">
        <v>159893773.99396908</v>
      </c>
      <c r="E32" s="32">
        <v>4399892.5337038767</v>
      </c>
      <c r="F32" s="32">
        <v>973068.42271717859</v>
      </c>
      <c r="G32" s="32">
        <v>3439695.3659999999</v>
      </c>
      <c r="H32" s="32">
        <v>6657476</v>
      </c>
      <c r="I32" s="32">
        <v>317690</v>
      </c>
      <c r="J32" s="32">
        <v>319689327</v>
      </c>
      <c r="K32" s="32">
        <v>241343160.41699997</v>
      </c>
      <c r="L32" s="32">
        <v>780416.03899999987</v>
      </c>
      <c r="M32" s="32">
        <v>1222729.5209999999</v>
      </c>
      <c r="N32" s="32">
        <v>558436.23100000003</v>
      </c>
      <c r="O32" s="32">
        <v>110060486</v>
      </c>
      <c r="P32" s="32">
        <v>1008735</v>
      </c>
      <c r="Q32" s="32">
        <v>2547135</v>
      </c>
      <c r="R32" s="32">
        <v>234680</v>
      </c>
      <c r="S32" s="32">
        <v>105397298</v>
      </c>
      <c r="T32" s="32">
        <v>610209</v>
      </c>
      <c r="U32" s="32">
        <v>525989</v>
      </c>
      <c r="V32" s="32">
        <v>84250</v>
      </c>
      <c r="W32" s="32">
        <v>2700532</v>
      </c>
      <c r="X32" s="32">
        <v>930089</v>
      </c>
      <c r="Y32" s="32">
        <v>46089982.934999995</v>
      </c>
      <c r="Z32" s="32">
        <v>9842434.0500000007</v>
      </c>
      <c r="AA32" s="32">
        <v>29841500.864999998</v>
      </c>
      <c r="AB32" s="32">
        <v>2475551.6289999997</v>
      </c>
      <c r="AC32" s="32">
        <v>1534383.4670000002</v>
      </c>
      <c r="AD32" s="32">
        <v>14087365.229</v>
      </c>
      <c r="AE32" s="32">
        <v>1373479.9100000001</v>
      </c>
      <c r="AF32" s="32">
        <v>371771.10800000001</v>
      </c>
      <c r="AG32" s="32">
        <v>19105129</v>
      </c>
      <c r="AH32" s="32">
        <v>52782131</v>
      </c>
      <c r="AI32" s="32">
        <v>3775164</v>
      </c>
      <c r="AJ32" s="32">
        <v>12767111</v>
      </c>
      <c r="AK32" s="32">
        <v>18434</v>
      </c>
      <c r="AL32" s="32">
        <v>79661894</v>
      </c>
      <c r="AM32" s="32">
        <v>2214603</v>
      </c>
      <c r="AN32" s="32">
        <v>1033096</v>
      </c>
      <c r="AO32" s="32">
        <v>1215420</v>
      </c>
      <c r="AP32" s="32">
        <v>1665352</v>
      </c>
      <c r="AQ32" s="32">
        <v>422882</v>
      </c>
      <c r="AR32" s="32">
        <v>77981825</v>
      </c>
      <c r="AS32" s="32">
        <v>65057515</v>
      </c>
      <c r="AT32" s="32">
        <v>209533</v>
      </c>
      <c r="AU32" s="32">
        <v>54082488</v>
      </c>
      <c r="AV32" s="32">
        <v>40773193</v>
      </c>
      <c r="AW32" s="32">
        <v>5691983</v>
      </c>
      <c r="AX32" s="32">
        <v>735457</v>
      </c>
      <c r="AY32" s="32">
        <v>159032</v>
      </c>
      <c r="AZ32" s="32">
        <v>191963</v>
      </c>
      <c r="BA32" s="32">
        <v>32404710</v>
      </c>
      <c r="BB32" s="32">
        <v>14445701</v>
      </c>
      <c r="BC32" s="32">
        <v>30705054</v>
      </c>
      <c r="BD32" s="32">
        <v>3687304</v>
      </c>
      <c r="BE32" s="32">
        <v>351344</v>
      </c>
      <c r="BF32" s="32">
        <v>21374</v>
      </c>
      <c r="BG32" s="32">
        <v>4193743</v>
      </c>
      <c r="BH32" s="32">
        <v>11312980</v>
      </c>
      <c r="BI32" s="32">
        <v>7371144</v>
      </c>
      <c r="BJ32" s="32">
        <v>4826022</v>
      </c>
      <c r="BK32" s="32">
        <v>3159825</v>
      </c>
      <c r="BL32" s="32">
        <v>57343</v>
      </c>
      <c r="BM32" s="32">
        <v>201354</v>
      </c>
      <c r="BN32" s="32">
        <v>28651576</v>
      </c>
      <c r="BO32" s="32">
        <v>430348</v>
      </c>
      <c r="BP32" s="32">
        <v>27584932</v>
      </c>
      <c r="BQ32" s="32">
        <v>22649207</v>
      </c>
      <c r="BR32" s="32">
        <v>23401349.913673628</v>
      </c>
      <c r="BS32" s="32">
        <v>16513337</v>
      </c>
      <c r="BT32" s="32">
        <v>16015639</v>
      </c>
      <c r="BU32" s="32">
        <v>8078896</v>
      </c>
      <c r="BV32" s="32">
        <v>7833024</v>
      </c>
      <c r="BW32" s="32">
        <v>5603658</v>
      </c>
      <c r="BX32" s="32">
        <v>2883061</v>
      </c>
      <c r="BY32" s="32">
        <v>2895159</v>
      </c>
      <c r="BZ32" s="32">
        <v>437682</v>
      </c>
      <c r="CA32" s="32">
        <v>2303558</v>
      </c>
      <c r="CB32" s="32">
        <v>1818172</v>
      </c>
      <c r="CC32" s="32">
        <v>911266</v>
      </c>
      <c r="CD32" s="32">
        <v>589035</v>
      </c>
      <c r="CE32" s="32">
        <v>503876</v>
      </c>
      <c r="CF32" s="32">
        <v>84873</v>
      </c>
      <c r="CG32" s="32">
        <v>31888</v>
      </c>
      <c r="CH32" s="32">
        <v>1971031646.1451709</v>
      </c>
      <c r="CI32" s="41">
        <v>0</v>
      </c>
      <c r="CJ32"/>
      <c r="CK32" s="32"/>
      <c r="CL32" s="6"/>
    </row>
    <row r="33" spans="1:90" ht="15">
      <c r="A33" s="337"/>
      <c r="B33" s="344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/>
      <c r="CJ33"/>
      <c r="CK33" s="32"/>
      <c r="CL33"/>
    </row>
    <row r="34" spans="1:90" ht="37">
      <c r="A34" s="337"/>
      <c r="B34" s="340" t="s">
        <v>539</v>
      </c>
      <c r="C34" s="27">
        <v>45936322.509999998</v>
      </c>
      <c r="D34" s="27">
        <v>24541453.662</v>
      </c>
      <c r="E34" s="27">
        <v>1975890.7499999998</v>
      </c>
      <c r="F34" s="27">
        <v>473111.08299999998</v>
      </c>
      <c r="G34" s="27">
        <v>0</v>
      </c>
      <c r="H34" s="27">
        <v>996548</v>
      </c>
      <c r="I34" s="27">
        <v>0</v>
      </c>
      <c r="J34" s="27">
        <v>47853846</v>
      </c>
      <c r="K34" s="27">
        <v>30999126.853</v>
      </c>
      <c r="L34" s="27">
        <v>250191.07800000001</v>
      </c>
      <c r="M34" s="27">
        <v>248396.37299999999</v>
      </c>
      <c r="N34" s="27">
        <v>0</v>
      </c>
      <c r="O34" s="27">
        <v>5893765</v>
      </c>
      <c r="P34" s="27">
        <v>0</v>
      </c>
      <c r="Q34" s="27">
        <v>1285165</v>
      </c>
      <c r="R34" s="27">
        <v>0</v>
      </c>
      <c r="S34" s="27">
        <v>13910240</v>
      </c>
      <c r="T34" s="27">
        <v>262131</v>
      </c>
      <c r="U34" s="27">
        <v>136531</v>
      </c>
      <c r="V34" s="27">
        <v>8409</v>
      </c>
      <c r="W34" s="27">
        <v>0</v>
      </c>
      <c r="X34" s="27">
        <v>0</v>
      </c>
      <c r="Y34" s="27">
        <v>15943786.964999998</v>
      </c>
      <c r="Z34" s="27">
        <v>4517531.112999999</v>
      </c>
      <c r="AA34" s="27">
        <v>11829967.527999999</v>
      </c>
      <c r="AB34" s="27">
        <v>644095.55700000003</v>
      </c>
      <c r="AC34" s="27">
        <v>0</v>
      </c>
      <c r="AD34" s="27">
        <v>0</v>
      </c>
      <c r="AE34" s="27">
        <v>341441.64999999997</v>
      </c>
      <c r="AF34" s="27">
        <v>62648.982000000004</v>
      </c>
      <c r="AG34" s="27">
        <v>3362214</v>
      </c>
      <c r="AH34" s="27">
        <v>24753452</v>
      </c>
      <c r="AI34" s="27">
        <v>1222682</v>
      </c>
      <c r="AJ34" s="27">
        <v>1407466</v>
      </c>
      <c r="AK34" s="27">
        <v>4369</v>
      </c>
      <c r="AL34" s="27">
        <v>1195833</v>
      </c>
      <c r="AM34" s="27">
        <v>0</v>
      </c>
      <c r="AN34" s="27">
        <v>0</v>
      </c>
      <c r="AO34" s="27">
        <v>240490</v>
      </c>
      <c r="AP34" s="27">
        <v>0</v>
      </c>
      <c r="AQ34" s="27">
        <v>111221</v>
      </c>
      <c r="AR34" s="27">
        <v>12994042</v>
      </c>
      <c r="AS34" s="27">
        <v>10350448</v>
      </c>
      <c r="AT34" s="27">
        <v>86163</v>
      </c>
      <c r="AU34" s="27">
        <v>387948</v>
      </c>
      <c r="AV34" s="27">
        <v>4053606</v>
      </c>
      <c r="AW34" s="27">
        <v>565887</v>
      </c>
      <c r="AX34" s="27">
        <v>286144</v>
      </c>
      <c r="AY34" s="27">
        <v>48955</v>
      </c>
      <c r="AZ34" s="27">
        <v>0</v>
      </c>
      <c r="BA34" s="27">
        <v>180911</v>
      </c>
      <c r="BB34" s="27">
        <v>732750</v>
      </c>
      <c r="BC34" s="27">
        <v>3471329</v>
      </c>
      <c r="BD34" s="27">
        <v>911131</v>
      </c>
      <c r="BE34" s="27">
        <v>79173</v>
      </c>
      <c r="BF34" s="27">
        <v>2362</v>
      </c>
      <c r="BG34" s="27">
        <v>871677</v>
      </c>
      <c r="BH34" s="27">
        <v>2840417</v>
      </c>
      <c r="BI34" s="27">
        <v>1447067</v>
      </c>
      <c r="BJ34" s="27">
        <v>993773</v>
      </c>
      <c r="BK34" s="27">
        <v>627272</v>
      </c>
      <c r="BL34" s="27">
        <v>5555</v>
      </c>
      <c r="BM34" s="27">
        <v>48960</v>
      </c>
      <c r="BN34" s="27">
        <v>5408431</v>
      </c>
      <c r="BO34" s="27">
        <v>111140</v>
      </c>
      <c r="BP34" s="27">
        <v>5864575</v>
      </c>
      <c r="BQ34" s="27">
        <v>9893481</v>
      </c>
      <c r="BR34" s="27">
        <v>5523639.9790000003</v>
      </c>
      <c r="BS34" s="27">
        <v>2477704</v>
      </c>
      <c r="BT34" s="27">
        <v>298092</v>
      </c>
      <c r="BU34" s="27">
        <v>940841</v>
      </c>
      <c r="BV34" s="27">
        <v>330152</v>
      </c>
      <c r="BW34" s="27">
        <v>1735340</v>
      </c>
      <c r="BX34" s="27">
        <v>1161951</v>
      </c>
      <c r="BY34" s="27">
        <v>450100</v>
      </c>
      <c r="BZ34" s="27">
        <v>88952</v>
      </c>
      <c r="CA34" s="27">
        <v>425236</v>
      </c>
      <c r="CB34" s="27">
        <v>652738</v>
      </c>
      <c r="CC34" s="27">
        <v>177013</v>
      </c>
      <c r="CD34" s="27">
        <v>114449</v>
      </c>
      <c r="CE34" s="27">
        <v>71995</v>
      </c>
      <c r="CF34" s="27">
        <v>0</v>
      </c>
      <c r="CG34" s="27">
        <v>0</v>
      </c>
      <c r="CH34" s="32">
        <v>317119726.083</v>
      </c>
      <c r="CI34"/>
      <c r="CJ34"/>
      <c r="CK34" s="32"/>
      <c r="CL34"/>
    </row>
    <row r="35" spans="1:90" ht="15">
      <c r="A35" s="337"/>
      <c r="B35" s="341" t="s">
        <v>540</v>
      </c>
      <c r="C35" s="25">
        <v>19295083.889078382</v>
      </c>
      <c r="D35" s="25">
        <v>8764470.5656094737</v>
      </c>
      <c r="E35" s="25">
        <v>164449.4697457568</v>
      </c>
      <c r="F35" s="25">
        <v>34381.935762461726</v>
      </c>
      <c r="G35" s="25">
        <v>0</v>
      </c>
      <c r="H35" s="25">
        <v>458682</v>
      </c>
      <c r="I35" s="25">
        <v>0</v>
      </c>
      <c r="J35" s="25">
        <v>22025664</v>
      </c>
      <c r="K35" s="25">
        <v>32740859.938999996</v>
      </c>
      <c r="L35" s="25">
        <v>9940.7839999999997</v>
      </c>
      <c r="M35" s="25">
        <v>49919.379000000001</v>
      </c>
      <c r="N35" s="25">
        <v>0</v>
      </c>
      <c r="O35" s="25">
        <v>8507216</v>
      </c>
      <c r="P35" s="25">
        <v>0</v>
      </c>
      <c r="Q35" s="25">
        <v>0</v>
      </c>
      <c r="R35" s="25">
        <v>0</v>
      </c>
      <c r="S35" s="25">
        <v>16237281</v>
      </c>
      <c r="T35" s="25">
        <v>9755</v>
      </c>
      <c r="U35" s="25">
        <v>11597</v>
      </c>
      <c r="V35" s="25">
        <v>2341</v>
      </c>
      <c r="W35" s="25">
        <v>86190</v>
      </c>
      <c r="X35" s="25">
        <v>0</v>
      </c>
      <c r="Y35" s="25">
        <v>5679470.4619999994</v>
      </c>
      <c r="Z35" s="25">
        <v>1649555.9050000003</v>
      </c>
      <c r="AA35" s="25">
        <v>3489919.6880000005</v>
      </c>
      <c r="AB35" s="25">
        <v>238689.42800000001</v>
      </c>
      <c r="AC35" s="25">
        <v>22784.576000000001</v>
      </c>
      <c r="AD35" s="25">
        <v>0</v>
      </c>
      <c r="AE35" s="25">
        <v>0</v>
      </c>
      <c r="AF35" s="25">
        <v>0</v>
      </c>
      <c r="AG35" s="25">
        <v>769354</v>
      </c>
      <c r="AH35" s="25">
        <v>1575779</v>
      </c>
      <c r="AI35" s="25">
        <v>155656</v>
      </c>
      <c r="AJ35" s="25">
        <v>117014</v>
      </c>
      <c r="AK35" s="25">
        <v>119</v>
      </c>
      <c r="AL35" s="25">
        <v>12389333</v>
      </c>
      <c r="AM35" s="25">
        <v>0</v>
      </c>
      <c r="AN35" s="25">
        <v>131139</v>
      </c>
      <c r="AO35" s="25">
        <v>202926</v>
      </c>
      <c r="AP35" s="25">
        <v>0</v>
      </c>
      <c r="AQ35" s="25">
        <v>0</v>
      </c>
      <c r="AR35" s="25">
        <v>2598385</v>
      </c>
      <c r="AS35" s="25">
        <v>6032644</v>
      </c>
      <c r="AT35" s="25">
        <v>1147</v>
      </c>
      <c r="AU35" s="25">
        <v>1193588</v>
      </c>
      <c r="AV35" s="25">
        <v>5623849</v>
      </c>
      <c r="AW35" s="25">
        <v>785094</v>
      </c>
      <c r="AX35" s="25">
        <v>19880</v>
      </c>
      <c r="AY35" s="25">
        <v>1984</v>
      </c>
      <c r="AZ35" s="25">
        <v>0</v>
      </c>
      <c r="BA35" s="25">
        <v>2419013</v>
      </c>
      <c r="BB35" s="25">
        <v>1218470</v>
      </c>
      <c r="BC35" s="25">
        <v>4216138</v>
      </c>
      <c r="BD35" s="25">
        <v>47813</v>
      </c>
      <c r="BE35" s="25">
        <v>0</v>
      </c>
      <c r="BF35" s="25">
        <v>0</v>
      </c>
      <c r="BG35" s="25">
        <v>187384</v>
      </c>
      <c r="BH35" s="25">
        <v>701453</v>
      </c>
      <c r="BI35" s="25">
        <v>496320</v>
      </c>
      <c r="BJ35" s="25">
        <v>305282</v>
      </c>
      <c r="BK35" s="25">
        <v>0</v>
      </c>
      <c r="BL35" s="25">
        <v>0</v>
      </c>
      <c r="BM35" s="25">
        <v>0</v>
      </c>
      <c r="BN35" s="25">
        <v>3337040</v>
      </c>
      <c r="BO35" s="25">
        <v>0</v>
      </c>
      <c r="BP35" s="25">
        <v>3750423</v>
      </c>
      <c r="BQ35" s="25">
        <v>874156</v>
      </c>
      <c r="BR35" s="25">
        <v>1640901.3534260371</v>
      </c>
      <c r="BS35" s="25">
        <v>994736</v>
      </c>
      <c r="BT35" s="25">
        <v>1050005</v>
      </c>
      <c r="BU35" s="25">
        <v>794902</v>
      </c>
      <c r="BV35" s="25">
        <v>884611</v>
      </c>
      <c r="BW35" s="25">
        <v>1019744</v>
      </c>
      <c r="BX35" s="25">
        <v>256227</v>
      </c>
      <c r="BY35" s="25">
        <v>33025</v>
      </c>
      <c r="BZ35" s="25">
        <v>17140</v>
      </c>
      <c r="CA35" s="25">
        <v>118496</v>
      </c>
      <c r="CB35" s="25">
        <v>283578</v>
      </c>
      <c r="CC35" s="25">
        <v>11751</v>
      </c>
      <c r="CD35" s="25">
        <v>10798</v>
      </c>
      <c r="CE35" s="25">
        <v>9295</v>
      </c>
      <c r="CF35" s="25">
        <v>0</v>
      </c>
      <c r="CG35" s="25">
        <v>0</v>
      </c>
      <c r="CH35" s="32">
        <v>175754844.37462211</v>
      </c>
      <c r="CI35" s="17"/>
      <c r="CJ35" s="25"/>
      <c r="CK35"/>
      <c r="CL35" s="32"/>
    </row>
    <row r="36" spans="1:90" ht="15">
      <c r="A36" s="337"/>
      <c r="B36" s="341" t="s">
        <v>541</v>
      </c>
      <c r="C36" s="25">
        <v>76628353.887099996</v>
      </c>
      <c r="D36" s="25">
        <v>43537971.127069995</v>
      </c>
      <c r="E36" s="25">
        <v>1601362.8362639998</v>
      </c>
      <c r="F36" s="25">
        <v>279102.65251390002</v>
      </c>
      <c r="G36" s="25">
        <v>0</v>
      </c>
      <c r="H36" s="25">
        <v>2032441</v>
      </c>
      <c r="I36" s="25">
        <v>0</v>
      </c>
      <c r="J36" s="25">
        <v>97596990</v>
      </c>
      <c r="K36" s="25">
        <v>66982208.912</v>
      </c>
      <c r="L36" s="25">
        <v>250191.07800000001</v>
      </c>
      <c r="M36" s="25">
        <v>253299.94899999999</v>
      </c>
      <c r="N36" s="25">
        <v>0</v>
      </c>
      <c r="O36" s="25">
        <v>28606503</v>
      </c>
      <c r="P36" s="25">
        <v>0</v>
      </c>
      <c r="Q36" s="25">
        <v>1285164</v>
      </c>
      <c r="R36" s="25">
        <v>0</v>
      </c>
      <c r="S36" s="25">
        <v>29022520</v>
      </c>
      <c r="T36" s="25">
        <v>268413</v>
      </c>
      <c r="U36" s="25">
        <v>140396</v>
      </c>
      <c r="V36" s="25">
        <v>8780</v>
      </c>
      <c r="W36" s="25">
        <v>0</v>
      </c>
      <c r="X36" s="25">
        <v>0</v>
      </c>
      <c r="Y36" s="25">
        <v>10576991.493999999</v>
      </c>
      <c r="Z36" s="25">
        <v>4162149.523</v>
      </c>
      <c r="AA36" s="25">
        <v>8758515.3420000002</v>
      </c>
      <c r="AB36" s="25">
        <v>314646.61200000002</v>
      </c>
      <c r="AC36" s="25">
        <v>22784.576000000001</v>
      </c>
      <c r="AD36" s="25">
        <v>0</v>
      </c>
      <c r="AE36" s="25">
        <v>0</v>
      </c>
      <c r="AF36" s="25">
        <v>0</v>
      </c>
      <c r="AG36" s="25">
        <v>1850607</v>
      </c>
      <c r="AH36" s="25">
        <v>15538367</v>
      </c>
      <c r="AI36" s="25">
        <v>363120</v>
      </c>
      <c r="AJ36" s="25">
        <v>0</v>
      </c>
      <c r="AK36" s="25">
        <v>1636</v>
      </c>
      <c r="AL36" s="25">
        <v>20237432</v>
      </c>
      <c r="AM36" s="25">
        <v>0</v>
      </c>
      <c r="AN36" s="25">
        <v>0</v>
      </c>
      <c r="AO36" s="25">
        <v>448561</v>
      </c>
      <c r="AP36" s="25">
        <v>0</v>
      </c>
      <c r="AQ36" s="25">
        <v>69300</v>
      </c>
      <c r="AR36" s="25">
        <v>14813190</v>
      </c>
      <c r="AS36" s="25">
        <v>11040678</v>
      </c>
      <c r="AT36" s="25">
        <v>40278</v>
      </c>
      <c r="AU36" s="25">
        <v>108151</v>
      </c>
      <c r="AV36" s="25">
        <v>6776891</v>
      </c>
      <c r="AW36" s="25">
        <v>946061</v>
      </c>
      <c r="AX36" s="25">
        <v>241068</v>
      </c>
      <c r="AY36" s="25">
        <v>16292</v>
      </c>
      <c r="AZ36" s="25">
        <v>0</v>
      </c>
      <c r="BA36" s="25">
        <v>26300</v>
      </c>
      <c r="BB36" s="25">
        <v>1497836</v>
      </c>
      <c r="BC36" s="25">
        <v>7610174</v>
      </c>
      <c r="BD36" s="25">
        <v>0</v>
      </c>
      <c r="BE36" s="25">
        <v>51369</v>
      </c>
      <c r="BF36" s="25">
        <v>0</v>
      </c>
      <c r="BG36" s="25">
        <v>420337</v>
      </c>
      <c r="BH36" s="25">
        <v>1674834</v>
      </c>
      <c r="BI36" s="25">
        <v>806524</v>
      </c>
      <c r="BJ36" s="25">
        <v>291684</v>
      </c>
      <c r="BK36" s="25">
        <v>0</v>
      </c>
      <c r="BL36" s="25">
        <v>5555</v>
      </c>
      <c r="BM36" s="25">
        <v>48960</v>
      </c>
      <c r="BN36" s="25">
        <v>8392396</v>
      </c>
      <c r="BO36" s="25">
        <v>62169</v>
      </c>
      <c r="BP36" s="25">
        <v>8116541</v>
      </c>
      <c r="BQ36" s="25">
        <v>4083632</v>
      </c>
      <c r="BR36" s="25">
        <v>9479771.6969224997</v>
      </c>
      <c r="BS36" s="25">
        <v>1410376</v>
      </c>
      <c r="BT36" s="25">
        <v>206310</v>
      </c>
      <c r="BU36" s="25">
        <v>455692</v>
      </c>
      <c r="BV36" s="25">
        <v>0</v>
      </c>
      <c r="BW36" s="25">
        <v>285931</v>
      </c>
      <c r="BX36" s="25">
        <v>729799</v>
      </c>
      <c r="BY36" s="25">
        <v>305977</v>
      </c>
      <c r="BZ36" s="25">
        <v>27166</v>
      </c>
      <c r="CA36" s="25">
        <v>205276</v>
      </c>
      <c r="CB36" s="25">
        <v>702878</v>
      </c>
      <c r="CC36" s="25">
        <v>36921</v>
      </c>
      <c r="CD36" s="25">
        <v>6773</v>
      </c>
      <c r="CE36" s="25">
        <v>3178</v>
      </c>
      <c r="CF36" s="25">
        <v>0</v>
      </c>
      <c r="CG36" s="25">
        <v>0</v>
      </c>
      <c r="CH36" s="32">
        <v>491764776.68587041</v>
      </c>
      <c r="CI36" s="17"/>
      <c r="CJ36" s="25"/>
      <c r="CK36"/>
      <c r="CL36"/>
    </row>
    <row r="37" spans="1:90" ht="15">
      <c r="A37"/>
      <c r="B37" s="344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/>
      <c r="CJ37"/>
      <c r="CK37"/>
      <c r="CL37"/>
    </row>
    <row r="38" spans="1:90" ht="15">
      <c r="A38"/>
      <c r="B38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17"/>
      <c r="CJ38" s="25"/>
      <c r="CK38"/>
      <c r="CL38"/>
    </row>
    <row r="39" spans="1:90" ht="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 s="25"/>
      <c r="AQ39" s="25"/>
      <c r="AR39" s="24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 s="24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 s="17"/>
      <c r="CJ39" s="25"/>
      <c r="CK39"/>
      <c r="CL39"/>
    </row>
    <row r="40" spans="1:90" ht="15">
      <c r="A40"/>
      <c r="B40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347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17"/>
      <c r="CJ40" s="25"/>
      <c r="CK40"/>
      <c r="CL40"/>
    </row>
    <row r="41" spans="1:90" ht="15">
      <c r="A41"/>
      <c r="B41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17"/>
      <c r="CJ41" s="25"/>
      <c r="CK41"/>
      <c r="CL41"/>
    </row>
    <row r="42" spans="1:90" ht="15">
      <c r="A42"/>
      <c r="B42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4"/>
      <c r="AQ42" s="24"/>
      <c r="AR42" s="24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17"/>
      <c r="CJ42" s="25"/>
      <c r="CK42"/>
      <c r="CL42"/>
    </row>
    <row r="43" spans="1:90" ht="15">
      <c r="A43"/>
      <c r="B43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38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17"/>
      <c r="CJ43" s="25"/>
      <c r="CK43"/>
      <c r="CL43"/>
    </row>
    <row r="44" spans="1:90" ht="15">
      <c r="A44"/>
      <c r="B4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17"/>
      <c r="CJ44" s="25"/>
      <c r="CK44"/>
      <c r="CL44"/>
    </row>
    <row r="45" spans="1:90" ht="15">
      <c r="A45"/>
      <c r="B4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17"/>
      <c r="CJ45" s="25"/>
    </row>
    <row r="46" spans="1:90" ht="15">
      <c r="A46"/>
      <c r="B46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17"/>
      <c r="CJ46" s="25"/>
    </row>
    <row r="47" spans="1:90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4"/>
      <c r="AQ47" s="24"/>
      <c r="AR47" s="24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17"/>
      <c r="CJ47" s="25"/>
    </row>
    <row r="48" spans="1:90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17"/>
      <c r="CJ48" s="25"/>
    </row>
    <row r="49" spans="3:88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17"/>
      <c r="CJ49" s="25"/>
    </row>
    <row r="50" spans="3:88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17"/>
      <c r="CJ50" s="25"/>
    </row>
    <row r="51" spans="3:88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17"/>
      <c r="CJ51" s="25"/>
    </row>
    <row r="52" spans="3:88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17"/>
      <c r="CJ52" s="25"/>
    </row>
    <row r="53" spans="3:88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17"/>
      <c r="CJ53" s="25"/>
    </row>
    <row r="54" spans="3:88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17"/>
      <c r="CJ54" s="25"/>
    </row>
    <row r="55" spans="3:88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17"/>
      <c r="CJ55" s="25"/>
    </row>
    <row r="56" spans="3:88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17"/>
      <c r="CJ56" s="25"/>
    </row>
    <row r="57" spans="3:88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38"/>
      <c r="AQ57" s="38"/>
      <c r="AR57" s="38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17"/>
      <c r="CJ57" s="25"/>
    </row>
    <row r="58" spans="3:88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17"/>
      <c r="CJ58" s="25"/>
    </row>
    <row r="59" spans="3:88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17"/>
      <c r="CJ59" s="25"/>
    </row>
    <row r="60" spans="3:88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19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38"/>
      <c r="AQ60" s="38"/>
      <c r="AR60" s="38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17"/>
      <c r="CJ60" s="25"/>
    </row>
    <row r="61" spans="3:88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17"/>
      <c r="CJ61" s="25"/>
    </row>
    <row r="62" spans="3:88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38"/>
      <c r="AQ62" s="38"/>
      <c r="AR62" s="38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17"/>
      <c r="CJ62" s="25"/>
    </row>
    <row r="63" spans="3:88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19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38"/>
      <c r="AQ63" s="38"/>
      <c r="AR63" s="38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17"/>
      <c r="CJ63" s="25"/>
    </row>
    <row r="64" spans="3:88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17"/>
      <c r="CJ64" s="25"/>
    </row>
    <row r="65" spans="3:88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38"/>
      <c r="AQ65" s="38"/>
      <c r="AR65" s="38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17"/>
      <c r="CJ65" s="25"/>
    </row>
    <row r="66" spans="3:88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</row>
    <row r="67" spans="3:88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17"/>
      <c r="CJ67" s="25"/>
    </row>
    <row r="68" spans="3:88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38"/>
      <c r="AQ68" s="38"/>
      <c r="AR68" s="38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17"/>
      <c r="CJ68" s="25"/>
    </row>
    <row r="69" spans="3:88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</row>
    <row r="70" spans="3:88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17"/>
      <c r="CJ70" s="25"/>
    </row>
    <row r="71" spans="3:88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38"/>
      <c r="AQ71" s="38"/>
      <c r="AR71" s="38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17"/>
      <c r="CJ71" s="25"/>
    </row>
    <row r="72" spans="3:88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38"/>
      <c r="AQ72" s="38"/>
      <c r="AR72" s="38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17"/>
      <c r="CJ72" s="25"/>
    </row>
    <row r="73" spans="3:88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17"/>
      <c r="CJ73" s="25"/>
    </row>
    <row r="74" spans="3:88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17"/>
      <c r="CJ74" s="25"/>
    </row>
    <row r="75" spans="3:88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38"/>
      <c r="AQ75" s="38"/>
      <c r="AR75" s="38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17"/>
      <c r="CJ75" s="25"/>
    </row>
    <row r="76" spans="3:88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17"/>
      <c r="CJ76" s="25"/>
    </row>
    <row r="77" spans="3:88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17"/>
      <c r="CJ77" s="25"/>
    </row>
    <row r="78" spans="3:88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17"/>
      <c r="CJ78" s="25"/>
    </row>
    <row r="79" spans="3:88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17"/>
      <c r="CJ79" s="25"/>
    </row>
    <row r="80" spans="3:88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17"/>
      <c r="CJ80" s="25"/>
    </row>
    <row r="81" spans="3:88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38"/>
      <c r="AQ81" s="38"/>
      <c r="AR81" s="38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17"/>
      <c r="CJ81" s="25"/>
    </row>
    <row r="82" spans="3:88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17"/>
      <c r="CJ82" s="25"/>
    </row>
    <row r="83" spans="3:88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17"/>
      <c r="CJ83" s="25"/>
    </row>
    <row r="84" spans="3:88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17"/>
      <c r="CJ84" s="25"/>
    </row>
    <row r="85" spans="3:88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17"/>
      <c r="CJ85" s="25"/>
    </row>
    <row r="86" spans="3:88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17"/>
      <c r="CJ86" s="25"/>
    </row>
    <row r="87" spans="3:88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17"/>
      <c r="CJ87" s="25"/>
    </row>
    <row r="88" spans="3:88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17"/>
      <c r="CJ88" s="25"/>
    </row>
    <row r="89" spans="3:88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17"/>
      <c r="CJ89" s="25"/>
    </row>
    <row r="90" spans="3:88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</row>
    <row r="91" spans="3:88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</row>
  </sheetData>
  <mergeCells count="50">
    <mergeCell ref="O4:R4"/>
    <mergeCell ref="O1:R1"/>
    <mergeCell ref="Y4:AF4"/>
    <mergeCell ref="Y1:AF1"/>
    <mergeCell ref="H1:J2"/>
    <mergeCell ref="K1:N1"/>
    <mergeCell ref="S1:X1"/>
    <mergeCell ref="C1:G2"/>
    <mergeCell ref="BQ1:BQ3"/>
    <mergeCell ref="AL1:AO1"/>
    <mergeCell ref="AP1:AR2"/>
    <mergeCell ref="AS1:AT1"/>
    <mergeCell ref="AU1:AU3"/>
    <mergeCell ref="BA1:BB2"/>
    <mergeCell ref="AV1:AZ1"/>
    <mergeCell ref="BL1:BN1"/>
    <mergeCell ref="BG1:BK1"/>
    <mergeCell ref="BO1:BP2"/>
    <mergeCell ref="BC1:BF2"/>
    <mergeCell ref="CG1:CG3"/>
    <mergeCell ref="C4:G4"/>
    <mergeCell ref="H4:J4"/>
    <mergeCell ref="K4:N4"/>
    <mergeCell ref="S4:X4"/>
    <mergeCell ref="AL4:AO4"/>
    <mergeCell ref="AP4:AR4"/>
    <mergeCell ref="CD1:CD3"/>
    <mergeCell ref="CE1:CE3"/>
    <mergeCell ref="CF1:CF3"/>
    <mergeCell ref="BO4:BP4"/>
    <mergeCell ref="BZ4:CA4"/>
    <mergeCell ref="CC1:CC3"/>
    <mergeCell ref="BG4:BK4"/>
    <mergeCell ref="AG1:AK1"/>
    <mergeCell ref="AG4:AK4"/>
    <mergeCell ref="BR1:BR3"/>
    <mergeCell ref="BT1:BT3"/>
    <mergeCell ref="BS1:BS2"/>
    <mergeCell ref="BU1:BU3"/>
    <mergeCell ref="BV1:BV3"/>
    <mergeCell ref="CB1:CB3"/>
    <mergeCell ref="BW1:BW3"/>
    <mergeCell ref="BY1:BY3"/>
    <mergeCell ref="BX1:BX3"/>
    <mergeCell ref="BZ1:CA2"/>
    <mergeCell ref="AS4:AT4"/>
    <mergeCell ref="BA4:BB4"/>
    <mergeCell ref="AV4:AZ4"/>
    <mergeCell ref="BL4:BN4"/>
    <mergeCell ref="BC4:BF4"/>
  </mergeCells>
  <pageMargins left="0.31496062992125984" right="0.31496062992125984" top="1.1417322834645669" bottom="0.9055118110236221" header="0.70866141732283472" footer="0.51181102362204722"/>
  <pageSetup paperSize="9" scale="83" firstPageNumber="62" orientation="landscape" useFirstPageNumber="1" r:id="rId1"/>
  <headerFooter alignWithMargins="0">
    <oddHeader>&amp;C&amp;"Times New Roman,Bold"&amp;12 6.1. SUNDURLIÐUN Á FJÁRFESTINGUM 31.12.2010 Í SAMRÆMI VIÐ ÁKVÆÐI LAGA NR. 129/1997</oddHeader>
    <oddFooter>&amp;R&amp;"Times New Roman,Regular"&amp;10&amp;P</oddFooter>
  </headerFooter>
  <colBreaks count="7" manualBreakCount="7">
    <brk id="14" max="35" man="1"/>
    <brk id="24" max="35" man="1"/>
    <brk id="37" max="35" man="1"/>
    <brk id="47" max="35" man="1"/>
    <brk id="58" max="35" man="1"/>
    <brk id="68" max="35" man="1"/>
    <brk id="80" max="3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6"/>
  <sheetViews>
    <sheetView workbookViewId="0"/>
  </sheetViews>
  <sheetFormatPr baseColWidth="10" defaultColWidth="9.1640625" defaultRowHeight="15"/>
  <cols>
    <col min="1" max="1" width="40.1640625" bestFit="1" customWidth="1"/>
    <col min="2" max="2" width="15.5" customWidth="1"/>
    <col min="3" max="3" width="12.5" customWidth="1"/>
    <col min="4" max="4" width="11" bestFit="1" customWidth="1"/>
    <col min="6" max="6" width="10" customWidth="1"/>
    <col min="7" max="7" width="11" bestFit="1" customWidth="1"/>
    <col min="10" max="10" width="15.33203125" bestFit="1" customWidth="1"/>
    <col min="11" max="11" width="13.83203125" bestFit="1" customWidth="1"/>
  </cols>
  <sheetData>
    <row r="1" spans="1:11">
      <c r="A1" s="7"/>
      <c r="B1" s="620" t="s">
        <v>562</v>
      </c>
      <c r="C1" s="620"/>
      <c r="D1" s="620" t="s">
        <v>192</v>
      </c>
      <c r="E1" s="620" t="s">
        <v>199</v>
      </c>
      <c r="F1" s="620" t="s">
        <v>199</v>
      </c>
      <c r="G1" s="620" t="s">
        <v>199</v>
      </c>
    </row>
    <row r="2" spans="1:11">
      <c r="A2" s="3" t="s">
        <v>71</v>
      </c>
      <c r="B2" s="449">
        <v>40543</v>
      </c>
      <c r="C2" s="448">
        <v>40178</v>
      </c>
      <c r="D2" s="451">
        <v>2010</v>
      </c>
      <c r="E2" s="450">
        <v>2009</v>
      </c>
      <c r="F2" s="451">
        <v>2010</v>
      </c>
      <c r="G2" s="451">
        <v>2009</v>
      </c>
    </row>
    <row r="3" spans="1:11">
      <c r="A3" s="4"/>
      <c r="B3" s="5"/>
      <c r="D3" s="349"/>
      <c r="F3" s="349"/>
    </row>
    <row r="4" spans="1:11" ht="26">
      <c r="A4" s="350" t="s">
        <v>563</v>
      </c>
      <c r="B4" s="27">
        <v>151760186</v>
      </c>
      <c r="C4" s="27">
        <v>137163563</v>
      </c>
      <c r="D4" s="27">
        <v>10758614</v>
      </c>
      <c r="E4" s="27">
        <v>6044532</v>
      </c>
      <c r="F4" s="27">
        <v>2619692</v>
      </c>
      <c r="G4" s="27">
        <v>6029354</v>
      </c>
    </row>
    <row r="5" spans="1:11">
      <c r="A5" s="7" t="s">
        <v>564</v>
      </c>
      <c r="B5" s="27">
        <v>38873704</v>
      </c>
      <c r="C5" s="27">
        <v>34271687</v>
      </c>
      <c r="D5" s="27">
        <v>2981541</v>
      </c>
      <c r="E5" s="27">
        <v>4671147</v>
      </c>
      <c r="F5" s="27">
        <v>1015262</v>
      </c>
      <c r="G5" s="27">
        <v>2565095</v>
      </c>
    </row>
    <row r="6" spans="1:11">
      <c r="A6" s="7" t="s">
        <v>565</v>
      </c>
      <c r="B6" s="27">
        <v>123733138.91299999</v>
      </c>
      <c r="C6" s="27">
        <v>116939097.693</v>
      </c>
      <c r="D6" s="27">
        <v>14936681.538000001</v>
      </c>
      <c r="E6" s="27">
        <v>15834869.773</v>
      </c>
      <c r="F6" s="27">
        <v>4343726.6380000012</v>
      </c>
      <c r="G6" s="27">
        <v>6867928.7750000004</v>
      </c>
    </row>
    <row r="7" spans="1:11">
      <c r="A7" s="351" t="s">
        <v>62</v>
      </c>
      <c r="B7" s="28">
        <f t="shared" ref="B7:F7" si="0">SUM(B4:B6)</f>
        <v>314367028.91299999</v>
      </c>
      <c r="C7" s="28">
        <f t="shared" si="0"/>
        <v>288374347.69300002</v>
      </c>
      <c r="D7" s="28">
        <f t="shared" si="0"/>
        <v>28676836.538000003</v>
      </c>
      <c r="E7" s="28">
        <f t="shared" si="0"/>
        <v>26550548.773000002</v>
      </c>
      <c r="F7" s="28">
        <f t="shared" si="0"/>
        <v>7978680.6380000012</v>
      </c>
      <c r="G7" s="28">
        <f>SUM(G4:G6)</f>
        <v>15462377.775</v>
      </c>
      <c r="H7" s="8"/>
      <c r="I7" s="1"/>
    </row>
    <row r="8" spans="1:11">
      <c r="A8" s="352"/>
      <c r="B8" s="27"/>
      <c r="C8" s="4"/>
      <c r="E8" s="4"/>
      <c r="F8" s="4"/>
      <c r="J8" s="2"/>
    </row>
    <row r="9" spans="1:11">
      <c r="A9" s="353" t="s">
        <v>566</v>
      </c>
      <c r="B9" s="5"/>
      <c r="C9" s="1"/>
      <c r="D9" s="4"/>
      <c r="E9" s="4"/>
      <c r="F9" s="4"/>
      <c r="G9" s="4"/>
      <c r="J9" s="2"/>
      <c r="K9" s="42"/>
    </row>
    <row r="10" spans="1:11" ht="25">
      <c r="A10" s="446" t="s">
        <v>567</v>
      </c>
      <c r="B10" s="5"/>
      <c r="C10" s="1"/>
      <c r="D10" s="4"/>
      <c r="E10" s="4"/>
      <c r="F10" s="27">
        <v>4595746</v>
      </c>
      <c r="G10" s="27">
        <v>6872923</v>
      </c>
      <c r="J10" s="2"/>
      <c r="K10" s="11"/>
    </row>
    <row r="11" spans="1:11">
      <c r="A11" s="447" t="s">
        <v>564</v>
      </c>
      <c r="B11" s="5"/>
      <c r="C11" s="1"/>
      <c r="D11" s="4"/>
      <c r="E11" s="4"/>
      <c r="F11" s="27">
        <v>1670860</v>
      </c>
      <c r="G11" s="27">
        <v>2190936</v>
      </c>
      <c r="J11" s="2"/>
    </row>
    <row r="12" spans="1:11">
      <c r="A12" s="447" t="s">
        <v>568</v>
      </c>
      <c r="B12" s="5"/>
      <c r="C12" s="1"/>
      <c r="D12" s="4"/>
      <c r="E12" s="4"/>
      <c r="F12" s="27">
        <v>8406470.324000001</v>
      </c>
      <c r="G12" s="27">
        <v>12910841.882999999</v>
      </c>
      <c r="H12" s="14"/>
      <c r="J12" s="2"/>
    </row>
    <row r="13" spans="1:11">
      <c r="A13" s="351" t="s">
        <v>62</v>
      </c>
      <c r="B13" s="5"/>
      <c r="C13" s="1"/>
      <c r="D13" s="4"/>
      <c r="E13" s="4"/>
      <c r="F13" s="28">
        <f>SUM(F10:F12)</f>
        <v>14673076.324000001</v>
      </c>
      <c r="G13" s="28">
        <f>SUM(G10:G12)</f>
        <v>21974700.883000001</v>
      </c>
      <c r="J13" s="2"/>
    </row>
    <row r="14" spans="1:11">
      <c r="A14" s="354"/>
      <c r="B14" s="5"/>
      <c r="C14" s="1"/>
      <c r="D14" s="4"/>
      <c r="E14" s="4"/>
      <c r="F14" s="4"/>
      <c r="G14" s="4"/>
      <c r="J14" s="2"/>
    </row>
    <row r="15" spans="1:11">
      <c r="A15" s="355" t="s">
        <v>159</v>
      </c>
      <c r="B15" s="6"/>
      <c r="C15" s="7"/>
      <c r="D15" s="7"/>
      <c r="E15" s="6"/>
      <c r="F15" s="7"/>
      <c r="G15" s="7"/>
      <c r="J15" s="2"/>
      <c r="K15" s="42"/>
    </row>
    <row r="16" spans="1:11">
      <c r="A16" s="7" t="s">
        <v>569</v>
      </c>
      <c r="B16" s="27">
        <v>25457322</v>
      </c>
      <c r="C16" s="27">
        <v>22022033</v>
      </c>
      <c r="D16" s="27">
        <v>1525828</v>
      </c>
      <c r="E16" s="27">
        <v>1527089</v>
      </c>
      <c r="F16" s="27">
        <v>147595</v>
      </c>
      <c r="G16" s="27">
        <v>157549</v>
      </c>
      <c r="J16" s="2"/>
      <c r="K16" s="42"/>
    </row>
    <row r="17" spans="1:11">
      <c r="A17" s="7" t="s">
        <v>570</v>
      </c>
      <c r="B17" s="27">
        <v>126302864</v>
      </c>
      <c r="C17" s="27">
        <v>115141530</v>
      </c>
      <c r="D17" s="27">
        <v>9232786</v>
      </c>
      <c r="E17" s="27">
        <v>4517443</v>
      </c>
      <c r="F17" s="27">
        <v>2472097</v>
      </c>
      <c r="G17" s="27">
        <v>5871805</v>
      </c>
      <c r="J17" s="2"/>
      <c r="K17" s="11"/>
    </row>
    <row r="18" spans="1:11">
      <c r="A18" s="356" t="s">
        <v>62</v>
      </c>
      <c r="B18" s="28">
        <f t="shared" ref="B18:G18" si="1">SUM(B16:B17)</f>
        <v>151760186</v>
      </c>
      <c r="C18" s="28">
        <f t="shared" si="1"/>
        <v>137163563</v>
      </c>
      <c r="D18" s="28">
        <f t="shared" si="1"/>
        <v>10758614</v>
      </c>
      <c r="E18" s="28">
        <f t="shared" si="1"/>
        <v>6044532</v>
      </c>
      <c r="F18" s="28">
        <f t="shared" si="1"/>
        <v>2619692</v>
      </c>
      <c r="G18" s="28">
        <f t="shared" si="1"/>
        <v>6029354</v>
      </c>
      <c r="J18" s="2"/>
    </row>
    <row r="19" spans="1:11">
      <c r="A19" s="7" t="s">
        <v>571</v>
      </c>
      <c r="B19" s="27">
        <v>23508914</v>
      </c>
      <c r="C19" s="27">
        <v>19632336</v>
      </c>
      <c r="D19" s="27">
        <v>2548313</v>
      </c>
      <c r="E19" s="27">
        <v>1532982</v>
      </c>
      <c r="G19" s="27"/>
    </row>
    <row r="20" spans="1:11">
      <c r="A20" s="357"/>
      <c r="B20" s="4"/>
      <c r="C20" s="4"/>
      <c r="D20" s="4"/>
      <c r="E20" s="4"/>
      <c r="F20" s="4"/>
      <c r="G20" s="4"/>
    </row>
    <row r="21" spans="1:11">
      <c r="A21" s="7"/>
      <c r="B21" s="619" t="s">
        <v>562</v>
      </c>
      <c r="C21" s="619"/>
      <c r="D21" s="619"/>
      <c r="E21" s="619"/>
      <c r="F21" s="619"/>
      <c r="G21" s="619"/>
    </row>
    <row r="22" spans="1:11">
      <c r="A22" s="358"/>
      <c r="B22" s="454" t="s">
        <v>687</v>
      </c>
      <c r="C22" s="453" t="s">
        <v>572</v>
      </c>
      <c r="D22" s="452" t="s">
        <v>573</v>
      </c>
      <c r="E22" s="9" t="s">
        <v>574</v>
      </c>
      <c r="F22" s="9" t="s">
        <v>575</v>
      </c>
      <c r="G22" s="9" t="s">
        <v>576</v>
      </c>
      <c r="H22" s="9"/>
    </row>
    <row r="23" spans="1:11">
      <c r="A23" s="355" t="s">
        <v>160</v>
      </c>
      <c r="B23" s="7"/>
      <c r="C23" s="7"/>
      <c r="D23" s="7"/>
      <c r="E23" s="6"/>
      <c r="F23" s="10"/>
      <c r="G23" s="10"/>
    </row>
    <row r="24" spans="1:11">
      <c r="A24" s="359" t="s">
        <v>577</v>
      </c>
      <c r="B24" s="27">
        <v>91387376.913000003</v>
      </c>
      <c r="C24" s="27">
        <v>81696433</v>
      </c>
      <c r="D24" s="27">
        <v>70324639</v>
      </c>
      <c r="E24" s="27">
        <v>54729980</v>
      </c>
      <c r="F24" s="27">
        <v>42733309.331999995</v>
      </c>
      <c r="G24" s="27">
        <v>30725574.684</v>
      </c>
      <c r="H24" s="27"/>
    </row>
    <row r="25" spans="1:11">
      <c r="A25" s="359" t="s">
        <v>578</v>
      </c>
      <c r="B25" s="27">
        <v>13994687</v>
      </c>
      <c r="C25" s="27">
        <v>18834756</v>
      </c>
      <c r="D25" s="27">
        <v>16325187</v>
      </c>
      <c r="E25" s="27">
        <v>12963480</v>
      </c>
      <c r="F25" s="27">
        <v>9323803</v>
      </c>
      <c r="G25" s="27">
        <v>7083185</v>
      </c>
      <c r="H25" s="27"/>
    </row>
    <row r="26" spans="1:11">
      <c r="A26" s="359" t="s">
        <v>579</v>
      </c>
      <c r="B26" s="27">
        <v>18351075</v>
      </c>
      <c r="C26" s="27">
        <v>16407908.693</v>
      </c>
      <c r="D26" s="27">
        <v>10094461</v>
      </c>
      <c r="E26" s="27">
        <v>5557621</v>
      </c>
      <c r="F26" s="27">
        <v>3642490.6919999998</v>
      </c>
      <c r="G26" s="27">
        <v>3030315</v>
      </c>
      <c r="H26" s="27"/>
    </row>
    <row r="27" spans="1:11">
      <c r="A27" s="356" t="s">
        <v>62</v>
      </c>
      <c r="B27" s="28">
        <f>SUM(B24:B26)</f>
        <v>123733138.913</v>
      </c>
      <c r="C27" s="28">
        <f>SUM(C24:C26)</f>
        <v>116939097.693</v>
      </c>
      <c r="D27" s="28">
        <f>SUM(D24:D26)</f>
        <v>96744287</v>
      </c>
      <c r="E27" s="28">
        <f t="shared" ref="E27:G27" si="2">SUM(E24:E26)</f>
        <v>73251081</v>
      </c>
      <c r="F27" s="28">
        <f t="shared" si="2"/>
        <v>55699603.023999996</v>
      </c>
      <c r="G27" s="28">
        <f t="shared" si="2"/>
        <v>40839074.684</v>
      </c>
      <c r="H27" s="28"/>
    </row>
    <row r="28" spans="1:11">
      <c r="A28" s="4"/>
      <c r="C28" s="4"/>
      <c r="D28" s="1"/>
      <c r="E28" s="4"/>
      <c r="F28" s="4"/>
      <c r="G28" s="4"/>
      <c r="H28" s="4"/>
    </row>
    <row r="29" spans="1:11">
      <c r="A29" s="7" t="s">
        <v>580</v>
      </c>
      <c r="B29" s="27">
        <v>152610</v>
      </c>
      <c r="C29" s="27">
        <v>154971</v>
      </c>
      <c r="D29" s="27">
        <v>134957</v>
      </c>
      <c r="E29" s="27">
        <v>122265</v>
      </c>
      <c r="F29" s="7">
        <v>104914</v>
      </c>
      <c r="G29" s="7">
        <v>92717</v>
      </c>
      <c r="H29" s="7"/>
    </row>
    <row r="30" spans="1:11">
      <c r="A30" s="7" t="s">
        <v>581</v>
      </c>
      <c r="B30" s="27">
        <v>62251</v>
      </c>
      <c r="C30" s="27">
        <v>63475</v>
      </c>
      <c r="D30" s="27">
        <v>62287</v>
      </c>
      <c r="E30" s="27">
        <v>56997</v>
      </c>
      <c r="F30" s="7">
        <v>55080</v>
      </c>
      <c r="G30" s="7">
        <v>42313</v>
      </c>
      <c r="H30" s="7"/>
    </row>
    <row r="31" spans="1:11">
      <c r="A31" s="7" t="s">
        <v>582</v>
      </c>
      <c r="B31" s="27">
        <v>1722</v>
      </c>
      <c r="C31" s="27">
        <v>4586</v>
      </c>
      <c r="D31" s="27">
        <v>2381</v>
      </c>
      <c r="E31" s="27">
        <v>1227</v>
      </c>
      <c r="F31" s="7">
        <v>1180</v>
      </c>
      <c r="G31" s="7">
        <v>442</v>
      </c>
      <c r="H31" s="7"/>
    </row>
    <row r="32" spans="1:11">
      <c r="C32" s="8"/>
    </row>
    <row r="34" spans="4:5">
      <c r="D34" s="8"/>
      <c r="E34" s="8"/>
    </row>
    <row r="35" spans="4:5">
      <c r="D35" s="8"/>
      <c r="E35" s="4"/>
    </row>
    <row r="36" spans="4:5">
      <c r="D36" s="8"/>
      <c r="E36" s="8"/>
    </row>
  </sheetData>
  <mergeCells count="4">
    <mergeCell ref="B21:G21"/>
    <mergeCell ref="F1:G1"/>
    <mergeCell ref="D1:E1"/>
    <mergeCell ref="B1:C1"/>
  </mergeCells>
  <pageMargins left="0.70866141732283472" right="0.70866141732283472" top="1.1417322834645669" bottom="0.74803149606299213" header="0.70866141732283472" footer="0.43307086614173229"/>
  <pageSetup paperSize="9" scale="86" firstPageNumber="71" orientation="landscape" useFirstPageNumber="1" r:id="rId1"/>
  <headerFooter alignWithMargins="0">
    <oddHeader>&amp;C&amp;"Times New Roman,Bold"&amp;12 7.1 ÞRÓUN SÉREIGNARSPARNAÐAR ÁRIÐ 2010</oddHeader>
    <oddFooter>&amp;R&amp;"Times New Roman,Regular"&amp;10&amp;P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50"/>
  <sheetViews>
    <sheetView workbookViewId="0"/>
  </sheetViews>
  <sheetFormatPr baseColWidth="10" defaultColWidth="9.1640625" defaultRowHeight="11"/>
  <cols>
    <col min="1" max="1" width="31.6640625" style="14" customWidth="1"/>
    <col min="2" max="2" width="12.33203125" style="14" customWidth="1"/>
    <col min="3" max="3" width="12.5" style="14" customWidth="1"/>
    <col min="4" max="4" width="18.5" style="14" customWidth="1"/>
    <col min="5" max="5" width="11.6640625" style="14" customWidth="1"/>
    <col min="6" max="6" width="9.1640625" style="14"/>
    <col min="7" max="7" width="9.83203125" style="14" bestFit="1" customWidth="1"/>
    <col min="8" max="16384" width="9.1640625" style="14"/>
  </cols>
  <sheetData>
    <row r="1" spans="1:5" ht="19.5" customHeight="1">
      <c r="A1" s="6" t="s">
        <v>693</v>
      </c>
      <c r="B1" s="6"/>
    </row>
    <row r="2" spans="1:5">
      <c r="A2" s="6" t="s">
        <v>694</v>
      </c>
      <c r="B2" s="6"/>
    </row>
    <row r="3" spans="1:5">
      <c r="A3" s="6"/>
      <c r="B3" s="6"/>
    </row>
    <row r="4" spans="1:5">
      <c r="B4" s="16"/>
    </row>
    <row r="5" spans="1:5">
      <c r="A5" s="158" t="s">
        <v>545</v>
      </c>
      <c r="B5" s="427" t="s">
        <v>542</v>
      </c>
      <c r="C5" s="427" t="s">
        <v>543</v>
      </c>
      <c r="D5" s="427" t="s">
        <v>549</v>
      </c>
      <c r="E5" s="431" t="s">
        <v>544</v>
      </c>
    </row>
    <row r="6" spans="1:5">
      <c r="A6" s="57" t="s">
        <v>5</v>
      </c>
      <c r="B6" s="419">
        <v>-6868063.061973162</v>
      </c>
      <c r="C6" s="419">
        <v>1406076.4397739321</v>
      </c>
      <c r="D6" s="419">
        <v>-5461986.6221992373</v>
      </c>
      <c r="E6" s="473">
        <v>-6.0905648809876964E-2</v>
      </c>
    </row>
    <row r="7" spans="1:5">
      <c r="A7" s="57" t="s">
        <v>6</v>
      </c>
      <c r="B7" s="419">
        <v>-2514185.0894035734</v>
      </c>
      <c r="C7" s="419">
        <v>111127.73542856425</v>
      </c>
      <c r="D7" s="419">
        <v>-2403057.3539750166</v>
      </c>
      <c r="E7" s="473">
        <v>-7.6107398948961791E-2</v>
      </c>
    </row>
    <row r="8" spans="1:5">
      <c r="A8" s="57" t="s">
        <v>7</v>
      </c>
      <c r="B8" s="419">
        <v>-2697400</v>
      </c>
      <c r="C8" s="419">
        <v>-402300</v>
      </c>
      <c r="D8" s="419">
        <v>-3099700</v>
      </c>
      <c r="E8" s="473">
        <v>-0.48474470247869261</v>
      </c>
    </row>
    <row r="9" spans="1:5">
      <c r="A9" s="57" t="s">
        <v>550</v>
      </c>
      <c r="B9" s="419">
        <v>-7809700.0000000019</v>
      </c>
      <c r="C9" s="419">
        <v>-1152999.9999999995</v>
      </c>
      <c r="D9" s="419">
        <v>-8962700.0000000019</v>
      </c>
      <c r="E9" s="473">
        <v>-0.78800587309542025</v>
      </c>
    </row>
    <row r="10" spans="1:5">
      <c r="A10" s="57" t="s">
        <v>552</v>
      </c>
      <c r="B10" s="419">
        <v>-4199459</v>
      </c>
      <c r="C10" s="419">
        <v>0</v>
      </c>
      <c r="D10" s="419">
        <v>-4199459</v>
      </c>
      <c r="E10" s="473">
        <v>-0.99250491353223169</v>
      </c>
    </row>
    <row r="11" spans="1:5">
      <c r="A11" s="57" t="s">
        <v>10</v>
      </c>
      <c r="B11" s="419">
        <v>-6507392.7187547088</v>
      </c>
      <c r="C11" s="419">
        <v>-3183714.0011599064</v>
      </c>
      <c r="D11" s="419">
        <v>-9691106.7199146152</v>
      </c>
      <c r="E11" s="473">
        <v>-7.4695721291195075E-2</v>
      </c>
    </row>
    <row r="12" spans="1:5">
      <c r="A12" s="57" t="s">
        <v>11</v>
      </c>
      <c r="B12" s="419">
        <v>-4274700</v>
      </c>
      <c r="C12" s="419">
        <v>472000.00000000373</v>
      </c>
      <c r="D12" s="419">
        <v>-3802700</v>
      </c>
      <c r="E12" s="473">
        <v>-6.8873896309712468E-2</v>
      </c>
    </row>
    <row r="13" spans="1:5">
      <c r="A13" s="57" t="s">
        <v>12</v>
      </c>
      <c r="B13" s="419">
        <v>-25928575.061056495</v>
      </c>
      <c r="C13" s="419">
        <v>-10366249.495972395</v>
      </c>
      <c r="D13" s="419">
        <v>-36294824.55702883</v>
      </c>
      <c r="E13" s="473">
        <v>-8.1114321683047816E-2</v>
      </c>
    </row>
    <row r="14" spans="1:5">
      <c r="A14" s="57" t="s">
        <v>13</v>
      </c>
      <c r="B14" s="419">
        <v>-61600</v>
      </c>
      <c r="C14" s="419">
        <v>170800</v>
      </c>
      <c r="D14" s="419">
        <v>109200</v>
      </c>
      <c r="E14" s="473">
        <v>8.3067092651757189E-3</v>
      </c>
    </row>
    <row r="15" spans="1:5">
      <c r="A15" s="57" t="s">
        <v>15</v>
      </c>
      <c r="B15" s="419">
        <v>-4307738.1989407428</v>
      </c>
      <c r="C15" s="419">
        <v>-212515.61624799683</v>
      </c>
      <c r="D15" s="419">
        <v>-4520253.8151887404</v>
      </c>
      <c r="E15" s="473">
        <v>-0.81590106973223742</v>
      </c>
    </row>
    <row r="16" spans="1:5">
      <c r="A16" s="57" t="s">
        <v>17</v>
      </c>
      <c r="B16" s="419">
        <v>-2260973</v>
      </c>
      <c r="C16" s="419">
        <v>-1592546</v>
      </c>
      <c r="D16" s="419">
        <v>-3853519</v>
      </c>
      <c r="E16" s="473">
        <v>-0.11944982244112448</v>
      </c>
    </row>
    <row r="17" spans="1:7">
      <c r="A17" s="57" t="s">
        <v>16</v>
      </c>
      <c r="B17" s="419">
        <v>-3367800</v>
      </c>
      <c r="C17" s="419">
        <v>-496000</v>
      </c>
      <c r="D17" s="419">
        <v>-3863800</v>
      </c>
      <c r="E17" s="473">
        <v>-5.3293719594869525E-2</v>
      </c>
    </row>
    <row r="18" spans="1:7">
      <c r="A18" s="426" t="s">
        <v>327</v>
      </c>
      <c r="B18" s="419">
        <v>-1587800</v>
      </c>
      <c r="C18" s="419">
        <v>-821600</v>
      </c>
      <c r="D18" s="419">
        <v>-2409400</v>
      </c>
      <c r="E18" s="473">
        <v>-6.0514121384887792E-2</v>
      </c>
    </row>
    <row r="19" spans="1:7">
      <c r="A19" s="426" t="s">
        <v>328</v>
      </c>
      <c r="B19" s="419">
        <v>-1780000</v>
      </c>
      <c r="C19" s="419">
        <v>325600</v>
      </c>
      <c r="D19" s="419">
        <v>-1454400</v>
      </c>
      <c r="E19" s="473">
        <v>-4.4498020474474216E-2</v>
      </c>
      <c r="G19" s="16"/>
    </row>
    <row r="20" spans="1:7">
      <c r="A20" s="57" t="s">
        <v>18</v>
      </c>
      <c r="B20" s="419">
        <v>-38518597.735003337</v>
      </c>
      <c r="C20" s="419">
        <v>-3884555.0961404126</v>
      </c>
      <c r="D20" s="419">
        <v>-42403152.831143752</v>
      </c>
      <c r="E20" s="473">
        <v>-0.64022057228243223</v>
      </c>
    </row>
    <row r="21" spans="1:7">
      <c r="A21" s="57" t="s">
        <v>19</v>
      </c>
      <c r="B21" s="419">
        <v>-1260940.1614762011</v>
      </c>
      <c r="C21" s="419">
        <v>-72509.472899741289</v>
      </c>
      <c r="D21" s="419">
        <v>-1333449.6343759424</v>
      </c>
      <c r="E21" s="473">
        <v>-0.71821781699083886</v>
      </c>
    </row>
    <row r="22" spans="1:7">
      <c r="A22" s="57" t="s">
        <v>20</v>
      </c>
      <c r="B22" s="419">
        <v>-31500</v>
      </c>
      <c r="C22" s="419">
        <v>-330300</v>
      </c>
      <c r="D22" s="419">
        <v>-361800</v>
      </c>
      <c r="E22" s="473">
        <v>-3.6923265331115354E-2</v>
      </c>
    </row>
    <row r="23" spans="1:7">
      <c r="A23" s="57" t="s">
        <v>21</v>
      </c>
      <c r="B23" s="419">
        <v>-3514100</v>
      </c>
      <c r="C23" s="419">
        <v>-1010200</v>
      </c>
      <c r="D23" s="419">
        <v>-4524300</v>
      </c>
      <c r="E23" s="473">
        <v>-0.34261503044255293</v>
      </c>
    </row>
    <row r="24" spans="1:7">
      <c r="A24" s="57" t="s">
        <v>551</v>
      </c>
      <c r="B24" s="419">
        <v>2642200</v>
      </c>
      <c r="C24" s="419">
        <v>-362959.78260869562</v>
      </c>
      <c r="D24" s="419">
        <v>2279240.2173913047</v>
      </c>
      <c r="E24" s="473">
        <v>0.14715218654472881</v>
      </c>
    </row>
    <row r="25" spans="1:7">
      <c r="A25" s="57" t="s">
        <v>646</v>
      </c>
      <c r="B25" s="419">
        <v>-1655500</v>
      </c>
      <c r="C25" s="419">
        <v>-108500</v>
      </c>
      <c r="D25" s="419">
        <v>-1764000</v>
      </c>
      <c r="E25" s="473">
        <v>-0.74223680888664478</v>
      </c>
    </row>
    <row r="26" spans="1:7">
      <c r="A26" s="57" t="s">
        <v>24</v>
      </c>
      <c r="B26" s="419">
        <v>-3962197.6650668019</v>
      </c>
      <c r="C26" s="419">
        <v>-886964.98135288211</v>
      </c>
      <c r="D26" s="419">
        <v>-4849162.6464196853</v>
      </c>
      <c r="E26" s="473">
        <v>-0.5711025299577448</v>
      </c>
    </row>
    <row r="27" spans="1:7">
      <c r="A27" s="57" t="s">
        <v>26</v>
      </c>
      <c r="B27" s="419">
        <v>-324654903.83724988</v>
      </c>
      <c r="C27" s="419">
        <v>-73158548.932317764</v>
      </c>
      <c r="D27" s="419">
        <v>-397813452.76956761</v>
      </c>
      <c r="E27" s="473">
        <v>-0.41463073813832702</v>
      </c>
    </row>
    <row r="28" spans="1:7">
      <c r="A28" s="426" t="s">
        <v>325</v>
      </c>
      <c r="B28" s="419">
        <v>-320482240.7101171</v>
      </c>
      <c r="C28" s="419">
        <v>-29970893.132186025</v>
      </c>
      <c r="D28" s="419">
        <v>-350453133.84230316</v>
      </c>
      <c r="E28" s="473">
        <v>-0.62090695565163201</v>
      </c>
    </row>
    <row r="29" spans="1:7">
      <c r="A29" s="426" t="s">
        <v>326</v>
      </c>
      <c r="B29" s="419">
        <v>-4172663.1271327734</v>
      </c>
      <c r="C29" s="419">
        <v>-43187655.800131768</v>
      </c>
      <c r="D29" s="419">
        <v>-47360318.927264571</v>
      </c>
      <c r="E29" s="473">
        <v>-0.11989377616640302</v>
      </c>
    </row>
    <row r="30" spans="1:7">
      <c r="A30" s="57" t="s">
        <v>554</v>
      </c>
      <c r="B30" s="419">
        <v>-10108000</v>
      </c>
      <c r="C30" s="419">
        <v>-4886100</v>
      </c>
      <c r="D30" s="419">
        <v>-14994100</v>
      </c>
      <c r="E30" s="473">
        <v>-0.20292489230598498</v>
      </c>
    </row>
    <row r="31" spans="1:7">
      <c r="A31" s="57" t="s">
        <v>27</v>
      </c>
      <c r="B31" s="419">
        <v>-2445800</v>
      </c>
      <c r="C31" s="419">
        <v>-11641000</v>
      </c>
      <c r="D31" s="419">
        <v>-14086800</v>
      </c>
      <c r="E31" s="473">
        <v>-0.10266718364181784</v>
      </c>
    </row>
    <row r="32" spans="1:7">
      <c r="A32" s="426" t="s">
        <v>521</v>
      </c>
      <c r="B32" s="419">
        <v>-2139800</v>
      </c>
      <c r="C32" s="419">
        <v>-10786700</v>
      </c>
      <c r="D32" s="419">
        <v>-12926500</v>
      </c>
      <c r="E32" s="473">
        <v>-0.11352030174893189</v>
      </c>
    </row>
    <row r="33" spans="1:7">
      <c r="A33" s="426" t="s">
        <v>329</v>
      </c>
      <c r="B33" s="419">
        <v>-306000</v>
      </c>
      <c r="C33" s="419">
        <v>-854300</v>
      </c>
      <c r="D33" s="419">
        <v>-1160300</v>
      </c>
      <c r="E33" s="473">
        <v>-4.971528221124389E-2</v>
      </c>
    </row>
    <row r="34" spans="1:7">
      <c r="A34" s="57" t="s">
        <v>553</v>
      </c>
      <c r="B34" s="419">
        <v>-3378284.2444667201</v>
      </c>
      <c r="C34" s="419">
        <v>-222200</v>
      </c>
      <c r="D34" s="419">
        <v>-3600484.2444667201</v>
      </c>
      <c r="E34" s="473">
        <v>-0.94774919103991595</v>
      </c>
    </row>
    <row r="35" spans="1:7">
      <c r="A35" s="57" t="s">
        <v>29</v>
      </c>
      <c r="B35" s="419">
        <v>3400</v>
      </c>
      <c r="C35" s="419">
        <v>19700.000000000058</v>
      </c>
      <c r="D35" s="419">
        <v>23100</v>
      </c>
      <c r="E35" s="473">
        <v>2.4208761265981975E-2</v>
      </c>
    </row>
    <row r="36" spans="1:7">
      <c r="A36" s="57" t="s">
        <v>30</v>
      </c>
      <c r="B36" s="419">
        <v>-7162300</v>
      </c>
      <c r="C36" s="419">
        <v>1331500</v>
      </c>
      <c r="D36" s="419">
        <v>-5830800</v>
      </c>
      <c r="E36" s="473">
        <v>-8.7318797172636881E-2</v>
      </c>
    </row>
    <row r="37" spans="1:7">
      <c r="A37" s="57" t="s">
        <v>31</v>
      </c>
      <c r="B37" s="419">
        <v>-7924000</v>
      </c>
      <c r="C37" s="419">
        <v>-12009000</v>
      </c>
      <c r="D37" s="419">
        <v>-19933000</v>
      </c>
      <c r="E37" s="473">
        <v>-3.4024938762620874E-2</v>
      </c>
    </row>
    <row r="38" spans="1:7">
      <c r="A38" s="57" t="s">
        <v>32</v>
      </c>
      <c r="B38" s="419">
        <v>-2422081.4172840752</v>
      </c>
      <c r="C38" s="419">
        <v>-1205458.4086492043</v>
      </c>
      <c r="D38" s="419">
        <v>-3627539.8259332776</v>
      </c>
      <c r="E38" s="473">
        <v>-8.1645887077248527E-2</v>
      </c>
    </row>
    <row r="39" spans="1:7">
      <c r="A39" s="57" t="s">
        <v>14</v>
      </c>
      <c r="B39" s="419">
        <v>-172137</v>
      </c>
      <c r="C39" s="419">
        <v>0</v>
      </c>
      <c r="D39" s="419">
        <v>-172137</v>
      </c>
      <c r="E39" s="473">
        <v>-1.9863354265185592E-2</v>
      </c>
    </row>
    <row r="40" spans="1:7">
      <c r="A40" s="57" t="s">
        <v>33</v>
      </c>
      <c r="B40" s="419">
        <v>-1353000</v>
      </c>
      <c r="C40" s="419">
        <v>-963000</v>
      </c>
      <c r="D40" s="419">
        <v>-2316000</v>
      </c>
      <c r="E40" s="473">
        <v>-4.9136504434166423E-2</v>
      </c>
    </row>
    <row r="41" spans="1:7">
      <c r="A41" s="57" t="s">
        <v>34</v>
      </c>
      <c r="B41" s="419">
        <v>-11096800</v>
      </c>
      <c r="C41" s="419">
        <v>787200</v>
      </c>
      <c r="D41" s="419">
        <v>-10309600</v>
      </c>
      <c r="E41" s="473">
        <v>-5.933466625689051E-2</v>
      </c>
    </row>
    <row r="42" spans="1:7">
      <c r="A42" s="57" t="s">
        <v>35</v>
      </c>
      <c r="B42" s="419">
        <v>-16733105.338498026</v>
      </c>
      <c r="C42" s="419">
        <v>4558421.8245857283</v>
      </c>
      <c r="D42" s="419">
        <v>-12174683.51391229</v>
      </c>
      <c r="E42" s="473">
        <v>-8.0924542139316852E-2</v>
      </c>
    </row>
    <row r="43" spans="1:7">
      <c r="A43" s="57" t="s">
        <v>37</v>
      </c>
      <c r="B43" s="419">
        <v>-1709000</v>
      </c>
      <c r="C43" s="419">
        <v>-1571000</v>
      </c>
      <c r="D43" s="419">
        <v>-3280000</v>
      </c>
      <c r="E43" s="473">
        <v>-2.6679464133202106E-2</v>
      </c>
    </row>
    <row r="44" spans="1:7">
      <c r="A44" s="57" t="s">
        <v>36</v>
      </c>
      <c r="B44" s="419">
        <v>-17917200</v>
      </c>
      <c r="C44" s="419">
        <v>-6241500</v>
      </c>
      <c r="D44" s="419">
        <v>-24158700</v>
      </c>
      <c r="E44" s="475">
        <v>-0.11731556282450473</v>
      </c>
      <c r="G44" s="21"/>
    </row>
    <row r="45" spans="1:7" ht="12" thickBot="1">
      <c r="A45" s="427" t="s">
        <v>62</v>
      </c>
      <c r="B45" s="455">
        <f t="shared" ref="B45:C45" si="0">SUM(B6:B44)-B31-B27-B17</f>
        <v>-524171433.52917373</v>
      </c>
      <c r="C45" s="455">
        <f t="shared" si="0"/>
        <v>-127103295.78756079</v>
      </c>
      <c r="D45" s="455">
        <f>SUM(D6:D44)-D31-D27-D17</f>
        <v>-651274729.31673455</v>
      </c>
      <c r="E45" s="474">
        <v>-0.18102241251049828</v>
      </c>
    </row>
    <row r="46" spans="1:7" ht="16" thickTop="1">
      <c r="E46" s="42"/>
    </row>
    <row r="47" spans="1:7">
      <c r="A47" s="57"/>
      <c r="B47" s="25"/>
      <c r="C47" s="25"/>
      <c r="D47" s="25"/>
      <c r="E47" s="20"/>
    </row>
    <row r="48" spans="1:7">
      <c r="A48" s="57"/>
      <c r="B48" s="25"/>
      <c r="C48" s="25"/>
      <c r="D48" s="25"/>
      <c r="E48" s="20"/>
    </row>
    <row r="49" spans="1:5">
      <c r="A49" s="427"/>
      <c r="B49" s="32"/>
      <c r="C49" s="32"/>
      <c r="D49" s="32"/>
      <c r="E49" s="20"/>
    </row>
    <row r="50" spans="1:5">
      <c r="E50" s="20"/>
    </row>
  </sheetData>
  <pageMargins left="0.70866141732283472" right="0.55118110236220474" top="1.299212598425197" bottom="0.74803149606299213" header="0.82677165354330717" footer="0.31496062992125984"/>
  <pageSetup paperSize="9" scale="86" firstPageNumber="74" orientation="portrait" useFirstPageNumber="1" r:id="rId1"/>
  <headerFooter>
    <oddHeader xml:space="preserve">&amp;C&amp;"Times New Roman,Bold"&amp;12 8.1 TRYGGINGAFRÆÐILEG ATHUGUN ÁRIÐ 2010
</oddHeader>
    <oddFooter>&amp;R&amp;"Times New Roman,Regular"&amp;10&amp;P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8"/>
  <sheetViews>
    <sheetView workbookViewId="0"/>
  </sheetViews>
  <sheetFormatPr baseColWidth="10" defaultColWidth="9.1640625" defaultRowHeight="11"/>
  <cols>
    <col min="1" max="1" width="37" style="14" customWidth="1"/>
    <col min="2" max="2" width="8.6640625" style="14" customWidth="1"/>
    <col min="3" max="3" width="7.83203125" style="14" customWidth="1"/>
    <col min="4" max="4" width="8.1640625" style="14" customWidth="1"/>
    <col min="5" max="5" width="9.1640625" style="14" customWidth="1"/>
    <col min="6" max="6" width="8.1640625" style="14" bestFit="1" customWidth="1"/>
    <col min="7" max="16384" width="9.1640625" style="14"/>
  </cols>
  <sheetData>
    <row r="1" spans="1:9">
      <c r="A1" s="6" t="s">
        <v>734</v>
      </c>
    </row>
    <row r="2" spans="1:9">
      <c r="A2" s="6" t="s">
        <v>735</v>
      </c>
    </row>
    <row r="3" spans="1:9">
      <c r="A3" s="6"/>
    </row>
    <row r="4" spans="1:9">
      <c r="A4" s="6"/>
    </row>
    <row r="5" spans="1:9">
      <c r="A5" s="6"/>
    </row>
    <row r="6" spans="1:9" ht="23.25" customHeight="1">
      <c r="A6" s="435" t="s">
        <v>688</v>
      </c>
      <c r="B6" s="621" t="s">
        <v>546</v>
      </c>
      <c r="C6" s="621"/>
      <c r="D6" s="621" t="s">
        <v>723</v>
      </c>
      <c r="E6" s="621"/>
      <c r="F6" s="472"/>
      <c r="G6" s="621" t="s">
        <v>722</v>
      </c>
      <c r="H6" s="621"/>
      <c r="I6" s="456"/>
    </row>
    <row r="7" spans="1:9">
      <c r="A7" s="158" t="s">
        <v>736</v>
      </c>
      <c r="B7" s="427" t="s">
        <v>547</v>
      </c>
      <c r="C7" s="427" t="s">
        <v>548</v>
      </c>
      <c r="D7" s="427" t="s">
        <v>547</v>
      </c>
      <c r="E7" s="427" t="s">
        <v>548</v>
      </c>
      <c r="F7" s="427"/>
      <c r="G7" s="427" t="s">
        <v>547</v>
      </c>
      <c r="H7" s="427" t="s">
        <v>548</v>
      </c>
    </row>
    <row r="8" spans="1:9">
      <c r="A8" s="57" t="s">
        <v>5</v>
      </c>
      <c r="B8" s="419">
        <v>370</v>
      </c>
      <c r="C8" s="419">
        <v>71</v>
      </c>
      <c r="D8" s="419">
        <v>50123.059000000001</v>
      </c>
      <c r="E8" s="419">
        <v>4326.5919999999996</v>
      </c>
      <c r="F8" s="419"/>
      <c r="G8" s="419">
        <f>D8/B8</f>
        <v>135.46772702702702</v>
      </c>
      <c r="H8" s="419">
        <f>E8/C8</f>
        <v>60.937915492957742</v>
      </c>
    </row>
    <row r="9" spans="1:9" ht="12" customHeight="1">
      <c r="A9" s="57" t="s">
        <v>6</v>
      </c>
      <c r="B9" s="419">
        <v>100</v>
      </c>
      <c r="C9" s="419">
        <v>0</v>
      </c>
      <c r="D9" s="419">
        <v>44127</v>
      </c>
      <c r="E9" s="419">
        <v>0</v>
      </c>
      <c r="F9" s="419"/>
      <c r="G9" s="419">
        <f t="shared" ref="G9:H40" si="0">D9/B9</f>
        <v>441.27</v>
      </c>
      <c r="H9" s="419">
        <v>0</v>
      </c>
    </row>
    <row r="10" spans="1:9">
      <c r="A10" s="57" t="s">
        <v>7</v>
      </c>
      <c r="B10" s="419">
        <v>46</v>
      </c>
      <c r="C10" s="419">
        <v>69</v>
      </c>
      <c r="D10" s="419">
        <v>7411.9669166666663</v>
      </c>
      <c r="E10" s="419">
        <v>4615.7955416666664</v>
      </c>
      <c r="F10" s="419"/>
      <c r="G10" s="419">
        <f t="shared" si="0"/>
        <v>161.12971557971014</v>
      </c>
      <c r="H10" s="419">
        <f t="shared" si="0"/>
        <v>66.895587560386474</v>
      </c>
    </row>
    <row r="11" spans="1:9">
      <c r="A11" s="57" t="s">
        <v>8</v>
      </c>
      <c r="B11" s="419">
        <v>69</v>
      </c>
      <c r="C11" s="419">
        <v>124</v>
      </c>
      <c r="D11" s="419">
        <v>10839.632000000001</v>
      </c>
      <c r="E11" s="419">
        <v>8130.9093333333331</v>
      </c>
      <c r="F11" s="419"/>
      <c r="G11" s="419">
        <f t="shared" si="0"/>
        <v>157.096115942029</v>
      </c>
      <c r="H11" s="419">
        <f t="shared" si="0"/>
        <v>65.571849462365591</v>
      </c>
    </row>
    <row r="12" spans="1:9">
      <c r="A12" s="57" t="s">
        <v>738</v>
      </c>
      <c r="B12" s="419">
        <v>42</v>
      </c>
      <c r="C12" s="419">
        <v>82</v>
      </c>
      <c r="D12" s="419">
        <v>6748</v>
      </c>
      <c r="E12" s="419">
        <v>6579</v>
      </c>
      <c r="F12" s="419"/>
      <c r="G12" s="419">
        <f t="shared" si="0"/>
        <v>160.66666666666666</v>
      </c>
      <c r="H12" s="419">
        <f t="shared" si="0"/>
        <v>80.231707317073173</v>
      </c>
    </row>
    <row r="13" spans="1:9">
      <c r="A13" s="57" t="s">
        <v>10</v>
      </c>
      <c r="B13" s="419">
        <v>1295</v>
      </c>
      <c r="C13" s="419">
        <v>1671</v>
      </c>
      <c r="D13" s="419">
        <v>51866.726999999999</v>
      </c>
      <c r="E13" s="419">
        <v>43286.995000000003</v>
      </c>
      <c r="F13" s="419"/>
      <c r="G13" s="419">
        <f t="shared" si="0"/>
        <v>40.051526640926639</v>
      </c>
      <c r="H13" s="419">
        <f t="shared" si="0"/>
        <v>25.904844404548175</v>
      </c>
    </row>
    <row r="14" spans="1:9">
      <c r="A14" s="57" t="s">
        <v>11</v>
      </c>
      <c r="B14" s="419">
        <v>149</v>
      </c>
      <c r="C14" s="419">
        <v>105</v>
      </c>
      <c r="D14" s="419">
        <v>4597.3396441281138</v>
      </c>
      <c r="E14" s="419">
        <v>2309.9610005474951</v>
      </c>
      <c r="F14" s="419"/>
      <c r="G14" s="419">
        <f t="shared" si="0"/>
        <v>30.854628484081299</v>
      </c>
      <c r="H14" s="419">
        <f t="shared" si="0"/>
        <v>21.999628576642809</v>
      </c>
    </row>
    <row r="15" spans="1:9">
      <c r="A15" s="57" t="s">
        <v>12</v>
      </c>
      <c r="B15" s="419">
        <v>3981</v>
      </c>
      <c r="C15" s="419">
        <v>4725</v>
      </c>
      <c r="D15" s="419">
        <v>234805.22499999998</v>
      </c>
      <c r="E15" s="419">
        <v>135970.19500000001</v>
      </c>
      <c r="F15" s="419"/>
      <c r="G15" s="419">
        <f t="shared" si="0"/>
        <v>58.981468224064301</v>
      </c>
      <c r="H15" s="419">
        <f t="shared" si="0"/>
        <v>28.776760846560848</v>
      </c>
    </row>
    <row r="16" spans="1:9">
      <c r="A16" s="57" t="s">
        <v>13</v>
      </c>
      <c r="B16" s="419">
        <v>9</v>
      </c>
      <c r="C16" s="419">
        <v>4</v>
      </c>
      <c r="D16" s="419">
        <v>129.13499999999999</v>
      </c>
      <c r="E16" s="419">
        <v>18.704000000000001</v>
      </c>
      <c r="F16" s="419"/>
      <c r="G16" s="419">
        <f t="shared" si="0"/>
        <v>14.348333333333333</v>
      </c>
      <c r="H16" s="419">
        <f t="shared" si="0"/>
        <v>4.6760000000000002</v>
      </c>
    </row>
    <row r="17" spans="1:8">
      <c r="A17" s="57" t="s">
        <v>15</v>
      </c>
      <c r="B17" s="419">
        <v>55</v>
      </c>
      <c r="C17" s="419">
        <v>101</v>
      </c>
      <c r="D17" s="419">
        <v>6177.77833333333</v>
      </c>
      <c r="E17" s="419">
        <v>5070.8638603286499</v>
      </c>
      <c r="F17" s="419"/>
      <c r="G17" s="419">
        <f t="shared" si="0"/>
        <v>112.32324242424237</v>
      </c>
      <c r="H17" s="419">
        <f t="shared" si="0"/>
        <v>50.206572874541088</v>
      </c>
    </row>
    <row r="18" spans="1:8">
      <c r="A18" s="57" t="s">
        <v>17</v>
      </c>
      <c r="B18" s="419">
        <v>1546</v>
      </c>
      <c r="C18" s="419">
        <v>1274</v>
      </c>
      <c r="D18" s="419">
        <v>49054</v>
      </c>
      <c r="E18" s="419">
        <v>25352</v>
      </c>
      <c r="F18" s="419"/>
      <c r="G18" s="419">
        <f t="shared" si="0"/>
        <v>31.729624838292366</v>
      </c>
      <c r="H18" s="419">
        <f t="shared" si="0"/>
        <v>19.899529042386185</v>
      </c>
    </row>
    <row r="19" spans="1:8">
      <c r="A19" s="57" t="s">
        <v>16</v>
      </c>
      <c r="B19" s="419">
        <v>254</v>
      </c>
      <c r="C19" s="419">
        <v>329</v>
      </c>
      <c r="D19" s="419">
        <v>64074.970166666666</v>
      </c>
      <c r="E19" s="419">
        <v>44520.315999999999</v>
      </c>
      <c r="F19" s="419"/>
      <c r="G19" s="419">
        <f t="shared" si="0"/>
        <v>252.26366207349082</v>
      </c>
      <c r="H19" s="419">
        <f t="shared" si="0"/>
        <v>135.32010942249241</v>
      </c>
    </row>
    <row r="20" spans="1:8">
      <c r="A20" s="57" t="s">
        <v>18</v>
      </c>
      <c r="B20" s="419">
        <v>4</v>
      </c>
      <c r="C20" s="419">
        <v>623</v>
      </c>
      <c r="D20" s="419">
        <v>564.8216645959435</v>
      </c>
      <c r="E20" s="419">
        <v>125163.60866371986</v>
      </c>
      <c r="F20" s="419"/>
      <c r="G20" s="419">
        <f t="shared" si="0"/>
        <v>141.20541614898588</v>
      </c>
      <c r="H20" s="419">
        <f t="shared" si="0"/>
        <v>200.90466880211855</v>
      </c>
    </row>
    <row r="21" spans="1:8">
      <c r="A21" s="57" t="s">
        <v>19</v>
      </c>
      <c r="B21" s="419">
        <v>14</v>
      </c>
      <c r="C21" s="419">
        <v>25</v>
      </c>
      <c r="D21" s="419">
        <v>2721.3545876499998</v>
      </c>
      <c r="E21" s="419">
        <v>1653.2167607833328</v>
      </c>
      <c r="F21" s="419"/>
      <c r="G21" s="419">
        <f t="shared" si="0"/>
        <v>194.38247054642855</v>
      </c>
      <c r="H21" s="419">
        <f t="shared" si="0"/>
        <v>66.128670431333319</v>
      </c>
    </row>
    <row r="22" spans="1:8">
      <c r="A22" s="57" t="s">
        <v>20</v>
      </c>
      <c r="B22" s="419">
        <v>156</v>
      </c>
      <c r="C22" s="419">
        <v>162</v>
      </c>
      <c r="D22" s="419">
        <v>3976.4530000000004</v>
      </c>
      <c r="E22" s="419">
        <v>4607.3949999999995</v>
      </c>
      <c r="F22" s="419"/>
      <c r="G22" s="419">
        <f t="shared" si="0"/>
        <v>25.490083333333335</v>
      </c>
      <c r="H22" s="419">
        <f t="shared" si="0"/>
        <v>28.440709876543206</v>
      </c>
    </row>
    <row r="23" spans="1:8">
      <c r="A23" s="57" t="s">
        <v>21</v>
      </c>
      <c r="B23" s="419">
        <v>107</v>
      </c>
      <c r="C23" s="419">
        <v>140</v>
      </c>
      <c r="D23" s="419">
        <v>14334.198288066826</v>
      </c>
      <c r="E23" s="419">
        <v>8724.4356755169283</v>
      </c>
      <c r="F23" s="419"/>
      <c r="G23" s="419">
        <f t="shared" si="0"/>
        <v>133.96446998193295</v>
      </c>
      <c r="H23" s="419">
        <f t="shared" si="0"/>
        <v>62.317397682263774</v>
      </c>
    </row>
    <row r="24" spans="1:8">
      <c r="A24" s="57" t="s">
        <v>22</v>
      </c>
      <c r="B24" s="419">
        <v>73</v>
      </c>
      <c r="C24" s="419">
        <v>129</v>
      </c>
      <c r="D24" s="419">
        <v>20821.881536770477</v>
      </c>
      <c r="E24" s="419">
        <v>21435.022597225852</v>
      </c>
      <c r="F24" s="419"/>
      <c r="G24" s="419">
        <f t="shared" si="0"/>
        <v>285.23125392836272</v>
      </c>
      <c r="H24" s="419">
        <f t="shared" si="0"/>
        <v>166.16296586996785</v>
      </c>
    </row>
    <row r="25" spans="1:8">
      <c r="A25" s="57" t="s">
        <v>23</v>
      </c>
      <c r="B25" s="419">
        <v>28</v>
      </c>
      <c r="C25" s="419">
        <v>29</v>
      </c>
      <c r="D25" s="419">
        <v>3144.4089999999997</v>
      </c>
      <c r="E25" s="419">
        <v>1527.1130000000001</v>
      </c>
      <c r="F25" s="419"/>
      <c r="G25" s="419">
        <f t="shared" si="0"/>
        <v>112.30032142857142</v>
      </c>
      <c r="H25" s="419">
        <f t="shared" si="0"/>
        <v>52.659068965517243</v>
      </c>
    </row>
    <row r="26" spans="1:8">
      <c r="A26" s="57" t="s">
        <v>24</v>
      </c>
      <c r="B26" s="419">
        <v>56</v>
      </c>
      <c r="C26" s="419">
        <v>121</v>
      </c>
      <c r="D26" s="419">
        <v>6266.6111010237119</v>
      </c>
      <c r="E26" s="419">
        <v>7052.3814500325871</v>
      </c>
      <c r="F26" s="419"/>
      <c r="G26" s="419">
        <f t="shared" si="0"/>
        <v>111.90376966113772</v>
      </c>
      <c r="H26" s="419">
        <f t="shared" si="0"/>
        <v>58.284144215145346</v>
      </c>
    </row>
    <row r="27" spans="1:8">
      <c r="A27" s="57" t="s">
        <v>26</v>
      </c>
      <c r="B27" s="419">
        <v>4201</v>
      </c>
      <c r="C27" s="419">
        <v>5604</v>
      </c>
      <c r="D27" s="419">
        <v>796472.09455059737</v>
      </c>
      <c r="E27" s="419">
        <v>551156.12500030862</v>
      </c>
      <c r="F27" s="419"/>
      <c r="G27" s="419">
        <f t="shared" si="0"/>
        <v>189.59107225674776</v>
      </c>
      <c r="H27" s="419">
        <f t="shared" si="0"/>
        <v>98.350486259869484</v>
      </c>
    </row>
    <row r="28" spans="1:8">
      <c r="A28" s="57" t="s">
        <v>25</v>
      </c>
      <c r="B28" s="419">
        <v>500</v>
      </c>
      <c r="C28" s="419">
        <v>851</v>
      </c>
      <c r="D28" s="419">
        <v>74746.031999999992</v>
      </c>
      <c r="E28" s="419">
        <v>66971.986000000004</v>
      </c>
      <c r="F28" s="419"/>
      <c r="G28" s="419">
        <f t="shared" si="0"/>
        <v>149.49206399999997</v>
      </c>
      <c r="H28" s="419">
        <f t="shared" si="0"/>
        <v>78.69798589894242</v>
      </c>
    </row>
    <row r="29" spans="1:8">
      <c r="A29" s="57" t="s">
        <v>27</v>
      </c>
      <c r="B29" s="419">
        <v>441</v>
      </c>
      <c r="C29" s="419">
        <v>492</v>
      </c>
      <c r="D29" s="419">
        <v>20841.842999999997</v>
      </c>
      <c r="E29" s="419">
        <v>8171.8009999999995</v>
      </c>
      <c r="F29" s="419"/>
      <c r="G29" s="419">
        <f t="shared" si="0"/>
        <v>47.260414965986385</v>
      </c>
      <c r="H29" s="419">
        <f t="shared" si="0"/>
        <v>16.609351626016259</v>
      </c>
    </row>
    <row r="30" spans="1:8">
      <c r="A30" s="57" t="s">
        <v>28</v>
      </c>
      <c r="B30" s="419">
        <v>45</v>
      </c>
      <c r="C30" s="419">
        <v>73</v>
      </c>
      <c r="D30" s="419">
        <v>3333.0099999999998</v>
      </c>
      <c r="E30" s="419">
        <v>2439.7719999999999</v>
      </c>
      <c r="F30" s="419"/>
      <c r="G30" s="419">
        <f t="shared" si="0"/>
        <v>74.066888888888883</v>
      </c>
      <c r="H30" s="419">
        <f t="shared" si="0"/>
        <v>33.421534246575341</v>
      </c>
    </row>
    <row r="31" spans="1:8">
      <c r="A31" s="57" t="s">
        <v>29</v>
      </c>
      <c r="B31" s="419">
        <v>0</v>
      </c>
      <c r="C31" s="419">
        <v>0</v>
      </c>
      <c r="D31" s="419">
        <v>0</v>
      </c>
      <c r="E31" s="419">
        <v>0</v>
      </c>
      <c r="F31" s="419"/>
      <c r="G31" s="419"/>
      <c r="H31" s="419"/>
    </row>
    <row r="32" spans="1:8">
      <c r="A32" s="57" t="s">
        <v>30</v>
      </c>
      <c r="B32" s="419">
        <v>172</v>
      </c>
      <c r="C32" s="419">
        <v>2</v>
      </c>
      <c r="D32" s="419">
        <v>28631.902999999998</v>
      </c>
      <c r="E32" s="419">
        <v>128.96299999999999</v>
      </c>
      <c r="F32" s="419"/>
      <c r="G32" s="419">
        <f t="shared" si="0"/>
        <v>166.46455232558139</v>
      </c>
      <c r="H32" s="419">
        <f t="shared" si="0"/>
        <v>64.481499999999997</v>
      </c>
    </row>
    <row r="33" spans="1:8">
      <c r="A33" s="57" t="s">
        <v>31</v>
      </c>
      <c r="B33" s="419">
        <v>2082</v>
      </c>
      <c r="C33" s="419">
        <v>3674</v>
      </c>
      <c r="D33" s="419">
        <v>182190</v>
      </c>
      <c r="E33" s="419">
        <v>154192</v>
      </c>
      <c r="F33" s="419"/>
      <c r="G33" s="419">
        <f t="shared" si="0"/>
        <v>87.507204610951007</v>
      </c>
      <c r="H33" s="419">
        <f t="shared" si="0"/>
        <v>41.968426782798041</v>
      </c>
    </row>
    <row r="34" spans="1:8">
      <c r="A34" s="57" t="s">
        <v>32</v>
      </c>
      <c r="B34" s="419">
        <v>453</v>
      </c>
      <c r="C34" s="419">
        <v>382</v>
      </c>
      <c r="D34" s="419">
        <v>25393</v>
      </c>
      <c r="E34" s="419">
        <v>11668</v>
      </c>
      <c r="F34" s="419"/>
      <c r="G34" s="419">
        <f t="shared" si="0"/>
        <v>56.055187637969098</v>
      </c>
      <c r="H34" s="419">
        <f t="shared" si="0"/>
        <v>30.544502617801047</v>
      </c>
    </row>
    <row r="35" spans="1:8">
      <c r="A35" s="57" t="s">
        <v>14</v>
      </c>
      <c r="B35" s="419">
        <v>441</v>
      </c>
      <c r="C35" s="419">
        <v>114</v>
      </c>
      <c r="D35" s="419">
        <v>26119</v>
      </c>
      <c r="E35" s="419">
        <v>2155</v>
      </c>
      <c r="F35" s="419"/>
      <c r="G35" s="419">
        <f t="shared" si="0"/>
        <v>59.226757369614511</v>
      </c>
      <c r="H35" s="419">
        <f t="shared" si="0"/>
        <v>18.903508771929825</v>
      </c>
    </row>
    <row r="36" spans="1:8">
      <c r="A36" s="57" t="s">
        <v>33</v>
      </c>
      <c r="B36" s="419">
        <v>414</v>
      </c>
      <c r="C36" s="419">
        <v>253</v>
      </c>
      <c r="D36" s="419">
        <v>30819</v>
      </c>
      <c r="E36" s="419">
        <v>7859</v>
      </c>
      <c r="F36" s="419"/>
      <c r="G36" s="419">
        <f t="shared" si="0"/>
        <v>74.44202898550725</v>
      </c>
      <c r="H36" s="419">
        <f t="shared" si="0"/>
        <v>31.063241106719367</v>
      </c>
    </row>
    <row r="37" spans="1:8">
      <c r="A37" s="57" t="s">
        <v>34</v>
      </c>
      <c r="B37" s="419">
        <v>2817</v>
      </c>
      <c r="C37" s="419">
        <v>188</v>
      </c>
      <c r="D37" s="419">
        <v>171078</v>
      </c>
      <c r="E37" s="419">
        <v>4618</v>
      </c>
      <c r="F37" s="419"/>
      <c r="G37" s="419">
        <f t="shared" si="0"/>
        <v>60.730564430244939</v>
      </c>
      <c r="H37" s="419">
        <f t="shared" si="0"/>
        <v>24.563829787234042</v>
      </c>
    </row>
    <row r="38" spans="1:8">
      <c r="A38" s="57" t="s">
        <v>35</v>
      </c>
      <c r="B38" s="419">
        <v>1381</v>
      </c>
      <c r="C38" s="419">
        <v>1052</v>
      </c>
      <c r="D38" s="419">
        <v>106292.33600000001</v>
      </c>
      <c r="E38" s="419">
        <v>24905.006999999998</v>
      </c>
      <c r="F38" s="419"/>
      <c r="G38" s="419">
        <f t="shared" si="0"/>
        <v>76.967658218682118</v>
      </c>
      <c r="H38" s="419">
        <f t="shared" si="0"/>
        <v>23.673961026615967</v>
      </c>
    </row>
    <row r="39" spans="1:8">
      <c r="A39" s="57" t="s">
        <v>37</v>
      </c>
      <c r="B39" s="419">
        <v>2195</v>
      </c>
      <c r="C39" s="419">
        <v>2310</v>
      </c>
      <c r="D39" s="419">
        <v>53405</v>
      </c>
      <c r="E39" s="419">
        <v>38503</v>
      </c>
      <c r="F39" s="419"/>
      <c r="G39" s="419">
        <f t="shared" si="0"/>
        <v>24.330296127562644</v>
      </c>
      <c r="H39" s="419">
        <f t="shared" si="0"/>
        <v>16.667965367965369</v>
      </c>
    </row>
    <row r="40" spans="1:8">
      <c r="A40" s="57" t="s">
        <v>36</v>
      </c>
      <c r="B40" s="419">
        <v>1752</v>
      </c>
      <c r="C40" s="419">
        <v>2246</v>
      </c>
      <c r="D40" s="419">
        <v>91997</v>
      </c>
      <c r="E40" s="419">
        <v>75038</v>
      </c>
      <c r="F40" s="419"/>
      <c r="G40" s="419">
        <f t="shared" si="0"/>
        <v>52.509703196347033</v>
      </c>
      <c r="H40" s="419">
        <f t="shared" si="0"/>
        <v>33.409617097061442</v>
      </c>
    </row>
    <row r="41" spans="1:8" ht="12" thickBot="1">
      <c r="A41" s="427" t="s">
        <v>62</v>
      </c>
      <c r="B41" s="434">
        <v>25248</v>
      </c>
      <c r="C41" s="434">
        <v>27025</v>
      </c>
      <c r="D41" s="434">
        <v>2193102.7807894992</v>
      </c>
      <c r="E41" s="434">
        <v>1398151.1588834634</v>
      </c>
      <c r="F41" s="434" t="s">
        <v>733</v>
      </c>
      <c r="G41" s="434">
        <f>SUM(G8:G40)/32</f>
        <v>116.22827778989684</v>
      </c>
      <c r="H41" s="434">
        <f>SUM(H8:H40)/31</f>
        <v>55.086259401044273</v>
      </c>
    </row>
    <row r="42" spans="1:8" ht="12" thickTop="1">
      <c r="A42" s="57"/>
      <c r="B42" s="57"/>
      <c r="C42" s="57"/>
      <c r="D42" s="57"/>
      <c r="E42" s="57"/>
      <c r="F42" s="57"/>
      <c r="G42" s="57"/>
      <c r="H42" s="57"/>
    </row>
    <row r="43" spans="1:8">
      <c r="A43" s="57"/>
      <c r="B43" s="57"/>
      <c r="C43" s="57"/>
      <c r="D43" s="57"/>
      <c r="E43" s="57"/>
      <c r="F43" s="57"/>
      <c r="G43" s="57"/>
      <c r="H43" s="57"/>
    </row>
    <row r="44" spans="1:8">
      <c r="A44" s="57"/>
      <c r="B44" s="25"/>
      <c r="C44" s="25"/>
      <c r="D44" s="25"/>
      <c r="E44" s="25"/>
      <c r="F44" s="25"/>
      <c r="G44" s="25"/>
    </row>
    <row r="45" spans="1:8">
      <c r="A45" s="57"/>
      <c r="B45" s="25"/>
      <c r="C45" s="25"/>
      <c r="D45" s="25"/>
      <c r="E45" s="25"/>
      <c r="F45" s="25"/>
      <c r="G45" s="25"/>
    </row>
    <row r="46" spans="1:8">
      <c r="A46" s="57"/>
      <c r="B46" s="25"/>
      <c r="C46" s="25"/>
      <c r="D46" s="25"/>
      <c r="E46" s="25"/>
      <c r="F46" s="25"/>
      <c r="G46" s="25"/>
    </row>
    <row r="47" spans="1:8">
      <c r="A47" s="57"/>
      <c r="B47" s="25"/>
      <c r="C47" s="25"/>
      <c r="D47" s="25"/>
      <c r="E47" s="25"/>
      <c r="F47" s="25"/>
      <c r="G47" s="25"/>
    </row>
    <row r="48" spans="1:8">
      <c r="A48" s="428"/>
      <c r="B48" s="25"/>
      <c r="C48" s="25"/>
      <c r="D48" s="25"/>
      <c r="E48" s="25"/>
      <c r="F48" s="25"/>
      <c r="G48" s="25"/>
    </row>
  </sheetData>
  <mergeCells count="3">
    <mergeCell ref="B6:C6"/>
    <mergeCell ref="D6:E6"/>
    <mergeCell ref="G6:H6"/>
  </mergeCells>
  <pageMargins left="0.70866141732283472" right="0.70866141732283472" top="1.3779527559055118" bottom="0.74803149606299213" header="0.82677165354330717" footer="0.31496062992125984"/>
  <pageSetup paperSize="9" scale="89" firstPageNumber="75" orientation="portrait" useFirstPageNumber="1" r:id="rId1"/>
  <headerFooter>
    <oddHeader xml:space="preserve">&amp;C&amp;"Times New Roman,Bold"&amp;12 8.2 LÍFEYRISÞEGAR OG LÍFEYRISGREIÐSLUR ÁRIÐ 2010
</oddHeader>
    <oddFooter>&amp;R&amp;"Times New Roman,Regular"&amp;10&amp;P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2"/>
  <sheetViews>
    <sheetView workbookViewId="0">
      <selection activeCell="F33" sqref="F33"/>
    </sheetView>
  </sheetViews>
  <sheetFormatPr baseColWidth="10" defaultColWidth="9.1640625" defaultRowHeight="11"/>
  <cols>
    <col min="1" max="1" width="36.1640625" style="24" customWidth="1"/>
    <col min="2" max="3" width="9.33203125" style="24" bestFit="1" customWidth="1"/>
    <col min="4" max="4" width="2.1640625" style="24" customWidth="1"/>
    <col min="5" max="6" width="10.5" style="24" bestFit="1" customWidth="1"/>
    <col min="7" max="7" width="7.6640625" style="24" customWidth="1"/>
    <col min="8" max="8" width="8.5" style="24" customWidth="1"/>
    <col min="9" max="9" width="9.5" style="24" customWidth="1"/>
    <col min="10" max="10" width="2.1640625" style="24" customWidth="1"/>
    <col min="11" max="12" width="9.33203125" style="24" bestFit="1" customWidth="1"/>
    <col min="13" max="13" width="2" style="24" customWidth="1"/>
    <col min="14" max="14" width="7" style="24" customWidth="1"/>
    <col min="15" max="16384" width="9.1640625" style="24"/>
  </cols>
  <sheetData>
    <row r="1" spans="1:14">
      <c r="A1" s="24" t="s">
        <v>730</v>
      </c>
    </row>
    <row r="2" spans="1:14">
      <c r="A2" s="24" t="s">
        <v>724</v>
      </c>
    </row>
    <row r="4" spans="1:14" ht="36">
      <c r="A4" s="37" t="s">
        <v>689</v>
      </c>
      <c r="B4" s="37" t="s">
        <v>737</v>
      </c>
      <c r="C4" s="37"/>
      <c r="D4" s="37"/>
      <c r="E4" s="37" t="s">
        <v>690</v>
      </c>
      <c r="F4" s="37"/>
      <c r="G4" s="37"/>
      <c r="H4" s="333" t="s">
        <v>739</v>
      </c>
      <c r="I4" s="333"/>
      <c r="J4" s="37"/>
      <c r="K4" s="595" t="s">
        <v>725</v>
      </c>
      <c r="L4" s="595"/>
      <c r="M4" s="37"/>
      <c r="N4" s="47" t="s">
        <v>691</v>
      </c>
    </row>
    <row r="5" spans="1:14">
      <c r="A5" s="37"/>
      <c r="B5" s="37" t="s">
        <v>547</v>
      </c>
      <c r="C5" s="37" t="s">
        <v>548</v>
      </c>
      <c r="D5" s="37"/>
      <c r="E5" s="37" t="s">
        <v>547</v>
      </c>
      <c r="F5" s="37" t="s">
        <v>548</v>
      </c>
      <c r="G5" s="37"/>
      <c r="H5" s="37" t="s">
        <v>547</v>
      </c>
      <c r="I5" s="37" t="s">
        <v>548</v>
      </c>
      <c r="J5" s="37"/>
      <c r="K5" s="37" t="s">
        <v>547</v>
      </c>
      <c r="L5" s="37" t="s">
        <v>548</v>
      </c>
      <c r="M5" s="37"/>
      <c r="N5" s="37"/>
    </row>
    <row r="6" spans="1:14">
      <c r="A6" s="24" t="s">
        <v>5</v>
      </c>
      <c r="B6" s="25">
        <v>5341</v>
      </c>
      <c r="C6" s="25">
        <v>3426</v>
      </c>
      <c r="E6" s="25">
        <v>1978267.2999999998</v>
      </c>
      <c r="F6" s="25">
        <v>723574.76199999999</v>
      </c>
      <c r="G6" s="438"/>
      <c r="H6" s="438">
        <v>370.39267927354422</v>
      </c>
      <c r="I6" s="438">
        <v>211.20103969643898</v>
      </c>
      <c r="J6" s="438"/>
      <c r="K6" s="25">
        <v>4629.9084909193025</v>
      </c>
      <c r="L6" s="25">
        <v>2640.0129962054871</v>
      </c>
      <c r="N6" s="480">
        <v>0.08</v>
      </c>
    </row>
    <row r="7" spans="1:14">
      <c r="A7" s="24" t="s">
        <v>6</v>
      </c>
      <c r="B7" s="25">
        <v>496</v>
      </c>
      <c r="C7" s="25">
        <v>27</v>
      </c>
      <c r="E7" s="25">
        <v>845603</v>
      </c>
      <c r="F7" s="25">
        <v>26999</v>
      </c>
      <c r="G7" s="438"/>
      <c r="H7" s="438">
        <v>1704.8447580645161</v>
      </c>
      <c r="I7" s="438">
        <v>999.96296296296293</v>
      </c>
      <c r="J7" s="438"/>
      <c r="K7" s="25">
        <v>8584.3139882402629</v>
      </c>
      <c r="L7" s="25">
        <v>5035.0602364701053</v>
      </c>
      <c r="N7" s="480">
        <v>0.1986</v>
      </c>
    </row>
    <row r="8" spans="1:14">
      <c r="A8" s="24" t="s">
        <v>7</v>
      </c>
      <c r="B8" s="25">
        <v>14</v>
      </c>
      <c r="C8" s="25">
        <v>37</v>
      </c>
      <c r="E8" s="25">
        <v>6173.1778983209997</v>
      </c>
      <c r="F8" s="25">
        <v>19199.105235866249</v>
      </c>
      <c r="G8" s="438"/>
      <c r="H8" s="438">
        <v>440.94127845149995</v>
      </c>
      <c r="I8" s="438">
        <v>518.89473610449318</v>
      </c>
      <c r="J8" s="438"/>
      <c r="K8" s="25">
        <v>3674.5106537624997</v>
      </c>
      <c r="L8" s="25">
        <v>4324.1228008707767</v>
      </c>
      <c r="N8" s="480">
        <v>0.12</v>
      </c>
    </row>
    <row r="9" spans="1:14">
      <c r="A9" s="24" t="s">
        <v>8</v>
      </c>
      <c r="B9" s="25">
        <v>49</v>
      </c>
      <c r="C9" s="25">
        <v>101</v>
      </c>
      <c r="E9" s="25">
        <v>20834.344258800003</v>
      </c>
      <c r="F9" s="25">
        <v>36368.520039500007</v>
      </c>
      <c r="G9" s="438"/>
      <c r="H9" s="438">
        <v>425.19069915918374</v>
      </c>
      <c r="I9" s="438">
        <v>360.08435682673274</v>
      </c>
      <c r="J9" s="438"/>
      <c r="K9" s="25">
        <v>3543.2558263265314</v>
      </c>
      <c r="L9" s="25">
        <v>3000.7029735561064</v>
      </c>
      <c r="N9" s="480">
        <v>0.12</v>
      </c>
    </row>
    <row r="10" spans="1:14">
      <c r="A10" s="24" t="s">
        <v>738</v>
      </c>
      <c r="B10" s="25">
        <v>0</v>
      </c>
      <c r="C10" s="25">
        <v>0</v>
      </c>
      <c r="E10" s="25">
        <v>0</v>
      </c>
      <c r="F10" s="25">
        <v>0</v>
      </c>
      <c r="G10" s="438"/>
      <c r="H10" s="438"/>
      <c r="I10" s="438"/>
      <c r="J10" s="438"/>
      <c r="K10" s="25" t="s">
        <v>139</v>
      </c>
      <c r="L10" s="25" t="s">
        <v>139</v>
      </c>
      <c r="N10" s="480"/>
    </row>
    <row r="11" spans="1:14">
      <c r="A11" s="24" t="s">
        <v>10</v>
      </c>
      <c r="B11" s="25">
        <v>7648</v>
      </c>
      <c r="C11" s="25">
        <v>6517</v>
      </c>
      <c r="E11" s="25">
        <v>2029549.5341000003</v>
      </c>
      <c r="F11" s="25">
        <v>1219769.2249999999</v>
      </c>
      <c r="G11" s="438"/>
      <c r="H11" s="438">
        <v>265.36997046286615</v>
      </c>
      <c r="I11" s="438">
        <v>187.16728939696176</v>
      </c>
      <c r="J11" s="438"/>
      <c r="K11" s="25">
        <v>2211.4164205238849</v>
      </c>
      <c r="L11" s="25">
        <v>1559.727411641348</v>
      </c>
      <c r="N11" s="480">
        <v>0.12</v>
      </c>
    </row>
    <row r="12" spans="1:14">
      <c r="A12" s="24" t="s">
        <v>11</v>
      </c>
      <c r="B12" s="25">
        <v>6771</v>
      </c>
      <c r="C12" s="25">
        <v>3568</v>
      </c>
      <c r="E12" s="25">
        <v>1234982.2569999998</v>
      </c>
      <c r="F12" s="25">
        <v>500230.109</v>
      </c>
      <c r="G12" s="438"/>
      <c r="H12" s="438">
        <v>182.39288982425043</v>
      </c>
      <c r="I12" s="438">
        <v>140.1990215807175</v>
      </c>
      <c r="J12" s="438"/>
      <c r="K12" s="25">
        <v>2274.2255589058659</v>
      </c>
      <c r="L12" s="25">
        <v>1748.1174760687968</v>
      </c>
      <c r="N12" s="480">
        <v>8.0199999999999994E-2</v>
      </c>
    </row>
    <row r="13" spans="1:14">
      <c r="A13" s="24" t="s">
        <v>12</v>
      </c>
      <c r="B13" s="25">
        <v>19774</v>
      </c>
      <c r="C13" s="25">
        <v>15775</v>
      </c>
      <c r="E13" s="25">
        <v>6787354.4350000005</v>
      </c>
      <c r="F13" s="25">
        <v>3001520.0660000001</v>
      </c>
      <c r="G13" s="438"/>
      <c r="H13" s="438">
        <v>343.24640613937498</v>
      </c>
      <c r="I13" s="438">
        <v>190.27068564183836</v>
      </c>
      <c r="J13" s="438"/>
      <c r="K13" s="25">
        <v>2728.5087928408188</v>
      </c>
      <c r="L13" s="25">
        <v>1512.4855774390967</v>
      </c>
      <c r="N13" s="480">
        <v>0.1258</v>
      </c>
    </row>
    <row r="14" spans="1:14">
      <c r="A14" s="24" t="s">
        <v>13</v>
      </c>
      <c r="B14" s="25">
        <v>1838</v>
      </c>
      <c r="C14" s="25">
        <v>817</v>
      </c>
      <c r="E14" s="25">
        <v>390720.04700000002</v>
      </c>
      <c r="F14" s="25">
        <v>128045.943</v>
      </c>
      <c r="G14" s="438"/>
      <c r="H14" s="438">
        <v>212.57891566920566</v>
      </c>
      <c r="I14" s="438">
        <v>156.72698041615666</v>
      </c>
      <c r="J14" s="438"/>
      <c r="K14" s="25">
        <v>3729.4546608632568</v>
      </c>
      <c r="L14" s="25">
        <v>2749.596147651871</v>
      </c>
      <c r="N14" s="480">
        <v>5.7000000000000002E-2</v>
      </c>
    </row>
    <row r="15" spans="1:14">
      <c r="A15" s="24" t="s">
        <v>15</v>
      </c>
      <c r="B15" s="25">
        <v>11</v>
      </c>
      <c r="C15" s="25">
        <v>42</v>
      </c>
      <c r="E15" s="25">
        <v>4815.6505368991402</v>
      </c>
      <c r="F15" s="25">
        <v>11356.008771109191</v>
      </c>
      <c r="G15" s="438"/>
      <c r="H15" s="438">
        <v>437.78641244537636</v>
      </c>
      <c r="I15" s="438">
        <v>270.38116121688552</v>
      </c>
      <c r="J15" s="438"/>
      <c r="K15" s="25">
        <v>3648.2201037114696</v>
      </c>
      <c r="L15" s="25">
        <v>2253.176343474046</v>
      </c>
      <c r="N15" s="480">
        <v>0.12</v>
      </c>
    </row>
    <row r="16" spans="1:14">
      <c r="A16" s="24" t="s">
        <v>17</v>
      </c>
      <c r="B16" s="25">
        <v>1763</v>
      </c>
      <c r="C16" s="25">
        <v>1012</v>
      </c>
      <c r="E16" s="25">
        <v>289655</v>
      </c>
      <c r="F16" s="25">
        <v>137805</v>
      </c>
      <c r="G16" s="438"/>
      <c r="H16" s="438">
        <v>164.29665343165058</v>
      </c>
      <c r="I16" s="438">
        <v>136.17094861660078</v>
      </c>
      <c r="J16" s="438"/>
      <c r="K16" s="25">
        <v>1369.1387785970883</v>
      </c>
      <c r="L16" s="25">
        <v>1134.75790513834</v>
      </c>
      <c r="N16" s="480">
        <v>0.12</v>
      </c>
    </row>
    <row r="17" spans="1:14">
      <c r="A17" s="24" t="s">
        <v>16</v>
      </c>
      <c r="B17" s="25">
        <v>992</v>
      </c>
      <c r="C17" s="25">
        <v>1582</v>
      </c>
      <c r="E17" s="25">
        <v>641985.67714792001</v>
      </c>
      <c r="F17" s="25">
        <v>710217.39416288002</v>
      </c>
      <c r="G17" s="438"/>
      <c r="H17" s="438">
        <v>647.1629809958871</v>
      </c>
      <c r="I17" s="438">
        <v>448.93640591838181</v>
      </c>
      <c r="J17" s="438"/>
      <c r="K17" s="25">
        <v>5393.024841632393</v>
      </c>
      <c r="L17" s="25">
        <v>3741.1367159865154</v>
      </c>
      <c r="N17" s="480">
        <v>0.12</v>
      </c>
    </row>
    <row r="18" spans="1:14">
      <c r="A18" s="24" t="s">
        <v>18</v>
      </c>
      <c r="B18" s="25">
        <v>9</v>
      </c>
      <c r="C18" s="25">
        <v>479</v>
      </c>
      <c r="E18" s="25">
        <v>4715.2889999999998</v>
      </c>
      <c r="F18" s="25">
        <v>221545.11099999998</v>
      </c>
      <c r="G18" s="438"/>
      <c r="H18" s="438">
        <v>523.92099999999994</v>
      </c>
      <c r="I18" s="438">
        <v>462.51588935281831</v>
      </c>
      <c r="J18" s="438"/>
      <c r="K18" s="25">
        <v>4366.0083333333332</v>
      </c>
      <c r="L18" s="25">
        <v>3854.2990779401525</v>
      </c>
      <c r="N18" s="480">
        <v>0.12</v>
      </c>
    </row>
    <row r="19" spans="1:14">
      <c r="A19" s="24" t="s">
        <v>19</v>
      </c>
      <c r="B19" s="25">
        <v>5</v>
      </c>
      <c r="C19" s="25">
        <v>5</v>
      </c>
      <c r="E19" s="25">
        <v>2670.3679999999999</v>
      </c>
      <c r="F19" s="25">
        <v>2238.3719999999998</v>
      </c>
      <c r="G19" s="438"/>
      <c r="H19" s="438">
        <v>534.07359999999994</v>
      </c>
      <c r="I19" s="438">
        <v>447.67439999999999</v>
      </c>
      <c r="J19" s="438"/>
      <c r="K19" s="25">
        <v>4450.6133333333328</v>
      </c>
      <c r="L19" s="25">
        <v>3730.62</v>
      </c>
      <c r="N19" s="480">
        <v>0.12</v>
      </c>
    </row>
    <row r="20" spans="1:14">
      <c r="A20" s="24" t="s">
        <v>20</v>
      </c>
      <c r="B20" s="25">
        <v>608</v>
      </c>
      <c r="C20" s="25">
        <v>541</v>
      </c>
      <c r="E20" s="25">
        <v>130546.06129</v>
      </c>
      <c r="F20" s="25">
        <v>94122.523329999996</v>
      </c>
      <c r="G20" s="438"/>
      <c r="H20" s="438">
        <v>214.71391659539472</v>
      </c>
      <c r="I20" s="438">
        <v>173.97878619223658</v>
      </c>
      <c r="J20" s="438"/>
      <c r="K20" s="25">
        <v>1789.2826382949561</v>
      </c>
      <c r="L20" s="25">
        <v>1449.8232182686384</v>
      </c>
      <c r="N20" s="480">
        <v>0.12</v>
      </c>
    </row>
    <row r="21" spans="1:14">
      <c r="A21" s="24" t="s">
        <v>21</v>
      </c>
      <c r="B21" s="25">
        <v>62</v>
      </c>
      <c r="C21" s="25">
        <v>91</v>
      </c>
      <c r="E21" s="25">
        <v>22434.332149000005</v>
      </c>
      <c r="F21" s="25">
        <v>35021.408891000006</v>
      </c>
      <c r="G21" s="438"/>
      <c r="H21" s="438">
        <v>361.84406691935493</v>
      </c>
      <c r="I21" s="438">
        <v>384.85064715384624</v>
      </c>
      <c r="J21" s="438"/>
      <c r="K21" s="25">
        <v>3015.367224327958</v>
      </c>
      <c r="L21" s="25">
        <v>3207.088726282052</v>
      </c>
      <c r="N21" s="480">
        <v>0.12</v>
      </c>
    </row>
    <row r="22" spans="1:14">
      <c r="A22" s="24" t="s">
        <v>22</v>
      </c>
      <c r="B22" s="25">
        <v>15</v>
      </c>
      <c r="C22" s="25">
        <v>90</v>
      </c>
      <c r="E22" s="25">
        <v>12463.0871799408</v>
      </c>
      <c r="F22" s="25">
        <v>57014.879074945602</v>
      </c>
      <c r="G22" s="438"/>
      <c r="H22" s="438">
        <v>830.87247866272003</v>
      </c>
      <c r="I22" s="438">
        <v>633.49865638828442</v>
      </c>
      <c r="J22" s="438"/>
      <c r="K22" s="25">
        <v>4615.9582147928895</v>
      </c>
      <c r="L22" s="25">
        <v>3519.4369799349138</v>
      </c>
      <c r="N22" s="480">
        <v>0.18</v>
      </c>
    </row>
    <row r="23" spans="1:14">
      <c r="A23" s="24" t="s">
        <v>23</v>
      </c>
      <c r="B23" s="25">
        <v>10</v>
      </c>
      <c r="C23" s="25">
        <v>8</v>
      </c>
      <c r="E23" s="25">
        <v>3535.8596081999995</v>
      </c>
      <c r="F23" s="25">
        <v>2472.3683123999999</v>
      </c>
      <c r="G23" s="438"/>
      <c r="H23" s="438">
        <v>353.58596081999997</v>
      </c>
      <c r="I23" s="438">
        <v>309.04603904999999</v>
      </c>
      <c r="J23" s="438"/>
      <c r="K23" s="25">
        <v>2946.5496734999997</v>
      </c>
      <c r="L23" s="25">
        <v>2575.38365875</v>
      </c>
      <c r="N23" s="480">
        <v>0.12</v>
      </c>
    </row>
    <row r="24" spans="1:14">
      <c r="A24" s="24" t="s">
        <v>24</v>
      </c>
      <c r="B24" s="25">
        <v>17</v>
      </c>
      <c r="C24" s="25">
        <v>118</v>
      </c>
      <c r="E24" s="25">
        <v>9938.7312000000002</v>
      </c>
      <c r="F24" s="25">
        <v>51390.37068</v>
      </c>
      <c r="G24" s="438"/>
      <c r="H24" s="438">
        <v>584.63124705882353</v>
      </c>
      <c r="I24" s="438">
        <v>435.51161593220337</v>
      </c>
      <c r="J24" s="438"/>
      <c r="K24" s="25">
        <v>4871.9270588235295</v>
      </c>
      <c r="L24" s="25">
        <v>3629.263466101695</v>
      </c>
      <c r="N24" s="480">
        <v>0.12</v>
      </c>
    </row>
    <row r="25" spans="1:14">
      <c r="A25" s="24" t="s">
        <v>26</v>
      </c>
      <c r="B25" s="25">
        <v>9724</v>
      </c>
      <c r="C25" s="25">
        <v>21570</v>
      </c>
      <c r="E25" s="25">
        <v>6211950.6082407488</v>
      </c>
      <c r="F25" s="25">
        <v>10889204.443336248</v>
      </c>
      <c r="G25" s="438"/>
      <c r="H25" s="438">
        <v>638.8266771123765</v>
      </c>
      <c r="I25" s="438">
        <v>504.83098949171296</v>
      </c>
      <c r="J25" s="438"/>
      <c r="K25" s="25">
        <v>4589.2721056923601</v>
      </c>
      <c r="L25" s="25">
        <v>3626.6594072680532</v>
      </c>
      <c r="N25" s="480">
        <v>0.13919999999999999</v>
      </c>
    </row>
    <row r="26" spans="1:14">
      <c r="A26" s="24" t="s">
        <v>25</v>
      </c>
      <c r="B26" s="25">
        <v>231</v>
      </c>
      <c r="C26" s="25">
        <v>548</v>
      </c>
      <c r="E26" s="25">
        <v>115876.07515679998</v>
      </c>
      <c r="F26" s="25">
        <v>260908.70965439995</v>
      </c>
      <c r="G26" s="438"/>
      <c r="H26" s="438">
        <v>501.62803098181809</v>
      </c>
      <c r="I26" s="438">
        <v>476.11078404087584</v>
      </c>
      <c r="J26" s="438"/>
      <c r="K26" s="25">
        <v>4180.2335915151507</v>
      </c>
      <c r="L26" s="25">
        <v>3967.5898670072988</v>
      </c>
      <c r="N26" s="480">
        <v>0.12</v>
      </c>
    </row>
    <row r="27" spans="1:14">
      <c r="A27" s="24" t="s">
        <v>27</v>
      </c>
      <c r="B27" s="25">
        <v>7914</v>
      </c>
      <c r="C27" s="25">
        <v>14461</v>
      </c>
      <c r="E27" s="25">
        <v>1776127.0087000001</v>
      </c>
      <c r="F27" s="25">
        <v>3617754.19</v>
      </c>
      <c r="G27" s="438"/>
      <c r="H27" s="438">
        <v>224.4284822719232</v>
      </c>
      <c r="I27" s="438">
        <v>250.1731685222322</v>
      </c>
      <c r="J27" s="438"/>
      <c r="K27" s="25">
        <v>1457.3278069605403</v>
      </c>
      <c r="L27" s="25">
        <v>1624.5010943002092</v>
      </c>
      <c r="N27" s="480">
        <v>0.154</v>
      </c>
    </row>
    <row r="28" spans="1:14">
      <c r="A28" s="24" t="s">
        <v>28</v>
      </c>
      <c r="B28" s="25">
        <v>12</v>
      </c>
      <c r="C28" s="25">
        <v>20</v>
      </c>
      <c r="E28" s="25">
        <v>5254.8559000000005</v>
      </c>
      <c r="F28" s="25">
        <v>6701.2132000000001</v>
      </c>
      <c r="G28" s="438"/>
      <c r="H28" s="438">
        <v>437.90465833333337</v>
      </c>
      <c r="I28" s="438">
        <v>335.06065999999998</v>
      </c>
      <c r="J28" s="438"/>
      <c r="K28" s="25">
        <v>3649.2054861111114</v>
      </c>
      <c r="L28" s="25">
        <v>2792.1721666666667</v>
      </c>
      <c r="N28" s="480">
        <v>0.12</v>
      </c>
    </row>
    <row r="29" spans="1:14">
      <c r="A29" s="24" t="s">
        <v>29</v>
      </c>
      <c r="B29" s="25">
        <v>125</v>
      </c>
      <c r="C29" s="25">
        <v>51</v>
      </c>
      <c r="E29" s="25">
        <v>30044.217999999997</v>
      </c>
      <c r="F29" s="25">
        <v>10121.277999999998</v>
      </c>
      <c r="G29" s="438"/>
      <c r="H29" s="438">
        <v>240.35374399999998</v>
      </c>
      <c r="I29" s="438">
        <v>198.45643137254899</v>
      </c>
      <c r="J29" s="438"/>
      <c r="K29" s="25">
        <v>4410.1604403669717</v>
      </c>
      <c r="L29" s="25">
        <v>3641.4024105054859</v>
      </c>
      <c r="N29" s="480">
        <v>5.45E-2</v>
      </c>
    </row>
    <row r="30" spans="1:14">
      <c r="A30" s="24" t="s">
        <v>30</v>
      </c>
      <c r="B30" s="25">
        <v>2237</v>
      </c>
      <c r="C30" s="25">
        <v>566</v>
      </c>
      <c r="E30" s="25">
        <v>1574147.02972</v>
      </c>
      <c r="F30" s="25">
        <v>287917.68160000001</v>
      </c>
      <c r="G30" s="438"/>
      <c r="H30" s="438">
        <v>703.68664717031743</v>
      </c>
      <c r="I30" s="438">
        <v>508.68848339222615</v>
      </c>
      <c r="J30" s="438"/>
      <c r="K30" s="25">
        <v>6657.394959038008</v>
      </c>
      <c r="L30" s="25">
        <v>4812.5684332282508</v>
      </c>
      <c r="N30" s="480">
        <v>0.1057</v>
      </c>
    </row>
    <row r="31" spans="1:14">
      <c r="A31" s="24" t="s">
        <v>31</v>
      </c>
      <c r="B31" s="25">
        <v>19102</v>
      </c>
      <c r="C31" s="25">
        <v>26014</v>
      </c>
      <c r="E31" s="25">
        <v>7682550</v>
      </c>
      <c r="F31" s="25">
        <v>7541034</v>
      </c>
      <c r="G31" s="438"/>
      <c r="H31" s="438">
        <v>402.18563501204062</v>
      </c>
      <c r="I31" s="438">
        <v>289.88367801952796</v>
      </c>
      <c r="J31" s="438"/>
      <c r="K31" s="25">
        <v>3351.546958433672</v>
      </c>
      <c r="L31" s="25">
        <v>2415.6973168293998</v>
      </c>
      <c r="N31" s="480">
        <v>0.12</v>
      </c>
    </row>
    <row r="32" spans="1:14">
      <c r="A32" s="24" t="s">
        <v>32</v>
      </c>
      <c r="B32" s="25">
        <v>1692</v>
      </c>
      <c r="C32" s="25">
        <v>1195</v>
      </c>
      <c r="E32" s="25">
        <v>629400</v>
      </c>
      <c r="F32" s="25">
        <v>224596</v>
      </c>
      <c r="G32" s="438"/>
      <c r="H32" s="438">
        <v>371.98581560283685</v>
      </c>
      <c r="I32" s="438">
        <v>187.94644351464436</v>
      </c>
      <c r="J32" s="438"/>
      <c r="K32" s="25">
        <v>3099.8817966903071</v>
      </c>
      <c r="L32" s="25">
        <v>1566.2203626220364</v>
      </c>
      <c r="N32" s="480">
        <v>0.12</v>
      </c>
    </row>
    <row r="33" spans="1:14">
      <c r="A33" s="24" t="s">
        <v>14</v>
      </c>
      <c r="B33" s="25">
        <v>0</v>
      </c>
      <c r="C33" s="25">
        <v>0</v>
      </c>
      <c r="E33" s="25">
        <v>0</v>
      </c>
      <c r="F33" s="25">
        <v>0</v>
      </c>
      <c r="G33" s="438"/>
      <c r="H33" s="438"/>
      <c r="I33" s="438"/>
      <c r="J33" s="438"/>
      <c r="K33" s="25" t="s">
        <v>139</v>
      </c>
      <c r="L33" s="25" t="s">
        <v>139</v>
      </c>
      <c r="N33" s="480"/>
    </row>
    <row r="34" spans="1:14">
      <c r="A34" s="24" t="s">
        <v>33</v>
      </c>
      <c r="B34" s="25">
        <v>1312</v>
      </c>
      <c r="C34" s="25">
        <v>747</v>
      </c>
      <c r="E34" s="25">
        <v>820702.1030227486</v>
      </c>
      <c r="F34" s="25">
        <v>152474.71962821361</v>
      </c>
      <c r="G34" s="438"/>
      <c r="H34" s="438">
        <v>625.53513949904618</v>
      </c>
      <c r="I34" s="438">
        <v>204.11609053308382</v>
      </c>
      <c r="J34" s="438"/>
      <c r="K34" s="25">
        <v>5212.7928291587186</v>
      </c>
      <c r="L34" s="25">
        <v>1700.9674211090319</v>
      </c>
      <c r="N34" s="480">
        <v>0.12</v>
      </c>
    </row>
    <row r="35" spans="1:14">
      <c r="A35" s="24" t="s">
        <v>34</v>
      </c>
      <c r="B35" s="25">
        <v>8793</v>
      </c>
      <c r="C35" s="25">
        <v>780</v>
      </c>
      <c r="E35" s="25">
        <v>3744931</v>
      </c>
      <c r="F35" s="25">
        <v>214374</v>
      </c>
      <c r="G35" s="438"/>
      <c r="H35" s="438">
        <v>425.89912430342315</v>
      </c>
      <c r="I35" s="438">
        <v>274.83846153846156</v>
      </c>
      <c r="J35" s="438"/>
      <c r="K35" s="25">
        <v>3549.159369195193</v>
      </c>
      <c r="L35" s="25">
        <v>2290.3205128205132</v>
      </c>
      <c r="N35" s="480">
        <v>0.12</v>
      </c>
    </row>
    <row r="36" spans="1:14">
      <c r="A36" s="24" t="s">
        <v>35</v>
      </c>
      <c r="B36" s="25">
        <v>6704</v>
      </c>
      <c r="C36" s="25">
        <v>1782</v>
      </c>
      <c r="E36" s="25">
        <v>2928135.4809999997</v>
      </c>
      <c r="F36" s="25">
        <v>386606.79099999997</v>
      </c>
      <c r="G36" s="438"/>
      <c r="H36" s="438">
        <v>436.77438559069208</v>
      </c>
      <c r="I36" s="438">
        <v>216.95106116722781</v>
      </c>
      <c r="J36" s="438"/>
      <c r="K36" s="25">
        <v>3639.7865465891009</v>
      </c>
      <c r="L36" s="25">
        <v>1807.9255097268986</v>
      </c>
      <c r="N36" s="480">
        <v>0.12</v>
      </c>
    </row>
    <row r="37" spans="1:14">
      <c r="A37" s="24" t="s">
        <v>37</v>
      </c>
      <c r="B37" s="25">
        <v>6403</v>
      </c>
      <c r="C37" s="25">
        <v>7373</v>
      </c>
      <c r="E37" s="25">
        <v>1668648.3088349449</v>
      </c>
      <c r="F37" s="25">
        <v>1155656.4868226461</v>
      </c>
      <c r="G37" s="438"/>
      <c r="H37" s="438">
        <v>260.60414006480477</v>
      </c>
      <c r="I37" s="438">
        <v>156.7416908751724</v>
      </c>
      <c r="J37" s="438"/>
      <c r="K37" s="25">
        <v>2171.7011672067065</v>
      </c>
      <c r="L37" s="25">
        <v>1306.1807572931034</v>
      </c>
      <c r="N37" s="480">
        <v>0.12</v>
      </c>
    </row>
    <row r="38" spans="1:14">
      <c r="A38" s="24" t="s">
        <v>36</v>
      </c>
      <c r="B38" s="25">
        <v>9585</v>
      </c>
      <c r="C38" s="25">
        <v>8490</v>
      </c>
      <c r="E38" s="25">
        <v>2988003</v>
      </c>
      <c r="F38" s="25">
        <v>1584713</v>
      </c>
      <c r="G38" s="438"/>
      <c r="H38" s="438">
        <v>311.73740219092332</v>
      </c>
      <c r="I38" s="438">
        <v>186.65641931684334</v>
      </c>
      <c r="J38" s="438"/>
      <c r="K38" s="25">
        <v>2597.8116849243611</v>
      </c>
      <c r="L38" s="25">
        <v>1555.4701609736946</v>
      </c>
      <c r="N38" s="480">
        <v>0.12</v>
      </c>
    </row>
    <row r="39" spans="1:14">
      <c r="A39" s="477" t="s">
        <v>62</v>
      </c>
      <c r="B39" s="479">
        <v>119257</v>
      </c>
      <c r="C39" s="479">
        <v>117833</v>
      </c>
      <c r="D39" s="476"/>
      <c r="E39" s="479">
        <v>44592013.839944325</v>
      </c>
      <c r="F39" s="479">
        <v>33310952.679739211</v>
      </c>
      <c r="G39" s="478" t="s">
        <v>733</v>
      </c>
      <c r="H39" s="478">
        <v>457.39986439055434</v>
      </c>
      <c r="I39" s="478">
        <v>330.88793497522965</v>
      </c>
      <c r="J39" s="478"/>
      <c r="K39" s="479">
        <v>3755.0954624068249</v>
      </c>
      <c r="L39" s="479">
        <v>2734.5963591009877</v>
      </c>
      <c r="N39" s="480"/>
    </row>
    <row r="40" spans="1:14">
      <c r="N40" s="480"/>
    </row>
    <row r="41" spans="1:14">
      <c r="N41" s="480"/>
    </row>
    <row r="42" spans="1:14">
      <c r="N42" s="480"/>
    </row>
  </sheetData>
  <mergeCells count="1">
    <mergeCell ref="K4:L4"/>
  </mergeCells>
  <pageMargins left="0.70866141732283472" right="0.49" top="0.74803149606299213" bottom="0.74803149606299213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J44"/>
  <sheetViews>
    <sheetView workbookViewId="0">
      <selection activeCell="F34" sqref="F34"/>
    </sheetView>
  </sheetViews>
  <sheetFormatPr baseColWidth="10" defaultColWidth="9.1640625" defaultRowHeight="11"/>
  <cols>
    <col min="1" max="1" width="31" style="24" customWidth="1"/>
    <col min="2" max="2" width="9.33203125" style="24" bestFit="1" customWidth="1"/>
    <col min="3" max="3" width="9.6640625" style="24" customWidth="1"/>
    <col min="4" max="4" width="2.6640625" style="24" customWidth="1"/>
    <col min="5" max="5" width="7.33203125" style="24" customWidth="1"/>
    <col min="6" max="6" width="8.5" style="24" customWidth="1"/>
    <col min="7" max="7" width="8.33203125" style="24" customWidth="1"/>
    <col min="8" max="8" width="7.33203125" style="24" customWidth="1"/>
    <col min="9" max="9" width="2.33203125" style="24" customWidth="1"/>
    <col min="10" max="10" width="10.83203125" style="24" bestFit="1" customWidth="1"/>
    <col min="11" max="16384" width="9.1640625" style="24"/>
  </cols>
  <sheetData>
    <row r="2" spans="1:10">
      <c r="A2" s="24" t="s">
        <v>692</v>
      </c>
    </row>
    <row r="4" spans="1:10" ht="42.75" customHeight="1">
      <c r="E4" s="622" t="s">
        <v>638</v>
      </c>
      <c r="F4" s="622"/>
      <c r="G4" s="622"/>
      <c r="H4" s="622"/>
      <c r="I4" s="29"/>
      <c r="J4" s="623" t="s">
        <v>728</v>
      </c>
    </row>
    <row r="5" spans="1:10">
      <c r="E5" s="507"/>
      <c r="F5" s="507"/>
      <c r="G5" s="507"/>
      <c r="H5" s="507"/>
      <c r="I5" s="29"/>
      <c r="J5" s="624"/>
    </row>
    <row r="6" spans="1:10" ht="24">
      <c r="A6" s="430" t="s">
        <v>545</v>
      </c>
      <c r="B6" s="31" t="s">
        <v>636</v>
      </c>
      <c r="C6" s="31" t="s">
        <v>637</v>
      </c>
      <c r="D6" s="31"/>
      <c r="E6" s="31" t="s">
        <v>639</v>
      </c>
      <c r="F6" s="31" t="s">
        <v>640</v>
      </c>
      <c r="G6" s="31" t="s">
        <v>641</v>
      </c>
      <c r="H6" s="31" t="s">
        <v>642</v>
      </c>
      <c r="I6" s="33"/>
      <c r="J6" s="31"/>
    </row>
    <row r="7" spans="1:10">
      <c r="A7" s="57" t="s">
        <v>5</v>
      </c>
      <c r="B7" s="419">
        <v>8767</v>
      </c>
      <c r="C7" s="419">
        <v>7839</v>
      </c>
      <c r="D7" s="419"/>
      <c r="E7" s="419">
        <v>441</v>
      </c>
      <c r="F7" s="419">
        <v>72</v>
      </c>
      <c r="G7" s="419">
        <v>97</v>
      </c>
      <c r="H7" s="419">
        <v>42</v>
      </c>
      <c r="I7" s="432"/>
      <c r="J7" s="431">
        <f>SUM(B7:H7)</f>
        <v>17258</v>
      </c>
    </row>
    <row r="8" spans="1:10">
      <c r="A8" s="57" t="s">
        <v>6</v>
      </c>
      <c r="B8" s="419">
        <v>523</v>
      </c>
      <c r="C8" s="419">
        <v>133</v>
      </c>
      <c r="D8" s="419"/>
      <c r="E8" s="419">
        <v>100</v>
      </c>
      <c r="F8" s="419">
        <v>11</v>
      </c>
      <c r="G8" s="419">
        <v>26</v>
      </c>
      <c r="H8" s="419">
        <v>14</v>
      </c>
      <c r="I8" s="432"/>
      <c r="J8" s="431">
        <f t="shared" ref="J8:J40" si="0">SUM(B8:H8)</f>
        <v>807</v>
      </c>
    </row>
    <row r="9" spans="1:10">
      <c r="A9" s="57" t="s">
        <v>7</v>
      </c>
      <c r="B9" s="419">
        <v>51</v>
      </c>
      <c r="C9" s="419">
        <v>550</v>
      </c>
      <c r="D9" s="419"/>
      <c r="E9" s="419">
        <v>115</v>
      </c>
      <c r="F9" s="419">
        <v>12</v>
      </c>
      <c r="G9" s="419">
        <v>36</v>
      </c>
      <c r="H9" s="419">
        <v>1</v>
      </c>
      <c r="I9" s="432"/>
      <c r="J9" s="431">
        <f t="shared" si="0"/>
        <v>765</v>
      </c>
    </row>
    <row r="10" spans="1:10">
      <c r="A10" s="57" t="s">
        <v>550</v>
      </c>
      <c r="B10" s="419">
        <v>150</v>
      </c>
      <c r="C10" s="419">
        <v>842</v>
      </c>
      <c r="D10" s="419"/>
      <c r="E10" s="419">
        <v>193</v>
      </c>
      <c r="F10" s="419">
        <v>20</v>
      </c>
      <c r="G10" s="419">
        <v>51</v>
      </c>
      <c r="H10" s="419">
        <v>2</v>
      </c>
      <c r="I10" s="432"/>
      <c r="J10" s="431">
        <f t="shared" si="0"/>
        <v>1258</v>
      </c>
    </row>
    <row r="11" spans="1:10">
      <c r="A11" s="57" t="s">
        <v>552</v>
      </c>
      <c r="B11" s="419">
        <v>0</v>
      </c>
      <c r="C11" s="419">
        <v>178</v>
      </c>
      <c r="D11" s="419"/>
      <c r="E11" s="419">
        <v>124</v>
      </c>
      <c r="F11" s="419">
        <v>9</v>
      </c>
      <c r="G11" s="419">
        <v>34</v>
      </c>
      <c r="H11" s="419">
        <v>1</v>
      </c>
      <c r="I11" s="432"/>
      <c r="J11" s="431">
        <f t="shared" si="0"/>
        <v>346</v>
      </c>
    </row>
    <row r="12" spans="1:10">
      <c r="A12" s="57" t="s">
        <v>10</v>
      </c>
      <c r="B12" s="419">
        <v>14165</v>
      </c>
      <c r="C12" s="419">
        <v>51971</v>
      </c>
      <c r="D12" s="419"/>
      <c r="E12" s="419">
        <v>2966</v>
      </c>
      <c r="F12" s="419">
        <v>1363</v>
      </c>
      <c r="G12" s="419">
        <v>518</v>
      </c>
      <c r="H12" s="419">
        <v>323</v>
      </c>
      <c r="I12" s="432"/>
      <c r="J12" s="431">
        <f t="shared" si="0"/>
        <v>71306</v>
      </c>
    </row>
    <row r="13" spans="1:10">
      <c r="A13" s="57" t="s">
        <v>11</v>
      </c>
      <c r="B13" s="419">
        <v>10339</v>
      </c>
      <c r="C13" s="419">
        <v>18497</v>
      </c>
      <c r="D13" s="419"/>
      <c r="E13" s="419">
        <v>254</v>
      </c>
      <c r="F13" s="419">
        <v>224</v>
      </c>
      <c r="G13" s="419">
        <v>82</v>
      </c>
      <c r="H13" s="419">
        <v>49</v>
      </c>
      <c r="I13" s="432"/>
      <c r="J13" s="431">
        <f t="shared" si="0"/>
        <v>29445</v>
      </c>
    </row>
    <row r="14" spans="1:10">
      <c r="A14" s="57" t="s">
        <v>12</v>
      </c>
      <c r="B14" s="419">
        <v>35549</v>
      </c>
      <c r="C14" s="419">
        <v>133449</v>
      </c>
      <c r="D14" s="419"/>
      <c r="E14" s="419">
        <v>8706</v>
      </c>
      <c r="F14" s="419">
        <v>3406</v>
      </c>
      <c r="G14" s="419">
        <v>1591</v>
      </c>
      <c r="H14" s="419">
        <v>866</v>
      </c>
      <c r="I14" s="432"/>
      <c r="J14" s="431">
        <f t="shared" si="0"/>
        <v>183567</v>
      </c>
    </row>
    <row r="15" spans="1:10">
      <c r="A15" s="57" t="s">
        <v>13</v>
      </c>
      <c r="B15" s="419">
        <v>2655</v>
      </c>
      <c r="C15" s="419">
        <v>3441</v>
      </c>
      <c r="D15" s="419"/>
      <c r="E15" s="419">
        <v>13</v>
      </c>
      <c r="F15" s="419">
        <v>58</v>
      </c>
      <c r="G15" s="419">
        <v>15</v>
      </c>
      <c r="H15" s="419">
        <v>1</v>
      </c>
      <c r="I15" s="432"/>
      <c r="J15" s="431">
        <f t="shared" si="0"/>
        <v>6183</v>
      </c>
    </row>
    <row r="16" spans="1:10">
      <c r="A16" s="57" t="s">
        <v>15</v>
      </c>
      <c r="B16" s="419">
        <v>53</v>
      </c>
      <c r="C16" s="419">
        <v>599</v>
      </c>
      <c r="D16" s="419"/>
      <c r="E16" s="419">
        <v>156</v>
      </c>
      <c r="F16" s="419">
        <v>23</v>
      </c>
      <c r="G16" s="419">
        <v>34</v>
      </c>
      <c r="H16" s="419">
        <v>1</v>
      </c>
      <c r="I16" s="432"/>
      <c r="J16" s="431">
        <f t="shared" si="0"/>
        <v>866</v>
      </c>
    </row>
    <row r="17" spans="1:10">
      <c r="A17" s="57" t="s">
        <v>17</v>
      </c>
      <c r="B17" s="419">
        <v>2775</v>
      </c>
      <c r="C17" s="419">
        <v>5424</v>
      </c>
      <c r="D17" s="419"/>
      <c r="E17" s="419">
        <v>2820</v>
      </c>
      <c r="F17" s="419">
        <v>270</v>
      </c>
      <c r="G17" s="419">
        <v>769</v>
      </c>
      <c r="H17" s="419">
        <v>36</v>
      </c>
      <c r="I17" s="432"/>
      <c r="J17" s="431">
        <f t="shared" si="0"/>
        <v>12094</v>
      </c>
    </row>
    <row r="18" spans="1:10">
      <c r="A18" s="57" t="s">
        <v>16</v>
      </c>
      <c r="B18" s="419">
        <v>2574</v>
      </c>
      <c r="C18" s="419">
        <v>5772</v>
      </c>
      <c r="D18" s="419"/>
      <c r="E18" s="419">
        <v>583</v>
      </c>
      <c r="F18" s="419">
        <v>122</v>
      </c>
      <c r="G18" s="419">
        <v>135</v>
      </c>
      <c r="H18" s="419">
        <v>17</v>
      </c>
      <c r="I18" s="432"/>
      <c r="J18" s="431">
        <f t="shared" si="0"/>
        <v>9203</v>
      </c>
    </row>
    <row r="19" spans="1:10">
      <c r="A19" s="57" t="s">
        <v>18</v>
      </c>
      <c r="B19" s="419">
        <v>488</v>
      </c>
      <c r="C19" s="419">
        <v>1786</v>
      </c>
      <c r="D19" s="419"/>
      <c r="E19" s="419">
        <v>627</v>
      </c>
      <c r="F19" s="419">
        <v>103</v>
      </c>
      <c r="G19" s="419">
        <v>34</v>
      </c>
      <c r="H19" s="419">
        <v>10</v>
      </c>
      <c r="I19" s="432"/>
      <c r="J19" s="431">
        <f t="shared" si="0"/>
        <v>3048</v>
      </c>
    </row>
    <row r="20" spans="1:10">
      <c r="A20" s="57" t="s">
        <v>19</v>
      </c>
      <c r="B20" s="419">
        <v>10</v>
      </c>
      <c r="C20" s="419">
        <v>139</v>
      </c>
      <c r="D20" s="419"/>
      <c r="E20" s="419">
        <v>39</v>
      </c>
      <c r="F20" s="419">
        <v>8</v>
      </c>
      <c r="G20" s="419">
        <v>15</v>
      </c>
      <c r="H20" s="419">
        <v>0</v>
      </c>
      <c r="I20" s="432"/>
      <c r="J20" s="431">
        <f t="shared" si="0"/>
        <v>211</v>
      </c>
    </row>
    <row r="21" spans="1:10">
      <c r="A21" s="57" t="s">
        <v>20</v>
      </c>
      <c r="B21" s="419">
        <v>1149</v>
      </c>
      <c r="C21" s="419">
        <v>6940</v>
      </c>
      <c r="D21" s="419"/>
      <c r="E21" s="419">
        <v>318</v>
      </c>
      <c r="F21" s="419">
        <v>116</v>
      </c>
      <c r="G21" s="419">
        <v>33</v>
      </c>
      <c r="H21" s="419">
        <v>22</v>
      </c>
      <c r="I21" s="432"/>
      <c r="J21" s="431">
        <f t="shared" si="0"/>
        <v>8578</v>
      </c>
    </row>
    <row r="22" spans="1:10">
      <c r="A22" s="57" t="s">
        <v>702</v>
      </c>
      <c r="B22" s="419">
        <v>153</v>
      </c>
      <c r="C22" s="419">
        <v>466</v>
      </c>
      <c r="D22" s="419"/>
      <c r="E22" s="419">
        <v>247</v>
      </c>
      <c r="F22" s="419">
        <v>31</v>
      </c>
      <c r="G22" s="419">
        <v>59</v>
      </c>
      <c r="H22" s="419">
        <v>2</v>
      </c>
      <c r="I22" s="432"/>
      <c r="J22" s="431">
        <f t="shared" si="0"/>
        <v>958</v>
      </c>
    </row>
    <row r="23" spans="1:10">
      <c r="A23" s="57" t="s">
        <v>551</v>
      </c>
      <c r="B23" s="419">
        <v>105</v>
      </c>
      <c r="C23" s="419">
        <v>205</v>
      </c>
      <c r="D23" s="419"/>
      <c r="E23" s="419">
        <v>202</v>
      </c>
      <c r="F23" s="419">
        <v>13</v>
      </c>
      <c r="G23" s="419">
        <v>34</v>
      </c>
      <c r="H23" s="419">
        <v>3</v>
      </c>
      <c r="I23" s="432"/>
      <c r="J23" s="431">
        <f t="shared" si="0"/>
        <v>562</v>
      </c>
    </row>
    <row r="24" spans="1:10">
      <c r="A24" s="57" t="s">
        <v>646</v>
      </c>
      <c r="B24" s="419">
        <v>18</v>
      </c>
      <c r="C24" s="419">
        <v>217</v>
      </c>
      <c r="D24" s="419"/>
      <c r="E24" s="419">
        <v>57</v>
      </c>
      <c r="F24" s="419">
        <v>15</v>
      </c>
      <c r="G24" s="419">
        <v>13</v>
      </c>
      <c r="H24" s="419">
        <v>3</v>
      </c>
      <c r="I24" s="432"/>
      <c r="J24" s="431">
        <f t="shared" si="0"/>
        <v>323</v>
      </c>
    </row>
    <row r="25" spans="1:10">
      <c r="A25" s="57" t="s">
        <v>726</v>
      </c>
      <c r="B25" s="419">
        <v>135</v>
      </c>
      <c r="C25" s="419">
        <v>654</v>
      </c>
      <c r="D25" s="419"/>
      <c r="E25" s="419">
        <v>177</v>
      </c>
      <c r="F25" s="419">
        <v>27</v>
      </c>
      <c r="G25" s="419">
        <v>44</v>
      </c>
      <c r="H25" s="419">
        <v>0</v>
      </c>
      <c r="I25" s="432"/>
      <c r="J25" s="431">
        <f t="shared" si="0"/>
        <v>1037</v>
      </c>
    </row>
    <row r="26" spans="1:10">
      <c r="A26" s="57" t="s">
        <v>484</v>
      </c>
      <c r="B26" s="419">
        <v>31294</v>
      </c>
      <c r="C26" s="419">
        <v>43465</v>
      </c>
      <c r="D26" s="419"/>
      <c r="E26" s="419">
        <v>9805</v>
      </c>
      <c r="F26" s="419">
        <v>1653</v>
      </c>
      <c r="G26" s="419">
        <v>2463</v>
      </c>
      <c r="H26" s="419">
        <v>652</v>
      </c>
      <c r="I26" s="432"/>
      <c r="J26" s="431">
        <f t="shared" si="0"/>
        <v>89332</v>
      </c>
    </row>
    <row r="27" spans="1:10">
      <c r="A27" s="57" t="s">
        <v>727</v>
      </c>
      <c r="B27" s="419">
        <v>779</v>
      </c>
      <c r="C27" s="419">
        <v>1643</v>
      </c>
      <c r="D27" s="419"/>
      <c r="E27" s="419">
        <v>1351</v>
      </c>
      <c r="F27" s="419">
        <v>179</v>
      </c>
      <c r="G27" s="419">
        <v>358</v>
      </c>
      <c r="H27" s="419">
        <v>17</v>
      </c>
      <c r="I27" s="432"/>
      <c r="J27" s="431">
        <f t="shared" si="0"/>
        <v>4327</v>
      </c>
    </row>
    <row r="28" spans="1:10">
      <c r="A28" s="57" t="s">
        <v>396</v>
      </c>
      <c r="B28" s="419">
        <v>22375</v>
      </c>
      <c r="C28" s="419">
        <v>39685</v>
      </c>
      <c r="D28" s="419"/>
      <c r="E28" s="419">
        <v>933</v>
      </c>
      <c r="F28" s="419">
        <v>460</v>
      </c>
      <c r="G28" s="419">
        <v>114</v>
      </c>
      <c r="H28" s="419">
        <v>295</v>
      </c>
      <c r="I28" s="432"/>
      <c r="J28" s="431">
        <f t="shared" si="0"/>
        <v>63862</v>
      </c>
    </row>
    <row r="29" spans="1:10">
      <c r="A29" s="57" t="s">
        <v>553</v>
      </c>
      <c r="B29" s="419">
        <v>32</v>
      </c>
      <c r="C29" s="419">
        <v>644</v>
      </c>
      <c r="D29" s="419"/>
      <c r="E29" s="419">
        <v>118</v>
      </c>
      <c r="F29" s="419">
        <v>31</v>
      </c>
      <c r="G29" s="419">
        <v>35</v>
      </c>
      <c r="H29" s="419">
        <v>4</v>
      </c>
      <c r="I29" s="432"/>
      <c r="J29" s="431">
        <f t="shared" si="0"/>
        <v>864</v>
      </c>
    </row>
    <row r="30" spans="1:10">
      <c r="A30" s="57" t="s">
        <v>29</v>
      </c>
      <c r="B30" s="419">
        <v>176</v>
      </c>
      <c r="C30" s="419">
        <v>88</v>
      </c>
      <c r="D30" s="419"/>
      <c r="E30" s="419">
        <v>0</v>
      </c>
      <c r="F30" s="419">
        <v>3</v>
      </c>
      <c r="G30" s="419">
        <v>0</v>
      </c>
      <c r="H30" s="419">
        <v>0</v>
      </c>
      <c r="I30" s="432"/>
      <c r="J30" s="431">
        <f>SUM(B30:H30)</f>
        <v>267</v>
      </c>
    </row>
    <row r="31" spans="1:10">
      <c r="A31" s="57" t="s">
        <v>30</v>
      </c>
      <c r="B31" s="419">
        <v>2803</v>
      </c>
      <c r="C31" s="419">
        <v>899</v>
      </c>
      <c r="D31" s="419"/>
      <c r="E31" s="419">
        <v>174</v>
      </c>
      <c r="F31" s="419">
        <v>12</v>
      </c>
      <c r="G31" s="419">
        <v>52</v>
      </c>
      <c r="H31" s="419">
        <v>17</v>
      </c>
      <c r="I31" s="432"/>
      <c r="J31" s="431">
        <f t="shared" si="0"/>
        <v>3957</v>
      </c>
    </row>
    <row r="32" spans="1:10">
      <c r="A32" s="57" t="s">
        <v>31</v>
      </c>
      <c r="B32" s="419">
        <v>45116</v>
      </c>
      <c r="C32" s="419">
        <v>83777</v>
      </c>
      <c r="D32" s="419"/>
      <c r="E32" s="419">
        <v>5756</v>
      </c>
      <c r="F32" s="419">
        <v>2477</v>
      </c>
      <c r="G32" s="419">
        <v>1235</v>
      </c>
      <c r="H32" s="419">
        <v>556</v>
      </c>
      <c r="I32" s="432"/>
      <c r="J32" s="431">
        <f t="shared" si="0"/>
        <v>138917</v>
      </c>
    </row>
    <row r="33" spans="1:10">
      <c r="A33" s="57" t="s">
        <v>32</v>
      </c>
      <c r="B33" s="419">
        <v>2887</v>
      </c>
      <c r="C33" s="419">
        <v>17027</v>
      </c>
      <c r="D33" s="419"/>
      <c r="E33" s="419">
        <v>835</v>
      </c>
      <c r="F33" s="419">
        <v>482</v>
      </c>
      <c r="G33" s="419">
        <v>231</v>
      </c>
      <c r="H33" s="419">
        <v>102</v>
      </c>
      <c r="I33" s="432"/>
      <c r="J33" s="431">
        <f t="shared" si="0"/>
        <v>21564</v>
      </c>
    </row>
    <row r="34" spans="1:10">
      <c r="A34" s="57" t="s">
        <v>14</v>
      </c>
      <c r="B34" s="419">
        <v>0</v>
      </c>
      <c r="C34" s="419">
        <v>4693</v>
      </c>
      <c r="D34" s="419"/>
      <c r="E34" s="419">
        <v>555</v>
      </c>
      <c r="F34" s="419">
        <v>89</v>
      </c>
      <c r="G34" s="419">
        <v>204</v>
      </c>
      <c r="H34" s="419">
        <v>2</v>
      </c>
      <c r="I34" s="432"/>
      <c r="J34" s="431">
        <f t="shared" si="0"/>
        <v>5543</v>
      </c>
    </row>
    <row r="35" spans="1:10">
      <c r="A35" s="57" t="s">
        <v>33</v>
      </c>
      <c r="B35" s="419">
        <v>2059</v>
      </c>
      <c r="C35" s="419">
        <v>10318</v>
      </c>
      <c r="D35" s="419"/>
      <c r="E35" s="419">
        <v>667</v>
      </c>
      <c r="F35" s="419">
        <v>328</v>
      </c>
      <c r="G35" s="419">
        <v>127</v>
      </c>
      <c r="H35" s="419">
        <v>78</v>
      </c>
      <c r="I35" s="432"/>
      <c r="J35" s="431">
        <f t="shared" si="0"/>
        <v>13577</v>
      </c>
    </row>
    <row r="36" spans="1:10">
      <c r="A36" s="57" t="s">
        <v>34</v>
      </c>
      <c r="B36" s="419">
        <v>9573</v>
      </c>
      <c r="C36" s="419">
        <v>27943</v>
      </c>
      <c r="D36" s="419"/>
      <c r="E36" s="419">
        <v>3005</v>
      </c>
      <c r="F36" s="419">
        <v>766</v>
      </c>
      <c r="G36" s="419">
        <v>1163</v>
      </c>
      <c r="H36" s="419">
        <v>174</v>
      </c>
      <c r="I36" s="432"/>
      <c r="J36" s="431">
        <f t="shared" si="0"/>
        <v>42624</v>
      </c>
    </row>
    <row r="37" spans="1:10">
      <c r="A37" s="57" t="s">
        <v>35</v>
      </c>
      <c r="B37" s="419">
        <v>8486</v>
      </c>
      <c r="C37" s="419">
        <v>39465</v>
      </c>
      <c r="D37" s="419"/>
      <c r="E37" s="419">
        <v>2433</v>
      </c>
      <c r="F37" s="419">
        <v>823</v>
      </c>
      <c r="G37" s="419">
        <v>750</v>
      </c>
      <c r="H37" s="419">
        <v>130</v>
      </c>
      <c r="I37" s="432"/>
      <c r="J37" s="431">
        <f t="shared" si="0"/>
        <v>52087</v>
      </c>
    </row>
    <row r="38" spans="1:10">
      <c r="A38" s="57" t="s">
        <v>37</v>
      </c>
      <c r="B38" s="419">
        <v>13776</v>
      </c>
      <c r="C38" s="419">
        <v>99422</v>
      </c>
      <c r="D38" s="419"/>
      <c r="E38" s="419">
        <v>4505</v>
      </c>
      <c r="F38" s="419">
        <v>1107</v>
      </c>
      <c r="G38" s="419">
        <v>811</v>
      </c>
      <c r="H38" s="419">
        <v>177</v>
      </c>
      <c r="I38" s="432"/>
      <c r="J38" s="431">
        <f t="shared" si="0"/>
        <v>119798</v>
      </c>
    </row>
    <row r="39" spans="1:10">
      <c r="A39" s="57" t="s">
        <v>36</v>
      </c>
      <c r="B39" s="419">
        <v>18075</v>
      </c>
      <c r="C39" s="419">
        <v>54041</v>
      </c>
      <c r="D39" s="419"/>
      <c r="E39" s="419">
        <v>3998</v>
      </c>
      <c r="F39" s="419">
        <v>1456</v>
      </c>
      <c r="G39" s="419">
        <v>816</v>
      </c>
      <c r="H39" s="419">
        <v>333</v>
      </c>
      <c r="I39" s="432"/>
      <c r="J39" s="431">
        <f t="shared" si="0"/>
        <v>78719</v>
      </c>
    </row>
    <row r="40" spans="1:10" ht="13" thickBot="1">
      <c r="A40" s="457" t="s">
        <v>62</v>
      </c>
      <c r="B40" s="434">
        <f t="shared" ref="B40:C40" si="1">SUM(B7:B39)</f>
        <v>237090</v>
      </c>
      <c r="C40" s="434">
        <f t="shared" si="1"/>
        <v>662212</v>
      </c>
      <c r="D40" s="434"/>
      <c r="E40" s="434">
        <f t="shared" ref="E40:H40" si="2">SUM(E7:E39)</f>
        <v>52273</v>
      </c>
      <c r="F40" s="434">
        <f t="shared" si="2"/>
        <v>15769</v>
      </c>
      <c r="G40" s="434">
        <f t="shared" si="2"/>
        <v>11979</v>
      </c>
      <c r="H40" s="434">
        <f t="shared" si="2"/>
        <v>3930</v>
      </c>
      <c r="I40" s="433"/>
      <c r="J40" s="434">
        <f t="shared" si="0"/>
        <v>983253</v>
      </c>
    </row>
    <row r="41" spans="1:10" ht="12" thickTop="1">
      <c r="A41" s="30"/>
      <c r="B41" s="25"/>
      <c r="C41" s="25"/>
      <c r="D41" s="25"/>
      <c r="E41" s="25"/>
      <c r="F41" s="25"/>
      <c r="G41" s="25"/>
      <c r="H41" s="25"/>
      <c r="I41" s="25"/>
      <c r="J41" s="32"/>
    </row>
    <row r="42" spans="1:10">
      <c r="A42" s="30"/>
      <c r="B42" s="25"/>
      <c r="C42" s="25"/>
      <c r="D42" s="25"/>
      <c r="E42" s="25"/>
      <c r="F42" s="25"/>
      <c r="G42" s="25"/>
      <c r="H42" s="25"/>
      <c r="I42" s="25"/>
      <c r="J42" s="32"/>
    </row>
    <row r="43" spans="1:10">
      <c r="A43" s="30"/>
      <c r="B43" s="25"/>
      <c r="C43" s="25"/>
      <c r="D43" s="25"/>
      <c r="E43" s="25"/>
      <c r="F43" s="25"/>
      <c r="G43" s="25"/>
      <c r="H43" s="25"/>
      <c r="I43" s="25"/>
      <c r="J43" s="32"/>
    </row>
    <row r="44" spans="1:10">
      <c r="B44" s="25"/>
      <c r="C44" s="25"/>
      <c r="D44" s="25"/>
      <c r="E44" s="25"/>
      <c r="F44" s="25"/>
      <c r="G44" s="25"/>
      <c r="J44" s="25"/>
    </row>
  </sheetData>
  <mergeCells count="2">
    <mergeCell ref="E4:H5"/>
    <mergeCell ref="J4:J5"/>
  </mergeCells>
  <pageMargins left="0.62992125984251968" right="0.47244094488188981" top="1.4960629921259843" bottom="0.74803149606299213" header="0.9055118110236221" footer="0.31496062992125984"/>
  <pageSetup paperSize="9" scale="89" firstPageNumber="77" orientation="portrait" useFirstPageNumber="1" r:id="rId1"/>
  <headerFooter>
    <oddHeader>&amp;C&amp;"Times New Roman,Bold"&amp;12 8.4. SJÓÐFÉLAGAR OG LÍFEYRISÞEGAR</oddHeader>
    <oddFooter>&amp;R&amp;"Times New Roman,Regular"&amp;10&amp;P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workbookViewId="0">
      <selection activeCell="L24" sqref="L24"/>
    </sheetView>
  </sheetViews>
  <sheetFormatPr baseColWidth="10" defaultColWidth="9.1640625" defaultRowHeight="11"/>
  <cols>
    <col min="1" max="1" width="3.6640625" style="24" customWidth="1"/>
    <col min="2" max="2" width="2.33203125" style="24" customWidth="1"/>
    <col min="3" max="3" width="40.5" style="24" customWidth="1"/>
    <col min="4" max="4" width="4.5" style="13" customWidth="1"/>
    <col min="5" max="5" width="10.5" style="24" customWidth="1"/>
    <col min="6" max="6" width="3.1640625" style="24" customWidth="1"/>
    <col min="7" max="7" width="11.33203125" style="24" customWidth="1"/>
    <col min="8" max="8" width="3.83203125" style="24" customWidth="1"/>
    <col min="9" max="16384" width="9.1640625" style="24"/>
  </cols>
  <sheetData>
    <row r="1" spans="1:9">
      <c r="E1" s="423" t="s">
        <v>38</v>
      </c>
      <c r="F1" s="423"/>
      <c r="G1" s="423" t="s">
        <v>38</v>
      </c>
      <c r="I1" s="362" t="s">
        <v>39</v>
      </c>
    </row>
    <row r="2" spans="1:9">
      <c r="E2" s="360" t="s">
        <v>647</v>
      </c>
      <c r="F2" s="360"/>
      <c r="G2" s="360" t="s">
        <v>40</v>
      </c>
      <c r="I2" s="362" t="s">
        <v>658</v>
      </c>
    </row>
    <row r="3" spans="1:9">
      <c r="E3" s="372" t="s">
        <v>41</v>
      </c>
      <c r="F3" s="372"/>
      <c r="G3" s="372" t="s">
        <v>41</v>
      </c>
      <c r="I3" s="366" t="s">
        <v>42</v>
      </c>
    </row>
    <row r="4" spans="1:9">
      <c r="H4" s="154"/>
      <c r="I4" s="154"/>
    </row>
    <row r="5" spans="1:9">
      <c r="A5" s="385">
        <v>1</v>
      </c>
      <c r="C5" s="6" t="s">
        <v>43</v>
      </c>
      <c r="D5" s="237" t="s">
        <v>697</v>
      </c>
      <c r="E5" s="25">
        <v>350106290</v>
      </c>
      <c r="F5" s="25"/>
      <c r="G5" s="25">
        <v>328470576</v>
      </c>
      <c r="H5" s="27"/>
      <c r="I5" s="411">
        <v>6.5868042926316761E-2</v>
      </c>
    </row>
    <row r="6" spans="1:9" ht="13.5" customHeight="1">
      <c r="A6" s="385">
        <v>2</v>
      </c>
      <c r="C6" s="6" t="s">
        <v>711</v>
      </c>
      <c r="E6" s="25">
        <v>309931681</v>
      </c>
      <c r="F6" s="25"/>
      <c r="G6" s="25">
        <v>283136742</v>
      </c>
      <c r="H6" s="27"/>
      <c r="I6" s="411">
        <v>9.4636036321983141E-2</v>
      </c>
    </row>
    <row r="7" spans="1:9">
      <c r="A7" s="385">
        <v>3</v>
      </c>
      <c r="C7" s="6" t="s">
        <v>12</v>
      </c>
      <c r="E7" s="25">
        <v>241042704</v>
      </c>
      <c r="F7" s="25"/>
      <c r="G7" s="25">
        <v>227306406</v>
      </c>
      <c r="H7" s="27"/>
      <c r="I7" s="411">
        <v>6.0430756183791789E-2</v>
      </c>
    </row>
    <row r="8" spans="1:9">
      <c r="A8" s="385">
        <v>4</v>
      </c>
      <c r="C8" s="6" t="s">
        <v>36</v>
      </c>
      <c r="E8" s="25">
        <v>109021175</v>
      </c>
      <c r="F8" s="25"/>
      <c r="G8" s="25">
        <v>100303118</v>
      </c>
      <c r="H8" s="27"/>
      <c r="I8" s="411">
        <v>8.6917108598757675E-2</v>
      </c>
    </row>
    <row r="9" spans="1:9">
      <c r="A9" s="385">
        <v>5</v>
      </c>
      <c r="C9" s="6" t="s">
        <v>34</v>
      </c>
      <c r="E9" s="25">
        <v>105413610</v>
      </c>
      <c r="F9" s="25"/>
      <c r="G9" s="25">
        <v>99207859</v>
      </c>
      <c r="H9" s="27"/>
      <c r="I9" s="153">
        <v>6.2553018103132407E-2</v>
      </c>
    </row>
    <row r="10" spans="1:9">
      <c r="A10" s="385">
        <v>6</v>
      </c>
      <c r="C10" s="6" t="s">
        <v>44</v>
      </c>
      <c r="D10" s="237"/>
      <c r="E10" s="25">
        <v>98693379</v>
      </c>
      <c r="F10" s="25"/>
      <c r="G10" s="25">
        <v>91419879</v>
      </c>
      <c r="H10" s="27"/>
      <c r="I10" s="153">
        <v>7.9561470432486514E-2</v>
      </c>
    </row>
    <row r="11" spans="1:9">
      <c r="A11" s="385">
        <v>7</v>
      </c>
      <c r="C11" s="6" t="s">
        <v>45</v>
      </c>
      <c r="D11" s="237"/>
      <c r="E11" s="25">
        <v>87063469</v>
      </c>
      <c r="F11" s="25"/>
      <c r="G11" s="25">
        <v>76866750</v>
      </c>
      <c r="H11" s="27"/>
      <c r="I11" s="411">
        <v>0.13265448324535645</v>
      </c>
    </row>
    <row r="12" spans="1:9">
      <c r="A12" s="385">
        <v>8</v>
      </c>
      <c r="C12" s="6" t="s">
        <v>659</v>
      </c>
      <c r="D12" s="237"/>
      <c r="E12" s="25">
        <v>83662810</v>
      </c>
      <c r="F12" s="25"/>
      <c r="G12" s="25">
        <v>79968165</v>
      </c>
      <c r="H12" s="27"/>
      <c r="I12" s="153">
        <v>4.6201447788629446E-2</v>
      </c>
    </row>
    <row r="13" spans="1:9">
      <c r="A13" s="385">
        <v>9</v>
      </c>
      <c r="C13" s="6" t="s">
        <v>37</v>
      </c>
      <c r="E13" s="25">
        <v>80786969</v>
      </c>
      <c r="F13" s="25"/>
      <c r="G13" s="25">
        <v>67720289</v>
      </c>
      <c r="H13" s="27"/>
      <c r="I13" s="411">
        <v>0.1929507418375016</v>
      </c>
    </row>
    <row r="14" spans="1:9">
      <c r="A14" s="385">
        <v>10</v>
      </c>
      <c r="C14" s="6" t="s">
        <v>46</v>
      </c>
      <c r="D14" s="237"/>
      <c r="E14" s="25">
        <v>63226069</v>
      </c>
      <c r="F14" s="25"/>
      <c r="G14" s="25">
        <v>58393567</v>
      </c>
      <c r="H14" s="27"/>
      <c r="I14" s="411">
        <v>8.275743798970181E-2</v>
      </c>
    </row>
    <row r="15" spans="1:9">
      <c r="A15" s="385">
        <v>11</v>
      </c>
      <c r="C15" s="6" t="s">
        <v>47</v>
      </c>
      <c r="D15" s="237" t="s">
        <v>698</v>
      </c>
      <c r="E15" s="25">
        <v>54376040</v>
      </c>
      <c r="F15" s="25"/>
      <c r="G15" s="25">
        <v>52493758</v>
      </c>
      <c r="H15" s="27"/>
      <c r="I15" s="411">
        <v>3.5857253732910488E-2</v>
      </c>
    </row>
    <row r="16" spans="1:9">
      <c r="A16" s="385">
        <v>12</v>
      </c>
      <c r="C16" s="6" t="s">
        <v>48</v>
      </c>
      <c r="D16" s="237" t="s">
        <v>729</v>
      </c>
      <c r="E16" s="25">
        <v>48689388</v>
      </c>
      <c r="F16" s="25"/>
      <c r="G16" s="25">
        <v>41969670</v>
      </c>
      <c r="H16" s="27"/>
      <c r="I16" s="411">
        <v>0.1601089072179982</v>
      </c>
    </row>
    <row r="17" spans="1:9">
      <c r="A17" s="385">
        <v>13</v>
      </c>
      <c r="C17" s="6" t="s">
        <v>16</v>
      </c>
      <c r="E17" s="25">
        <v>46554592</v>
      </c>
      <c r="F17" s="25"/>
      <c r="G17" s="25">
        <v>43750272</v>
      </c>
      <c r="H17" s="27"/>
      <c r="I17" s="152">
        <v>6.4098344348579195E-2</v>
      </c>
    </row>
    <row r="18" spans="1:9">
      <c r="A18" s="385">
        <v>14</v>
      </c>
      <c r="C18" s="6" t="s">
        <v>30</v>
      </c>
      <c r="E18" s="25">
        <v>33962231</v>
      </c>
      <c r="F18" s="25"/>
      <c r="G18" s="25">
        <v>31395686</v>
      </c>
      <c r="H18" s="27"/>
      <c r="I18" s="411">
        <v>8.174833319456698E-2</v>
      </c>
    </row>
    <row r="19" spans="1:9">
      <c r="A19" s="385">
        <v>15</v>
      </c>
      <c r="C19" s="6" t="s">
        <v>13</v>
      </c>
      <c r="E19" s="25">
        <v>30663757</v>
      </c>
      <c r="F19" s="25"/>
      <c r="G19" s="25">
        <v>26164962</v>
      </c>
      <c r="H19" s="27"/>
      <c r="I19" s="411">
        <v>0.17193967260491339</v>
      </c>
    </row>
    <row r="20" spans="1:9">
      <c r="A20" s="385">
        <v>16</v>
      </c>
      <c r="C20" s="6" t="s">
        <v>33</v>
      </c>
      <c r="E20" s="25">
        <v>28822160</v>
      </c>
      <c r="F20" s="25"/>
      <c r="G20" s="25">
        <v>27461383</v>
      </c>
      <c r="H20" s="27"/>
      <c r="I20" s="411">
        <v>4.9552384160695739E-2</v>
      </c>
    </row>
    <row r="21" spans="1:9">
      <c r="A21" s="385">
        <v>17</v>
      </c>
      <c r="C21" s="6" t="s">
        <v>32</v>
      </c>
      <c r="E21" s="25">
        <v>26661747</v>
      </c>
      <c r="F21" s="25"/>
      <c r="G21" s="25">
        <v>25144296</v>
      </c>
      <c r="H21" s="27"/>
      <c r="I21" s="411">
        <v>6.0349711123349747E-2</v>
      </c>
    </row>
    <row r="22" spans="1:9">
      <c r="A22" s="385">
        <v>18</v>
      </c>
      <c r="C22" s="6" t="s">
        <v>17</v>
      </c>
      <c r="E22" s="25">
        <v>22620058</v>
      </c>
      <c r="F22" s="25"/>
      <c r="G22" s="25">
        <v>21691472</v>
      </c>
      <c r="H22" s="27"/>
      <c r="I22" s="411">
        <v>4.2808805229999969E-2</v>
      </c>
    </row>
    <row r="23" spans="1:9">
      <c r="A23" s="385">
        <v>19</v>
      </c>
      <c r="C23" s="6" t="s">
        <v>49</v>
      </c>
      <c r="D23" s="237" t="s">
        <v>698</v>
      </c>
      <c r="E23" s="25">
        <v>21654349</v>
      </c>
      <c r="F23" s="25"/>
      <c r="G23" s="25">
        <v>21368278</v>
      </c>
      <c r="H23" s="27"/>
      <c r="I23" s="411">
        <v>1.3387648738003133E-2</v>
      </c>
    </row>
    <row r="24" spans="1:9">
      <c r="A24" s="385">
        <v>20</v>
      </c>
      <c r="C24" s="6" t="s">
        <v>6</v>
      </c>
      <c r="E24" s="25">
        <v>16583600</v>
      </c>
      <c r="F24" s="25"/>
      <c r="G24" s="25">
        <v>15266670</v>
      </c>
      <c r="H24" s="27"/>
      <c r="I24" s="411">
        <v>8.6261771558565181E-2</v>
      </c>
    </row>
    <row r="25" spans="1:9">
      <c r="A25" s="385">
        <v>21</v>
      </c>
      <c r="C25" s="6" t="s">
        <v>22</v>
      </c>
      <c r="D25" s="155"/>
      <c r="E25" s="25">
        <v>16095245</v>
      </c>
      <c r="F25" s="25"/>
      <c r="G25" s="25">
        <v>15418292</v>
      </c>
      <c r="H25" s="27"/>
      <c r="I25" s="411">
        <v>4.3905836003105936E-2</v>
      </c>
    </row>
    <row r="26" spans="1:9">
      <c r="A26" s="385">
        <v>22</v>
      </c>
      <c r="C26" s="6" t="s">
        <v>50</v>
      </c>
      <c r="D26" s="237" t="s">
        <v>699</v>
      </c>
      <c r="E26" s="25">
        <v>8068872</v>
      </c>
      <c r="F26" s="25"/>
      <c r="G26" s="25">
        <v>8036097</v>
      </c>
      <c r="H26" s="27"/>
      <c r="I26" s="411">
        <v>4.0784724226201607E-3</v>
      </c>
    </row>
    <row r="27" spans="1:9">
      <c r="A27" s="385">
        <v>23</v>
      </c>
      <c r="C27" s="6" t="s">
        <v>21</v>
      </c>
      <c r="D27" s="237" t="s">
        <v>698</v>
      </c>
      <c r="E27" s="25">
        <v>7643265</v>
      </c>
      <c r="F27" s="25"/>
      <c r="G27" s="25">
        <v>7377907</v>
      </c>
      <c r="H27" s="27"/>
      <c r="I27" s="152">
        <v>3.5966568838560864E-2</v>
      </c>
    </row>
    <row r="28" spans="1:9">
      <c r="A28" s="385">
        <v>24</v>
      </c>
      <c r="C28" s="6" t="s">
        <v>20</v>
      </c>
      <c r="E28" s="25">
        <v>5618989</v>
      </c>
      <c r="F28" s="25"/>
      <c r="G28" s="25">
        <v>4890971</v>
      </c>
      <c r="H28" s="27"/>
      <c r="I28" s="152">
        <v>0.14884937980617763</v>
      </c>
    </row>
    <row r="29" spans="1:9">
      <c r="A29" s="385">
        <v>25</v>
      </c>
      <c r="C29" s="6" t="s">
        <v>53</v>
      </c>
      <c r="D29" s="237" t="s">
        <v>698</v>
      </c>
      <c r="E29" s="25">
        <v>2973628</v>
      </c>
      <c r="F29" s="25"/>
      <c r="G29" s="25">
        <v>2801216</v>
      </c>
      <c r="H29" s="27"/>
      <c r="I29" s="152">
        <v>6.1548984441042842E-2</v>
      </c>
    </row>
    <row r="30" spans="1:9">
      <c r="A30" s="385">
        <v>26</v>
      </c>
      <c r="C30" s="6" t="s">
        <v>52</v>
      </c>
      <c r="D30" s="237" t="s">
        <v>698</v>
      </c>
      <c r="E30" s="25">
        <v>2898842</v>
      </c>
      <c r="F30" s="25"/>
      <c r="G30" s="25">
        <v>2811094</v>
      </c>
      <c r="H30" s="27"/>
      <c r="I30" s="152">
        <v>3.1214893561012147E-2</v>
      </c>
    </row>
    <row r="31" spans="1:9">
      <c r="A31" s="385">
        <v>27</v>
      </c>
      <c r="C31" s="6" t="s">
        <v>29</v>
      </c>
      <c r="D31" s="237"/>
      <c r="E31" s="25">
        <v>2737105</v>
      </c>
      <c r="F31" s="25"/>
      <c r="G31" s="25">
        <v>2467036</v>
      </c>
      <c r="H31" s="27"/>
      <c r="I31" s="152">
        <v>0.10947104136299601</v>
      </c>
    </row>
    <row r="32" spans="1:9">
      <c r="A32" s="385">
        <v>28</v>
      </c>
      <c r="C32" s="6" t="s">
        <v>54</v>
      </c>
      <c r="D32" s="237" t="s">
        <v>698</v>
      </c>
      <c r="E32" s="25">
        <v>1829535</v>
      </c>
      <c r="F32" s="25"/>
      <c r="G32" s="25">
        <v>1868982</v>
      </c>
      <c r="H32" s="27"/>
      <c r="I32" s="152">
        <v>-2.1106142274243456E-2</v>
      </c>
    </row>
    <row r="33" spans="1:9">
      <c r="A33" s="385">
        <v>29</v>
      </c>
      <c r="C33" s="6" t="s">
        <v>55</v>
      </c>
      <c r="D33" s="237" t="s">
        <v>698</v>
      </c>
      <c r="E33" s="25">
        <v>915985</v>
      </c>
      <c r="F33" s="25"/>
      <c r="G33" s="25">
        <v>922918</v>
      </c>
      <c r="H33" s="27"/>
      <c r="I33" s="152">
        <v>-7.5120433234588946E-3</v>
      </c>
    </row>
    <row r="34" spans="1:9">
      <c r="A34" s="385">
        <v>30</v>
      </c>
      <c r="C34" s="6" t="s">
        <v>57</v>
      </c>
      <c r="D34" s="237" t="s">
        <v>698</v>
      </c>
      <c r="E34" s="25">
        <v>583509</v>
      </c>
      <c r="F34" s="25"/>
      <c r="G34" s="25">
        <v>565143</v>
      </c>
      <c r="H34" s="27"/>
      <c r="I34" s="152">
        <v>3.2497969540452587E-2</v>
      </c>
    </row>
    <row r="35" spans="1:9">
      <c r="A35" s="385">
        <v>31</v>
      </c>
      <c r="C35" s="6" t="s">
        <v>58</v>
      </c>
      <c r="D35" s="237" t="s">
        <v>698</v>
      </c>
      <c r="E35" s="25">
        <v>502700</v>
      </c>
      <c r="F35" s="25"/>
      <c r="G35" s="25">
        <v>509250</v>
      </c>
      <c r="H35" s="27"/>
      <c r="I35" s="152">
        <v>-1.2862052037309724E-2</v>
      </c>
    </row>
    <row r="36" spans="1:9">
      <c r="A36" s="385">
        <v>32</v>
      </c>
      <c r="C36" s="6" t="s">
        <v>60</v>
      </c>
      <c r="D36" s="237" t="s">
        <v>700</v>
      </c>
      <c r="E36" s="25">
        <v>84856</v>
      </c>
      <c r="F36" s="25"/>
      <c r="G36" s="25">
        <v>92750</v>
      </c>
      <c r="H36" s="27"/>
      <c r="I36" s="152">
        <v>-8.5110512129380034E-2</v>
      </c>
    </row>
    <row r="37" spans="1:9">
      <c r="A37" s="385">
        <v>33</v>
      </c>
      <c r="C37" s="6" t="s">
        <v>61</v>
      </c>
      <c r="D37" s="237"/>
      <c r="E37" s="25">
        <v>28309</v>
      </c>
      <c r="F37" s="25"/>
      <c r="G37" s="25">
        <v>19262</v>
      </c>
      <c r="H37" s="27"/>
      <c r="I37" s="411">
        <v>0.4696812376700239</v>
      </c>
    </row>
    <row r="38" spans="1:9">
      <c r="A38" s="385"/>
      <c r="C38" s="6" t="s">
        <v>51</v>
      </c>
      <c r="D38" s="237"/>
      <c r="E38" s="25">
        <v>0</v>
      </c>
      <c r="F38" s="25"/>
      <c r="G38" s="25">
        <v>6190282</v>
      </c>
      <c r="H38" s="27"/>
      <c r="I38" s="411"/>
    </row>
    <row r="39" spans="1:9">
      <c r="A39" s="385"/>
      <c r="C39" s="6" t="s">
        <v>56</v>
      </c>
      <c r="D39" s="237"/>
      <c r="E39" s="25">
        <v>0</v>
      </c>
      <c r="F39" s="25"/>
      <c r="G39" s="25">
        <v>807003</v>
      </c>
      <c r="H39" s="27"/>
      <c r="I39" s="152"/>
    </row>
    <row r="40" spans="1:9">
      <c r="A40" s="385"/>
      <c r="C40" s="6" t="s">
        <v>59</v>
      </c>
      <c r="D40" s="237"/>
      <c r="E40" s="25">
        <v>0</v>
      </c>
      <c r="F40" s="25"/>
      <c r="G40" s="25">
        <v>323987</v>
      </c>
      <c r="H40" s="27"/>
      <c r="I40" s="152"/>
    </row>
    <row r="41" spans="1:9" ht="13.5" customHeight="1">
      <c r="A41" s="385"/>
      <c r="C41" s="6" t="s">
        <v>712</v>
      </c>
      <c r="D41" s="237"/>
      <c r="E41" s="25">
        <v>0</v>
      </c>
      <c r="F41" s="25"/>
      <c r="G41" s="25">
        <v>110303</v>
      </c>
      <c r="H41" s="27"/>
      <c r="I41" s="152"/>
    </row>
    <row r="42" spans="1:9" ht="12" thickBot="1">
      <c r="C42" s="393" t="s">
        <v>62</v>
      </c>
      <c r="E42" s="407">
        <v>1909516918</v>
      </c>
      <c r="F42" s="154"/>
      <c r="G42" s="407">
        <v>1774712291</v>
      </c>
      <c r="H42" s="154"/>
      <c r="I42" s="414">
        <v>7.5958580826665401E-2</v>
      </c>
    </row>
    <row r="43" spans="1:9" ht="12" thickTop="1">
      <c r="C43" s="393"/>
      <c r="E43" s="154"/>
      <c r="F43" s="154"/>
      <c r="G43" s="154"/>
      <c r="H43" s="154"/>
      <c r="I43" s="437"/>
    </row>
    <row r="44" spans="1:9">
      <c r="C44" s="393"/>
      <c r="E44" s="154"/>
      <c r="F44" s="154"/>
      <c r="G44" s="154"/>
      <c r="H44" s="154"/>
      <c r="I44" s="437"/>
    </row>
    <row r="45" spans="1:9">
      <c r="C45" s="393"/>
      <c r="E45" s="154"/>
      <c r="F45" s="154"/>
      <c r="G45" s="154"/>
      <c r="H45" s="154"/>
      <c r="I45" s="437"/>
    </row>
    <row r="46" spans="1:9">
      <c r="A46" s="409"/>
      <c r="B46" s="409"/>
      <c r="C46" s="409"/>
    </row>
    <row r="47" spans="1:9">
      <c r="A47" s="420" t="s">
        <v>63</v>
      </c>
    </row>
    <row r="48" spans="1:9">
      <c r="A48" s="155" t="s">
        <v>64</v>
      </c>
      <c r="B48" s="155"/>
      <c r="C48" s="155"/>
      <c r="D48" s="155"/>
      <c r="E48" s="155"/>
      <c r="F48" s="155"/>
      <c r="G48" s="155"/>
      <c r="H48" s="155"/>
      <c r="I48" s="27"/>
    </row>
    <row r="49" spans="1:9">
      <c r="A49" s="155" t="s">
        <v>660</v>
      </c>
      <c r="B49" s="155"/>
      <c r="C49" s="155"/>
      <c r="D49" s="155"/>
      <c r="E49" s="155"/>
      <c r="F49" s="155"/>
      <c r="G49" s="155"/>
      <c r="H49" s="155"/>
      <c r="I49" s="154"/>
    </row>
    <row r="50" spans="1:9" ht="12">
      <c r="A50" s="155" t="s">
        <v>661</v>
      </c>
      <c r="G50" s="154"/>
    </row>
    <row r="51" spans="1:9">
      <c r="A51" s="155" t="s">
        <v>710</v>
      </c>
      <c r="B51" s="155"/>
      <c r="C51" s="155"/>
      <c r="D51" s="155"/>
      <c r="E51" s="155"/>
      <c r="F51" s="25"/>
      <c r="G51" s="25"/>
      <c r="H51" s="27"/>
      <c r="I51" s="152"/>
    </row>
    <row r="52" spans="1:9" ht="12">
      <c r="A52" s="155" t="s">
        <v>662</v>
      </c>
      <c r="F52" s="154"/>
      <c r="G52" s="154"/>
      <c r="H52" s="154"/>
      <c r="I52" s="153"/>
    </row>
    <row r="53" spans="1:9">
      <c r="A53" s="155" t="s">
        <v>731</v>
      </c>
    </row>
    <row r="54" spans="1:9">
      <c r="A54" s="420"/>
    </row>
    <row r="55" spans="1:9">
      <c r="A55" s="155"/>
      <c r="B55" s="155"/>
      <c r="C55" s="155"/>
      <c r="D55" s="155"/>
      <c r="E55" s="155"/>
      <c r="F55" s="155"/>
      <c r="G55" s="155"/>
      <c r="H55" s="155"/>
      <c r="I55" s="27"/>
    </row>
    <row r="56" spans="1:9">
      <c r="A56" s="155"/>
      <c r="B56" s="155"/>
      <c r="C56" s="155"/>
      <c r="D56" s="155"/>
      <c r="E56" s="155"/>
      <c r="F56" s="155"/>
      <c r="G56" s="155"/>
      <c r="H56" s="155"/>
      <c r="I56" s="154"/>
    </row>
    <row r="57" spans="1:9">
      <c r="A57" s="155"/>
      <c r="B57" s="155"/>
      <c r="C57" s="155"/>
      <c r="D57" s="155"/>
      <c r="E57" s="155"/>
      <c r="F57" s="155"/>
      <c r="G57" s="155"/>
      <c r="H57" s="155"/>
      <c r="I57" s="154"/>
    </row>
  </sheetData>
  <pageMargins left="0.70866141732283472" right="0.55118110236220474" top="1.0629921259842521" bottom="0.74803149606299213" header="0.43307086614173229" footer="0.31496062992125984"/>
  <pageSetup paperSize="9" scale="97" firstPageNumber="8" orientation="portrait" useFirstPageNumber="1" r:id="rId1"/>
  <headerFooter alignWithMargins="0">
    <oddHeader>&amp;C&amp;"Times New Roman,Bold"&amp;12
2.2. YFIRLIT YFIR LÍFEYRISSJÓÐI Í STÆRÐARRÖÐ 31.12.2010</oddHeader>
    <oddFooter>&amp;R&amp;"Times New Roman,Regular"&amp;10&amp;P</oddFooter>
    <firstHeader>&amp;C&amp;N</first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7D0A-5CBE-4AE4-812D-342695932CA4}">
  <dimension ref="A1:CH115"/>
  <sheetViews>
    <sheetView tabSelected="1" workbookViewId="0">
      <selection activeCell="B14" sqref="B14"/>
    </sheetView>
  </sheetViews>
  <sheetFormatPr baseColWidth="10" defaultColWidth="9.1640625" defaultRowHeight="15"/>
  <cols>
    <col min="1" max="1" width="35" style="483" bestFit="1" customWidth="1"/>
    <col min="2" max="2" width="64.33203125" style="483" bestFit="1" customWidth="1"/>
    <col min="3" max="3" width="52.1640625" style="483" bestFit="1" customWidth="1"/>
    <col min="4" max="4" width="43.6640625" style="483" bestFit="1" customWidth="1"/>
    <col min="5" max="5" width="12.5" style="483" bestFit="1" customWidth="1"/>
    <col min="6" max="6" width="23.83203125" style="483" bestFit="1" customWidth="1"/>
    <col min="7" max="11" width="22.33203125" style="483" bestFit="1" customWidth="1"/>
    <col min="12" max="12" width="22.33203125" style="483" customWidth="1"/>
    <col min="13" max="13" width="25.5" style="483" bestFit="1" customWidth="1"/>
    <col min="14" max="15" width="29.1640625" style="483" bestFit="1" customWidth="1"/>
    <col min="16" max="17" width="21.1640625" style="483" bestFit="1" customWidth="1"/>
    <col min="18" max="18" width="22.33203125" style="483" bestFit="1" customWidth="1"/>
    <col min="19" max="19" width="53.5" style="483" bestFit="1" customWidth="1"/>
    <col min="20" max="20" width="20.1640625" style="483" bestFit="1" customWidth="1"/>
    <col min="21" max="23" width="35.33203125" style="483" bestFit="1" customWidth="1"/>
    <col min="24" max="25" width="45" style="483" bestFit="1" customWidth="1"/>
    <col min="26" max="26" width="45" style="483" customWidth="1"/>
    <col min="27" max="27" width="45" style="483" bestFit="1" customWidth="1"/>
    <col min="28" max="28" width="40.5" style="483" bestFit="1" customWidth="1"/>
    <col min="29" max="29" width="22.33203125" style="483" bestFit="1" customWidth="1"/>
    <col min="30" max="30" width="21.1640625" style="483" bestFit="1" customWidth="1"/>
    <col min="31" max="31" width="22.33203125" style="483" bestFit="1" customWidth="1"/>
    <col min="32" max="32" width="20.33203125" style="483" bestFit="1" customWidth="1"/>
    <col min="33" max="33" width="27.33203125" style="483" bestFit="1" customWidth="1"/>
    <col min="34" max="35" width="22.33203125" style="483" bestFit="1" customWidth="1"/>
    <col min="36" max="37" width="21.1640625" style="483" bestFit="1" customWidth="1"/>
    <col min="38" max="39" width="29.5" style="483" bestFit="1" customWidth="1"/>
    <col min="40" max="41" width="30.5" style="483" bestFit="1" customWidth="1"/>
    <col min="42" max="43" width="26.33203125" style="483" bestFit="1" customWidth="1"/>
    <col min="44" max="45" width="23.83203125" style="483" bestFit="1" customWidth="1"/>
    <col min="46" max="46" width="21.1640625" style="483" bestFit="1" customWidth="1"/>
    <col min="47" max="49" width="20.83203125" style="483" bestFit="1" customWidth="1"/>
    <col min="50" max="51" width="23.83203125" style="483" bestFit="1" customWidth="1"/>
    <col min="52" max="52" width="22" style="483" bestFit="1" customWidth="1"/>
    <col min="53" max="54" width="21.1640625" style="483" bestFit="1" customWidth="1"/>
    <col min="55" max="55" width="18.5" style="483" bestFit="1" customWidth="1"/>
    <col min="56" max="57" width="22.33203125" style="483" bestFit="1" customWidth="1"/>
    <col min="58" max="58" width="21.1640625" style="483" bestFit="1" customWidth="1"/>
    <col min="59" max="60" width="22.33203125" style="483" bestFit="1" customWidth="1"/>
    <col min="61" max="61" width="20.1640625" style="483" bestFit="1" customWidth="1"/>
    <col min="62" max="63" width="22.33203125" style="483" bestFit="1" customWidth="1"/>
    <col min="64" max="64" width="19.6640625" style="483" bestFit="1" customWidth="1"/>
    <col min="65" max="68" width="20.83203125" style="483" bestFit="1" customWidth="1"/>
    <col min="69" max="70" width="16.1640625" style="483" bestFit="1" customWidth="1"/>
    <col min="71" max="71" width="10" style="483" bestFit="1" customWidth="1"/>
    <col min="72" max="72" width="9" style="483" bestFit="1" customWidth="1"/>
    <col min="73" max="73" width="10" style="483" bestFit="1" customWidth="1"/>
    <col min="74" max="74" width="9" style="483" customWidth="1"/>
    <col min="75" max="75" width="16.5" style="483" bestFit="1" customWidth="1"/>
    <col min="76" max="76" width="17" style="483" bestFit="1" customWidth="1"/>
    <col min="77" max="77" width="17.6640625" style="483" bestFit="1" customWidth="1"/>
    <col min="78" max="78" width="8.83203125" style="483" customWidth="1"/>
    <col min="79" max="79" width="14.5" style="483" bestFit="1" customWidth="1"/>
    <col min="80" max="80" width="15.5" style="483" bestFit="1" customWidth="1"/>
    <col min="81" max="81" width="10" style="483" bestFit="1" customWidth="1"/>
    <col min="82" max="83" width="11.6640625" style="483" bestFit="1" customWidth="1"/>
    <col min="84" max="84" width="14.83203125" style="483" bestFit="1" customWidth="1"/>
    <col min="85" max="85" width="8" style="483" bestFit="1" customWidth="1"/>
    <col min="86" max="16384" width="9.1640625" style="483"/>
  </cols>
  <sheetData>
    <row r="1" spans="1:86">
      <c r="A1" s="483" t="s">
        <v>771</v>
      </c>
      <c r="B1" s="484">
        <v>40543</v>
      </c>
      <c r="C1" s="483">
        <v>0</v>
      </c>
      <c r="D1" s="483">
        <v>0</v>
      </c>
      <c r="E1" s="483" t="s">
        <v>772</v>
      </c>
      <c r="F1" s="485" t="s">
        <v>853</v>
      </c>
      <c r="G1" s="485" t="s">
        <v>854</v>
      </c>
      <c r="H1" s="485" t="s">
        <v>855</v>
      </c>
      <c r="I1" s="485" t="s">
        <v>856</v>
      </c>
      <c r="J1" s="485" t="s">
        <v>857</v>
      </c>
      <c r="K1" s="485" t="s">
        <v>858</v>
      </c>
      <c r="L1" s="485" t="s">
        <v>859</v>
      </c>
      <c r="M1" s="485" t="s">
        <v>860</v>
      </c>
      <c r="N1" s="485" t="s">
        <v>861</v>
      </c>
      <c r="O1" s="485" t="s">
        <v>862</v>
      </c>
      <c r="P1" s="485" t="s">
        <v>863</v>
      </c>
      <c r="Q1" s="485" t="s">
        <v>864</v>
      </c>
      <c r="R1" s="485" t="s">
        <v>864</v>
      </c>
      <c r="S1" s="485" t="s">
        <v>864</v>
      </c>
      <c r="T1" s="485" t="s">
        <v>865</v>
      </c>
      <c r="U1" s="485" t="s">
        <v>866</v>
      </c>
      <c r="V1" s="485" t="s">
        <v>867</v>
      </c>
      <c r="W1" s="485" t="s">
        <v>868</v>
      </c>
      <c r="X1" s="485" t="s">
        <v>869</v>
      </c>
      <c r="Y1" s="485" t="s">
        <v>870</v>
      </c>
      <c r="Z1" s="485" t="s">
        <v>871</v>
      </c>
      <c r="AA1" s="485" t="s">
        <v>872</v>
      </c>
      <c r="AB1" s="485" t="s">
        <v>872</v>
      </c>
      <c r="AC1" s="485" t="s">
        <v>872</v>
      </c>
      <c r="AD1" s="485" t="s">
        <v>873</v>
      </c>
      <c r="AE1" s="485" t="s">
        <v>874</v>
      </c>
      <c r="AF1" s="485" t="s">
        <v>874</v>
      </c>
      <c r="AG1" s="485" t="s">
        <v>874</v>
      </c>
      <c r="AH1" s="485" t="s">
        <v>875</v>
      </c>
      <c r="AI1" s="485" t="s">
        <v>876</v>
      </c>
      <c r="AJ1" s="485" t="s">
        <v>877</v>
      </c>
      <c r="AK1" s="485" t="s">
        <v>878</v>
      </c>
      <c r="AL1" s="485" t="s">
        <v>879</v>
      </c>
      <c r="AM1" s="485" t="s">
        <v>880</v>
      </c>
      <c r="AN1" s="485" t="s">
        <v>881</v>
      </c>
      <c r="AO1" s="485" t="s">
        <v>882</v>
      </c>
      <c r="AP1" s="485" t="s">
        <v>883</v>
      </c>
      <c r="AQ1" s="485" t="s">
        <v>884</v>
      </c>
      <c r="AR1" s="485" t="s">
        <v>885</v>
      </c>
      <c r="AS1" s="485"/>
      <c r="AT1" s="485"/>
      <c r="AU1" s="485"/>
      <c r="AV1" s="485"/>
      <c r="AW1" s="485"/>
      <c r="AX1" s="485"/>
      <c r="AY1" s="485"/>
      <c r="AZ1" s="485"/>
      <c r="BA1" s="485"/>
      <c r="BB1" s="485"/>
    </row>
    <row r="2" spans="1:86">
      <c r="E2" s="483" t="s">
        <v>773</v>
      </c>
      <c r="F2" s="485" t="s">
        <v>530</v>
      </c>
      <c r="G2" s="485" t="s">
        <v>530</v>
      </c>
      <c r="H2" s="485" t="s">
        <v>530</v>
      </c>
      <c r="I2" s="485" t="s">
        <v>530</v>
      </c>
      <c r="J2" s="485" t="s">
        <v>530</v>
      </c>
      <c r="K2" s="485" t="s">
        <v>530</v>
      </c>
      <c r="L2" s="485" t="s">
        <v>530</v>
      </c>
      <c r="M2" s="485" t="s">
        <v>530</v>
      </c>
      <c r="N2" s="485" t="s">
        <v>530</v>
      </c>
      <c r="O2" s="485" t="s">
        <v>530</v>
      </c>
      <c r="P2" s="485" t="s">
        <v>530</v>
      </c>
      <c r="Q2" s="485" t="s">
        <v>530</v>
      </c>
      <c r="R2" s="485" t="s">
        <v>886</v>
      </c>
      <c r="S2" s="485" t="s">
        <v>328</v>
      </c>
      <c r="T2" s="485" t="s">
        <v>530</v>
      </c>
      <c r="U2" s="485" t="s">
        <v>530</v>
      </c>
      <c r="V2" s="485" t="s">
        <v>530</v>
      </c>
      <c r="W2" s="485" t="s">
        <v>530</v>
      </c>
      <c r="X2" s="485" t="s">
        <v>530</v>
      </c>
      <c r="Y2" s="485" t="s">
        <v>530</v>
      </c>
      <c r="Z2" s="485" t="s">
        <v>530</v>
      </c>
      <c r="AA2" s="485" t="s">
        <v>530</v>
      </c>
      <c r="AB2" s="485" t="s">
        <v>325</v>
      </c>
      <c r="AC2" s="485" t="s">
        <v>326</v>
      </c>
      <c r="AD2" s="485" t="s">
        <v>530</v>
      </c>
      <c r="AE2" s="485" t="s">
        <v>530</v>
      </c>
      <c r="AF2" s="485" t="s">
        <v>521</v>
      </c>
      <c r="AG2" s="485" t="s">
        <v>329</v>
      </c>
      <c r="AH2" s="485" t="s">
        <v>530</v>
      </c>
      <c r="AI2" s="485" t="s">
        <v>530</v>
      </c>
      <c r="AJ2" s="485" t="s">
        <v>530</v>
      </c>
      <c r="AK2" s="485" t="s">
        <v>530</v>
      </c>
      <c r="AL2" s="485" t="s">
        <v>530</v>
      </c>
      <c r="AM2" s="485" t="s">
        <v>530</v>
      </c>
      <c r="AN2" s="485" t="s">
        <v>530</v>
      </c>
      <c r="AO2" s="485" t="s">
        <v>530</v>
      </c>
      <c r="AP2" s="485" t="s">
        <v>530</v>
      </c>
      <c r="AQ2" s="485" t="s">
        <v>530</v>
      </c>
      <c r="AR2" s="485" t="s">
        <v>530</v>
      </c>
      <c r="AS2" s="485"/>
      <c r="AT2" s="485"/>
      <c r="AU2" s="485"/>
      <c r="AV2" s="485"/>
      <c r="AW2" s="485"/>
      <c r="AX2" s="485"/>
      <c r="AY2" s="485"/>
      <c r="AZ2" s="485"/>
      <c r="BA2" s="485"/>
      <c r="BB2" s="485"/>
    </row>
    <row r="3" spans="1:86" ht="16" thickBot="1">
      <c r="A3" s="483" t="s">
        <v>774</v>
      </c>
      <c r="B3" s="483" t="s">
        <v>775</v>
      </c>
      <c r="C3" s="483" t="s">
        <v>776</v>
      </c>
      <c r="D3" s="483" t="s">
        <v>777</v>
      </c>
    </row>
    <row r="4" spans="1:86">
      <c r="A4" s="486" t="s">
        <v>542</v>
      </c>
      <c r="B4" s="486"/>
      <c r="C4" s="486"/>
      <c r="D4" s="487"/>
      <c r="F4" s="503">
        <v>-6868063</v>
      </c>
      <c r="G4" s="503">
        <v>-2514185</v>
      </c>
      <c r="H4" s="503">
        <v>-2697400</v>
      </c>
      <c r="I4" s="503">
        <v>-7809700</v>
      </c>
      <c r="J4" s="503">
        <v>-4199459</v>
      </c>
      <c r="K4" s="503">
        <v>-6507393</v>
      </c>
      <c r="L4" s="503">
        <v>-4274700</v>
      </c>
      <c r="M4" s="503">
        <v>-25928575</v>
      </c>
      <c r="N4" s="503">
        <v>-61600</v>
      </c>
      <c r="O4" s="503">
        <v>-4307738</v>
      </c>
      <c r="P4" s="503">
        <v>-2260973</v>
      </c>
      <c r="Q4" s="503">
        <v>-3367800</v>
      </c>
      <c r="R4" s="503">
        <v>-1587800</v>
      </c>
      <c r="S4" s="503">
        <v>-1780000</v>
      </c>
      <c r="T4" s="503">
        <v>-38518598</v>
      </c>
      <c r="U4" s="503">
        <v>-1260940</v>
      </c>
      <c r="V4" s="503">
        <v>-31500</v>
      </c>
      <c r="W4" s="503">
        <v>-3514100</v>
      </c>
      <c r="X4" s="503">
        <v>2642200</v>
      </c>
      <c r="Y4" s="503">
        <v>-1655500</v>
      </c>
      <c r="Z4" s="503">
        <v>-3962198</v>
      </c>
      <c r="AA4" s="503">
        <v>-324654904</v>
      </c>
      <c r="AB4" s="503">
        <v>-320482241</v>
      </c>
      <c r="AC4" s="503">
        <v>-4172663</v>
      </c>
      <c r="AD4" s="503">
        <v>-10108000</v>
      </c>
      <c r="AE4" s="503">
        <v>-2445800</v>
      </c>
      <c r="AF4" s="503">
        <v>-2139800</v>
      </c>
      <c r="AG4" s="503">
        <v>-306000</v>
      </c>
      <c r="AH4" s="503">
        <v>-3378284</v>
      </c>
      <c r="AI4" s="503">
        <v>3400</v>
      </c>
      <c r="AJ4" s="503">
        <v>-7162300</v>
      </c>
      <c r="AK4" s="503">
        <v>-7924000</v>
      </c>
      <c r="AL4" s="503">
        <v>-2422081</v>
      </c>
      <c r="AM4" s="503">
        <v>-172137</v>
      </c>
      <c r="AN4" s="503">
        <v>-1353000</v>
      </c>
      <c r="AO4" s="503">
        <v>-11096800</v>
      </c>
      <c r="AP4" s="503">
        <v>-16733105.34</v>
      </c>
      <c r="AQ4" s="503">
        <v>-1709000</v>
      </c>
      <c r="AR4" s="503">
        <v>-17917200</v>
      </c>
      <c r="AS4" s="489"/>
      <c r="AT4" s="489"/>
      <c r="AU4" s="489"/>
      <c r="AV4" s="489"/>
      <c r="AW4" s="489"/>
      <c r="AX4" s="489"/>
      <c r="AY4" s="489"/>
      <c r="AZ4" s="489"/>
      <c r="BA4" s="489"/>
      <c r="BB4" s="489"/>
      <c r="BC4" s="489"/>
      <c r="BD4" s="489"/>
      <c r="BE4" s="489"/>
      <c r="BF4" s="489"/>
      <c r="BG4" s="489"/>
      <c r="BH4" s="488"/>
      <c r="BI4" s="488"/>
      <c r="BJ4" s="488"/>
      <c r="BK4" s="488"/>
      <c r="BL4" s="488"/>
      <c r="BM4" s="489"/>
      <c r="BN4" s="489"/>
      <c r="BO4" s="489"/>
      <c r="BP4" s="489"/>
      <c r="BQ4" s="489"/>
      <c r="BR4" s="489"/>
      <c r="BS4" s="489"/>
      <c r="BT4" s="489"/>
      <c r="BU4" s="489"/>
      <c r="BV4" s="489"/>
      <c r="BW4" s="489"/>
      <c r="BX4" s="489"/>
      <c r="BY4" s="489"/>
      <c r="BZ4" s="489"/>
      <c r="CA4" s="489"/>
      <c r="CB4" s="489"/>
      <c r="CC4" s="489"/>
      <c r="CD4" s="489"/>
      <c r="CE4" s="489"/>
      <c r="CF4" s="489"/>
      <c r="CG4" s="489"/>
      <c r="CH4" s="490"/>
    </row>
    <row r="5" spans="1:86">
      <c r="A5" s="491" t="s">
        <v>543</v>
      </c>
      <c r="B5" s="491"/>
      <c r="C5" s="491"/>
      <c r="D5" s="492"/>
      <c r="F5" s="504">
        <v>1406076</v>
      </c>
      <c r="G5" s="505">
        <v>111128</v>
      </c>
      <c r="H5" s="505">
        <v>-402300</v>
      </c>
      <c r="I5" s="505">
        <v>-1153000</v>
      </c>
      <c r="J5" s="505" t="s">
        <v>887</v>
      </c>
      <c r="K5" s="505">
        <v>-3183714</v>
      </c>
      <c r="L5" s="505">
        <v>472000</v>
      </c>
      <c r="M5" s="505">
        <v>-10366249</v>
      </c>
      <c r="N5" s="505">
        <v>170800</v>
      </c>
      <c r="O5" s="505">
        <v>-212516</v>
      </c>
      <c r="P5" s="505">
        <v>-1592546</v>
      </c>
      <c r="Q5" s="505">
        <v>-496000</v>
      </c>
      <c r="R5" s="505">
        <v>-821600</v>
      </c>
      <c r="S5" s="505">
        <v>325600</v>
      </c>
      <c r="T5" s="505">
        <v>-3884555</v>
      </c>
      <c r="U5" s="505">
        <v>-72509</v>
      </c>
      <c r="V5" s="505">
        <v>-330300</v>
      </c>
      <c r="W5" s="505">
        <v>-1010200</v>
      </c>
      <c r="X5" s="505">
        <v>-362960</v>
      </c>
      <c r="Y5" s="505">
        <v>-108500</v>
      </c>
      <c r="Z5" s="505">
        <v>-886965</v>
      </c>
      <c r="AA5" s="505">
        <v>-73158549</v>
      </c>
      <c r="AB5" s="505">
        <v>-29970893</v>
      </c>
      <c r="AC5" s="505">
        <v>-43187656</v>
      </c>
      <c r="AD5" s="505">
        <v>-4886100</v>
      </c>
      <c r="AE5" s="505">
        <v>-11641000</v>
      </c>
      <c r="AF5" s="505">
        <v>-10786700</v>
      </c>
      <c r="AG5" s="505">
        <v>-854300</v>
      </c>
      <c r="AH5" s="505">
        <v>-222200</v>
      </c>
      <c r="AI5" s="505">
        <v>19700</v>
      </c>
      <c r="AJ5" s="505">
        <v>1331500</v>
      </c>
      <c r="AK5" s="505">
        <v>-12009000</v>
      </c>
      <c r="AL5" s="505">
        <v>-1205458</v>
      </c>
      <c r="AM5" s="505" t="s">
        <v>887</v>
      </c>
      <c r="AN5" s="506">
        <v>-963000</v>
      </c>
      <c r="AO5" s="506">
        <v>787200</v>
      </c>
      <c r="AP5" s="506">
        <v>4558421.8250000002</v>
      </c>
      <c r="AQ5" s="506">
        <v>-1571000</v>
      </c>
      <c r="AR5" s="506">
        <v>-6241500</v>
      </c>
      <c r="BH5" s="485"/>
      <c r="BI5" s="485"/>
      <c r="BJ5" s="485"/>
      <c r="BK5" s="485"/>
      <c r="BL5" s="485"/>
      <c r="CH5" s="494"/>
    </row>
    <row r="6" spans="1:86">
      <c r="A6" s="491" t="s">
        <v>549</v>
      </c>
      <c r="B6" s="491"/>
      <c r="C6" s="491"/>
      <c r="D6" s="492"/>
      <c r="F6" s="504">
        <v>-5461987</v>
      </c>
      <c r="G6" s="505">
        <v>-2403057</v>
      </c>
      <c r="H6" s="505">
        <v>-3099700</v>
      </c>
      <c r="I6" s="505">
        <v>-8962700</v>
      </c>
      <c r="J6" s="505">
        <v>-4199459</v>
      </c>
      <c r="K6" s="505">
        <v>-9691107</v>
      </c>
      <c r="L6" s="505">
        <v>-3802700</v>
      </c>
      <c r="M6" s="505">
        <v>-36294825</v>
      </c>
      <c r="N6" s="505">
        <v>109200</v>
      </c>
      <c r="O6" s="505">
        <v>-4520254</v>
      </c>
      <c r="P6" s="505">
        <v>-3853519</v>
      </c>
      <c r="Q6" s="505">
        <v>-3863800</v>
      </c>
      <c r="R6" s="505">
        <v>-2409400</v>
      </c>
      <c r="S6" s="505">
        <v>-1454400</v>
      </c>
      <c r="T6" s="505">
        <v>-42403153</v>
      </c>
      <c r="U6" s="505">
        <v>-1333450</v>
      </c>
      <c r="V6" s="505">
        <v>-361800</v>
      </c>
      <c r="W6" s="505">
        <v>-4524300</v>
      </c>
      <c r="X6" s="505">
        <v>2279240</v>
      </c>
      <c r="Y6" s="505">
        <v>-1764000</v>
      </c>
      <c r="Z6" s="505">
        <v>-4849163</v>
      </c>
      <c r="AA6" s="505">
        <v>-397813453</v>
      </c>
      <c r="AB6" s="505">
        <v>-350453134</v>
      </c>
      <c r="AC6" s="505">
        <v>-47360319</v>
      </c>
      <c r="AD6" s="505">
        <v>-14994100</v>
      </c>
      <c r="AE6" s="505">
        <v>-14086800</v>
      </c>
      <c r="AF6" s="505">
        <v>-12926500</v>
      </c>
      <c r="AG6" s="505">
        <v>-1160300</v>
      </c>
      <c r="AH6" s="505">
        <v>-3600484</v>
      </c>
      <c r="AI6" s="505">
        <v>23100</v>
      </c>
      <c r="AJ6" s="505">
        <v>-5830800</v>
      </c>
      <c r="AK6" s="505">
        <v>-19933000</v>
      </c>
      <c r="AL6" s="505">
        <v>-3627540</v>
      </c>
      <c r="AM6" s="505">
        <v>-172137</v>
      </c>
      <c r="AN6" s="506">
        <v>-2316000</v>
      </c>
      <c r="AO6" s="506">
        <v>-10309600</v>
      </c>
      <c r="AP6" s="506">
        <v>-12174683.51</v>
      </c>
      <c r="AQ6" s="506">
        <v>-3280000</v>
      </c>
      <c r="AR6" s="506">
        <v>-24158700</v>
      </c>
      <c r="BH6" s="485"/>
      <c r="BI6" s="485"/>
      <c r="BJ6" s="485"/>
      <c r="BK6" s="485"/>
      <c r="BL6" s="485"/>
      <c r="CH6" s="494"/>
    </row>
    <row r="7" spans="1:86">
      <c r="A7" s="491" t="s">
        <v>544</v>
      </c>
      <c r="B7" s="491"/>
      <c r="C7" s="491"/>
      <c r="D7" s="492"/>
      <c r="F7" s="504">
        <v>0</v>
      </c>
      <c r="G7" s="505">
        <v>0</v>
      </c>
      <c r="H7" s="505">
        <v>0</v>
      </c>
      <c r="I7" s="505">
        <v>-1</v>
      </c>
      <c r="J7" s="505">
        <v>-1</v>
      </c>
      <c r="K7" s="505">
        <v>0</v>
      </c>
      <c r="L7" s="505">
        <v>0</v>
      </c>
      <c r="M7" s="505">
        <v>0</v>
      </c>
      <c r="N7" s="505">
        <v>0</v>
      </c>
      <c r="O7" s="505">
        <v>-1</v>
      </c>
      <c r="P7" s="505">
        <v>0</v>
      </c>
      <c r="Q7" s="505">
        <v>0</v>
      </c>
      <c r="R7" s="505">
        <v>0</v>
      </c>
      <c r="S7" s="505">
        <v>0</v>
      </c>
      <c r="T7" s="505">
        <v>-1</v>
      </c>
      <c r="U7" s="505">
        <v>-1</v>
      </c>
      <c r="V7" s="505">
        <v>0</v>
      </c>
      <c r="W7" s="505">
        <v>0</v>
      </c>
      <c r="X7" s="505">
        <v>0</v>
      </c>
      <c r="Y7" s="505">
        <v>-1</v>
      </c>
      <c r="Z7" s="505">
        <v>-1</v>
      </c>
      <c r="AA7" s="505">
        <v>0</v>
      </c>
      <c r="AB7" s="505">
        <v>-1</v>
      </c>
      <c r="AC7" s="505">
        <v>0</v>
      </c>
      <c r="AD7" s="505">
        <v>0</v>
      </c>
      <c r="AE7" s="505">
        <v>0</v>
      </c>
      <c r="AF7" s="505">
        <v>0</v>
      </c>
      <c r="AG7" s="505">
        <v>0</v>
      </c>
      <c r="AH7" s="505">
        <v>-1</v>
      </c>
      <c r="AI7" s="505">
        <v>0</v>
      </c>
      <c r="AJ7" s="505">
        <v>0</v>
      </c>
      <c r="AK7" s="505">
        <v>0</v>
      </c>
      <c r="AL7" s="505">
        <v>0</v>
      </c>
      <c r="AM7" s="505">
        <v>0</v>
      </c>
      <c r="AN7" s="506">
        <v>-4.9136503999999998E-2</v>
      </c>
      <c r="AO7" s="506">
        <v>-5.9334666000000001E-2</v>
      </c>
      <c r="AP7" s="506">
        <v>-8.0924542000000002E-2</v>
      </c>
      <c r="AQ7" s="506">
        <v>-2.6679464E-2</v>
      </c>
      <c r="AR7" s="506">
        <v>-0.117315563</v>
      </c>
      <c r="BH7" s="485"/>
      <c r="BI7" s="485"/>
      <c r="BJ7" s="485"/>
      <c r="BK7" s="485"/>
      <c r="BL7" s="485"/>
      <c r="CH7" s="494"/>
    </row>
    <row r="8" spans="1:86">
      <c r="A8" s="491" t="s">
        <v>546</v>
      </c>
      <c r="B8" s="491" t="s">
        <v>547</v>
      </c>
      <c r="C8" s="491"/>
      <c r="D8" s="492"/>
      <c r="F8" s="504">
        <v>370</v>
      </c>
      <c r="G8" s="505">
        <v>100</v>
      </c>
      <c r="H8" s="505">
        <v>46</v>
      </c>
      <c r="I8" s="505">
        <v>69</v>
      </c>
      <c r="J8" s="505">
        <v>42</v>
      </c>
      <c r="K8" s="505">
        <v>1295</v>
      </c>
      <c r="L8" s="505">
        <v>149</v>
      </c>
      <c r="M8" s="505">
        <v>3981</v>
      </c>
      <c r="N8" s="505">
        <v>9</v>
      </c>
      <c r="O8" s="505">
        <v>55</v>
      </c>
      <c r="P8" s="505">
        <v>1546</v>
      </c>
      <c r="Q8" s="505">
        <v>254</v>
      </c>
      <c r="R8" s="505" t="s">
        <v>852</v>
      </c>
      <c r="S8" s="505" t="s">
        <v>852</v>
      </c>
      <c r="T8" s="505">
        <v>4</v>
      </c>
      <c r="U8" s="505">
        <v>14</v>
      </c>
      <c r="V8" s="505">
        <v>156</v>
      </c>
      <c r="W8" s="505">
        <v>107</v>
      </c>
      <c r="X8" s="505">
        <v>73</v>
      </c>
      <c r="Y8" s="505">
        <v>28</v>
      </c>
      <c r="Z8" s="505">
        <v>56</v>
      </c>
      <c r="AA8" s="505">
        <v>4201</v>
      </c>
      <c r="AB8" s="505" t="s">
        <v>852</v>
      </c>
      <c r="AC8" s="505" t="s">
        <v>852</v>
      </c>
      <c r="AD8" s="505">
        <v>500</v>
      </c>
      <c r="AE8" s="505">
        <v>441</v>
      </c>
      <c r="AF8" s="505" t="s">
        <v>852</v>
      </c>
      <c r="AG8" s="505" t="s">
        <v>852</v>
      </c>
      <c r="AH8" s="505">
        <v>45</v>
      </c>
      <c r="AI8" s="505" t="s">
        <v>887</v>
      </c>
      <c r="AJ8" s="505">
        <v>172</v>
      </c>
      <c r="AK8" s="505">
        <v>2082</v>
      </c>
      <c r="AL8" s="505">
        <v>453</v>
      </c>
      <c r="AM8" s="505">
        <v>441</v>
      </c>
      <c r="AN8" s="506">
        <v>414</v>
      </c>
      <c r="AO8" s="506">
        <v>2817</v>
      </c>
      <c r="AP8" s="506">
        <v>1381</v>
      </c>
      <c r="AQ8" s="506">
        <v>2195</v>
      </c>
      <c r="AR8" s="506">
        <v>1752</v>
      </c>
      <c r="BH8" s="485"/>
      <c r="BI8" s="485"/>
      <c r="BJ8" s="485"/>
      <c r="BK8" s="485"/>
      <c r="BL8" s="485"/>
      <c r="CH8" s="494"/>
    </row>
    <row r="9" spans="1:86">
      <c r="A9" s="491" t="s">
        <v>546</v>
      </c>
      <c r="B9" s="491" t="s">
        <v>548</v>
      </c>
      <c r="C9" s="491"/>
      <c r="D9" s="492"/>
      <c r="F9" s="504">
        <v>71</v>
      </c>
      <c r="G9" s="505" t="s">
        <v>887</v>
      </c>
      <c r="H9" s="505">
        <v>69</v>
      </c>
      <c r="I9" s="505">
        <v>124</v>
      </c>
      <c r="J9" s="505">
        <v>82</v>
      </c>
      <c r="K9" s="505">
        <v>1671</v>
      </c>
      <c r="L9" s="505">
        <v>105</v>
      </c>
      <c r="M9" s="505">
        <v>4725</v>
      </c>
      <c r="N9" s="505">
        <v>4</v>
      </c>
      <c r="O9" s="505">
        <v>101</v>
      </c>
      <c r="P9" s="505">
        <v>1274</v>
      </c>
      <c r="Q9" s="505">
        <v>329</v>
      </c>
      <c r="R9" s="505" t="s">
        <v>852</v>
      </c>
      <c r="S9" s="505" t="s">
        <v>852</v>
      </c>
      <c r="T9" s="505">
        <v>623</v>
      </c>
      <c r="U9" s="505">
        <v>25</v>
      </c>
      <c r="V9" s="505">
        <v>162</v>
      </c>
      <c r="W9" s="505">
        <v>140</v>
      </c>
      <c r="X9" s="505">
        <v>129</v>
      </c>
      <c r="Y9" s="505">
        <v>29</v>
      </c>
      <c r="Z9" s="505">
        <v>121</v>
      </c>
      <c r="AA9" s="505">
        <v>5604</v>
      </c>
      <c r="AB9" s="505" t="s">
        <v>852</v>
      </c>
      <c r="AC9" s="505" t="s">
        <v>852</v>
      </c>
      <c r="AD9" s="505">
        <v>851</v>
      </c>
      <c r="AE9" s="505">
        <v>492</v>
      </c>
      <c r="AF9" s="505" t="s">
        <v>852</v>
      </c>
      <c r="AG9" s="505" t="s">
        <v>852</v>
      </c>
      <c r="AH9" s="505">
        <v>73</v>
      </c>
      <c r="AI9" s="505" t="s">
        <v>887</v>
      </c>
      <c r="AJ9" s="505">
        <v>2</v>
      </c>
      <c r="AK9" s="505">
        <v>3674</v>
      </c>
      <c r="AL9" s="505">
        <v>382</v>
      </c>
      <c r="AM9" s="505">
        <v>114</v>
      </c>
      <c r="AN9" s="506">
        <v>253</v>
      </c>
      <c r="AO9" s="506">
        <v>188</v>
      </c>
      <c r="AP9" s="506">
        <v>1052</v>
      </c>
      <c r="AQ9" s="506">
        <v>2310</v>
      </c>
      <c r="AR9" s="506">
        <v>2246</v>
      </c>
      <c r="BH9" s="485"/>
      <c r="BI9" s="485"/>
      <c r="BJ9" s="485"/>
      <c r="BK9" s="485"/>
      <c r="BL9" s="485"/>
      <c r="CH9" s="494"/>
    </row>
    <row r="10" spans="1:86">
      <c r="A10" s="625" t="s">
        <v>888</v>
      </c>
      <c r="B10" s="491" t="s">
        <v>547</v>
      </c>
      <c r="C10" s="491"/>
      <c r="D10" s="492"/>
      <c r="F10" s="504">
        <v>50123</v>
      </c>
      <c r="G10" s="505">
        <v>44127</v>
      </c>
      <c r="H10" s="505">
        <v>7412</v>
      </c>
      <c r="I10" s="505">
        <v>10840</v>
      </c>
      <c r="J10" s="505">
        <v>6748</v>
      </c>
      <c r="K10" s="505">
        <v>51867</v>
      </c>
      <c r="L10" s="505">
        <v>4597</v>
      </c>
      <c r="M10" s="505">
        <v>234805</v>
      </c>
      <c r="N10" s="505">
        <v>129</v>
      </c>
      <c r="O10" s="505">
        <v>6178</v>
      </c>
      <c r="P10" s="505">
        <v>49054</v>
      </c>
      <c r="Q10" s="505">
        <v>64075</v>
      </c>
      <c r="R10" s="505" t="s">
        <v>852</v>
      </c>
      <c r="S10" s="505" t="s">
        <v>852</v>
      </c>
      <c r="T10" s="505">
        <v>565</v>
      </c>
      <c r="U10" s="505">
        <v>2721</v>
      </c>
      <c r="V10" s="505">
        <v>3976</v>
      </c>
      <c r="W10" s="505">
        <v>14334</v>
      </c>
      <c r="X10" s="505">
        <v>20822</v>
      </c>
      <c r="Y10" s="505">
        <v>3144</v>
      </c>
      <c r="Z10" s="505">
        <v>6267</v>
      </c>
      <c r="AA10" s="505">
        <v>796472</v>
      </c>
      <c r="AB10" s="505" t="s">
        <v>852</v>
      </c>
      <c r="AC10" s="505" t="s">
        <v>852</v>
      </c>
      <c r="AD10" s="505">
        <v>74746</v>
      </c>
      <c r="AE10" s="505">
        <v>20842</v>
      </c>
      <c r="AF10" s="505" t="s">
        <v>852</v>
      </c>
      <c r="AG10" s="505" t="s">
        <v>852</v>
      </c>
      <c r="AH10" s="505">
        <v>3333</v>
      </c>
      <c r="AI10" s="505" t="s">
        <v>887</v>
      </c>
      <c r="AJ10" s="505">
        <v>28632</v>
      </c>
      <c r="AK10" s="505">
        <v>182190</v>
      </c>
      <c r="AL10" s="505">
        <v>25393</v>
      </c>
      <c r="AM10" s="505">
        <v>26119</v>
      </c>
      <c r="AN10" s="506">
        <v>30819</v>
      </c>
      <c r="AO10" s="506">
        <v>171078</v>
      </c>
      <c r="AP10" s="506">
        <v>106292</v>
      </c>
      <c r="AQ10" s="506">
        <v>53405</v>
      </c>
      <c r="AR10" s="506">
        <v>91997</v>
      </c>
      <c r="BH10" s="485"/>
      <c r="BI10" s="485"/>
      <c r="BJ10" s="485"/>
      <c r="BK10" s="485"/>
      <c r="BL10" s="485"/>
      <c r="CH10" s="494"/>
    </row>
    <row r="11" spans="1:86">
      <c r="A11" s="625" t="s">
        <v>888</v>
      </c>
      <c r="B11" s="491" t="s">
        <v>548</v>
      </c>
      <c r="C11" s="491"/>
      <c r="D11" s="492"/>
      <c r="F11" s="504">
        <v>4327</v>
      </c>
      <c r="G11" s="505" t="s">
        <v>887</v>
      </c>
      <c r="H11" s="505">
        <v>4616</v>
      </c>
      <c r="I11" s="505">
        <v>8131</v>
      </c>
      <c r="J11" s="505">
        <v>6579</v>
      </c>
      <c r="K11" s="505">
        <v>43287</v>
      </c>
      <c r="L11" s="505">
        <v>2310</v>
      </c>
      <c r="M11" s="505">
        <v>135970</v>
      </c>
      <c r="N11" s="505">
        <v>19</v>
      </c>
      <c r="O11" s="505">
        <v>5071</v>
      </c>
      <c r="P11" s="505">
        <v>25352</v>
      </c>
      <c r="Q11" s="505">
        <v>44520</v>
      </c>
      <c r="R11" s="505" t="s">
        <v>852</v>
      </c>
      <c r="S11" s="505" t="s">
        <v>852</v>
      </c>
      <c r="T11" s="505">
        <v>125164</v>
      </c>
      <c r="U11" s="505">
        <v>1653</v>
      </c>
      <c r="V11" s="505">
        <v>4607</v>
      </c>
      <c r="W11" s="505">
        <v>8724</v>
      </c>
      <c r="X11" s="505">
        <v>21435</v>
      </c>
      <c r="Y11" s="505">
        <v>1527</v>
      </c>
      <c r="Z11" s="505">
        <v>7052</v>
      </c>
      <c r="AA11" s="505">
        <v>551156</v>
      </c>
      <c r="AB11" s="505" t="s">
        <v>852</v>
      </c>
      <c r="AC11" s="505" t="s">
        <v>852</v>
      </c>
      <c r="AD11" s="505">
        <v>66972</v>
      </c>
      <c r="AE11" s="505">
        <v>8172</v>
      </c>
      <c r="AF11" s="505" t="s">
        <v>852</v>
      </c>
      <c r="AG11" s="505" t="s">
        <v>852</v>
      </c>
      <c r="AH11" s="505">
        <v>2440</v>
      </c>
      <c r="AI11" s="505" t="s">
        <v>887</v>
      </c>
      <c r="AJ11" s="505">
        <v>129</v>
      </c>
      <c r="AK11" s="505">
        <v>154192</v>
      </c>
      <c r="AL11" s="505">
        <v>11668</v>
      </c>
      <c r="AM11" s="505">
        <v>2155</v>
      </c>
      <c r="AN11" s="506">
        <v>7859</v>
      </c>
      <c r="AO11" s="506">
        <v>4618</v>
      </c>
      <c r="AP11" s="506">
        <v>24905</v>
      </c>
      <c r="AQ11" s="506">
        <v>38503</v>
      </c>
      <c r="AR11" s="506">
        <v>75038</v>
      </c>
      <c r="BH11" s="485"/>
      <c r="BI11" s="485"/>
      <c r="BJ11" s="485"/>
      <c r="BK11" s="485"/>
      <c r="BL11" s="485"/>
      <c r="CH11" s="494"/>
    </row>
    <row r="12" spans="1:86">
      <c r="A12" s="626" t="s">
        <v>889</v>
      </c>
      <c r="B12" s="491" t="s">
        <v>547</v>
      </c>
      <c r="C12" s="491"/>
      <c r="D12" s="492"/>
      <c r="F12" s="504">
        <v>135</v>
      </c>
      <c r="G12" s="505">
        <v>441</v>
      </c>
      <c r="H12" s="505">
        <v>161</v>
      </c>
      <c r="I12" s="505">
        <v>157</v>
      </c>
      <c r="J12" s="505">
        <v>161</v>
      </c>
      <c r="K12" s="505">
        <v>40</v>
      </c>
      <c r="L12" s="505">
        <v>31</v>
      </c>
      <c r="M12" s="505">
        <v>59</v>
      </c>
      <c r="N12" s="505">
        <v>14</v>
      </c>
      <c r="O12" s="505">
        <v>112</v>
      </c>
      <c r="P12" s="505">
        <v>32</v>
      </c>
      <c r="Q12" s="505">
        <v>252</v>
      </c>
      <c r="R12" s="505" t="s">
        <v>852</v>
      </c>
      <c r="S12" s="505" t="s">
        <v>852</v>
      </c>
      <c r="T12" s="505">
        <v>141</v>
      </c>
      <c r="U12" s="505">
        <v>194</v>
      </c>
      <c r="V12" s="505">
        <v>25</v>
      </c>
      <c r="W12" s="505">
        <v>134</v>
      </c>
      <c r="X12" s="505">
        <v>285</v>
      </c>
      <c r="Y12" s="505">
        <v>112</v>
      </c>
      <c r="Z12" s="505">
        <v>112</v>
      </c>
      <c r="AA12" s="505">
        <v>190</v>
      </c>
      <c r="AB12" s="505" t="s">
        <v>852</v>
      </c>
      <c r="AC12" s="505" t="s">
        <v>852</v>
      </c>
      <c r="AD12" s="505">
        <v>149</v>
      </c>
      <c r="AE12" s="505">
        <v>47</v>
      </c>
      <c r="AF12" s="505" t="s">
        <v>852</v>
      </c>
      <c r="AG12" s="505" t="s">
        <v>852</v>
      </c>
      <c r="AH12" s="505">
        <v>74</v>
      </c>
      <c r="AI12" s="505" t="s">
        <v>852</v>
      </c>
      <c r="AJ12" s="505">
        <v>166</v>
      </c>
      <c r="AK12" s="505">
        <v>88</v>
      </c>
      <c r="AL12" s="505">
        <v>56</v>
      </c>
      <c r="AM12" s="505">
        <v>59</v>
      </c>
      <c r="AN12" s="506">
        <v>74</v>
      </c>
      <c r="AO12" s="506">
        <v>61</v>
      </c>
      <c r="AP12" s="506">
        <v>77</v>
      </c>
      <c r="AQ12" s="506">
        <v>24</v>
      </c>
      <c r="AR12" s="506">
        <v>53</v>
      </c>
      <c r="BH12" s="485"/>
      <c r="BI12" s="485"/>
      <c r="BJ12" s="485"/>
      <c r="BK12" s="485"/>
      <c r="BL12" s="485"/>
      <c r="CH12" s="494"/>
    </row>
    <row r="13" spans="1:86">
      <c r="A13" s="626" t="s">
        <v>889</v>
      </c>
      <c r="B13" s="491" t="s">
        <v>548</v>
      </c>
      <c r="C13" s="491"/>
      <c r="D13" s="492"/>
      <c r="F13" s="504">
        <v>61</v>
      </c>
      <c r="G13" s="505" t="s">
        <v>887</v>
      </c>
      <c r="H13" s="505">
        <v>67</v>
      </c>
      <c r="I13" s="505">
        <v>66</v>
      </c>
      <c r="J13" s="505">
        <v>80</v>
      </c>
      <c r="K13" s="505">
        <v>26</v>
      </c>
      <c r="L13" s="505">
        <v>22</v>
      </c>
      <c r="M13" s="505">
        <v>29</v>
      </c>
      <c r="N13" s="505">
        <v>5</v>
      </c>
      <c r="O13" s="505">
        <v>50</v>
      </c>
      <c r="P13" s="505">
        <v>20</v>
      </c>
      <c r="Q13" s="505">
        <v>135</v>
      </c>
      <c r="R13" s="505" t="s">
        <v>852</v>
      </c>
      <c r="S13" s="505" t="s">
        <v>852</v>
      </c>
      <c r="T13" s="505">
        <v>201</v>
      </c>
      <c r="U13" s="505">
        <v>66</v>
      </c>
      <c r="V13" s="505">
        <v>28</v>
      </c>
      <c r="W13" s="505">
        <v>62</v>
      </c>
      <c r="X13" s="505">
        <v>166</v>
      </c>
      <c r="Y13" s="505">
        <v>53</v>
      </c>
      <c r="Z13" s="505">
        <v>58</v>
      </c>
      <c r="AA13" s="505">
        <v>98</v>
      </c>
      <c r="AB13" s="505" t="s">
        <v>852</v>
      </c>
      <c r="AC13" s="505" t="s">
        <v>852</v>
      </c>
      <c r="AD13" s="505">
        <v>79</v>
      </c>
      <c r="AE13" s="505">
        <v>17</v>
      </c>
      <c r="AF13" s="505" t="s">
        <v>852</v>
      </c>
      <c r="AG13" s="505" t="s">
        <v>852</v>
      </c>
      <c r="AH13" s="505">
        <v>33</v>
      </c>
      <c r="AI13" s="505" t="s">
        <v>852</v>
      </c>
      <c r="AJ13" s="505">
        <v>64</v>
      </c>
      <c r="AK13" s="505">
        <v>42</v>
      </c>
      <c r="AL13" s="505">
        <v>31</v>
      </c>
      <c r="AM13" s="505">
        <v>19</v>
      </c>
      <c r="AN13" s="506">
        <v>31</v>
      </c>
      <c r="AO13" s="506">
        <v>25</v>
      </c>
      <c r="AP13" s="506">
        <v>24</v>
      </c>
      <c r="AQ13" s="506">
        <v>17</v>
      </c>
      <c r="AR13" s="506">
        <v>33</v>
      </c>
      <c r="BH13" s="485"/>
      <c r="BI13" s="485"/>
      <c r="BJ13" s="485"/>
      <c r="BK13" s="485"/>
      <c r="BL13" s="485"/>
      <c r="CH13" s="494"/>
    </row>
    <row r="14" spans="1:86">
      <c r="A14" s="491" t="s">
        <v>737</v>
      </c>
      <c r="B14" s="491" t="s">
        <v>547</v>
      </c>
      <c r="C14" s="491"/>
      <c r="D14" s="492"/>
      <c r="F14" s="504">
        <v>5341</v>
      </c>
      <c r="G14" s="505">
        <v>496</v>
      </c>
      <c r="H14" s="505">
        <v>14</v>
      </c>
      <c r="I14" s="505">
        <v>49</v>
      </c>
      <c r="J14" s="505" t="s">
        <v>887</v>
      </c>
      <c r="K14" s="505">
        <v>7648</v>
      </c>
      <c r="L14" s="505">
        <v>6771</v>
      </c>
      <c r="M14" s="505">
        <v>19774</v>
      </c>
      <c r="N14" s="505">
        <v>1838</v>
      </c>
      <c r="O14" s="505">
        <v>11</v>
      </c>
      <c r="P14" s="505">
        <v>1763</v>
      </c>
      <c r="Q14" s="505">
        <v>992</v>
      </c>
      <c r="R14" s="505" t="s">
        <v>852</v>
      </c>
      <c r="S14" s="505" t="s">
        <v>852</v>
      </c>
      <c r="T14" s="505">
        <v>9</v>
      </c>
      <c r="U14" s="505">
        <v>5</v>
      </c>
      <c r="V14" s="505">
        <v>608</v>
      </c>
      <c r="W14" s="505">
        <v>62</v>
      </c>
      <c r="X14" s="505">
        <v>15</v>
      </c>
      <c r="Y14" s="505">
        <v>10</v>
      </c>
      <c r="Z14" s="505">
        <v>17</v>
      </c>
      <c r="AA14" s="505">
        <v>9724</v>
      </c>
      <c r="AB14" s="505" t="s">
        <v>852</v>
      </c>
      <c r="AC14" s="505" t="s">
        <v>852</v>
      </c>
      <c r="AD14" s="505">
        <v>231</v>
      </c>
      <c r="AE14" s="505">
        <v>7914</v>
      </c>
      <c r="AF14" s="505" t="s">
        <v>852</v>
      </c>
      <c r="AG14" s="505" t="s">
        <v>852</v>
      </c>
      <c r="AH14" s="505">
        <v>12</v>
      </c>
      <c r="AI14" s="505">
        <v>125</v>
      </c>
      <c r="AJ14" s="505">
        <v>2237</v>
      </c>
      <c r="AK14" s="505">
        <v>19102</v>
      </c>
      <c r="AL14" s="505">
        <v>1692</v>
      </c>
      <c r="AM14" s="505" t="s">
        <v>887</v>
      </c>
      <c r="AN14" s="506">
        <v>1312</v>
      </c>
      <c r="AO14" s="506">
        <v>8793</v>
      </c>
      <c r="AP14" s="506">
        <v>6704</v>
      </c>
      <c r="AQ14" s="506">
        <v>6403</v>
      </c>
      <c r="AR14" s="506">
        <v>9585</v>
      </c>
      <c r="BH14" s="485"/>
      <c r="BI14" s="485"/>
      <c r="BJ14" s="485"/>
      <c r="BK14" s="485"/>
      <c r="BL14" s="485"/>
      <c r="CH14" s="494"/>
    </row>
    <row r="15" spans="1:86">
      <c r="A15" s="491" t="s">
        <v>737</v>
      </c>
      <c r="B15" s="491" t="s">
        <v>548</v>
      </c>
      <c r="C15" s="491"/>
      <c r="D15" s="492"/>
      <c r="F15" s="504">
        <v>3426</v>
      </c>
      <c r="G15" s="505">
        <v>27</v>
      </c>
      <c r="H15" s="505">
        <v>37</v>
      </c>
      <c r="I15" s="505">
        <v>101</v>
      </c>
      <c r="J15" s="505" t="s">
        <v>887</v>
      </c>
      <c r="K15" s="505">
        <v>6517</v>
      </c>
      <c r="L15" s="505">
        <v>3568</v>
      </c>
      <c r="M15" s="505">
        <v>15775</v>
      </c>
      <c r="N15" s="505">
        <v>817</v>
      </c>
      <c r="O15" s="505">
        <v>42</v>
      </c>
      <c r="P15" s="505">
        <v>1012</v>
      </c>
      <c r="Q15" s="505">
        <v>1582</v>
      </c>
      <c r="R15" s="505" t="s">
        <v>852</v>
      </c>
      <c r="S15" s="505" t="s">
        <v>852</v>
      </c>
      <c r="T15" s="505">
        <v>479</v>
      </c>
      <c r="U15" s="505">
        <v>5</v>
      </c>
      <c r="V15" s="505">
        <v>541</v>
      </c>
      <c r="W15" s="505">
        <v>91</v>
      </c>
      <c r="X15" s="505">
        <v>90</v>
      </c>
      <c r="Y15" s="505">
        <v>8</v>
      </c>
      <c r="Z15" s="505">
        <v>118</v>
      </c>
      <c r="AA15" s="505">
        <v>21570</v>
      </c>
      <c r="AB15" s="505" t="s">
        <v>852</v>
      </c>
      <c r="AC15" s="505" t="s">
        <v>852</v>
      </c>
      <c r="AD15" s="505">
        <v>548</v>
      </c>
      <c r="AE15" s="505">
        <v>14461</v>
      </c>
      <c r="AF15" s="505" t="s">
        <v>852</v>
      </c>
      <c r="AG15" s="505" t="s">
        <v>852</v>
      </c>
      <c r="AH15" s="505">
        <v>20</v>
      </c>
      <c r="AI15" s="505">
        <v>51</v>
      </c>
      <c r="AJ15" s="505">
        <v>566</v>
      </c>
      <c r="AK15" s="505">
        <v>26014</v>
      </c>
      <c r="AL15" s="505">
        <v>1195</v>
      </c>
      <c r="AM15" s="505" t="s">
        <v>887</v>
      </c>
      <c r="AN15" s="506">
        <v>747</v>
      </c>
      <c r="AO15" s="506">
        <v>780</v>
      </c>
      <c r="AP15" s="506">
        <v>1782</v>
      </c>
      <c r="AQ15" s="506">
        <v>7373</v>
      </c>
      <c r="AR15" s="506">
        <v>8490</v>
      </c>
      <c r="BH15" s="485"/>
      <c r="BI15" s="485"/>
      <c r="BJ15" s="485"/>
      <c r="BK15" s="485"/>
      <c r="BL15" s="485"/>
      <c r="CH15" s="494"/>
    </row>
    <row r="16" spans="1:86">
      <c r="A16" s="495" t="s">
        <v>690</v>
      </c>
      <c r="B16" s="491" t="s">
        <v>547</v>
      </c>
      <c r="C16" s="491"/>
      <c r="D16" s="492"/>
      <c r="F16" s="504">
        <v>1978267</v>
      </c>
      <c r="G16" s="505">
        <v>845603</v>
      </c>
      <c r="H16" s="505">
        <v>6173</v>
      </c>
      <c r="I16" s="505">
        <v>20834</v>
      </c>
      <c r="J16" s="505" t="s">
        <v>887</v>
      </c>
      <c r="K16" s="505">
        <v>2029550</v>
      </c>
      <c r="L16" s="505">
        <v>1234982</v>
      </c>
      <c r="M16" s="505">
        <v>6787354</v>
      </c>
      <c r="N16" s="505">
        <v>390720</v>
      </c>
      <c r="O16" s="505">
        <v>4816</v>
      </c>
      <c r="P16" s="505">
        <v>289655</v>
      </c>
      <c r="Q16" s="505">
        <v>641986</v>
      </c>
      <c r="R16" s="505" t="s">
        <v>852</v>
      </c>
      <c r="S16" s="505" t="s">
        <v>852</v>
      </c>
      <c r="T16" s="505">
        <v>4715</v>
      </c>
      <c r="U16" s="505">
        <v>2670</v>
      </c>
      <c r="V16" s="505">
        <v>130546</v>
      </c>
      <c r="W16" s="505">
        <v>22434</v>
      </c>
      <c r="X16" s="505">
        <v>12463</v>
      </c>
      <c r="Y16" s="505">
        <v>3536</v>
      </c>
      <c r="Z16" s="505">
        <v>9939</v>
      </c>
      <c r="AA16" s="505">
        <v>6211951</v>
      </c>
      <c r="AB16" s="505" t="s">
        <v>852</v>
      </c>
      <c r="AC16" s="505" t="s">
        <v>852</v>
      </c>
      <c r="AD16" s="505">
        <v>115876</v>
      </c>
      <c r="AE16" s="505">
        <v>1776127</v>
      </c>
      <c r="AF16" s="505" t="s">
        <v>852</v>
      </c>
      <c r="AG16" s="505" t="s">
        <v>852</v>
      </c>
      <c r="AH16" s="505">
        <v>5255</v>
      </c>
      <c r="AI16" s="505">
        <v>30044</v>
      </c>
      <c r="AJ16" s="505">
        <v>1574147</v>
      </c>
      <c r="AK16" s="505">
        <v>7682550</v>
      </c>
      <c r="AL16" s="505">
        <v>629400</v>
      </c>
      <c r="AM16" s="505" t="s">
        <v>887</v>
      </c>
      <c r="AN16" s="505">
        <v>820702</v>
      </c>
      <c r="AO16" s="505">
        <v>3744931</v>
      </c>
      <c r="AP16" s="505">
        <v>2928135</v>
      </c>
      <c r="AQ16" s="505">
        <v>1668648</v>
      </c>
      <c r="AR16" s="505">
        <v>2988003</v>
      </c>
      <c r="AS16" s="485"/>
      <c r="AT16" s="485"/>
      <c r="AU16" s="485"/>
      <c r="AV16" s="485"/>
      <c r="AW16" s="485"/>
      <c r="AX16" s="485"/>
      <c r="AY16" s="485"/>
      <c r="AZ16" s="485"/>
      <c r="BA16" s="485"/>
      <c r="BB16" s="485"/>
      <c r="BC16" s="485"/>
      <c r="BD16" s="485"/>
      <c r="BE16" s="485"/>
      <c r="BF16" s="485"/>
      <c r="BG16" s="485"/>
      <c r="BH16" s="485"/>
      <c r="BI16" s="485"/>
      <c r="BJ16" s="485"/>
      <c r="BK16" s="485"/>
      <c r="BL16" s="485"/>
      <c r="CH16" s="494"/>
    </row>
    <row r="17" spans="1:86">
      <c r="A17" s="495" t="s">
        <v>690</v>
      </c>
      <c r="B17" s="491" t="s">
        <v>548</v>
      </c>
      <c r="C17" s="491"/>
      <c r="D17" s="492"/>
      <c r="F17" s="504">
        <v>723575</v>
      </c>
      <c r="G17" s="505">
        <v>26999</v>
      </c>
      <c r="H17" s="505">
        <v>19199</v>
      </c>
      <c r="I17" s="505">
        <v>36369</v>
      </c>
      <c r="J17" s="505" t="s">
        <v>887</v>
      </c>
      <c r="K17" s="505">
        <v>1219769</v>
      </c>
      <c r="L17" s="505">
        <v>500230</v>
      </c>
      <c r="M17" s="505">
        <v>3001520</v>
      </c>
      <c r="N17" s="505">
        <v>128046</v>
      </c>
      <c r="O17" s="505">
        <v>11356</v>
      </c>
      <c r="P17" s="505">
        <v>137805</v>
      </c>
      <c r="Q17" s="505">
        <v>710217</v>
      </c>
      <c r="R17" s="505" t="s">
        <v>852</v>
      </c>
      <c r="S17" s="505" t="s">
        <v>852</v>
      </c>
      <c r="T17" s="505">
        <v>221545</v>
      </c>
      <c r="U17" s="505">
        <v>2238</v>
      </c>
      <c r="V17" s="505">
        <v>94123</v>
      </c>
      <c r="W17" s="505">
        <v>35021</v>
      </c>
      <c r="X17" s="505">
        <v>57015</v>
      </c>
      <c r="Y17" s="505">
        <v>2472</v>
      </c>
      <c r="Z17" s="505">
        <v>51390</v>
      </c>
      <c r="AA17" s="505">
        <v>10889204</v>
      </c>
      <c r="AB17" s="505" t="s">
        <v>852</v>
      </c>
      <c r="AC17" s="505" t="s">
        <v>852</v>
      </c>
      <c r="AD17" s="505">
        <v>260909</v>
      </c>
      <c r="AE17" s="505">
        <v>3617754</v>
      </c>
      <c r="AF17" s="505" t="s">
        <v>852</v>
      </c>
      <c r="AG17" s="505" t="s">
        <v>852</v>
      </c>
      <c r="AH17" s="505">
        <v>6701</v>
      </c>
      <c r="AI17" s="505">
        <v>10121</v>
      </c>
      <c r="AJ17" s="505">
        <v>287918</v>
      </c>
      <c r="AK17" s="505">
        <v>7541034</v>
      </c>
      <c r="AL17" s="505">
        <v>224596</v>
      </c>
      <c r="AM17" s="505" t="s">
        <v>887</v>
      </c>
      <c r="AN17" s="505">
        <v>152475</v>
      </c>
      <c r="AO17" s="505">
        <v>214374</v>
      </c>
      <c r="AP17" s="505">
        <v>386607</v>
      </c>
      <c r="AQ17" s="505">
        <v>1155656</v>
      </c>
      <c r="AR17" s="505">
        <v>1584713</v>
      </c>
      <c r="AS17" s="485"/>
      <c r="AT17" s="485"/>
      <c r="AU17" s="485"/>
      <c r="AV17" s="485"/>
      <c r="AW17" s="485"/>
      <c r="AX17" s="485"/>
      <c r="AY17" s="485"/>
      <c r="AZ17" s="485"/>
      <c r="BA17" s="485"/>
      <c r="BB17" s="485"/>
      <c r="BC17" s="485"/>
      <c r="BD17" s="485"/>
      <c r="BE17" s="485"/>
      <c r="BF17" s="485"/>
      <c r="BG17" s="485"/>
      <c r="BH17" s="485"/>
      <c r="BI17" s="485"/>
      <c r="BJ17" s="485"/>
      <c r="BK17" s="485"/>
      <c r="BL17" s="485"/>
      <c r="CH17" s="494"/>
    </row>
    <row r="18" spans="1:86">
      <c r="A18" s="495" t="s">
        <v>739</v>
      </c>
      <c r="B18" s="491" t="s">
        <v>547</v>
      </c>
      <c r="C18" s="491"/>
      <c r="D18" s="492"/>
      <c r="F18" s="504">
        <v>370</v>
      </c>
      <c r="G18" s="505">
        <v>1705</v>
      </c>
      <c r="H18" s="505">
        <v>441</v>
      </c>
      <c r="I18" s="505">
        <v>425</v>
      </c>
      <c r="J18" s="505" t="s">
        <v>852</v>
      </c>
      <c r="K18" s="505">
        <v>265</v>
      </c>
      <c r="L18" s="505">
        <v>182</v>
      </c>
      <c r="M18" s="505">
        <v>343</v>
      </c>
      <c r="N18" s="505">
        <v>213</v>
      </c>
      <c r="O18" s="505">
        <v>438</v>
      </c>
      <c r="P18" s="505">
        <v>164</v>
      </c>
      <c r="Q18" s="505">
        <v>647</v>
      </c>
      <c r="R18" s="505" t="s">
        <v>852</v>
      </c>
      <c r="S18" s="505" t="s">
        <v>852</v>
      </c>
      <c r="T18" s="505">
        <v>524</v>
      </c>
      <c r="U18" s="505">
        <v>534</v>
      </c>
      <c r="V18" s="505">
        <v>215</v>
      </c>
      <c r="W18" s="505">
        <v>362</v>
      </c>
      <c r="X18" s="505">
        <v>831</v>
      </c>
      <c r="Y18" s="505">
        <v>354</v>
      </c>
      <c r="Z18" s="505">
        <v>585</v>
      </c>
      <c r="AA18" s="505">
        <v>639</v>
      </c>
      <c r="AB18" s="505" t="s">
        <v>852</v>
      </c>
      <c r="AC18" s="505" t="s">
        <v>852</v>
      </c>
      <c r="AD18" s="505">
        <v>502</v>
      </c>
      <c r="AE18" s="505">
        <v>224</v>
      </c>
      <c r="AF18" s="505" t="s">
        <v>852</v>
      </c>
      <c r="AG18" s="505" t="s">
        <v>852</v>
      </c>
      <c r="AH18" s="505">
        <v>438</v>
      </c>
      <c r="AI18" s="505">
        <v>240</v>
      </c>
      <c r="AJ18" s="505">
        <v>704</v>
      </c>
      <c r="AK18" s="505">
        <v>402</v>
      </c>
      <c r="AL18" s="505">
        <v>372</v>
      </c>
      <c r="AM18" s="505" t="s">
        <v>852</v>
      </c>
      <c r="AN18" s="505">
        <v>626</v>
      </c>
      <c r="AO18" s="505">
        <v>426</v>
      </c>
      <c r="AP18" s="505">
        <v>437</v>
      </c>
      <c r="AQ18" s="505">
        <v>261</v>
      </c>
      <c r="AR18" s="505">
        <v>312</v>
      </c>
      <c r="AS18" s="485"/>
      <c r="AT18" s="485"/>
      <c r="AU18" s="485"/>
      <c r="AV18" s="485"/>
      <c r="AW18" s="485"/>
      <c r="AX18" s="485"/>
      <c r="AY18" s="485"/>
      <c r="AZ18" s="485"/>
      <c r="BA18" s="485"/>
      <c r="BB18" s="485"/>
      <c r="BC18" s="485"/>
      <c r="BD18" s="485"/>
      <c r="BE18" s="485"/>
      <c r="BF18" s="485"/>
      <c r="BG18" s="485"/>
      <c r="BH18" s="485"/>
      <c r="BI18" s="485"/>
      <c r="BJ18" s="485"/>
      <c r="BK18" s="485"/>
      <c r="BL18" s="485"/>
      <c r="CH18" s="494"/>
    </row>
    <row r="19" spans="1:86">
      <c r="A19" s="495" t="s">
        <v>739</v>
      </c>
      <c r="B19" s="491" t="s">
        <v>548</v>
      </c>
      <c r="C19" s="491"/>
      <c r="D19" s="492"/>
      <c r="F19" s="504">
        <v>211</v>
      </c>
      <c r="G19" s="505">
        <v>1000</v>
      </c>
      <c r="H19" s="505">
        <v>519</v>
      </c>
      <c r="I19" s="505">
        <v>360</v>
      </c>
      <c r="J19" s="505" t="s">
        <v>852</v>
      </c>
      <c r="K19" s="505">
        <v>187</v>
      </c>
      <c r="L19" s="505">
        <v>140</v>
      </c>
      <c r="M19" s="505">
        <v>190</v>
      </c>
      <c r="N19" s="505">
        <v>157</v>
      </c>
      <c r="O19" s="505">
        <v>270</v>
      </c>
      <c r="P19" s="505">
        <v>136</v>
      </c>
      <c r="Q19" s="505">
        <v>449</v>
      </c>
      <c r="R19" s="505" t="s">
        <v>852</v>
      </c>
      <c r="S19" s="505" t="s">
        <v>852</v>
      </c>
      <c r="T19" s="505">
        <v>463</v>
      </c>
      <c r="U19" s="505">
        <v>448</v>
      </c>
      <c r="V19" s="505">
        <v>174</v>
      </c>
      <c r="W19" s="505">
        <v>385</v>
      </c>
      <c r="X19" s="505">
        <v>633</v>
      </c>
      <c r="Y19" s="505">
        <v>309</v>
      </c>
      <c r="Z19" s="505">
        <v>436</v>
      </c>
      <c r="AA19" s="505">
        <v>505</v>
      </c>
      <c r="AB19" s="505" t="s">
        <v>852</v>
      </c>
      <c r="AC19" s="505" t="s">
        <v>852</v>
      </c>
      <c r="AD19" s="505">
        <v>476</v>
      </c>
      <c r="AE19" s="505">
        <v>250</v>
      </c>
      <c r="AF19" s="505" t="s">
        <v>852</v>
      </c>
      <c r="AG19" s="505" t="s">
        <v>852</v>
      </c>
      <c r="AH19" s="505">
        <v>335</v>
      </c>
      <c r="AI19" s="505">
        <v>198</v>
      </c>
      <c r="AJ19" s="505">
        <v>509</v>
      </c>
      <c r="AK19" s="505">
        <v>290</v>
      </c>
      <c r="AL19" s="505">
        <v>188</v>
      </c>
      <c r="AM19" s="505" t="s">
        <v>852</v>
      </c>
      <c r="AN19" s="505">
        <v>204</v>
      </c>
      <c r="AO19" s="505">
        <v>275</v>
      </c>
      <c r="AP19" s="505">
        <v>217</v>
      </c>
      <c r="AQ19" s="505">
        <v>157</v>
      </c>
      <c r="AR19" s="505">
        <v>187</v>
      </c>
      <c r="AS19" s="485"/>
      <c r="AT19" s="485"/>
      <c r="AU19" s="485"/>
      <c r="AV19" s="485"/>
      <c r="AW19" s="485"/>
      <c r="AX19" s="485"/>
      <c r="AY19" s="485"/>
      <c r="AZ19" s="485"/>
      <c r="BA19" s="485"/>
      <c r="BB19" s="485"/>
      <c r="BC19" s="485"/>
      <c r="BD19" s="485"/>
      <c r="BE19" s="485"/>
      <c r="BF19" s="485"/>
      <c r="BG19" s="485"/>
      <c r="BH19" s="485"/>
      <c r="BI19" s="485"/>
      <c r="BJ19" s="485"/>
      <c r="BK19" s="485"/>
      <c r="BL19" s="485"/>
      <c r="CH19" s="494"/>
    </row>
    <row r="20" spans="1:86">
      <c r="A20" s="495" t="s">
        <v>891</v>
      </c>
      <c r="B20" s="491" t="s">
        <v>547</v>
      </c>
      <c r="C20" s="491"/>
      <c r="D20" s="492"/>
      <c r="F20" s="504">
        <v>4630</v>
      </c>
      <c r="G20" s="505">
        <v>8584</v>
      </c>
      <c r="H20" s="505">
        <v>3675</v>
      </c>
      <c r="I20" s="505">
        <v>3543</v>
      </c>
      <c r="J20" s="505" t="s">
        <v>852</v>
      </c>
      <c r="K20" s="505">
        <v>2211</v>
      </c>
      <c r="L20" s="505">
        <v>2274</v>
      </c>
      <c r="M20" s="505">
        <v>2729</v>
      </c>
      <c r="N20" s="505">
        <v>3729</v>
      </c>
      <c r="O20" s="505">
        <v>3648</v>
      </c>
      <c r="P20" s="505">
        <v>1369</v>
      </c>
      <c r="Q20" s="505">
        <v>5393</v>
      </c>
      <c r="R20" s="505" t="s">
        <v>852</v>
      </c>
      <c r="S20" s="505" t="s">
        <v>852</v>
      </c>
      <c r="T20" s="505">
        <v>4366</v>
      </c>
      <c r="U20" s="505">
        <v>4451</v>
      </c>
      <c r="V20" s="505">
        <v>1789</v>
      </c>
      <c r="W20" s="505">
        <v>3015</v>
      </c>
      <c r="X20" s="505">
        <v>4616</v>
      </c>
      <c r="Y20" s="505">
        <v>2947</v>
      </c>
      <c r="Z20" s="505">
        <v>4872</v>
      </c>
      <c r="AA20" s="505">
        <v>4589</v>
      </c>
      <c r="AB20" s="505" t="s">
        <v>852</v>
      </c>
      <c r="AC20" s="505" t="s">
        <v>852</v>
      </c>
      <c r="AD20" s="505">
        <v>4180</v>
      </c>
      <c r="AE20" s="505">
        <v>1457</v>
      </c>
      <c r="AF20" s="505" t="s">
        <v>852</v>
      </c>
      <c r="AG20" s="505" t="s">
        <v>852</v>
      </c>
      <c r="AH20" s="505">
        <v>3649</v>
      </c>
      <c r="AI20" s="505">
        <v>4410</v>
      </c>
      <c r="AJ20" s="505">
        <v>6657</v>
      </c>
      <c r="AK20" s="505">
        <v>3352</v>
      </c>
      <c r="AL20" s="505">
        <v>3100</v>
      </c>
      <c r="AM20" s="505" t="s">
        <v>852</v>
      </c>
      <c r="AN20" s="505">
        <v>5213</v>
      </c>
      <c r="AO20" s="505">
        <v>3549</v>
      </c>
      <c r="AP20" s="505">
        <v>3640</v>
      </c>
      <c r="AQ20" s="505">
        <v>2172</v>
      </c>
      <c r="AR20" s="505">
        <v>2598</v>
      </c>
      <c r="AS20" s="485"/>
      <c r="AT20" s="485"/>
      <c r="AU20" s="485"/>
      <c r="AV20" s="485"/>
      <c r="AW20" s="485"/>
      <c r="AX20" s="485"/>
      <c r="AY20" s="485"/>
      <c r="AZ20" s="485"/>
      <c r="BA20" s="485"/>
      <c r="BB20" s="485"/>
      <c r="BC20" s="485"/>
      <c r="BD20" s="485"/>
      <c r="BE20" s="485"/>
      <c r="BF20" s="485"/>
      <c r="BG20" s="485"/>
      <c r="BH20" s="485"/>
      <c r="BI20" s="485"/>
      <c r="BJ20" s="485"/>
      <c r="BK20" s="485"/>
      <c r="BL20" s="485"/>
      <c r="CH20" s="494"/>
    </row>
    <row r="21" spans="1:86">
      <c r="A21" s="495" t="s">
        <v>890</v>
      </c>
      <c r="B21" s="491" t="s">
        <v>548</v>
      </c>
      <c r="C21" s="491"/>
      <c r="D21" s="492"/>
      <c r="F21" s="504">
        <v>2640</v>
      </c>
      <c r="G21" s="505">
        <v>5035</v>
      </c>
      <c r="H21" s="505">
        <v>4324</v>
      </c>
      <c r="I21" s="505">
        <v>3001</v>
      </c>
      <c r="J21" s="505" t="s">
        <v>852</v>
      </c>
      <c r="K21" s="505">
        <v>1560</v>
      </c>
      <c r="L21" s="505">
        <v>1748</v>
      </c>
      <c r="M21" s="505">
        <v>1512</v>
      </c>
      <c r="N21" s="505">
        <v>2750</v>
      </c>
      <c r="O21" s="505">
        <v>2253</v>
      </c>
      <c r="P21" s="505">
        <v>1135</v>
      </c>
      <c r="Q21" s="505">
        <v>3741</v>
      </c>
      <c r="R21" s="505" t="s">
        <v>852</v>
      </c>
      <c r="S21" s="505" t="s">
        <v>852</v>
      </c>
      <c r="T21" s="505">
        <v>3854</v>
      </c>
      <c r="U21" s="505">
        <v>3731</v>
      </c>
      <c r="V21" s="505">
        <v>1450</v>
      </c>
      <c r="W21" s="505">
        <v>3207</v>
      </c>
      <c r="X21" s="505">
        <v>3519</v>
      </c>
      <c r="Y21" s="505">
        <v>2575</v>
      </c>
      <c r="Z21" s="505">
        <v>3629</v>
      </c>
      <c r="AA21" s="505">
        <v>3627</v>
      </c>
      <c r="AB21" s="505" t="s">
        <v>852</v>
      </c>
      <c r="AC21" s="505" t="s">
        <v>852</v>
      </c>
      <c r="AD21" s="505">
        <v>3968</v>
      </c>
      <c r="AE21" s="505">
        <v>1625</v>
      </c>
      <c r="AF21" s="505" t="s">
        <v>852</v>
      </c>
      <c r="AG21" s="505" t="s">
        <v>852</v>
      </c>
      <c r="AH21" s="505">
        <v>2792</v>
      </c>
      <c r="AI21" s="505">
        <v>3641</v>
      </c>
      <c r="AJ21" s="505">
        <v>4813</v>
      </c>
      <c r="AK21" s="505">
        <v>2416</v>
      </c>
      <c r="AL21" s="505">
        <v>1566</v>
      </c>
      <c r="AM21" s="505" t="s">
        <v>852</v>
      </c>
      <c r="AN21" s="505">
        <v>1701</v>
      </c>
      <c r="AO21" s="505">
        <v>2290</v>
      </c>
      <c r="AP21" s="505">
        <v>1808</v>
      </c>
      <c r="AQ21" s="505">
        <v>1306</v>
      </c>
      <c r="AR21" s="505">
        <v>1555</v>
      </c>
      <c r="AS21" s="485"/>
      <c r="AT21" s="485"/>
      <c r="AU21" s="485"/>
      <c r="AV21" s="485"/>
      <c r="AW21" s="485"/>
      <c r="AX21" s="485"/>
      <c r="AY21" s="485"/>
      <c r="AZ21" s="485"/>
      <c r="BA21" s="485"/>
      <c r="BB21" s="485"/>
      <c r="BC21" s="485"/>
      <c r="BD21" s="485"/>
      <c r="BE21" s="485"/>
      <c r="BF21" s="485"/>
      <c r="BG21" s="485"/>
      <c r="BH21" s="485"/>
      <c r="BI21" s="485"/>
      <c r="BJ21" s="485"/>
      <c r="BK21" s="485"/>
      <c r="BL21" s="485"/>
      <c r="CH21" s="494"/>
    </row>
    <row r="22" spans="1:86">
      <c r="A22" s="495" t="s">
        <v>691</v>
      </c>
      <c r="B22" s="491"/>
      <c r="C22" s="491"/>
      <c r="D22" s="492"/>
      <c r="F22" s="504">
        <v>0</v>
      </c>
      <c r="G22" s="505">
        <v>0</v>
      </c>
      <c r="H22" s="505">
        <v>0</v>
      </c>
      <c r="I22" s="505">
        <v>0</v>
      </c>
      <c r="J22" s="505" t="s">
        <v>852</v>
      </c>
      <c r="K22" s="505">
        <v>0</v>
      </c>
      <c r="L22" s="505">
        <v>0</v>
      </c>
      <c r="M22" s="505">
        <v>0</v>
      </c>
      <c r="N22" s="505">
        <v>0</v>
      </c>
      <c r="O22" s="505">
        <v>0</v>
      </c>
      <c r="P22" s="505">
        <v>0</v>
      </c>
      <c r="Q22" s="505">
        <v>0</v>
      </c>
      <c r="R22" s="505" t="s">
        <v>852</v>
      </c>
      <c r="S22" s="505" t="s">
        <v>852</v>
      </c>
      <c r="T22" s="505">
        <v>0</v>
      </c>
      <c r="U22" s="505">
        <v>0</v>
      </c>
      <c r="V22" s="505">
        <v>0</v>
      </c>
      <c r="W22" s="505">
        <v>0</v>
      </c>
      <c r="X22" s="505">
        <v>0</v>
      </c>
      <c r="Y22" s="505">
        <v>0</v>
      </c>
      <c r="Z22" s="505">
        <v>0</v>
      </c>
      <c r="AA22" s="505">
        <v>0</v>
      </c>
      <c r="AB22" s="505" t="s">
        <v>852</v>
      </c>
      <c r="AC22" s="505" t="s">
        <v>852</v>
      </c>
      <c r="AD22" s="505">
        <v>0</v>
      </c>
      <c r="AE22" s="505">
        <v>0</v>
      </c>
      <c r="AF22" s="505" t="s">
        <v>852</v>
      </c>
      <c r="AG22" s="505" t="s">
        <v>852</v>
      </c>
      <c r="AH22" s="505">
        <v>0</v>
      </c>
      <c r="AI22" s="505">
        <v>0</v>
      </c>
      <c r="AJ22" s="505">
        <v>0</v>
      </c>
      <c r="AK22" s="505">
        <v>0</v>
      </c>
      <c r="AL22" s="505">
        <v>0</v>
      </c>
      <c r="AM22" s="505" t="s">
        <v>852</v>
      </c>
      <c r="AN22" s="505">
        <v>0</v>
      </c>
      <c r="AO22" s="505">
        <v>0</v>
      </c>
      <c r="AP22" s="505">
        <v>0</v>
      </c>
      <c r="AQ22" s="505">
        <v>0</v>
      </c>
      <c r="AR22" s="505">
        <v>0</v>
      </c>
      <c r="AS22" s="485"/>
      <c r="AT22" s="485"/>
      <c r="AU22" s="485"/>
      <c r="AV22" s="485"/>
      <c r="AW22" s="485"/>
      <c r="AX22" s="485"/>
      <c r="AY22" s="485"/>
      <c r="AZ22" s="485"/>
      <c r="BA22" s="485"/>
      <c r="BB22" s="485"/>
      <c r="BC22" s="485"/>
      <c r="BD22" s="485"/>
      <c r="BE22" s="485"/>
      <c r="BF22" s="485"/>
      <c r="BG22" s="485"/>
      <c r="BH22" s="485"/>
      <c r="BI22" s="485"/>
      <c r="BJ22" s="485"/>
      <c r="BK22" s="485"/>
      <c r="BL22" s="485"/>
      <c r="CH22" s="494"/>
    </row>
    <row r="23" spans="1:86">
      <c r="A23" s="495" t="s">
        <v>636</v>
      </c>
      <c r="B23" s="491"/>
      <c r="C23" s="491"/>
      <c r="D23" s="492"/>
      <c r="F23" s="504">
        <v>8767</v>
      </c>
      <c r="G23" s="505">
        <v>523</v>
      </c>
      <c r="H23" s="505">
        <v>51</v>
      </c>
      <c r="I23" s="505">
        <v>150</v>
      </c>
      <c r="J23" s="505">
        <v>0</v>
      </c>
      <c r="K23" s="505">
        <v>14165</v>
      </c>
      <c r="L23" s="505">
        <v>10339</v>
      </c>
      <c r="M23" s="505">
        <v>35549</v>
      </c>
      <c r="N23" s="505">
        <v>2655</v>
      </c>
      <c r="O23" s="505">
        <v>53</v>
      </c>
      <c r="P23" s="505">
        <v>2775</v>
      </c>
      <c r="Q23" s="505">
        <v>2574</v>
      </c>
      <c r="R23" s="505" t="s">
        <v>852</v>
      </c>
      <c r="S23" s="505" t="s">
        <v>852</v>
      </c>
      <c r="T23" s="505">
        <v>488</v>
      </c>
      <c r="U23" s="505">
        <v>10</v>
      </c>
      <c r="V23" s="505">
        <v>1149</v>
      </c>
      <c r="W23" s="505">
        <v>153</v>
      </c>
      <c r="X23" s="505">
        <v>105</v>
      </c>
      <c r="Y23" s="505">
        <v>18</v>
      </c>
      <c r="Z23" s="505">
        <v>135</v>
      </c>
      <c r="AA23" s="505">
        <v>31294</v>
      </c>
      <c r="AB23" s="505" t="s">
        <v>852</v>
      </c>
      <c r="AC23" s="505" t="s">
        <v>852</v>
      </c>
      <c r="AD23" s="505">
        <v>779</v>
      </c>
      <c r="AE23" s="505">
        <v>22375</v>
      </c>
      <c r="AF23" s="505" t="s">
        <v>852</v>
      </c>
      <c r="AG23" s="505" t="s">
        <v>852</v>
      </c>
      <c r="AH23" s="505">
        <v>32</v>
      </c>
      <c r="AI23" s="505">
        <v>176</v>
      </c>
      <c r="AJ23" s="505">
        <v>2803</v>
      </c>
      <c r="AK23" s="505">
        <v>45116</v>
      </c>
      <c r="AL23" s="505">
        <v>2887</v>
      </c>
      <c r="AM23" s="505">
        <v>0</v>
      </c>
      <c r="AN23" s="505">
        <v>2059</v>
      </c>
      <c r="AO23" s="505">
        <v>9573</v>
      </c>
      <c r="AP23" s="505">
        <v>8486</v>
      </c>
      <c r="AQ23" s="505">
        <v>13776</v>
      </c>
      <c r="AR23" s="505">
        <v>18075</v>
      </c>
      <c r="AS23" s="485"/>
      <c r="AT23" s="485"/>
      <c r="AU23" s="485"/>
      <c r="AV23" s="485"/>
      <c r="AW23" s="485"/>
      <c r="AX23" s="485"/>
      <c r="AY23" s="485"/>
      <c r="AZ23" s="485"/>
      <c r="BA23" s="485"/>
      <c r="BB23" s="485"/>
      <c r="BC23" s="485"/>
      <c r="BD23" s="485"/>
      <c r="BE23" s="485"/>
      <c r="BF23" s="485"/>
      <c r="BG23" s="485"/>
      <c r="BH23" s="485"/>
      <c r="BI23" s="485"/>
      <c r="BJ23" s="485"/>
      <c r="BK23" s="485"/>
      <c r="BL23" s="485"/>
      <c r="CH23" s="494"/>
    </row>
    <row r="24" spans="1:86">
      <c r="A24" s="495" t="s">
        <v>637</v>
      </c>
      <c r="B24" s="491"/>
      <c r="C24" s="491"/>
      <c r="D24" s="492"/>
      <c r="F24" s="504">
        <v>7839</v>
      </c>
      <c r="G24" s="505">
        <v>133</v>
      </c>
      <c r="H24" s="505">
        <v>550</v>
      </c>
      <c r="I24" s="505">
        <v>842</v>
      </c>
      <c r="J24" s="505">
        <v>178</v>
      </c>
      <c r="K24" s="505">
        <v>51971</v>
      </c>
      <c r="L24" s="505">
        <v>18497</v>
      </c>
      <c r="M24" s="505">
        <v>133449</v>
      </c>
      <c r="N24" s="505">
        <v>3441</v>
      </c>
      <c r="O24" s="505">
        <v>599</v>
      </c>
      <c r="P24" s="505">
        <v>5424</v>
      </c>
      <c r="Q24" s="505">
        <v>5772</v>
      </c>
      <c r="R24" s="505" t="s">
        <v>852</v>
      </c>
      <c r="S24" s="505" t="s">
        <v>852</v>
      </c>
      <c r="T24" s="505">
        <v>1786</v>
      </c>
      <c r="U24" s="505">
        <v>139</v>
      </c>
      <c r="V24" s="505">
        <v>6940</v>
      </c>
      <c r="W24" s="505">
        <v>466</v>
      </c>
      <c r="X24" s="505">
        <v>205</v>
      </c>
      <c r="Y24" s="505">
        <v>217</v>
      </c>
      <c r="Z24" s="505">
        <v>654</v>
      </c>
      <c r="AA24" s="505">
        <v>43465</v>
      </c>
      <c r="AB24" s="505" t="s">
        <v>852</v>
      </c>
      <c r="AC24" s="505" t="s">
        <v>852</v>
      </c>
      <c r="AD24" s="505">
        <v>1643</v>
      </c>
      <c r="AE24" s="505">
        <v>39685</v>
      </c>
      <c r="AF24" s="505" t="s">
        <v>852</v>
      </c>
      <c r="AG24" s="505" t="s">
        <v>852</v>
      </c>
      <c r="AH24" s="505">
        <v>644</v>
      </c>
      <c r="AI24" s="505">
        <v>88</v>
      </c>
      <c r="AJ24" s="505">
        <v>899</v>
      </c>
      <c r="AK24" s="505">
        <v>83777</v>
      </c>
      <c r="AL24" s="505">
        <v>17027</v>
      </c>
      <c r="AM24" s="505">
        <v>4693</v>
      </c>
      <c r="AN24" s="505">
        <v>10318</v>
      </c>
      <c r="AO24" s="505">
        <v>27943</v>
      </c>
      <c r="AP24" s="505">
        <v>39465</v>
      </c>
      <c r="AQ24" s="505">
        <v>99422</v>
      </c>
      <c r="AR24" s="505">
        <v>54041</v>
      </c>
      <c r="AS24" s="485"/>
      <c r="AT24" s="485"/>
      <c r="AU24" s="485"/>
      <c r="AV24" s="485"/>
      <c r="AW24" s="485"/>
      <c r="AX24" s="485"/>
      <c r="AY24" s="485"/>
      <c r="AZ24" s="485"/>
      <c r="BA24" s="485"/>
      <c r="BB24" s="485"/>
      <c r="BC24" s="485"/>
      <c r="BD24" s="485"/>
      <c r="BE24" s="485"/>
      <c r="BF24" s="485"/>
      <c r="BG24" s="485"/>
      <c r="BH24" s="485"/>
      <c r="BI24" s="485"/>
      <c r="BJ24" s="485"/>
      <c r="BK24" s="485"/>
      <c r="BL24" s="485"/>
      <c r="CH24" s="494"/>
    </row>
    <row r="25" spans="1:86">
      <c r="A25" s="495" t="s">
        <v>638</v>
      </c>
      <c r="B25" s="491" t="s">
        <v>639</v>
      </c>
      <c r="C25" s="491"/>
      <c r="D25" s="492"/>
      <c r="F25" s="504">
        <v>441</v>
      </c>
      <c r="G25" s="505">
        <v>100</v>
      </c>
      <c r="H25" s="505">
        <v>115</v>
      </c>
      <c r="I25" s="505">
        <v>193</v>
      </c>
      <c r="J25" s="505">
        <v>124</v>
      </c>
      <c r="K25" s="505">
        <v>2966</v>
      </c>
      <c r="L25" s="505">
        <v>254</v>
      </c>
      <c r="M25" s="505">
        <v>8706</v>
      </c>
      <c r="N25" s="505">
        <v>13</v>
      </c>
      <c r="O25" s="505">
        <v>156</v>
      </c>
      <c r="P25" s="505">
        <v>2820</v>
      </c>
      <c r="Q25" s="505">
        <v>583</v>
      </c>
      <c r="R25" s="505" t="s">
        <v>852</v>
      </c>
      <c r="S25" s="505" t="s">
        <v>852</v>
      </c>
      <c r="T25" s="505">
        <v>627</v>
      </c>
      <c r="U25" s="505">
        <v>39</v>
      </c>
      <c r="V25" s="505">
        <v>318</v>
      </c>
      <c r="W25" s="505">
        <v>247</v>
      </c>
      <c r="X25" s="505">
        <v>202</v>
      </c>
      <c r="Y25" s="505">
        <v>57</v>
      </c>
      <c r="Z25" s="505">
        <v>177</v>
      </c>
      <c r="AA25" s="505">
        <v>9805</v>
      </c>
      <c r="AB25" s="505" t="s">
        <v>852</v>
      </c>
      <c r="AC25" s="505" t="s">
        <v>852</v>
      </c>
      <c r="AD25" s="505">
        <v>1351</v>
      </c>
      <c r="AE25" s="505">
        <v>933</v>
      </c>
      <c r="AF25" s="505" t="s">
        <v>852</v>
      </c>
      <c r="AG25" s="505" t="s">
        <v>852</v>
      </c>
      <c r="AH25" s="505">
        <v>118</v>
      </c>
      <c r="AI25" s="505">
        <v>0</v>
      </c>
      <c r="AJ25" s="505">
        <v>174</v>
      </c>
      <c r="AK25" s="505">
        <v>5756</v>
      </c>
      <c r="AL25" s="505">
        <v>835</v>
      </c>
      <c r="AM25" s="505">
        <v>555</v>
      </c>
      <c r="AN25" s="505">
        <v>667</v>
      </c>
      <c r="AO25" s="505">
        <v>3005</v>
      </c>
      <c r="AP25" s="505">
        <v>2433</v>
      </c>
      <c r="AQ25" s="505">
        <v>4505</v>
      </c>
      <c r="AR25" s="505">
        <v>3998</v>
      </c>
      <c r="AS25" s="485"/>
      <c r="AT25" s="485"/>
      <c r="AU25" s="485"/>
      <c r="AV25" s="485"/>
      <c r="AW25" s="485"/>
      <c r="AX25" s="485"/>
      <c r="AY25" s="485"/>
      <c r="AZ25" s="485"/>
      <c r="BA25" s="485"/>
      <c r="BB25" s="485"/>
      <c r="BC25" s="485"/>
      <c r="BD25" s="485"/>
      <c r="BE25" s="485"/>
      <c r="BF25" s="485"/>
      <c r="BG25" s="485"/>
      <c r="BH25" s="485"/>
      <c r="BI25" s="485"/>
      <c r="BJ25" s="485"/>
      <c r="BK25" s="485"/>
      <c r="BL25" s="485"/>
      <c r="CH25" s="494"/>
    </row>
    <row r="26" spans="1:86">
      <c r="A26" s="495" t="s">
        <v>638</v>
      </c>
      <c r="B26" s="483" t="s">
        <v>640</v>
      </c>
      <c r="C26" s="491"/>
      <c r="D26" s="492"/>
      <c r="F26" s="504">
        <v>72</v>
      </c>
      <c r="G26" s="505">
        <v>11</v>
      </c>
      <c r="H26" s="505">
        <v>12</v>
      </c>
      <c r="I26" s="505">
        <v>20</v>
      </c>
      <c r="J26" s="505">
        <v>9</v>
      </c>
      <c r="K26" s="505">
        <v>1363</v>
      </c>
      <c r="L26" s="505">
        <v>224</v>
      </c>
      <c r="M26" s="505">
        <v>3406</v>
      </c>
      <c r="N26" s="505">
        <v>58</v>
      </c>
      <c r="O26" s="505">
        <v>23</v>
      </c>
      <c r="P26" s="505">
        <v>270</v>
      </c>
      <c r="Q26" s="505">
        <v>122</v>
      </c>
      <c r="R26" s="505" t="s">
        <v>852</v>
      </c>
      <c r="S26" s="505" t="s">
        <v>852</v>
      </c>
      <c r="T26" s="505">
        <v>103</v>
      </c>
      <c r="U26" s="505">
        <v>8</v>
      </c>
      <c r="V26" s="505">
        <v>116</v>
      </c>
      <c r="W26" s="505">
        <v>31</v>
      </c>
      <c r="X26" s="505">
        <v>13</v>
      </c>
      <c r="Y26" s="505">
        <v>15</v>
      </c>
      <c r="Z26" s="505">
        <v>27</v>
      </c>
      <c r="AA26" s="505">
        <v>1653</v>
      </c>
      <c r="AB26" s="505" t="s">
        <v>852</v>
      </c>
      <c r="AC26" s="505" t="s">
        <v>852</v>
      </c>
      <c r="AD26" s="505">
        <v>179</v>
      </c>
      <c r="AE26" s="505">
        <v>460</v>
      </c>
      <c r="AF26" s="505" t="s">
        <v>852</v>
      </c>
      <c r="AG26" s="505" t="s">
        <v>852</v>
      </c>
      <c r="AH26" s="505">
        <v>31</v>
      </c>
      <c r="AI26" s="505">
        <v>3</v>
      </c>
      <c r="AJ26" s="505">
        <v>12</v>
      </c>
      <c r="AK26" s="505">
        <v>2477</v>
      </c>
      <c r="AL26" s="505">
        <v>482</v>
      </c>
      <c r="AM26" s="505">
        <v>89</v>
      </c>
      <c r="AN26" s="505">
        <v>328</v>
      </c>
      <c r="AO26" s="505">
        <v>766</v>
      </c>
      <c r="AP26" s="505">
        <v>823</v>
      </c>
      <c r="AQ26" s="505">
        <v>1107</v>
      </c>
      <c r="AR26" s="505">
        <v>1456</v>
      </c>
      <c r="AS26" s="485"/>
      <c r="AT26" s="485"/>
      <c r="AU26" s="485"/>
      <c r="AV26" s="485"/>
      <c r="AW26" s="485"/>
      <c r="AX26" s="485"/>
      <c r="AY26" s="485"/>
      <c r="AZ26" s="485"/>
      <c r="BA26" s="485"/>
      <c r="BB26" s="485"/>
      <c r="BC26" s="485"/>
      <c r="BD26" s="485"/>
      <c r="BE26" s="485"/>
      <c r="BF26" s="485"/>
      <c r="BG26" s="485"/>
      <c r="BH26" s="485"/>
      <c r="BI26" s="485"/>
      <c r="BJ26" s="485"/>
      <c r="BK26" s="485"/>
      <c r="BL26" s="485"/>
      <c r="CH26" s="494"/>
    </row>
    <row r="27" spans="1:86">
      <c r="A27" s="491" t="s">
        <v>638</v>
      </c>
      <c r="B27" s="491" t="s">
        <v>641</v>
      </c>
      <c r="C27" s="491"/>
      <c r="D27" s="492"/>
      <c r="F27" s="504">
        <v>97</v>
      </c>
      <c r="G27" s="505">
        <v>26</v>
      </c>
      <c r="H27" s="505">
        <v>36</v>
      </c>
      <c r="I27" s="505">
        <v>51</v>
      </c>
      <c r="J27" s="505">
        <v>34</v>
      </c>
      <c r="K27" s="505">
        <v>518</v>
      </c>
      <c r="L27" s="505">
        <v>82</v>
      </c>
      <c r="M27" s="505">
        <v>1591</v>
      </c>
      <c r="N27" s="505">
        <v>15</v>
      </c>
      <c r="O27" s="505">
        <v>34</v>
      </c>
      <c r="P27" s="505">
        <v>769</v>
      </c>
      <c r="Q27" s="505">
        <v>135</v>
      </c>
      <c r="R27" s="505" t="s">
        <v>852</v>
      </c>
      <c r="S27" s="505" t="s">
        <v>852</v>
      </c>
      <c r="T27" s="505">
        <v>34</v>
      </c>
      <c r="U27" s="505">
        <v>15</v>
      </c>
      <c r="V27" s="505">
        <v>33</v>
      </c>
      <c r="W27" s="505">
        <v>59</v>
      </c>
      <c r="X27" s="505">
        <v>34</v>
      </c>
      <c r="Y27" s="505">
        <v>13</v>
      </c>
      <c r="Z27" s="505">
        <v>44</v>
      </c>
      <c r="AA27" s="505">
        <v>2463</v>
      </c>
      <c r="AB27" s="505" t="s">
        <v>852</v>
      </c>
      <c r="AC27" s="505" t="s">
        <v>852</v>
      </c>
      <c r="AD27" s="505">
        <v>358</v>
      </c>
      <c r="AE27" s="505">
        <v>114</v>
      </c>
      <c r="AF27" s="505" t="s">
        <v>852</v>
      </c>
      <c r="AG27" s="505" t="s">
        <v>852</v>
      </c>
      <c r="AH27" s="505">
        <v>35</v>
      </c>
      <c r="AI27" s="505" t="s">
        <v>887</v>
      </c>
      <c r="AJ27" s="505">
        <v>52</v>
      </c>
      <c r="AK27" s="505">
        <v>1235</v>
      </c>
      <c r="AL27" s="505">
        <v>231</v>
      </c>
      <c r="AM27" s="505">
        <v>204</v>
      </c>
      <c r="AN27" s="505">
        <v>127</v>
      </c>
      <c r="AO27" s="505">
        <v>1163</v>
      </c>
      <c r="AP27" s="505">
        <v>750</v>
      </c>
      <c r="AQ27" s="505">
        <v>811</v>
      </c>
      <c r="AR27" s="505">
        <v>816</v>
      </c>
      <c r="AS27" s="485"/>
      <c r="AT27" s="485"/>
      <c r="AU27" s="485"/>
      <c r="AV27" s="485"/>
      <c r="AW27" s="485"/>
      <c r="AX27" s="485"/>
      <c r="AY27" s="485"/>
      <c r="AZ27" s="485"/>
      <c r="BA27" s="485"/>
      <c r="BB27" s="485"/>
      <c r="BC27" s="485"/>
      <c r="BD27" s="485"/>
      <c r="BE27" s="485"/>
      <c r="BF27" s="485"/>
      <c r="BG27" s="485"/>
      <c r="BH27" s="485"/>
      <c r="BI27" s="485"/>
      <c r="BJ27" s="485"/>
      <c r="BK27" s="485"/>
      <c r="BL27" s="485"/>
      <c r="CH27" s="494"/>
    </row>
    <row r="28" spans="1:86" ht="15" customHeight="1">
      <c r="A28" s="495" t="s">
        <v>638</v>
      </c>
      <c r="B28" s="491" t="s">
        <v>642</v>
      </c>
      <c r="C28" s="491"/>
      <c r="D28" s="492"/>
      <c r="F28" s="504">
        <v>42</v>
      </c>
      <c r="G28" s="505">
        <v>14</v>
      </c>
      <c r="H28" s="505">
        <v>1</v>
      </c>
      <c r="I28" s="505">
        <v>2</v>
      </c>
      <c r="J28" s="505">
        <v>1</v>
      </c>
      <c r="K28" s="505">
        <v>323</v>
      </c>
      <c r="L28" s="505">
        <v>49</v>
      </c>
      <c r="M28" s="505">
        <v>866</v>
      </c>
      <c r="N28" s="505">
        <v>1</v>
      </c>
      <c r="O28" s="505">
        <v>1</v>
      </c>
      <c r="P28" s="505">
        <v>36</v>
      </c>
      <c r="Q28" s="505">
        <v>17</v>
      </c>
      <c r="R28" s="505" t="s">
        <v>852</v>
      </c>
      <c r="S28" s="505" t="s">
        <v>852</v>
      </c>
      <c r="T28" s="505">
        <v>10</v>
      </c>
      <c r="U28" s="505" t="s">
        <v>887</v>
      </c>
      <c r="V28" s="505">
        <v>22</v>
      </c>
      <c r="W28" s="505">
        <v>2</v>
      </c>
      <c r="X28" s="505">
        <v>3</v>
      </c>
      <c r="Y28" s="505">
        <v>3</v>
      </c>
      <c r="Z28" s="505" t="s">
        <v>887</v>
      </c>
      <c r="AA28" s="505">
        <v>652</v>
      </c>
      <c r="AB28" s="505" t="s">
        <v>852</v>
      </c>
      <c r="AC28" s="505" t="s">
        <v>852</v>
      </c>
      <c r="AD28" s="505">
        <v>17</v>
      </c>
      <c r="AE28" s="505">
        <v>295</v>
      </c>
      <c r="AF28" s="505" t="s">
        <v>852</v>
      </c>
      <c r="AG28" s="505" t="s">
        <v>852</v>
      </c>
      <c r="AH28" s="505">
        <v>4</v>
      </c>
      <c r="AI28" s="505" t="s">
        <v>887</v>
      </c>
      <c r="AJ28" s="505">
        <v>17</v>
      </c>
      <c r="AK28" s="505">
        <v>556</v>
      </c>
      <c r="AL28" s="505">
        <v>102</v>
      </c>
      <c r="AM28" s="505">
        <v>2</v>
      </c>
      <c r="AN28" s="505">
        <v>78</v>
      </c>
      <c r="AO28" s="505">
        <v>174</v>
      </c>
      <c r="AP28" s="505">
        <v>130</v>
      </c>
      <c r="AQ28" s="505">
        <v>177</v>
      </c>
      <c r="AR28" s="505">
        <v>333</v>
      </c>
      <c r="AS28" s="485"/>
      <c r="AT28" s="485"/>
      <c r="AU28" s="485"/>
      <c r="AV28" s="485"/>
      <c r="AW28" s="485"/>
      <c r="AX28" s="485"/>
      <c r="AY28" s="485"/>
      <c r="AZ28" s="485"/>
      <c r="BA28" s="485"/>
      <c r="BB28" s="485"/>
      <c r="BC28" s="485"/>
      <c r="BD28" s="485"/>
      <c r="BE28" s="485"/>
      <c r="BF28" s="485"/>
      <c r="BG28" s="485"/>
      <c r="BH28" s="485"/>
      <c r="BI28" s="485"/>
      <c r="BJ28" s="485"/>
      <c r="BK28" s="485"/>
      <c r="BL28" s="485"/>
      <c r="CH28" s="494"/>
    </row>
    <row r="29" spans="1:86" ht="15" customHeight="1">
      <c r="A29" s="495" t="s">
        <v>728</v>
      </c>
      <c r="B29" s="491"/>
      <c r="C29" s="491"/>
      <c r="D29" s="492"/>
      <c r="F29" s="504">
        <v>17258</v>
      </c>
      <c r="G29" s="505">
        <v>807</v>
      </c>
      <c r="H29" s="505">
        <v>765</v>
      </c>
      <c r="I29" s="505">
        <v>1258</v>
      </c>
      <c r="J29" s="505">
        <v>346</v>
      </c>
      <c r="K29" s="505">
        <v>71306</v>
      </c>
      <c r="L29" s="505">
        <v>29445</v>
      </c>
      <c r="M29" s="505">
        <v>183567</v>
      </c>
      <c r="N29" s="505">
        <v>6183</v>
      </c>
      <c r="O29" s="505">
        <v>866</v>
      </c>
      <c r="P29" s="505">
        <v>12094</v>
      </c>
      <c r="Q29" s="505">
        <v>9203</v>
      </c>
      <c r="R29" s="505" t="s">
        <v>852</v>
      </c>
      <c r="S29" s="505" t="s">
        <v>852</v>
      </c>
      <c r="T29" s="505">
        <v>3048</v>
      </c>
      <c r="U29" s="505">
        <v>211</v>
      </c>
      <c r="V29" s="505">
        <v>8578</v>
      </c>
      <c r="W29" s="505">
        <v>958</v>
      </c>
      <c r="X29" s="505">
        <v>562</v>
      </c>
      <c r="Y29" s="505">
        <v>323</v>
      </c>
      <c r="Z29" s="505">
        <v>1037</v>
      </c>
      <c r="AA29" s="505">
        <v>89332</v>
      </c>
      <c r="AB29" s="505" t="s">
        <v>852</v>
      </c>
      <c r="AC29" s="505" t="s">
        <v>852</v>
      </c>
      <c r="AD29" s="505">
        <v>4327</v>
      </c>
      <c r="AE29" s="505">
        <v>63862</v>
      </c>
      <c r="AF29" s="505" t="s">
        <v>852</v>
      </c>
      <c r="AG29" s="505" t="s">
        <v>852</v>
      </c>
      <c r="AH29" s="505">
        <v>864</v>
      </c>
      <c r="AI29" s="505">
        <v>267</v>
      </c>
      <c r="AJ29" s="505">
        <v>3957</v>
      </c>
      <c r="AK29" s="505">
        <v>138917</v>
      </c>
      <c r="AL29" s="505">
        <v>21564</v>
      </c>
      <c r="AM29" s="505">
        <v>5543</v>
      </c>
      <c r="AN29" s="505">
        <v>13577</v>
      </c>
      <c r="AO29" s="505">
        <v>42624</v>
      </c>
      <c r="AP29" s="505">
        <v>52087</v>
      </c>
      <c r="AQ29" s="505">
        <v>119798</v>
      </c>
      <c r="AR29" s="505">
        <v>78719</v>
      </c>
      <c r="AS29" s="485"/>
      <c r="AT29" s="485"/>
      <c r="AU29" s="485"/>
      <c r="AV29" s="485"/>
      <c r="AW29" s="485"/>
      <c r="AX29" s="485"/>
      <c r="AY29" s="485"/>
      <c r="AZ29" s="485"/>
      <c r="BA29" s="485"/>
      <c r="BB29" s="485"/>
      <c r="BC29" s="485"/>
      <c r="BD29" s="485"/>
      <c r="BE29" s="485"/>
      <c r="BF29" s="485"/>
      <c r="BG29" s="485"/>
      <c r="BH29" s="485"/>
      <c r="BI29" s="485"/>
      <c r="BJ29" s="485"/>
      <c r="BK29" s="485"/>
      <c r="BL29" s="485"/>
      <c r="CH29" s="494"/>
    </row>
    <row r="30" spans="1:86" ht="15" customHeight="1">
      <c r="A30" s="495"/>
      <c r="B30" s="491"/>
      <c r="C30" s="491"/>
      <c r="D30" s="492"/>
      <c r="F30" s="493"/>
      <c r="G30" s="485"/>
      <c r="H30" s="485"/>
      <c r="I30" s="485"/>
      <c r="J30" s="485"/>
      <c r="K30" s="485"/>
      <c r="L30" s="485"/>
      <c r="M30" s="485"/>
      <c r="N30" s="485"/>
      <c r="O30" s="485"/>
      <c r="P30" s="485"/>
      <c r="Q30" s="485"/>
      <c r="R30" s="485"/>
      <c r="S30" s="485"/>
      <c r="T30" s="485"/>
      <c r="U30" s="485"/>
      <c r="V30" s="485"/>
      <c r="W30" s="485"/>
      <c r="X30" s="485"/>
      <c r="Y30" s="485"/>
      <c r="Z30" s="485"/>
      <c r="AA30" s="485"/>
      <c r="AB30" s="485"/>
      <c r="AC30" s="485"/>
      <c r="AD30" s="485"/>
      <c r="AE30" s="485"/>
      <c r="AF30" s="485"/>
      <c r="AG30" s="485"/>
      <c r="AH30" s="485"/>
      <c r="AI30" s="485"/>
      <c r="AJ30" s="485"/>
      <c r="AK30" s="485"/>
      <c r="AL30" s="485"/>
      <c r="AM30" s="485"/>
      <c r="AN30" s="485"/>
      <c r="AO30" s="485"/>
      <c r="AP30" s="485"/>
      <c r="AQ30" s="485"/>
      <c r="AR30" s="485"/>
      <c r="AS30" s="485"/>
      <c r="AT30" s="485"/>
      <c r="AU30" s="485"/>
      <c r="AV30" s="485"/>
      <c r="AW30" s="485"/>
      <c r="AX30" s="485"/>
      <c r="AY30" s="485"/>
      <c r="AZ30" s="485"/>
      <c r="BA30" s="485"/>
      <c r="BB30" s="485"/>
      <c r="BC30" s="485"/>
      <c r="BD30" s="485"/>
      <c r="BE30" s="485"/>
      <c r="BF30" s="485"/>
      <c r="BG30" s="485"/>
      <c r="BH30" s="485"/>
      <c r="BI30" s="485"/>
      <c r="BJ30" s="485"/>
      <c r="BK30" s="485"/>
      <c r="BL30" s="485"/>
      <c r="CH30" s="494"/>
    </row>
    <row r="31" spans="1:86" ht="15" customHeight="1">
      <c r="A31" s="495"/>
      <c r="B31" s="491"/>
      <c r="C31" s="491"/>
      <c r="D31" s="492"/>
      <c r="F31" s="493"/>
      <c r="G31" s="485"/>
      <c r="H31" s="485"/>
      <c r="I31" s="485"/>
      <c r="J31" s="485"/>
      <c r="K31" s="485"/>
      <c r="L31" s="485"/>
      <c r="M31" s="485"/>
      <c r="N31" s="485"/>
      <c r="O31" s="485"/>
      <c r="P31" s="485"/>
      <c r="Q31" s="485"/>
      <c r="R31" s="485"/>
      <c r="S31" s="485"/>
      <c r="T31" s="485"/>
      <c r="U31" s="485"/>
      <c r="V31" s="485"/>
      <c r="W31" s="485"/>
      <c r="X31" s="485"/>
      <c r="Y31" s="485"/>
      <c r="Z31" s="485"/>
      <c r="AA31" s="485"/>
      <c r="AB31" s="485"/>
      <c r="AC31" s="485"/>
      <c r="AD31" s="485"/>
      <c r="AE31" s="485"/>
      <c r="AF31" s="485"/>
      <c r="AG31" s="485"/>
      <c r="AH31" s="485"/>
      <c r="AI31" s="485"/>
      <c r="AJ31" s="485"/>
      <c r="AK31" s="485"/>
      <c r="AL31" s="485"/>
      <c r="AM31" s="485"/>
      <c r="AN31" s="485"/>
      <c r="AO31" s="485"/>
      <c r="AP31" s="485"/>
      <c r="AQ31" s="485"/>
      <c r="AR31" s="485"/>
      <c r="AS31" s="485"/>
      <c r="AT31" s="485"/>
      <c r="AU31" s="485"/>
      <c r="AV31" s="485"/>
      <c r="AW31" s="485"/>
      <c r="AX31" s="485"/>
      <c r="AY31" s="485"/>
      <c r="AZ31" s="485"/>
      <c r="BA31" s="485"/>
      <c r="BB31" s="485"/>
      <c r="BC31" s="485"/>
      <c r="BD31" s="485"/>
      <c r="BE31" s="485"/>
      <c r="BF31" s="485"/>
      <c r="BG31" s="485"/>
      <c r="BH31" s="485"/>
      <c r="BI31" s="485"/>
      <c r="BJ31" s="485"/>
      <c r="BK31" s="485"/>
      <c r="BL31" s="485"/>
      <c r="CH31" s="494"/>
    </row>
    <row r="32" spans="1:86">
      <c r="A32" s="495"/>
      <c r="B32" s="491"/>
      <c r="C32" s="491"/>
      <c r="D32" s="492"/>
      <c r="F32" s="493"/>
      <c r="G32" s="485"/>
      <c r="H32" s="485"/>
      <c r="I32" s="485"/>
      <c r="J32" s="485"/>
      <c r="K32" s="485"/>
      <c r="L32" s="485"/>
      <c r="M32" s="485"/>
      <c r="N32" s="485"/>
      <c r="O32" s="485"/>
      <c r="P32" s="485"/>
      <c r="Q32" s="485"/>
      <c r="R32" s="485"/>
      <c r="S32" s="485"/>
      <c r="T32" s="485"/>
      <c r="U32" s="485"/>
      <c r="V32" s="485"/>
      <c r="W32" s="485"/>
      <c r="X32" s="485"/>
      <c r="Y32" s="485"/>
      <c r="Z32" s="485"/>
      <c r="AA32" s="485"/>
      <c r="AB32" s="485"/>
      <c r="AC32" s="485"/>
      <c r="AD32" s="485"/>
      <c r="AE32" s="485"/>
      <c r="AF32" s="485"/>
      <c r="AG32" s="485"/>
      <c r="AH32" s="485"/>
      <c r="AI32" s="485"/>
      <c r="AJ32" s="485"/>
      <c r="AK32" s="485"/>
      <c r="AL32" s="485"/>
      <c r="AM32" s="485"/>
      <c r="AN32" s="485"/>
      <c r="AO32" s="485"/>
      <c r="AP32" s="485"/>
      <c r="AQ32" s="485"/>
      <c r="AR32" s="485"/>
      <c r="AS32" s="485"/>
      <c r="AT32" s="485"/>
      <c r="AU32" s="485"/>
      <c r="AV32" s="485"/>
      <c r="AW32" s="485"/>
      <c r="AX32" s="485"/>
      <c r="AY32" s="485"/>
      <c r="AZ32" s="485"/>
      <c r="BA32" s="485"/>
      <c r="BB32" s="485"/>
      <c r="BC32" s="485"/>
      <c r="BD32" s="485"/>
      <c r="BE32" s="485"/>
      <c r="BF32" s="485"/>
      <c r="BG32" s="485"/>
      <c r="BH32" s="485"/>
      <c r="BI32" s="485"/>
      <c r="BJ32" s="485"/>
      <c r="BK32" s="485"/>
      <c r="BL32" s="485"/>
      <c r="CH32" s="494"/>
    </row>
    <row r="33" spans="1:86">
      <c r="A33" s="495"/>
      <c r="B33" s="491"/>
      <c r="C33" s="491"/>
      <c r="D33" s="492"/>
      <c r="F33" s="493"/>
      <c r="G33" s="485"/>
      <c r="H33" s="485"/>
      <c r="I33" s="485"/>
      <c r="J33" s="485"/>
      <c r="K33" s="485"/>
      <c r="L33" s="485"/>
      <c r="M33" s="485"/>
      <c r="N33" s="485"/>
      <c r="O33" s="485"/>
      <c r="P33" s="485"/>
      <c r="Q33" s="485"/>
      <c r="R33" s="485"/>
      <c r="S33" s="485"/>
      <c r="T33" s="485"/>
      <c r="U33" s="485"/>
      <c r="V33" s="485"/>
      <c r="W33" s="485"/>
      <c r="X33" s="485"/>
      <c r="Y33" s="485"/>
      <c r="Z33" s="485"/>
      <c r="AA33" s="485"/>
      <c r="AB33" s="485"/>
      <c r="AC33" s="485"/>
      <c r="AD33" s="485"/>
      <c r="AE33" s="485"/>
      <c r="AF33" s="485"/>
      <c r="AG33" s="485"/>
      <c r="AH33" s="485"/>
      <c r="AI33" s="485"/>
      <c r="AJ33" s="485"/>
      <c r="AK33" s="485"/>
      <c r="AL33" s="485"/>
      <c r="AM33" s="485"/>
      <c r="AN33" s="485"/>
      <c r="AO33" s="485"/>
      <c r="AP33" s="485"/>
      <c r="AQ33" s="485"/>
      <c r="AR33" s="485"/>
      <c r="AS33" s="485"/>
      <c r="AT33" s="485"/>
      <c r="AU33" s="485"/>
      <c r="AV33" s="485"/>
      <c r="AW33" s="485"/>
      <c r="AX33" s="485"/>
      <c r="AY33" s="485"/>
      <c r="AZ33" s="485"/>
      <c r="BA33" s="485"/>
      <c r="BB33" s="485"/>
      <c r="BC33" s="485"/>
      <c r="BD33" s="485"/>
      <c r="BE33" s="485"/>
      <c r="BF33" s="485"/>
      <c r="BG33" s="485"/>
      <c r="BH33" s="485"/>
      <c r="BI33" s="485"/>
      <c r="BJ33" s="485"/>
      <c r="BK33" s="485"/>
      <c r="BL33" s="485"/>
      <c r="CH33" s="494"/>
    </row>
    <row r="34" spans="1:86">
      <c r="A34" s="495"/>
      <c r="B34" s="491"/>
      <c r="C34" s="491"/>
      <c r="D34" s="492"/>
      <c r="F34" s="493"/>
      <c r="G34" s="485"/>
      <c r="H34" s="485"/>
      <c r="I34" s="485"/>
      <c r="J34" s="485"/>
      <c r="K34" s="485"/>
      <c r="L34" s="485"/>
      <c r="M34" s="485"/>
      <c r="N34" s="485"/>
      <c r="O34" s="485"/>
      <c r="P34" s="485"/>
      <c r="Q34" s="485"/>
      <c r="R34" s="485"/>
      <c r="S34" s="485"/>
      <c r="T34" s="485"/>
      <c r="U34" s="485"/>
      <c r="V34" s="485"/>
      <c r="W34" s="485"/>
      <c r="X34" s="485"/>
      <c r="Y34" s="485"/>
      <c r="Z34" s="485"/>
      <c r="AA34" s="485"/>
      <c r="AB34" s="485"/>
      <c r="AC34" s="485"/>
      <c r="AD34" s="485"/>
      <c r="AE34" s="485"/>
      <c r="AF34" s="485"/>
      <c r="AG34" s="485"/>
      <c r="AH34" s="485"/>
      <c r="AI34" s="485"/>
      <c r="AJ34" s="485"/>
      <c r="AK34" s="485"/>
      <c r="AL34" s="485"/>
      <c r="AM34" s="485"/>
      <c r="AN34" s="485"/>
      <c r="AO34" s="485"/>
      <c r="AP34" s="485"/>
      <c r="AQ34" s="485"/>
      <c r="AR34" s="485"/>
      <c r="AS34" s="485"/>
      <c r="AT34" s="485"/>
      <c r="AU34" s="485"/>
      <c r="AV34" s="485"/>
      <c r="AW34" s="485"/>
      <c r="AX34" s="485"/>
      <c r="AY34" s="485"/>
      <c r="AZ34" s="485"/>
      <c r="BA34" s="485"/>
      <c r="BB34" s="485"/>
      <c r="BC34" s="485"/>
      <c r="BD34" s="485"/>
      <c r="BE34" s="485"/>
      <c r="BF34" s="485"/>
      <c r="BG34" s="485"/>
      <c r="BH34" s="485"/>
      <c r="BI34" s="485"/>
      <c r="BJ34" s="485"/>
      <c r="BK34" s="485"/>
      <c r="BL34" s="485"/>
      <c r="CH34" s="494"/>
    </row>
    <row r="35" spans="1:86">
      <c r="A35" s="495"/>
      <c r="B35" s="491"/>
      <c r="C35" s="491"/>
      <c r="D35" s="492"/>
      <c r="F35" s="493"/>
      <c r="G35" s="485"/>
      <c r="H35" s="485"/>
      <c r="I35" s="485"/>
      <c r="J35" s="485"/>
      <c r="K35" s="485"/>
      <c r="L35" s="485"/>
      <c r="M35" s="485"/>
      <c r="N35" s="485"/>
      <c r="O35" s="485"/>
      <c r="P35" s="485"/>
      <c r="Q35" s="485"/>
      <c r="R35" s="485"/>
      <c r="S35" s="485"/>
      <c r="T35" s="485"/>
      <c r="U35" s="485"/>
      <c r="V35" s="485"/>
      <c r="W35" s="485"/>
      <c r="X35" s="485"/>
      <c r="Y35" s="485"/>
      <c r="Z35" s="485"/>
      <c r="AA35" s="485"/>
      <c r="AB35" s="485"/>
      <c r="AC35" s="485"/>
      <c r="AD35" s="485"/>
      <c r="AE35" s="485"/>
      <c r="AF35" s="485"/>
      <c r="AG35" s="485"/>
      <c r="AH35" s="485"/>
      <c r="AI35" s="485"/>
      <c r="AJ35" s="485"/>
      <c r="AK35" s="485"/>
      <c r="AL35" s="485"/>
      <c r="AM35" s="485"/>
      <c r="AN35" s="485"/>
      <c r="AO35" s="485"/>
      <c r="AP35" s="485"/>
      <c r="AQ35" s="485"/>
      <c r="AR35" s="485"/>
      <c r="AS35" s="485"/>
      <c r="AT35" s="485"/>
      <c r="AU35" s="485"/>
      <c r="AV35" s="485"/>
      <c r="AW35" s="485"/>
      <c r="AX35" s="485"/>
      <c r="AY35" s="485"/>
      <c r="AZ35" s="485"/>
      <c r="BA35" s="485"/>
      <c r="BB35" s="485"/>
      <c r="BC35" s="485"/>
      <c r="BD35" s="485"/>
      <c r="BE35" s="485"/>
      <c r="BF35" s="485"/>
      <c r="BG35" s="485"/>
      <c r="BH35" s="485"/>
      <c r="BI35" s="485"/>
      <c r="BJ35" s="485"/>
      <c r="BK35" s="485"/>
      <c r="BL35" s="485"/>
      <c r="CH35" s="494"/>
    </row>
    <row r="36" spans="1:86">
      <c r="A36" s="495"/>
      <c r="B36" s="491"/>
      <c r="C36" s="491"/>
      <c r="D36" s="492"/>
      <c r="F36" s="493"/>
      <c r="G36" s="485"/>
      <c r="H36" s="485"/>
      <c r="I36" s="485"/>
      <c r="J36" s="485"/>
      <c r="K36" s="485"/>
      <c r="L36" s="485"/>
      <c r="M36" s="485"/>
      <c r="N36" s="485"/>
      <c r="O36" s="485"/>
      <c r="P36" s="485"/>
      <c r="Q36" s="485"/>
      <c r="R36" s="485"/>
      <c r="S36" s="485"/>
      <c r="T36" s="485"/>
      <c r="U36" s="485"/>
      <c r="V36" s="485"/>
      <c r="W36" s="485"/>
      <c r="X36" s="485"/>
      <c r="Y36" s="485"/>
      <c r="Z36" s="485"/>
      <c r="AA36" s="485"/>
      <c r="AB36" s="485"/>
      <c r="AC36" s="485"/>
      <c r="AD36" s="485"/>
      <c r="AE36" s="485"/>
      <c r="AF36" s="485"/>
      <c r="AG36" s="485"/>
      <c r="AH36" s="485"/>
      <c r="AI36" s="485"/>
      <c r="AJ36" s="485"/>
      <c r="AK36" s="485"/>
      <c r="AL36" s="485"/>
      <c r="AM36" s="485"/>
      <c r="AN36" s="485"/>
      <c r="AO36" s="485"/>
      <c r="AP36" s="485"/>
      <c r="AQ36" s="485"/>
      <c r="AR36" s="485"/>
      <c r="AS36" s="485"/>
      <c r="AT36" s="485"/>
      <c r="AU36" s="485"/>
      <c r="AV36" s="485"/>
      <c r="AW36" s="485"/>
      <c r="AX36" s="485"/>
      <c r="AY36" s="485"/>
      <c r="AZ36" s="485"/>
      <c r="BA36" s="485"/>
      <c r="BB36" s="485"/>
      <c r="BC36" s="485"/>
      <c r="BD36" s="485"/>
      <c r="BE36" s="485"/>
      <c r="BF36" s="485"/>
      <c r="BG36" s="485"/>
      <c r="BH36" s="485"/>
      <c r="BI36" s="485"/>
      <c r="BJ36" s="485"/>
      <c r="BK36" s="485"/>
      <c r="BL36" s="485"/>
      <c r="CH36" s="494"/>
    </row>
    <row r="37" spans="1:86">
      <c r="A37" s="495"/>
      <c r="B37" s="491"/>
      <c r="C37" s="491"/>
      <c r="D37" s="492"/>
      <c r="F37" s="493"/>
      <c r="G37" s="485"/>
      <c r="H37" s="485"/>
      <c r="I37" s="485"/>
      <c r="J37" s="485"/>
      <c r="K37" s="485"/>
      <c r="L37" s="485"/>
      <c r="M37" s="485"/>
      <c r="N37" s="485"/>
      <c r="O37" s="485"/>
      <c r="P37" s="485"/>
      <c r="Q37" s="485"/>
      <c r="R37" s="485"/>
      <c r="S37" s="485"/>
      <c r="T37" s="485"/>
      <c r="U37" s="485"/>
      <c r="V37" s="485"/>
      <c r="W37" s="485"/>
      <c r="X37" s="485"/>
      <c r="Y37" s="485"/>
      <c r="Z37" s="485"/>
      <c r="AA37" s="485"/>
      <c r="AB37" s="485"/>
      <c r="AC37" s="485"/>
      <c r="AD37" s="485"/>
      <c r="AE37" s="485"/>
      <c r="AF37" s="485"/>
      <c r="AG37" s="485"/>
      <c r="AH37" s="485"/>
      <c r="AI37" s="485"/>
      <c r="AJ37" s="485"/>
      <c r="AK37" s="485"/>
      <c r="AL37" s="485"/>
      <c r="AM37" s="485"/>
      <c r="AN37" s="485"/>
      <c r="AO37" s="485"/>
      <c r="AP37" s="485"/>
      <c r="AQ37" s="485"/>
      <c r="AR37" s="485"/>
      <c r="AS37" s="485"/>
      <c r="AT37" s="485"/>
      <c r="AU37" s="485"/>
      <c r="AV37" s="485"/>
      <c r="AW37" s="485"/>
      <c r="AX37" s="485"/>
      <c r="AY37" s="485"/>
      <c r="AZ37" s="485"/>
      <c r="BA37" s="485"/>
      <c r="BB37" s="485"/>
      <c r="BC37" s="485"/>
      <c r="BD37" s="485"/>
      <c r="BE37" s="485"/>
      <c r="BF37" s="485"/>
      <c r="BG37" s="485"/>
      <c r="BH37" s="485"/>
      <c r="BI37" s="485"/>
      <c r="BJ37" s="485"/>
      <c r="BK37" s="485"/>
      <c r="BL37" s="485"/>
      <c r="CH37" s="494"/>
    </row>
    <row r="38" spans="1:86">
      <c r="A38" s="495"/>
      <c r="B38" s="491"/>
      <c r="C38" s="491"/>
      <c r="D38" s="492"/>
      <c r="F38" s="493"/>
      <c r="G38" s="485"/>
      <c r="H38" s="485"/>
      <c r="I38" s="485"/>
      <c r="J38" s="485"/>
      <c r="K38" s="485"/>
      <c r="L38" s="485"/>
      <c r="M38" s="485"/>
      <c r="N38" s="485"/>
      <c r="O38" s="485"/>
      <c r="P38" s="485"/>
      <c r="Q38" s="485"/>
      <c r="R38" s="485"/>
      <c r="S38" s="485"/>
      <c r="T38" s="485"/>
      <c r="U38" s="485"/>
      <c r="V38" s="485"/>
      <c r="W38" s="485"/>
      <c r="X38" s="485"/>
      <c r="Y38" s="485"/>
      <c r="Z38" s="485"/>
      <c r="AA38" s="485"/>
      <c r="AB38" s="485"/>
      <c r="AC38" s="485"/>
      <c r="AD38" s="485"/>
      <c r="AE38" s="485"/>
      <c r="AF38" s="485"/>
      <c r="AG38" s="485"/>
      <c r="AH38" s="485"/>
      <c r="AI38" s="485"/>
      <c r="AJ38" s="485"/>
      <c r="AK38" s="485"/>
      <c r="AL38" s="485"/>
      <c r="AM38" s="485"/>
      <c r="AN38" s="485"/>
      <c r="AO38" s="485"/>
      <c r="AP38" s="485"/>
      <c r="AQ38" s="485"/>
      <c r="AR38" s="485"/>
      <c r="AS38" s="485"/>
      <c r="AT38" s="485"/>
      <c r="AU38" s="485"/>
      <c r="AV38" s="485"/>
      <c r="AW38" s="485"/>
      <c r="AX38" s="485"/>
      <c r="AY38" s="485"/>
      <c r="AZ38" s="485"/>
      <c r="BA38" s="485"/>
      <c r="BB38" s="485"/>
      <c r="BC38" s="485"/>
      <c r="BD38" s="485"/>
      <c r="BE38" s="485"/>
      <c r="BF38" s="485"/>
      <c r="BG38" s="485"/>
      <c r="BH38" s="485"/>
      <c r="BI38" s="485"/>
      <c r="BJ38" s="485"/>
      <c r="BK38" s="485"/>
      <c r="BL38" s="485"/>
      <c r="CH38" s="494"/>
    </row>
    <row r="39" spans="1:86">
      <c r="A39" s="495"/>
      <c r="B39" s="491"/>
      <c r="C39" s="491"/>
      <c r="D39" s="492"/>
      <c r="F39" s="493"/>
      <c r="G39" s="485"/>
      <c r="H39" s="485"/>
      <c r="I39" s="485"/>
      <c r="J39" s="485"/>
      <c r="K39" s="485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5"/>
      <c r="AA39" s="485"/>
      <c r="AB39" s="485"/>
      <c r="AC39" s="485"/>
      <c r="AD39" s="485"/>
      <c r="AE39" s="485"/>
      <c r="AF39" s="485"/>
      <c r="AG39" s="485"/>
      <c r="AH39" s="485"/>
      <c r="AI39" s="485"/>
      <c r="AJ39" s="485"/>
      <c r="AK39" s="485"/>
      <c r="AL39" s="485"/>
      <c r="AM39" s="485"/>
      <c r="AN39" s="485"/>
      <c r="AO39" s="485"/>
      <c r="AP39" s="485"/>
      <c r="AQ39" s="485"/>
      <c r="AR39" s="485"/>
      <c r="AS39" s="485"/>
      <c r="AT39" s="485"/>
      <c r="AU39" s="485"/>
      <c r="AV39" s="485"/>
      <c r="AW39" s="485"/>
      <c r="AX39" s="485"/>
      <c r="AY39" s="485"/>
      <c r="AZ39" s="485"/>
      <c r="BA39" s="485"/>
      <c r="BB39" s="485"/>
      <c r="BC39" s="485"/>
      <c r="BD39" s="485"/>
      <c r="BE39" s="485"/>
      <c r="BF39" s="485"/>
      <c r="BG39" s="485"/>
      <c r="BH39" s="485"/>
      <c r="BI39" s="485"/>
      <c r="BJ39" s="485"/>
      <c r="BK39" s="485"/>
      <c r="BL39" s="485"/>
      <c r="CH39" s="494"/>
    </row>
    <row r="40" spans="1:86">
      <c r="A40" s="495"/>
      <c r="B40" s="491"/>
      <c r="C40" s="491"/>
      <c r="D40" s="492"/>
      <c r="F40" s="493"/>
      <c r="G40" s="485"/>
      <c r="H40" s="485"/>
      <c r="I40" s="485"/>
      <c r="J40" s="485"/>
      <c r="K40" s="485"/>
      <c r="L40" s="485"/>
      <c r="M40" s="485"/>
      <c r="N40" s="485"/>
      <c r="O40" s="485"/>
      <c r="P40" s="485"/>
      <c r="Q40" s="485"/>
      <c r="R40" s="485"/>
      <c r="S40" s="485"/>
      <c r="T40" s="485"/>
      <c r="U40" s="485"/>
      <c r="V40" s="485"/>
      <c r="W40" s="485"/>
      <c r="X40" s="485"/>
      <c r="Y40" s="485"/>
      <c r="Z40" s="485"/>
      <c r="AA40" s="485"/>
      <c r="AB40" s="485"/>
      <c r="AC40" s="485"/>
      <c r="AD40" s="485"/>
      <c r="AE40" s="485"/>
      <c r="AF40" s="485"/>
      <c r="AG40" s="485"/>
      <c r="AH40" s="485"/>
      <c r="AI40" s="485"/>
      <c r="AJ40" s="485"/>
      <c r="AK40" s="485"/>
      <c r="AL40" s="485"/>
      <c r="AM40" s="485"/>
      <c r="AN40" s="485"/>
      <c r="AO40" s="485"/>
      <c r="AP40" s="485"/>
      <c r="AQ40" s="485"/>
      <c r="AR40" s="485"/>
      <c r="AS40" s="485"/>
      <c r="AT40" s="485"/>
      <c r="AU40" s="485"/>
      <c r="AV40" s="485"/>
      <c r="AW40" s="485"/>
      <c r="AX40" s="485"/>
      <c r="AY40" s="485"/>
      <c r="AZ40" s="485"/>
      <c r="BA40" s="485"/>
      <c r="BB40" s="485"/>
      <c r="BC40" s="485"/>
      <c r="BD40" s="485"/>
      <c r="BE40" s="485"/>
      <c r="BF40" s="485"/>
      <c r="BG40" s="485"/>
      <c r="BH40" s="485"/>
      <c r="BI40" s="485"/>
      <c r="BJ40" s="485"/>
      <c r="BK40" s="485"/>
      <c r="BL40" s="485"/>
      <c r="CH40" s="494"/>
    </row>
    <row r="41" spans="1:86">
      <c r="A41" s="495"/>
      <c r="B41" s="491"/>
      <c r="C41" s="491"/>
      <c r="D41" s="492"/>
      <c r="F41" s="493"/>
      <c r="G41" s="485"/>
      <c r="H41" s="485"/>
      <c r="I41" s="485"/>
      <c r="J41" s="485"/>
      <c r="K41" s="485"/>
      <c r="L41" s="485"/>
      <c r="M41" s="485"/>
      <c r="N41" s="485"/>
      <c r="O41" s="485"/>
      <c r="P41" s="485"/>
      <c r="Q41" s="485"/>
      <c r="R41" s="485"/>
      <c r="S41" s="485"/>
      <c r="T41" s="485"/>
      <c r="U41" s="485"/>
      <c r="V41" s="485"/>
      <c r="W41" s="485"/>
      <c r="X41" s="485"/>
      <c r="Y41" s="485"/>
      <c r="Z41" s="485"/>
      <c r="AA41" s="485"/>
      <c r="AB41" s="485"/>
      <c r="AC41" s="485"/>
      <c r="AD41" s="485"/>
      <c r="AE41" s="485"/>
      <c r="AF41" s="485"/>
      <c r="AG41" s="485"/>
      <c r="AH41" s="485"/>
      <c r="AI41" s="485"/>
      <c r="AJ41" s="485"/>
      <c r="AK41" s="485"/>
      <c r="AL41" s="485"/>
      <c r="AM41" s="485"/>
      <c r="AN41" s="485"/>
      <c r="AO41" s="485"/>
      <c r="AP41" s="485"/>
      <c r="AQ41" s="485"/>
      <c r="AR41" s="485"/>
      <c r="AS41" s="485"/>
      <c r="AT41" s="485"/>
      <c r="AU41" s="485"/>
      <c r="AV41" s="485"/>
      <c r="AW41" s="485"/>
      <c r="AX41" s="485"/>
      <c r="AY41" s="485"/>
      <c r="AZ41" s="485"/>
      <c r="BA41" s="485"/>
      <c r="BB41" s="485"/>
      <c r="BC41" s="485"/>
      <c r="BD41" s="485"/>
      <c r="BE41" s="485"/>
      <c r="BF41" s="485"/>
      <c r="BG41" s="485"/>
      <c r="BH41" s="485"/>
      <c r="BI41" s="485"/>
      <c r="BJ41" s="485"/>
      <c r="BK41" s="485"/>
      <c r="BL41" s="485"/>
      <c r="CH41" s="494"/>
    </row>
    <row r="42" spans="1:86">
      <c r="A42" s="495"/>
      <c r="B42" s="496"/>
      <c r="C42" s="491"/>
      <c r="D42" s="492"/>
      <c r="F42" s="493"/>
      <c r="G42" s="485"/>
      <c r="H42" s="485"/>
      <c r="I42" s="485"/>
      <c r="J42" s="485"/>
      <c r="K42" s="485"/>
      <c r="L42" s="485"/>
      <c r="M42" s="485"/>
      <c r="N42" s="485"/>
      <c r="O42" s="485"/>
      <c r="P42" s="485"/>
      <c r="Q42" s="485"/>
      <c r="R42" s="485"/>
      <c r="S42" s="485"/>
      <c r="T42" s="485"/>
      <c r="U42" s="485"/>
      <c r="V42" s="485"/>
      <c r="W42" s="485"/>
      <c r="X42" s="485"/>
      <c r="Y42" s="485"/>
      <c r="Z42" s="485"/>
      <c r="AA42" s="485"/>
      <c r="AB42" s="485"/>
      <c r="AC42" s="485"/>
      <c r="AD42" s="485"/>
      <c r="AE42" s="485"/>
      <c r="AF42" s="485"/>
      <c r="AG42" s="485"/>
      <c r="AH42" s="485"/>
      <c r="AI42" s="485"/>
      <c r="AJ42" s="485"/>
      <c r="AK42" s="485"/>
      <c r="AL42" s="485"/>
      <c r="AM42" s="485"/>
      <c r="AN42" s="485"/>
      <c r="AO42" s="485"/>
      <c r="AP42" s="485"/>
      <c r="AQ42" s="485"/>
      <c r="AR42" s="485"/>
      <c r="AS42" s="485"/>
      <c r="AT42" s="485"/>
      <c r="AU42" s="485"/>
      <c r="AV42" s="485"/>
      <c r="AW42" s="485"/>
      <c r="AX42" s="485"/>
      <c r="AY42" s="485"/>
      <c r="AZ42" s="485"/>
      <c r="BA42" s="485"/>
      <c r="BB42" s="485"/>
      <c r="BC42" s="485"/>
      <c r="BD42" s="485"/>
      <c r="BE42" s="485"/>
      <c r="BF42" s="485"/>
      <c r="BG42" s="485"/>
      <c r="BH42" s="485"/>
      <c r="BI42" s="485"/>
      <c r="BJ42" s="485"/>
      <c r="BK42" s="485"/>
      <c r="BL42" s="485"/>
      <c r="CH42" s="494"/>
    </row>
    <row r="43" spans="1:86">
      <c r="A43" s="495"/>
      <c r="B43" s="491"/>
      <c r="C43" s="491"/>
      <c r="D43" s="492"/>
      <c r="F43" s="493"/>
      <c r="G43" s="485"/>
      <c r="H43" s="485"/>
      <c r="I43" s="485"/>
      <c r="J43" s="485"/>
      <c r="K43" s="485"/>
      <c r="L43" s="485"/>
      <c r="M43" s="485"/>
      <c r="N43" s="485"/>
      <c r="O43" s="485"/>
      <c r="P43" s="485"/>
      <c r="Q43" s="485"/>
      <c r="R43" s="485"/>
      <c r="S43" s="485"/>
      <c r="T43" s="485"/>
      <c r="U43" s="485"/>
      <c r="V43" s="485"/>
      <c r="W43" s="485"/>
      <c r="X43" s="485"/>
      <c r="Y43" s="485"/>
      <c r="Z43" s="485"/>
      <c r="AA43" s="485"/>
      <c r="AB43" s="485"/>
      <c r="AC43" s="485"/>
      <c r="AD43" s="485"/>
      <c r="AE43" s="485"/>
      <c r="AF43" s="485"/>
      <c r="AG43" s="485"/>
      <c r="AH43" s="485"/>
      <c r="AI43" s="485"/>
      <c r="AJ43" s="485"/>
      <c r="AK43" s="485"/>
      <c r="AL43" s="485"/>
      <c r="AM43" s="485"/>
      <c r="AN43" s="485"/>
      <c r="AO43" s="485"/>
      <c r="AP43" s="485"/>
      <c r="AQ43" s="485"/>
      <c r="AR43" s="485"/>
      <c r="AS43" s="485"/>
      <c r="AT43" s="485"/>
      <c r="AU43" s="485"/>
      <c r="AV43" s="485"/>
      <c r="AW43" s="485"/>
      <c r="AX43" s="485"/>
      <c r="AY43" s="485"/>
      <c r="AZ43" s="485"/>
      <c r="BA43" s="485"/>
      <c r="BB43" s="485"/>
      <c r="BC43" s="485"/>
      <c r="BD43" s="485"/>
      <c r="BE43" s="485"/>
      <c r="BF43" s="485"/>
      <c r="BG43" s="485"/>
      <c r="BH43" s="485"/>
      <c r="BI43" s="485"/>
      <c r="BJ43" s="485"/>
      <c r="BK43" s="485"/>
      <c r="BL43" s="485"/>
      <c r="CH43" s="494"/>
    </row>
    <row r="44" spans="1:86">
      <c r="A44" s="495"/>
      <c r="B44" s="491"/>
      <c r="C44" s="491"/>
      <c r="D44" s="492"/>
      <c r="F44" s="493"/>
      <c r="G44" s="485"/>
      <c r="H44" s="485"/>
      <c r="I44" s="485"/>
      <c r="J44" s="485"/>
      <c r="K44" s="485"/>
      <c r="L44" s="485"/>
      <c r="M44" s="485"/>
      <c r="N44" s="485"/>
      <c r="O44" s="485"/>
      <c r="P44" s="485"/>
      <c r="Q44" s="485"/>
      <c r="R44" s="485"/>
      <c r="S44" s="485"/>
      <c r="T44" s="485"/>
      <c r="U44" s="485"/>
      <c r="V44" s="485"/>
      <c r="W44" s="485"/>
      <c r="X44" s="485"/>
      <c r="Y44" s="485"/>
      <c r="Z44" s="485"/>
      <c r="AA44" s="485"/>
      <c r="AB44" s="485"/>
      <c r="AC44" s="485"/>
      <c r="AD44" s="485"/>
      <c r="AE44" s="485"/>
      <c r="AF44" s="485"/>
      <c r="AG44" s="485"/>
      <c r="AH44" s="485"/>
      <c r="AI44" s="485"/>
      <c r="AJ44" s="485"/>
      <c r="AK44" s="485"/>
      <c r="AL44" s="485"/>
      <c r="AM44" s="485"/>
      <c r="AN44" s="485"/>
      <c r="AO44" s="485"/>
      <c r="AP44" s="485"/>
      <c r="AQ44" s="485"/>
      <c r="AR44" s="485"/>
      <c r="AS44" s="485"/>
      <c r="AT44" s="485"/>
      <c r="AU44" s="485"/>
      <c r="AV44" s="485"/>
      <c r="AW44" s="485"/>
      <c r="AX44" s="485"/>
      <c r="AY44" s="485"/>
      <c r="AZ44" s="485"/>
      <c r="BA44" s="485"/>
      <c r="BB44" s="485"/>
      <c r="BC44" s="485"/>
      <c r="BD44" s="485"/>
      <c r="BE44" s="485"/>
      <c r="BF44" s="485"/>
      <c r="BG44" s="485"/>
      <c r="BH44" s="485"/>
      <c r="BI44" s="485"/>
      <c r="BJ44" s="485"/>
      <c r="BK44" s="485"/>
      <c r="BL44" s="485"/>
      <c r="CH44" s="494"/>
    </row>
    <row r="45" spans="1:86">
      <c r="A45" s="495"/>
      <c r="B45" s="491"/>
      <c r="C45" s="491"/>
      <c r="D45" s="492"/>
      <c r="F45" s="493"/>
      <c r="G45" s="485"/>
      <c r="H45" s="485"/>
      <c r="I45" s="485"/>
      <c r="J45" s="485"/>
      <c r="K45" s="485"/>
      <c r="L45" s="485"/>
      <c r="M45" s="485"/>
      <c r="N45" s="485"/>
      <c r="O45" s="485"/>
      <c r="P45" s="485"/>
      <c r="Q45" s="485"/>
      <c r="R45" s="485"/>
      <c r="S45" s="485"/>
      <c r="T45" s="485"/>
      <c r="U45" s="485"/>
      <c r="V45" s="485"/>
      <c r="W45" s="485"/>
      <c r="X45" s="485"/>
      <c r="Y45" s="485"/>
      <c r="Z45" s="485"/>
      <c r="AA45" s="485"/>
      <c r="AB45" s="485"/>
      <c r="AC45" s="485"/>
      <c r="AD45" s="485"/>
      <c r="AE45" s="485"/>
      <c r="AF45" s="485"/>
      <c r="AG45" s="485"/>
      <c r="AH45" s="485"/>
      <c r="AI45" s="485"/>
      <c r="AJ45" s="485"/>
      <c r="AK45" s="485"/>
      <c r="AL45" s="485"/>
      <c r="AM45" s="485"/>
      <c r="AN45" s="485"/>
      <c r="AO45" s="485"/>
      <c r="AP45" s="485"/>
      <c r="AQ45" s="485"/>
      <c r="AR45" s="485"/>
      <c r="AS45" s="485"/>
      <c r="AT45" s="485"/>
      <c r="AU45" s="485"/>
      <c r="AV45" s="485"/>
      <c r="AW45" s="485"/>
      <c r="AX45" s="485"/>
      <c r="AY45" s="485"/>
      <c r="AZ45" s="485"/>
      <c r="BA45" s="485"/>
      <c r="BB45" s="485"/>
      <c r="BC45" s="485"/>
      <c r="BD45" s="485"/>
      <c r="BE45" s="485"/>
      <c r="BF45" s="485"/>
      <c r="BG45" s="485"/>
      <c r="BH45" s="485"/>
      <c r="BI45" s="485"/>
      <c r="BJ45" s="485"/>
      <c r="BK45" s="485"/>
      <c r="BL45" s="485"/>
      <c r="CH45" s="494"/>
    </row>
    <row r="46" spans="1:86">
      <c r="A46" s="495"/>
      <c r="B46" s="491"/>
      <c r="C46" s="491"/>
      <c r="D46" s="492"/>
      <c r="F46" s="493"/>
      <c r="G46" s="485"/>
      <c r="H46" s="485"/>
      <c r="I46" s="485"/>
      <c r="J46" s="485"/>
      <c r="K46" s="485"/>
      <c r="L46" s="485"/>
      <c r="M46" s="485"/>
      <c r="N46" s="485"/>
      <c r="O46" s="485"/>
      <c r="P46" s="485"/>
      <c r="Q46" s="485"/>
      <c r="R46" s="485"/>
      <c r="S46" s="485"/>
      <c r="T46" s="485"/>
      <c r="U46" s="485"/>
      <c r="V46" s="485"/>
      <c r="W46" s="485"/>
      <c r="X46" s="485"/>
      <c r="Y46" s="485"/>
      <c r="Z46" s="485"/>
      <c r="AA46" s="485"/>
      <c r="AB46" s="485"/>
      <c r="AC46" s="485"/>
      <c r="AD46" s="485"/>
      <c r="AE46" s="485"/>
      <c r="AF46" s="485"/>
      <c r="AG46" s="485"/>
      <c r="AH46" s="485"/>
      <c r="AI46" s="485"/>
      <c r="AJ46" s="485"/>
      <c r="AK46" s="485"/>
      <c r="AL46" s="485"/>
      <c r="AM46" s="485"/>
      <c r="AN46" s="485"/>
      <c r="AO46" s="485"/>
      <c r="AP46" s="485"/>
      <c r="AQ46" s="485"/>
      <c r="AR46" s="485"/>
      <c r="AS46" s="485"/>
      <c r="AT46" s="485"/>
      <c r="AU46" s="485"/>
      <c r="AV46" s="485"/>
      <c r="AW46" s="485"/>
      <c r="AX46" s="485"/>
      <c r="AY46" s="485"/>
      <c r="AZ46" s="485"/>
      <c r="BA46" s="485"/>
      <c r="BB46" s="485"/>
      <c r="BC46" s="485"/>
      <c r="BD46" s="485"/>
      <c r="BE46" s="485"/>
      <c r="BF46" s="485"/>
      <c r="BG46" s="485"/>
      <c r="BH46" s="485"/>
      <c r="BI46" s="485"/>
      <c r="BJ46" s="485"/>
      <c r="BK46" s="485"/>
      <c r="BL46" s="485"/>
      <c r="CH46" s="494"/>
    </row>
    <row r="47" spans="1:86">
      <c r="A47" s="495"/>
      <c r="B47" s="491"/>
      <c r="C47" s="491"/>
      <c r="D47" s="492"/>
      <c r="F47" s="493"/>
      <c r="G47" s="485"/>
      <c r="H47" s="485"/>
      <c r="I47" s="485"/>
      <c r="J47" s="485"/>
      <c r="K47" s="485"/>
      <c r="L47" s="485"/>
      <c r="M47" s="485"/>
      <c r="N47" s="485"/>
      <c r="O47" s="485"/>
      <c r="P47" s="485"/>
      <c r="Q47" s="485"/>
      <c r="R47" s="485"/>
      <c r="S47" s="485"/>
      <c r="T47" s="485"/>
      <c r="U47" s="485"/>
      <c r="V47" s="485"/>
      <c r="W47" s="485"/>
      <c r="X47" s="485"/>
      <c r="Y47" s="485"/>
      <c r="Z47" s="485"/>
      <c r="AA47" s="485"/>
      <c r="AB47" s="485"/>
      <c r="AC47" s="485"/>
      <c r="AD47" s="485"/>
      <c r="AE47" s="485"/>
      <c r="AF47" s="485"/>
      <c r="AG47" s="485"/>
      <c r="AH47" s="485"/>
      <c r="AI47" s="485"/>
      <c r="AJ47" s="485"/>
      <c r="AK47" s="485"/>
      <c r="AL47" s="485"/>
      <c r="AM47" s="485"/>
      <c r="AN47" s="485"/>
      <c r="AO47" s="485"/>
      <c r="AP47" s="485"/>
      <c r="AQ47" s="485"/>
      <c r="AR47" s="485"/>
      <c r="AS47" s="485"/>
      <c r="AT47" s="485"/>
      <c r="AU47" s="485"/>
      <c r="AV47" s="485"/>
      <c r="AW47" s="485"/>
      <c r="AX47" s="485"/>
      <c r="AY47" s="485"/>
      <c r="AZ47" s="485"/>
      <c r="BA47" s="485"/>
      <c r="BB47" s="485"/>
      <c r="BC47" s="485"/>
      <c r="BD47" s="485"/>
      <c r="BE47" s="485"/>
      <c r="BF47" s="485"/>
      <c r="BG47" s="485"/>
      <c r="BH47" s="485"/>
      <c r="BI47" s="485"/>
      <c r="BJ47" s="485"/>
      <c r="BK47" s="485"/>
      <c r="BL47" s="485"/>
      <c r="CH47" s="494"/>
    </row>
    <row r="48" spans="1:86">
      <c r="A48" s="495"/>
      <c r="B48" s="491"/>
      <c r="C48" s="491"/>
      <c r="D48" s="492"/>
      <c r="F48" s="493"/>
      <c r="G48" s="485"/>
      <c r="H48" s="485"/>
      <c r="I48" s="485"/>
      <c r="J48" s="485"/>
      <c r="K48" s="485"/>
      <c r="L48" s="485"/>
      <c r="M48" s="485"/>
      <c r="N48" s="485"/>
      <c r="O48" s="485"/>
      <c r="P48" s="485"/>
      <c r="Q48" s="485"/>
      <c r="R48" s="485"/>
      <c r="S48" s="485"/>
      <c r="T48" s="485"/>
      <c r="U48" s="485"/>
      <c r="V48" s="485"/>
      <c r="W48" s="485"/>
      <c r="X48" s="485"/>
      <c r="Y48" s="485"/>
      <c r="Z48" s="485"/>
      <c r="AA48" s="485"/>
      <c r="AB48" s="485"/>
      <c r="AC48" s="485"/>
      <c r="AD48" s="485"/>
      <c r="AE48" s="485"/>
      <c r="AF48" s="485"/>
      <c r="AG48" s="485"/>
      <c r="AH48" s="485"/>
      <c r="AI48" s="485"/>
      <c r="AJ48" s="485"/>
      <c r="AK48" s="485"/>
      <c r="AL48" s="485"/>
      <c r="AM48" s="485"/>
      <c r="AN48" s="485"/>
      <c r="AO48" s="485"/>
      <c r="AP48" s="485"/>
      <c r="AQ48" s="485"/>
      <c r="AR48" s="485"/>
      <c r="AS48" s="485"/>
      <c r="AT48" s="485"/>
      <c r="AU48" s="485"/>
      <c r="AV48" s="485"/>
      <c r="AW48" s="485"/>
      <c r="AX48" s="485"/>
      <c r="AY48" s="485"/>
      <c r="AZ48" s="485"/>
      <c r="BA48" s="485"/>
      <c r="BB48" s="485"/>
      <c r="BC48" s="485"/>
      <c r="BD48" s="485"/>
      <c r="BE48" s="485"/>
      <c r="BF48" s="485"/>
      <c r="BG48" s="485"/>
      <c r="BH48" s="485"/>
      <c r="BI48" s="485"/>
      <c r="BJ48" s="485"/>
      <c r="BK48" s="485"/>
      <c r="BL48" s="485"/>
      <c r="CH48" s="494"/>
    </row>
    <row r="49" spans="1:86">
      <c r="A49" s="495"/>
      <c r="B49" s="491"/>
      <c r="C49" s="491"/>
      <c r="D49" s="492"/>
      <c r="F49" s="493"/>
      <c r="G49" s="485"/>
      <c r="H49" s="485"/>
      <c r="I49" s="485"/>
      <c r="J49" s="485"/>
      <c r="K49" s="485"/>
      <c r="L49" s="485"/>
      <c r="M49" s="485"/>
      <c r="N49" s="485"/>
      <c r="O49" s="485"/>
      <c r="P49" s="485"/>
      <c r="Q49" s="485"/>
      <c r="R49" s="485"/>
      <c r="S49" s="485"/>
      <c r="T49" s="485"/>
      <c r="U49" s="485"/>
      <c r="V49" s="485"/>
      <c r="W49" s="485"/>
      <c r="X49" s="485"/>
      <c r="Y49" s="485"/>
      <c r="Z49" s="485"/>
      <c r="AA49" s="485"/>
      <c r="AB49" s="485"/>
      <c r="AC49" s="485"/>
      <c r="AD49" s="485"/>
      <c r="AE49" s="485"/>
      <c r="AF49" s="485"/>
      <c r="AG49" s="485"/>
      <c r="AH49" s="485"/>
      <c r="AI49" s="485"/>
      <c r="AJ49" s="485"/>
      <c r="AK49" s="485"/>
      <c r="AL49" s="485"/>
      <c r="AM49" s="485"/>
      <c r="AN49" s="485"/>
      <c r="AO49" s="485"/>
      <c r="AP49" s="485"/>
      <c r="AQ49" s="485"/>
      <c r="AR49" s="485"/>
      <c r="AS49" s="485"/>
      <c r="AT49" s="485"/>
      <c r="AU49" s="485"/>
      <c r="AV49" s="485"/>
      <c r="AW49" s="485"/>
      <c r="AX49" s="485"/>
      <c r="AY49" s="485"/>
      <c r="AZ49" s="485"/>
      <c r="BA49" s="485"/>
      <c r="BB49" s="485"/>
      <c r="BC49" s="485"/>
      <c r="BD49" s="485"/>
      <c r="BE49" s="485"/>
      <c r="BF49" s="485"/>
      <c r="BG49" s="485"/>
      <c r="BH49" s="485"/>
      <c r="BI49" s="485"/>
      <c r="BJ49" s="485"/>
      <c r="BK49" s="485"/>
      <c r="BL49" s="485"/>
      <c r="CH49" s="494"/>
    </row>
    <row r="50" spans="1:86">
      <c r="A50" s="495"/>
      <c r="B50" s="491"/>
      <c r="C50" s="491"/>
      <c r="D50" s="492"/>
      <c r="F50" s="493"/>
      <c r="G50" s="485"/>
      <c r="H50" s="485"/>
      <c r="I50" s="485"/>
      <c r="J50" s="485"/>
      <c r="K50" s="485"/>
      <c r="L50" s="485"/>
      <c r="M50" s="485"/>
      <c r="N50" s="485"/>
      <c r="O50" s="485"/>
      <c r="P50" s="485"/>
      <c r="Q50" s="485"/>
      <c r="R50" s="485"/>
      <c r="S50" s="485"/>
      <c r="T50" s="485"/>
      <c r="U50" s="485"/>
      <c r="V50" s="485"/>
      <c r="W50" s="485"/>
      <c r="X50" s="485"/>
      <c r="Y50" s="485"/>
      <c r="Z50" s="485"/>
      <c r="AA50" s="485"/>
      <c r="AB50" s="485"/>
      <c r="AC50" s="485"/>
      <c r="AD50" s="485"/>
      <c r="AE50" s="485"/>
      <c r="AF50" s="485"/>
      <c r="AG50" s="485"/>
      <c r="AH50" s="485"/>
      <c r="AI50" s="485"/>
      <c r="AJ50" s="485"/>
      <c r="AK50" s="485"/>
      <c r="AL50" s="485"/>
      <c r="AM50" s="485"/>
      <c r="AN50" s="485"/>
      <c r="AO50" s="485"/>
      <c r="AP50" s="485"/>
      <c r="AQ50" s="485"/>
      <c r="AR50" s="485"/>
      <c r="AS50" s="485"/>
      <c r="AT50" s="485"/>
      <c r="AU50" s="485"/>
      <c r="AV50" s="485"/>
      <c r="AW50" s="485"/>
      <c r="AX50" s="485"/>
      <c r="AY50" s="485"/>
      <c r="AZ50" s="485"/>
      <c r="BA50" s="485"/>
      <c r="BB50" s="485"/>
      <c r="BC50" s="485"/>
      <c r="BD50" s="485"/>
      <c r="BE50" s="485"/>
      <c r="BF50" s="485"/>
      <c r="BG50" s="485"/>
      <c r="BH50" s="485"/>
      <c r="BI50" s="485"/>
      <c r="BJ50" s="485"/>
      <c r="BK50" s="485"/>
      <c r="BL50" s="485"/>
      <c r="CH50" s="494"/>
    </row>
    <row r="51" spans="1:86">
      <c r="A51" s="495"/>
      <c r="B51" s="491"/>
      <c r="C51" s="491"/>
      <c r="D51" s="492"/>
      <c r="F51" s="493"/>
      <c r="G51" s="485"/>
      <c r="H51" s="485"/>
      <c r="I51" s="485"/>
      <c r="J51" s="485"/>
      <c r="K51" s="485"/>
      <c r="L51" s="485"/>
      <c r="M51" s="485"/>
      <c r="N51" s="485"/>
      <c r="O51" s="485"/>
      <c r="P51" s="485"/>
      <c r="Q51" s="485"/>
      <c r="R51" s="485"/>
      <c r="S51" s="485"/>
      <c r="T51" s="485"/>
      <c r="U51" s="485"/>
      <c r="V51" s="485"/>
      <c r="W51" s="485"/>
      <c r="X51" s="485"/>
      <c r="Y51" s="485"/>
      <c r="Z51" s="485"/>
      <c r="AA51" s="485"/>
      <c r="AB51" s="485"/>
      <c r="AC51" s="485"/>
      <c r="AD51" s="485"/>
      <c r="AE51" s="485"/>
      <c r="AF51" s="485"/>
      <c r="AG51" s="485"/>
      <c r="AH51" s="485"/>
      <c r="AI51" s="485"/>
      <c r="AJ51" s="485"/>
      <c r="AK51" s="485"/>
      <c r="AL51" s="485"/>
      <c r="AM51" s="485"/>
      <c r="AN51" s="485"/>
      <c r="AO51" s="485"/>
      <c r="AP51" s="485"/>
      <c r="AQ51" s="485"/>
      <c r="AR51" s="485"/>
      <c r="AS51" s="485"/>
      <c r="AT51" s="485"/>
      <c r="AU51" s="485"/>
      <c r="AV51" s="485"/>
      <c r="AW51" s="485"/>
      <c r="AX51" s="485"/>
      <c r="AY51" s="485"/>
      <c r="AZ51" s="485"/>
      <c r="BA51" s="485"/>
      <c r="BB51" s="485"/>
      <c r="BC51" s="485"/>
      <c r="BD51" s="485"/>
      <c r="BE51" s="485"/>
      <c r="BF51" s="485"/>
      <c r="BG51" s="485"/>
      <c r="BH51" s="485"/>
      <c r="BI51" s="485"/>
      <c r="BJ51" s="485"/>
      <c r="BK51" s="485"/>
      <c r="BL51" s="485"/>
      <c r="CH51" s="494"/>
    </row>
    <row r="52" spans="1:86">
      <c r="A52" s="495"/>
      <c r="B52" s="491"/>
      <c r="C52" s="491"/>
      <c r="D52" s="492"/>
      <c r="F52" s="493"/>
      <c r="G52" s="485"/>
      <c r="H52" s="485"/>
      <c r="I52" s="485"/>
      <c r="J52" s="485"/>
      <c r="K52" s="485"/>
      <c r="L52" s="485"/>
      <c r="M52" s="485"/>
      <c r="N52" s="485"/>
      <c r="O52" s="485"/>
      <c r="P52" s="485"/>
      <c r="Q52" s="485"/>
      <c r="R52" s="485"/>
      <c r="S52" s="485"/>
      <c r="T52" s="485"/>
      <c r="U52" s="485"/>
      <c r="V52" s="485"/>
      <c r="W52" s="485"/>
      <c r="X52" s="485"/>
      <c r="Y52" s="485"/>
      <c r="Z52" s="485"/>
      <c r="AA52" s="485"/>
      <c r="AB52" s="485"/>
      <c r="AC52" s="485"/>
      <c r="AD52" s="485"/>
      <c r="AE52" s="485"/>
      <c r="AF52" s="485"/>
      <c r="AG52" s="485"/>
      <c r="AH52" s="485"/>
      <c r="AI52" s="485"/>
      <c r="AJ52" s="485"/>
      <c r="AK52" s="485"/>
      <c r="AL52" s="485"/>
      <c r="AM52" s="485"/>
      <c r="AN52" s="485"/>
      <c r="AO52" s="485"/>
      <c r="AP52" s="485"/>
      <c r="AQ52" s="485"/>
      <c r="AR52" s="485"/>
      <c r="AS52" s="485"/>
      <c r="AT52" s="485"/>
      <c r="AU52" s="485"/>
      <c r="AV52" s="485"/>
      <c r="AW52" s="485"/>
      <c r="AX52" s="485"/>
      <c r="AY52" s="485"/>
      <c r="AZ52" s="485"/>
      <c r="BA52" s="485"/>
      <c r="BB52" s="485"/>
      <c r="BC52" s="485"/>
      <c r="BD52" s="485"/>
      <c r="BE52" s="485"/>
      <c r="BF52" s="485"/>
      <c r="BG52" s="485"/>
      <c r="BH52" s="485"/>
      <c r="BI52" s="485"/>
      <c r="BJ52" s="485"/>
      <c r="BK52" s="485"/>
      <c r="BL52" s="485"/>
      <c r="CH52" s="494"/>
    </row>
    <row r="53" spans="1:86">
      <c r="A53" s="495"/>
      <c r="B53" s="491"/>
      <c r="C53" s="491"/>
      <c r="D53" s="492"/>
      <c r="F53" s="493"/>
      <c r="G53" s="485"/>
      <c r="H53" s="485"/>
      <c r="I53" s="485"/>
      <c r="J53" s="485"/>
      <c r="K53" s="485"/>
      <c r="L53" s="485"/>
      <c r="M53" s="485"/>
      <c r="N53" s="485"/>
      <c r="O53" s="485"/>
      <c r="P53" s="485"/>
      <c r="Q53" s="485"/>
      <c r="R53" s="485"/>
      <c r="S53" s="485"/>
      <c r="T53" s="485"/>
      <c r="U53" s="485"/>
      <c r="V53" s="485"/>
      <c r="W53" s="485"/>
      <c r="X53" s="485"/>
      <c r="Y53" s="485"/>
      <c r="Z53" s="485"/>
      <c r="AA53" s="485"/>
      <c r="AB53" s="485"/>
      <c r="AC53" s="485"/>
      <c r="AD53" s="485"/>
      <c r="AE53" s="485"/>
      <c r="AF53" s="485"/>
      <c r="AG53" s="485"/>
      <c r="AH53" s="485"/>
      <c r="AI53" s="485"/>
      <c r="AJ53" s="485"/>
      <c r="AK53" s="485"/>
      <c r="AL53" s="485"/>
      <c r="AM53" s="485"/>
      <c r="AN53" s="485"/>
      <c r="AO53" s="485"/>
      <c r="AP53" s="485"/>
      <c r="AQ53" s="485"/>
      <c r="AR53" s="485"/>
      <c r="AS53" s="485"/>
      <c r="AT53" s="485"/>
      <c r="AU53" s="485"/>
      <c r="AV53" s="485"/>
      <c r="AW53" s="485"/>
      <c r="AX53" s="485"/>
      <c r="AY53" s="485"/>
      <c r="AZ53" s="485"/>
      <c r="BA53" s="485"/>
      <c r="BB53" s="485"/>
      <c r="BC53" s="485"/>
      <c r="BD53" s="485"/>
      <c r="BE53" s="485"/>
      <c r="BF53" s="485"/>
      <c r="BG53" s="485"/>
      <c r="BH53" s="485"/>
      <c r="BI53" s="485"/>
      <c r="BJ53" s="485"/>
      <c r="BK53" s="485"/>
      <c r="BL53" s="485"/>
      <c r="CH53" s="494"/>
    </row>
    <row r="54" spans="1:86">
      <c r="A54" s="495"/>
      <c r="B54" s="491"/>
      <c r="C54" s="491"/>
      <c r="D54" s="492"/>
      <c r="F54" s="493"/>
      <c r="G54" s="485"/>
      <c r="H54" s="485"/>
      <c r="I54" s="485"/>
      <c r="J54" s="485"/>
      <c r="K54" s="485"/>
      <c r="L54" s="485"/>
      <c r="M54" s="485"/>
      <c r="N54" s="485"/>
      <c r="O54" s="485"/>
      <c r="P54" s="485"/>
      <c r="Q54" s="485"/>
      <c r="R54" s="485"/>
      <c r="S54" s="485"/>
      <c r="T54" s="485"/>
      <c r="U54" s="485"/>
      <c r="V54" s="485"/>
      <c r="W54" s="485"/>
      <c r="X54" s="485"/>
      <c r="Y54" s="485"/>
      <c r="Z54" s="485"/>
      <c r="AA54" s="485"/>
      <c r="AB54" s="485"/>
      <c r="AC54" s="485"/>
      <c r="AD54" s="485"/>
      <c r="AE54" s="485"/>
      <c r="AF54" s="485"/>
      <c r="AG54" s="485"/>
      <c r="AH54" s="485"/>
      <c r="AI54" s="485"/>
      <c r="AJ54" s="485"/>
      <c r="AK54" s="485"/>
      <c r="AL54" s="485"/>
      <c r="AM54" s="485"/>
      <c r="AN54" s="485"/>
      <c r="AO54" s="485"/>
      <c r="AP54" s="485"/>
      <c r="AQ54" s="485"/>
      <c r="AR54" s="485"/>
      <c r="AS54" s="485"/>
      <c r="AT54" s="485"/>
      <c r="AU54" s="485"/>
      <c r="AV54" s="485"/>
      <c r="AW54" s="485"/>
      <c r="AX54" s="485"/>
      <c r="AY54" s="485"/>
      <c r="AZ54" s="485"/>
      <c r="BA54" s="485"/>
      <c r="BB54" s="485"/>
      <c r="BC54" s="485"/>
      <c r="BD54" s="485"/>
      <c r="BE54" s="485"/>
      <c r="BF54" s="485"/>
      <c r="BG54" s="485"/>
      <c r="BH54" s="485"/>
      <c r="BI54" s="485"/>
      <c r="BJ54" s="485"/>
      <c r="BK54" s="485"/>
      <c r="BL54" s="485"/>
      <c r="CH54" s="494"/>
    </row>
    <row r="55" spans="1:86">
      <c r="A55" s="495"/>
      <c r="B55" s="491"/>
      <c r="C55" s="491"/>
      <c r="D55" s="492"/>
      <c r="F55" s="493"/>
      <c r="G55" s="485"/>
      <c r="H55" s="485"/>
      <c r="I55" s="485"/>
      <c r="J55" s="485"/>
      <c r="K55" s="485"/>
      <c r="L55" s="485"/>
      <c r="M55" s="485"/>
      <c r="N55" s="485"/>
      <c r="O55" s="485"/>
      <c r="P55" s="485"/>
      <c r="Q55" s="485"/>
      <c r="R55" s="485"/>
      <c r="S55" s="485"/>
      <c r="T55" s="485"/>
      <c r="U55" s="485"/>
      <c r="V55" s="485"/>
      <c r="W55" s="485"/>
      <c r="X55" s="485"/>
      <c r="Y55" s="485"/>
      <c r="Z55" s="485"/>
      <c r="AA55" s="485"/>
      <c r="AB55" s="485"/>
      <c r="AC55" s="485"/>
      <c r="AD55" s="485"/>
      <c r="AE55" s="485"/>
      <c r="AF55" s="485"/>
      <c r="AG55" s="485"/>
      <c r="AH55" s="485"/>
      <c r="AI55" s="485"/>
      <c r="AJ55" s="485"/>
      <c r="AK55" s="485"/>
      <c r="AL55" s="485"/>
      <c r="AM55" s="485"/>
      <c r="AN55" s="485"/>
      <c r="AO55" s="485"/>
      <c r="AP55" s="485"/>
      <c r="AQ55" s="485"/>
      <c r="AR55" s="485"/>
      <c r="AS55" s="485"/>
      <c r="AT55" s="485"/>
      <c r="AU55" s="485"/>
      <c r="AV55" s="485"/>
      <c r="AW55" s="485"/>
      <c r="AX55" s="485"/>
      <c r="AY55" s="485"/>
      <c r="AZ55" s="485"/>
      <c r="BA55" s="485"/>
      <c r="BB55" s="485"/>
      <c r="BC55" s="485"/>
      <c r="BD55" s="485"/>
      <c r="BE55" s="485"/>
      <c r="BF55" s="485"/>
      <c r="BG55" s="485"/>
      <c r="BH55" s="485"/>
      <c r="BI55" s="485"/>
      <c r="BJ55" s="485"/>
      <c r="BK55" s="485"/>
      <c r="BL55" s="485"/>
      <c r="CH55" s="494"/>
    </row>
    <row r="56" spans="1:86">
      <c r="A56" s="495"/>
      <c r="B56" s="491"/>
      <c r="C56" s="491"/>
      <c r="D56" s="492"/>
      <c r="F56" s="493"/>
      <c r="G56" s="485"/>
      <c r="H56" s="485"/>
      <c r="I56" s="485"/>
      <c r="J56" s="485"/>
      <c r="K56" s="485"/>
      <c r="L56" s="485"/>
      <c r="M56" s="485"/>
      <c r="N56" s="485"/>
      <c r="O56" s="485"/>
      <c r="P56" s="485"/>
      <c r="Q56" s="485"/>
      <c r="R56" s="485"/>
      <c r="S56" s="485"/>
      <c r="T56" s="485"/>
      <c r="U56" s="485"/>
      <c r="V56" s="485"/>
      <c r="W56" s="485"/>
      <c r="X56" s="485"/>
      <c r="Y56" s="485"/>
      <c r="Z56" s="485"/>
      <c r="AA56" s="485"/>
      <c r="AB56" s="485"/>
      <c r="AC56" s="485"/>
      <c r="AD56" s="485"/>
      <c r="AE56" s="485"/>
      <c r="AF56" s="485"/>
      <c r="AG56" s="485"/>
      <c r="AH56" s="485"/>
      <c r="AI56" s="485"/>
      <c r="AJ56" s="485"/>
      <c r="AK56" s="485"/>
      <c r="AL56" s="485"/>
      <c r="AM56" s="485"/>
      <c r="AN56" s="485"/>
      <c r="AO56" s="485"/>
      <c r="AP56" s="485"/>
      <c r="AQ56" s="485"/>
      <c r="AR56" s="485"/>
      <c r="AS56" s="485"/>
      <c r="AT56" s="485"/>
      <c r="AU56" s="485"/>
      <c r="AV56" s="485"/>
      <c r="AW56" s="485"/>
      <c r="AX56" s="485"/>
      <c r="AY56" s="485"/>
      <c r="AZ56" s="485"/>
      <c r="BA56" s="485"/>
      <c r="BB56" s="485"/>
      <c r="BC56" s="485"/>
      <c r="BD56" s="485"/>
      <c r="BE56" s="485"/>
      <c r="BF56" s="485"/>
      <c r="BG56" s="485"/>
      <c r="BH56" s="485"/>
      <c r="BI56" s="485"/>
      <c r="BJ56" s="485"/>
      <c r="BK56" s="485"/>
      <c r="BL56" s="485"/>
      <c r="CH56" s="494"/>
    </row>
    <row r="57" spans="1:86">
      <c r="A57" s="495"/>
      <c r="B57" s="491"/>
      <c r="C57" s="491"/>
      <c r="D57" s="492"/>
      <c r="F57" s="493"/>
      <c r="G57" s="485"/>
      <c r="H57" s="485"/>
      <c r="I57" s="485"/>
      <c r="J57" s="485"/>
      <c r="K57" s="485"/>
      <c r="L57" s="485"/>
      <c r="M57" s="485"/>
      <c r="N57" s="485"/>
      <c r="O57" s="485"/>
      <c r="P57" s="485"/>
      <c r="Q57" s="485"/>
      <c r="R57" s="485"/>
      <c r="S57" s="485"/>
      <c r="T57" s="485"/>
      <c r="U57" s="485"/>
      <c r="V57" s="485"/>
      <c r="W57" s="485"/>
      <c r="X57" s="485"/>
      <c r="Y57" s="485"/>
      <c r="Z57" s="485"/>
      <c r="AA57" s="485"/>
      <c r="AB57" s="485"/>
      <c r="AC57" s="485"/>
      <c r="AD57" s="485"/>
      <c r="AE57" s="485"/>
      <c r="AF57" s="485"/>
      <c r="AG57" s="485"/>
      <c r="AH57" s="485"/>
      <c r="AI57" s="485"/>
      <c r="AJ57" s="485"/>
      <c r="AK57" s="485"/>
      <c r="AL57" s="485"/>
      <c r="AM57" s="485"/>
      <c r="AN57" s="485"/>
      <c r="AO57" s="485"/>
      <c r="AP57" s="485"/>
      <c r="AQ57" s="485"/>
      <c r="AR57" s="485"/>
      <c r="AS57" s="485"/>
      <c r="AT57" s="485"/>
      <c r="AU57" s="485"/>
      <c r="AV57" s="485"/>
      <c r="AW57" s="485"/>
      <c r="AX57" s="485"/>
      <c r="AY57" s="485"/>
      <c r="AZ57" s="485"/>
      <c r="BA57" s="485"/>
      <c r="BB57" s="485"/>
      <c r="BC57" s="485"/>
      <c r="BD57" s="485"/>
      <c r="BE57" s="485"/>
      <c r="BF57" s="485"/>
      <c r="BG57" s="485"/>
      <c r="BH57" s="485"/>
      <c r="BI57" s="485"/>
      <c r="BJ57" s="485"/>
      <c r="BK57" s="485"/>
      <c r="BL57" s="485"/>
      <c r="CH57" s="494"/>
    </row>
    <row r="58" spans="1:86">
      <c r="A58" s="495"/>
      <c r="B58" s="491"/>
      <c r="C58" s="491"/>
      <c r="D58" s="492"/>
      <c r="F58" s="493"/>
      <c r="G58" s="485"/>
      <c r="H58" s="485"/>
      <c r="I58" s="485"/>
      <c r="J58" s="485"/>
      <c r="K58" s="485"/>
      <c r="L58" s="485"/>
      <c r="M58" s="485"/>
      <c r="N58" s="485"/>
      <c r="O58" s="485"/>
      <c r="P58" s="485"/>
      <c r="Q58" s="485"/>
      <c r="R58" s="485"/>
      <c r="S58" s="485"/>
      <c r="T58" s="485"/>
      <c r="U58" s="485"/>
      <c r="V58" s="485"/>
      <c r="W58" s="485"/>
      <c r="X58" s="485"/>
      <c r="Y58" s="485"/>
      <c r="Z58" s="485"/>
      <c r="AA58" s="485"/>
      <c r="AB58" s="485"/>
      <c r="AC58" s="485"/>
      <c r="AD58" s="485"/>
      <c r="AE58" s="485"/>
      <c r="AF58" s="485"/>
      <c r="AG58" s="485"/>
      <c r="AH58" s="485"/>
      <c r="AI58" s="485"/>
      <c r="AJ58" s="485"/>
      <c r="AK58" s="485"/>
      <c r="AL58" s="485"/>
      <c r="AM58" s="485"/>
      <c r="AN58" s="485"/>
      <c r="AO58" s="485"/>
      <c r="AP58" s="485"/>
      <c r="AQ58" s="485"/>
      <c r="AR58" s="485"/>
      <c r="AS58" s="485"/>
      <c r="AT58" s="485"/>
      <c r="AU58" s="485"/>
      <c r="AV58" s="485"/>
      <c r="AW58" s="485"/>
      <c r="AX58" s="485"/>
      <c r="AY58" s="485"/>
      <c r="AZ58" s="485"/>
      <c r="BA58" s="485"/>
      <c r="BB58" s="485"/>
      <c r="BC58" s="485"/>
      <c r="BD58" s="485"/>
      <c r="BE58" s="485"/>
      <c r="BF58" s="485"/>
      <c r="BG58" s="485"/>
      <c r="BH58" s="485"/>
      <c r="BI58" s="485"/>
      <c r="BJ58" s="485"/>
      <c r="BK58" s="485"/>
      <c r="BL58" s="485"/>
      <c r="CH58" s="494"/>
    </row>
    <row r="59" spans="1:86">
      <c r="A59" s="495"/>
      <c r="B59" s="491"/>
      <c r="C59" s="491"/>
      <c r="D59" s="492"/>
      <c r="F59" s="493"/>
      <c r="G59" s="485"/>
      <c r="H59" s="485"/>
      <c r="I59" s="485"/>
      <c r="J59" s="485"/>
      <c r="K59" s="485"/>
      <c r="L59" s="485"/>
      <c r="M59" s="485"/>
      <c r="N59" s="485"/>
      <c r="O59" s="485"/>
      <c r="P59" s="485"/>
      <c r="Q59" s="485"/>
      <c r="R59" s="485"/>
      <c r="S59" s="485"/>
      <c r="T59" s="485"/>
      <c r="U59" s="485"/>
      <c r="V59" s="485"/>
      <c r="W59" s="485"/>
      <c r="X59" s="485"/>
      <c r="Y59" s="485"/>
      <c r="Z59" s="485"/>
      <c r="AA59" s="485"/>
      <c r="AB59" s="485"/>
      <c r="AC59" s="485"/>
      <c r="AD59" s="485"/>
      <c r="AE59" s="485"/>
      <c r="AF59" s="485"/>
      <c r="AG59" s="485"/>
      <c r="AH59" s="485"/>
      <c r="AI59" s="485"/>
      <c r="AJ59" s="485"/>
      <c r="AK59" s="485"/>
      <c r="AL59" s="485"/>
      <c r="AM59" s="485"/>
      <c r="AN59" s="485"/>
      <c r="AO59" s="485"/>
      <c r="AP59" s="485"/>
      <c r="AQ59" s="485"/>
      <c r="AR59" s="485"/>
      <c r="AS59" s="485"/>
      <c r="AT59" s="485"/>
      <c r="AU59" s="485"/>
      <c r="AV59" s="485"/>
      <c r="AW59" s="485"/>
      <c r="AX59" s="485"/>
      <c r="AY59" s="485"/>
      <c r="AZ59" s="485"/>
      <c r="BA59" s="485"/>
      <c r="BB59" s="485"/>
      <c r="BC59" s="485"/>
      <c r="BD59" s="485"/>
      <c r="BE59" s="485"/>
      <c r="BF59" s="485"/>
      <c r="BG59" s="485"/>
      <c r="BH59" s="485"/>
      <c r="BI59" s="485"/>
      <c r="BJ59" s="485"/>
      <c r="BK59" s="485"/>
      <c r="BL59" s="485"/>
      <c r="CH59" s="494"/>
    </row>
    <row r="60" spans="1:86">
      <c r="A60" s="495"/>
      <c r="B60" s="491"/>
      <c r="C60" s="491"/>
      <c r="D60" s="492"/>
      <c r="F60" s="493"/>
      <c r="G60" s="485"/>
      <c r="H60" s="485"/>
      <c r="I60" s="485"/>
      <c r="J60" s="485"/>
      <c r="K60" s="485"/>
      <c r="L60" s="485"/>
      <c r="M60" s="485"/>
      <c r="N60" s="485"/>
      <c r="O60" s="485"/>
      <c r="P60" s="485"/>
      <c r="Q60" s="485"/>
      <c r="R60" s="485"/>
      <c r="S60" s="485"/>
      <c r="T60" s="485"/>
      <c r="U60" s="485"/>
      <c r="V60" s="485"/>
      <c r="W60" s="485"/>
      <c r="X60" s="485"/>
      <c r="Y60" s="485"/>
      <c r="Z60" s="485"/>
      <c r="AA60" s="485"/>
      <c r="AB60" s="485"/>
      <c r="AC60" s="485"/>
      <c r="AD60" s="485"/>
      <c r="AE60" s="485"/>
      <c r="AF60" s="485"/>
      <c r="AG60" s="485"/>
      <c r="AH60" s="485"/>
      <c r="AI60" s="485"/>
      <c r="AJ60" s="485"/>
      <c r="AK60" s="485"/>
      <c r="AL60" s="485"/>
      <c r="AM60" s="485"/>
      <c r="AN60" s="485"/>
      <c r="AO60" s="485"/>
      <c r="AP60" s="485"/>
      <c r="AQ60" s="485"/>
      <c r="AR60" s="485"/>
      <c r="AS60" s="485"/>
      <c r="AT60" s="485"/>
      <c r="AU60" s="485"/>
      <c r="AV60" s="485"/>
      <c r="AW60" s="485"/>
      <c r="AX60" s="485"/>
      <c r="AY60" s="485"/>
      <c r="AZ60" s="485"/>
      <c r="BA60" s="485"/>
      <c r="BB60" s="485"/>
      <c r="BC60" s="485"/>
      <c r="BD60" s="485"/>
      <c r="BE60" s="485"/>
      <c r="BF60" s="485"/>
      <c r="BG60" s="485"/>
      <c r="BH60" s="485"/>
      <c r="BI60" s="485"/>
      <c r="BJ60" s="485"/>
      <c r="BK60" s="485"/>
      <c r="BL60" s="485"/>
      <c r="CH60" s="494"/>
    </row>
    <row r="61" spans="1:86">
      <c r="A61" s="495"/>
      <c r="B61" s="491"/>
      <c r="C61" s="491"/>
      <c r="D61" s="492"/>
      <c r="F61" s="493"/>
      <c r="G61" s="485"/>
      <c r="H61" s="485"/>
      <c r="I61" s="485"/>
      <c r="J61" s="485"/>
      <c r="K61" s="485"/>
      <c r="L61" s="485"/>
      <c r="M61" s="485"/>
      <c r="N61" s="485"/>
      <c r="O61" s="485"/>
      <c r="P61" s="485"/>
      <c r="Q61" s="485"/>
      <c r="R61" s="485"/>
      <c r="S61" s="485"/>
      <c r="T61" s="485"/>
      <c r="U61" s="485"/>
      <c r="V61" s="485"/>
      <c r="W61" s="485"/>
      <c r="X61" s="485"/>
      <c r="Y61" s="485"/>
      <c r="Z61" s="485"/>
      <c r="AA61" s="485"/>
      <c r="AB61" s="485"/>
      <c r="AC61" s="485"/>
      <c r="AD61" s="485"/>
      <c r="AE61" s="485"/>
      <c r="AF61" s="485"/>
      <c r="AG61" s="485"/>
      <c r="AH61" s="485"/>
      <c r="AI61" s="485"/>
      <c r="AJ61" s="485"/>
      <c r="AK61" s="485"/>
      <c r="AL61" s="485"/>
      <c r="AM61" s="485"/>
      <c r="AN61" s="485"/>
      <c r="AO61" s="485"/>
      <c r="AP61" s="485"/>
      <c r="AQ61" s="485"/>
      <c r="AR61" s="485"/>
      <c r="AS61" s="485"/>
      <c r="AT61" s="485"/>
      <c r="AU61" s="485"/>
      <c r="AV61" s="485"/>
      <c r="AW61" s="485"/>
      <c r="AX61" s="485"/>
      <c r="AY61" s="485"/>
      <c r="AZ61" s="485"/>
      <c r="BA61" s="485"/>
      <c r="BB61" s="485"/>
      <c r="BC61" s="485"/>
      <c r="BD61" s="485"/>
      <c r="BE61" s="485"/>
      <c r="BF61" s="485"/>
      <c r="BG61" s="485"/>
      <c r="BH61" s="485"/>
      <c r="BI61" s="485"/>
      <c r="BJ61" s="485"/>
      <c r="BK61" s="485"/>
      <c r="BL61" s="485"/>
      <c r="CH61" s="494"/>
    </row>
    <row r="62" spans="1:86">
      <c r="A62" s="495"/>
      <c r="B62" s="491"/>
      <c r="C62" s="491"/>
      <c r="D62" s="492"/>
      <c r="F62" s="493"/>
      <c r="G62" s="485"/>
      <c r="H62" s="485"/>
      <c r="I62" s="485"/>
      <c r="J62" s="485"/>
      <c r="K62" s="485"/>
      <c r="L62" s="485"/>
      <c r="M62" s="485"/>
      <c r="N62" s="485"/>
      <c r="O62" s="485"/>
      <c r="P62" s="485"/>
      <c r="Q62" s="485"/>
      <c r="R62" s="485"/>
      <c r="S62" s="485"/>
      <c r="T62" s="485"/>
      <c r="U62" s="485"/>
      <c r="V62" s="485"/>
      <c r="W62" s="485"/>
      <c r="X62" s="485"/>
      <c r="Y62" s="485"/>
      <c r="Z62" s="485"/>
      <c r="AA62" s="485"/>
      <c r="AB62" s="485"/>
      <c r="AC62" s="485"/>
      <c r="AD62" s="485"/>
      <c r="AE62" s="485"/>
      <c r="AF62" s="485"/>
      <c r="AG62" s="485"/>
      <c r="AH62" s="485"/>
      <c r="AI62" s="485"/>
      <c r="AJ62" s="485"/>
      <c r="AK62" s="485"/>
      <c r="AL62" s="485"/>
      <c r="AM62" s="485"/>
      <c r="AN62" s="485"/>
      <c r="AO62" s="485"/>
      <c r="AP62" s="485"/>
      <c r="AQ62" s="485"/>
      <c r="AR62" s="485"/>
      <c r="AS62" s="485"/>
      <c r="AT62" s="485"/>
      <c r="AU62" s="485"/>
      <c r="AV62" s="485"/>
      <c r="AW62" s="485"/>
      <c r="AX62" s="485"/>
      <c r="AY62" s="485"/>
      <c r="AZ62" s="485"/>
      <c r="BA62" s="485"/>
      <c r="BB62" s="485"/>
      <c r="BC62" s="485"/>
      <c r="BD62" s="485"/>
      <c r="BE62" s="485"/>
      <c r="BF62" s="485"/>
      <c r="BG62" s="485"/>
      <c r="BH62" s="485"/>
      <c r="BI62" s="485"/>
      <c r="BJ62" s="485"/>
      <c r="BK62" s="485"/>
      <c r="BL62" s="485"/>
      <c r="CH62" s="494"/>
    </row>
    <row r="63" spans="1:86">
      <c r="A63" s="495"/>
      <c r="B63" s="491"/>
      <c r="C63" s="491"/>
      <c r="D63" s="492"/>
      <c r="F63" s="493"/>
      <c r="G63" s="485"/>
      <c r="H63" s="485"/>
      <c r="I63" s="485"/>
      <c r="J63" s="485"/>
      <c r="K63" s="485"/>
      <c r="L63" s="485"/>
      <c r="M63" s="485"/>
      <c r="N63" s="485"/>
      <c r="O63" s="485"/>
      <c r="P63" s="485"/>
      <c r="Q63" s="485"/>
      <c r="R63" s="485"/>
      <c r="S63" s="485"/>
      <c r="T63" s="485"/>
      <c r="U63" s="485"/>
      <c r="V63" s="485"/>
      <c r="W63" s="485"/>
      <c r="X63" s="485"/>
      <c r="Y63" s="485"/>
      <c r="Z63" s="485"/>
      <c r="AA63" s="485"/>
      <c r="AB63" s="485"/>
      <c r="AC63" s="485"/>
      <c r="AD63" s="485"/>
      <c r="AE63" s="485"/>
      <c r="AF63" s="485"/>
      <c r="AG63" s="485"/>
      <c r="AH63" s="485"/>
      <c r="AI63" s="485"/>
      <c r="AJ63" s="485"/>
      <c r="AK63" s="485"/>
      <c r="AL63" s="485"/>
      <c r="AM63" s="485"/>
      <c r="AN63" s="485"/>
      <c r="AO63" s="485"/>
      <c r="AP63" s="485"/>
      <c r="AQ63" s="485"/>
      <c r="AR63" s="485"/>
      <c r="AS63" s="485"/>
      <c r="AT63" s="485"/>
      <c r="AU63" s="485"/>
      <c r="AV63" s="485"/>
      <c r="AW63" s="485"/>
      <c r="AX63" s="485"/>
      <c r="AY63" s="485"/>
      <c r="AZ63" s="485"/>
      <c r="BA63" s="485"/>
      <c r="BB63" s="485"/>
      <c r="BC63" s="485"/>
      <c r="BD63" s="485"/>
      <c r="BE63" s="485"/>
      <c r="BF63" s="485"/>
      <c r="BG63" s="485"/>
      <c r="BH63" s="485"/>
      <c r="BI63" s="485"/>
      <c r="BJ63" s="485"/>
      <c r="BK63" s="485"/>
      <c r="BL63" s="485"/>
      <c r="CH63" s="494"/>
    </row>
    <row r="64" spans="1:86">
      <c r="A64" s="495"/>
      <c r="B64" s="491"/>
      <c r="C64" s="491"/>
      <c r="D64" s="492"/>
      <c r="F64" s="493"/>
      <c r="G64" s="485"/>
      <c r="H64" s="485"/>
      <c r="I64" s="485"/>
      <c r="J64" s="485"/>
      <c r="K64" s="485"/>
      <c r="L64" s="485"/>
      <c r="M64" s="485"/>
      <c r="N64" s="485"/>
      <c r="O64" s="485"/>
      <c r="P64" s="485"/>
      <c r="Q64" s="485"/>
      <c r="R64" s="485"/>
      <c r="S64" s="485"/>
      <c r="T64" s="485"/>
      <c r="U64" s="485"/>
      <c r="V64" s="485"/>
      <c r="W64" s="485"/>
      <c r="X64" s="485"/>
      <c r="Y64" s="485"/>
      <c r="Z64" s="485"/>
      <c r="AA64" s="485"/>
      <c r="AB64" s="485"/>
      <c r="AC64" s="485"/>
      <c r="AD64" s="485"/>
      <c r="AE64" s="485"/>
      <c r="AF64" s="485"/>
      <c r="AG64" s="485"/>
      <c r="AH64" s="485"/>
      <c r="AI64" s="485"/>
      <c r="AJ64" s="485"/>
      <c r="AK64" s="485"/>
      <c r="AL64" s="485"/>
      <c r="AM64" s="485"/>
      <c r="AN64" s="485"/>
      <c r="AO64" s="485"/>
      <c r="AP64" s="485"/>
      <c r="AQ64" s="485"/>
      <c r="AR64" s="485"/>
      <c r="AS64" s="485"/>
      <c r="AT64" s="485"/>
      <c r="AU64" s="485"/>
      <c r="AV64" s="485"/>
      <c r="AW64" s="485"/>
      <c r="AX64" s="485"/>
      <c r="AY64" s="485"/>
      <c r="AZ64" s="485"/>
      <c r="BA64" s="485"/>
      <c r="BB64" s="485"/>
      <c r="BC64" s="485"/>
      <c r="BD64" s="485"/>
      <c r="BE64" s="485"/>
      <c r="BF64" s="485"/>
      <c r="BG64" s="485"/>
      <c r="BH64" s="485"/>
      <c r="BI64" s="485"/>
      <c r="BJ64" s="485"/>
      <c r="BK64" s="485"/>
      <c r="BL64" s="485"/>
      <c r="CH64" s="494"/>
    </row>
    <row r="65" spans="1:86">
      <c r="A65" s="495"/>
      <c r="B65" s="491"/>
      <c r="C65" s="491"/>
      <c r="D65" s="492"/>
      <c r="F65" s="493"/>
      <c r="G65" s="485"/>
      <c r="H65" s="485"/>
      <c r="I65" s="485"/>
      <c r="J65" s="485"/>
      <c r="K65" s="485"/>
      <c r="L65" s="485"/>
      <c r="M65" s="485"/>
      <c r="N65" s="485"/>
      <c r="O65" s="485"/>
      <c r="P65" s="485"/>
      <c r="Q65" s="485"/>
      <c r="R65" s="485"/>
      <c r="S65" s="485"/>
      <c r="T65" s="485"/>
      <c r="U65" s="485"/>
      <c r="V65" s="485"/>
      <c r="W65" s="485"/>
      <c r="X65" s="485"/>
      <c r="Y65" s="485"/>
      <c r="Z65" s="485"/>
      <c r="AA65" s="485"/>
      <c r="AB65" s="485"/>
      <c r="AC65" s="485"/>
      <c r="AD65" s="485"/>
      <c r="AE65" s="485"/>
      <c r="AF65" s="485"/>
      <c r="AG65" s="485"/>
      <c r="AH65" s="485"/>
      <c r="AI65" s="485"/>
      <c r="AJ65" s="485"/>
      <c r="AK65" s="485"/>
      <c r="AL65" s="485"/>
      <c r="AM65" s="485"/>
      <c r="AN65" s="485"/>
      <c r="AO65" s="485"/>
      <c r="AP65" s="485"/>
      <c r="AQ65" s="485"/>
      <c r="AR65" s="485"/>
      <c r="AS65" s="485"/>
      <c r="AT65" s="485"/>
      <c r="AU65" s="485"/>
      <c r="AV65" s="485"/>
      <c r="AW65" s="485"/>
      <c r="AX65" s="485"/>
      <c r="AY65" s="485"/>
      <c r="AZ65" s="485"/>
      <c r="BA65" s="485"/>
      <c r="BB65" s="485"/>
      <c r="BC65" s="485"/>
      <c r="BD65" s="485"/>
      <c r="BE65" s="485"/>
      <c r="BF65" s="485"/>
      <c r="BG65" s="485"/>
      <c r="BH65" s="485"/>
      <c r="BI65" s="485"/>
      <c r="BJ65" s="485"/>
      <c r="BK65" s="485"/>
      <c r="BL65" s="485"/>
      <c r="CH65" s="494"/>
    </row>
    <row r="66" spans="1:86">
      <c r="A66" s="495"/>
      <c r="B66" s="491"/>
      <c r="C66" s="491"/>
      <c r="D66" s="492"/>
      <c r="F66" s="493"/>
      <c r="G66" s="485"/>
      <c r="H66" s="485"/>
      <c r="I66" s="485"/>
      <c r="J66" s="485"/>
      <c r="K66" s="485"/>
      <c r="L66" s="485"/>
      <c r="M66" s="485"/>
      <c r="N66" s="485"/>
      <c r="O66" s="485"/>
      <c r="P66" s="485"/>
      <c r="Q66" s="485"/>
      <c r="R66" s="485"/>
      <c r="S66" s="485"/>
      <c r="T66" s="485"/>
      <c r="U66" s="485"/>
      <c r="V66" s="485"/>
      <c r="W66" s="485"/>
      <c r="X66" s="485"/>
      <c r="Y66" s="485"/>
      <c r="Z66" s="485"/>
      <c r="AA66" s="485"/>
      <c r="AB66" s="485"/>
      <c r="AC66" s="485"/>
      <c r="AD66" s="485"/>
      <c r="AE66" s="485"/>
      <c r="AF66" s="485"/>
      <c r="AG66" s="485"/>
      <c r="AH66" s="485"/>
      <c r="AI66" s="485"/>
      <c r="AJ66" s="485"/>
      <c r="AK66" s="485"/>
      <c r="AL66" s="485"/>
      <c r="AM66" s="485"/>
      <c r="AN66" s="485"/>
      <c r="AO66" s="485"/>
      <c r="AP66" s="485"/>
      <c r="AQ66" s="485"/>
      <c r="AR66" s="485"/>
      <c r="AS66" s="485"/>
      <c r="AT66" s="485"/>
      <c r="AU66" s="485"/>
      <c r="AV66" s="485"/>
      <c r="AW66" s="485"/>
      <c r="AX66" s="485"/>
      <c r="AY66" s="485"/>
      <c r="AZ66" s="485"/>
      <c r="BA66" s="485"/>
      <c r="BB66" s="485"/>
      <c r="BC66" s="485"/>
      <c r="BD66" s="485"/>
      <c r="BE66" s="485"/>
      <c r="BF66" s="485"/>
      <c r="BG66" s="485"/>
      <c r="BH66" s="485"/>
      <c r="BI66" s="485"/>
      <c r="BJ66" s="485"/>
      <c r="BK66" s="485"/>
      <c r="BL66" s="485"/>
      <c r="CH66" s="494"/>
    </row>
    <row r="67" spans="1:86">
      <c r="A67" s="495"/>
      <c r="B67" s="491"/>
      <c r="C67" s="491"/>
      <c r="D67" s="492"/>
      <c r="F67" s="493"/>
      <c r="G67" s="485"/>
      <c r="H67" s="485"/>
      <c r="I67" s="485"/>
      <c r="J67" s="485"/>
      <c r="K67" s="485"/>
      <c r="L67" s="485"/>
      <c r="M67" s="485"/>
      <c r="N67" s="485"/>
      <c r="O67" s="485"/>
      <c r="P67" s="485"/>
      <c r="Q67" s="485"/>
      <c r="R67" s="485"/>
      <c r="S67" s="485"/>
      <c r="T67" s="485"/>
      <c r="U67" s="485"/>
      <c r="V67" s="485"/>
      <c r="W67" s="485"/>
      <c r="X67" s="485"/>
      <c r="Y67" s="485"/>
      <c r="Z67" s="485"/>
      <c r="AA67" s="485"/>
      <c r="AB67" s="485"/>
      <c r="AC67" s="485"/>
      <c r="AD67" s="485"/>
      <c r="AE67" s="485"/>
      <c r="AF67" s="485"/>
      <c r="AG67" s="485"/>
      <c r="AH67" s="485"/>
      <c r="AI67" s="485"/>
      <c r="AJ67" s="485"/>
      <c r="AK67" s="485"/>
      <c r="AL67" s="485"/>
      <c r="AM67" s="485"/>
      <c r="AN67" s="485"/>
      <c r="AO67" s="485"/>
      <c r="AP67" s="485"/>
      <c r="AQ67" s="485"/>
      <c r="AR67" s="485"/>
      <c r="AS67" s="485"/>
      <c r="AT67" s="485"/>
      <c r="AU67" s="485"/>
      <c r="AV67" s="485"/>
      <c r="AW67" s="485"/>
      <c r="AX67" s="485"/>
      <c r="AY67" s="485"/>
      <c r="AZ67" s="485"/>
      <c r="BA67" s="485"/>
      <c r="BB67" s="485"/>
      <c r="BC67" s="485"/>
      <c r="BD67" s="485"/>
      <c r="BE67" s="485"/>
      <c r="BF67" s="485"/>
      <c r="BG67" s="485"/>
      <c r="BH67" s="485"/>
      <c r="BI67" s="485"/>
      <c r="BJ67" s="485"/>
      <c r="BK67" s="485"/>
      <c r="BL67" s="485"/>
      <c r="CH67" s="494"/>
    </row>
    <row r="68" spans="1:86">
      <c r="A68" s="495"/>
      <c r="B68" s="491"/>
      <c r="C68" s="491"/>
      <c r="D68" s="492"/>
      <c r="F68" s="493"/>
      <c r="G68" s="485"/>
      <c r="H68" s="485"/>
      <c r="I68" s="485"/>
      <c r="J68" s="485"/>
      <c r="K68" s="485"/>
      <c r="L68" s="485"/>
      <c r="M68" s="485"/>
      <c r="N68" s="485"/>
      <c r="O68" s="485"/>
      <c r="P68" s="485"/>
      <c r="Q68" s="485"/>
      <c r="R68" s="485"/>
      <c r="S68" s="485"/>
      <c r="T68" s="485"/>
      <c r="U68" s="485"/>
      <c r="V68" s="485"/>
      <c r="W68" s="485"/>
      <c r="X68" s="485"/>
      <c r="Y68" s="485"/>
      <c r="Z68" s="485"/>
      <c r="AA68" s="485"/>
      <c r="AB68" s="485"/>
      <c r="AC68" s="485"/>
      <c r="AD68" s="485"/>
      <c r="AE68" s="485"/>
      <c r="AF68" s="485"/>
      <c r="AG68" s="485"/>
      <c r="AH68" s="485"/>
      <c r="AI68" s="485"/>
      <c r="AJ68" s="485"/>
      <c r="AK68" s="485"/>
      <c r="AL68" s="485"/>
      <c r="AM68" s="485"/>
      <c r="AN68" s="485"/>
      <c r="AO68" s="485"/>
      <c r="AP68" s="485"/>
      <c r="AQ68" s="485"/>
      <c r="AR68" s="485"/>
      <c r="AS68" s="485"/>
      <c r="AT68" s="485"/>
      <c r="AU68" s="485"/>
      <c r="AV68" s="485"/>
      <c r="AW68" s="485"/>
      <c r="AX68" s="485"/>
      <c r="AY68" s="485"/>
      <c r="AZ68" s="485"/>
      <c r="BA68" s="485"/>
      <c r="BB68" s="485"/>
      <c r="BC68" s="485"/>
      <c r="BD68" s="485"/>
      <c r="BE68" s="485"/>
      <c r="BF68" s="485"/>
      <c r="BG68" s="485"/>
      <c r="BH68" s="485"/>
      <c r="BI68" s="485"/>
      <c r="BJ68" s="485"/>
      <c r="BK68" s="485"/>
      <c r="BL68" s="485"/>
      <c r="CH68" s="494"/>
    </row>
    <row r="69" spans="1:86">
      <c r="A69" s="495"/>
      <c r="B69" s="491"/>
      <c r="C69" s="491"/>
      <c r="D69" s="492"/>
      <c r="F69" s="493"/>
      <c r="G69" s="485"/>
      <c r="H69" s="485"/>
      <c r="I69" s="485"/>
      <c r="J69" s="485"/>
      <c r="K69" s="485"/>
      <c r="L69" s="485"/>
      <c r="M69" s="485"/>
      <c r="N69" s="485"/>
      <c r="O69" s="485"/>
      <c r="P69" s="485"/>
      <c r="Q69" s="485"/>
      <c r="R69" s="485"/>
      <c r="S69" s="485"/>
      <c r="T69" s="485"/>
      <c r="U69" s="485"/>
      <c r="V69" s="485"/>
      <c r="W69" s="485"/>
      <c r="X69" s="485"/>
      <c r="Y69" s="485"/>
      <c r="Z69" s="485"/>
      <c r="AA69" s="485"/>
      <c r="AB69" s="485"/>
      <c r="AC69" s="485"/>
      <c r="AD69" s="485"/>
      <c r="AE69" s="485"/>
      <c r="AF69" s="485"/>
      <c r="AG69" s="485"/>
      <c r="AH69" s="485"/>
      <c r="AI69" s="485"/>
      <c r="AJ69" s="485"/>
      <c r="AK69" s="485"/>
      <c r="AL69" s="485"/>
      <c r="AM69" s="485"/>
      <c r="AN69" s="485"/>
      <c r="AO69" s="485"/>
      <c r="AP69" s="485"/>
      <c r="AQ69" s="485"/>
      <c r="AR69" s="485"/>
      <c r="AS69" s="485"/>
      <c r="AT69" s="485"/>
      <c r="AU69" s="485"/>
      <c r="AV69" s="485"/>
      <c r="AW69" s="485"/>
      <c r="AX69" s="485"/>
      <c r="AY69" s="485"/>
      <c r="AZ69" s="485"/>
      <c r="BA69" s="485"/>
      <c r="BB69" s="485"/>
      <c r="BC69" s="485"/>
      <c r="BD69" s="485"/>
      <c r="BE69" s="485"/>
      <c r="BF69" s="485"/>
      <c r="BG69" s="485"/>
      <c r="BH69" s="485"/>
      <c r="BI69" s="485"/>
      <c r="BJ69" s="485"/>
      <c r="BK69" s="485"/>
      <c r="BL69" s="485"/>
      <c r="CH69" s="494"/>
    </row>
    <row r="70" spans="1:86">
      <c r="A70" s="495"/>
      <c r="B70" s="491"/>
      <c r="C70" s="491"/>
      <c r="D70" s="492"/>
      <c r="F70" s="493"/>
      <c r="G70" s="485"/>
      <c r="H70" s="485"/>
      <c r="I70" s="485"/>
      <c r="J70" s="485"/>
      <c r="K70" s="485"/>
      <c r="L70" s="485"/>
      <c r="M70" s="485"/>
      <c r="N70" s="485"/>
      <c r="O70" s="485"/>
      <c r="P70" s="485"/>
      <c r="Q70" s="485"/>
      <c r="R70" s="485"/>
      <c r="S70" s="485"/>
      <c r="T70" s="485"/>
      <c r="U70" s="485"/>
      <c r="V70" s="485"/>
      <c r="W70" s="485"/>
      <c r="X70" s="485"/>
      <c r="Y70" s="485"/>
      <c r="Z70" s="485"/>
      <c r="AA70" s="485"/>
      <c r="AB70" s="485"/>
      <c r="AC70" s="485"/>
      <c r="AD70" s="485"/>
      <c r="AE70" s="485"/>
      <c r="AF70" s="485"/>
      <c r="AG70" s="485"/>
      <c r="AH70" s="485"/>
      <c r="AI70" s="485"/>
      <c r="AJ70" s="485"/>
      <c r="AK70" s="485"/>
      <c r="AL70" s="485"/>
      <c r="AM70" s="485"/>
      <c r="AN70" s="485"/>
      <c r="AO70" s="485"/>
      <c r="AP70" s="485"/>
      <c r="AQ70" s="485"/>
      <c r="AR70" s="485"/>
      <c r="AS70" s="485"/>
      <c r="AT70" s="485"/>
      <c r="AU70" s="485"/>
      <c r="AV70" s="485"/>
      <c r="AW70" s="485"/>
      <c r="AX70" s="485"/>
      <c r="AY70" s="485"/>
      <c r="AZ70" s="485"/>
      <c r="BA70" s="485"/>
      <c r="BB70" s="485"/>
      <c r="BC70" s="485"/>
      <c r="BD70" s="485"/>
      <c r="BE70" s="485"/>
      <c r="BF70" s="485"/>
      <c r="BG70" s="485"/>
      <c r="BH70" s="485"/>
      <c r="BI70" s="485"/>
      <c r="BJ70" s="485"/>
      <c r="BK70" s="485"/>
      <c r="BL70" s="485"/>
      <c r="CH70" s="494"/>
    </row>
    <row r="71" spans="1:86">
      <c r="A71" s="495"/>
      <c r="B71" s="491"/>
      <c r="C71" s="491"/>
      <c r="D71" s="492"/>
      <c r="F71" s="493"/>
      <c r="G71" s="485"/>
      <c r="H71" s="485"/>
      <c r="I71" s="485"/>
      <c r="J71" s="485"/>
      <c r="K71" s="485"/>
      <c r="L71" s="485"/>
      <c r="M71" s="485"/>
      <c r="N71" s="485"/>
      <c r="O71" s="485"/>
      <c r="P71" s="485"/>
      <c r="Q71" s="485"/>
      <c r="R71" s="485"/>
      <c r="S71" s="485"/>
      <c r="T71" s="485"/>
      <c r="U71" s="485"/>
      <c r="V71" s="485"/>
      <c r="W71" s="485"/>
      <c r="X71" s="485"/>
      <c r="Y71" s="485"/>
      <c r="Z71" s="485"/>
      <c r="AA71" s="485"/>
      <c r="AB71" s="485"/>
      <c r="AC71" s="485"/>
      <c r="AD71" s="485"/>
      <c r="AE71" s="485"/>
      <c r="AF71" s="485"/>
      <c r="AG71" s="485"/>
      <c r="AH71" s="485"/>
      <c r="AI71" s="485"/>
      <c r="AJ71" s="485"/>
      <c r="AK71" s="485"/>
      <c r="AL71" s="485"/>
      <c r="AM71" s="485"/>
      <c r="AN71" s="485"/>
      <c r="AO71" s="485"/>
      <c r="AP71" s="485"/>
      <c r="AQ71" s="485"/>
      <c r="AR71" s="485"/>
      <c r="AS71" s="485"/>
      <c r="AT71" s="485"/>
      <c r="AU71" s="485"/>
      <c r="AV71" s="485"/>
      <c r="AW71" s="485"/>
      <c r="AX71" s="485"/>
      <c r="AY71" s="485"/>
      <c r="AZ71" s="485"/>
      <c r="BA71" s="485"/>
      <c r="BB71" s="485"/>
      <c r="BC71" s="485"/>
      <c r="BD71" s="485"/>
      <c r="BE71" s="485"/>
      <c r="BF71" s="485"/>
      <c r="BG71" s="485"/>
      <c r="BH71" s="485"/>
      <c r="BI71" s="485"/>
      <c r="BJ71" s="485"/>
      <c r="BK71" s="485"/>
      <c r="BL71" s="485"/>
      <c r="CH71" s="494"/>
    </row>
    <row r="72" spans="1:86">
      <c r="A72" s="495"/>
      <c r="B72" s="491"/>
      <c r="C72" s="491"/>
      <c r="D72" s="492"/>
      <c r="F72" s="493"/>
      <c r="G72" s="485"/>
      <c r="H72" s="485"/>
      <c r="I72" s="485"/>
      <c r="J72" s="485"/>
      <c r="K72" s="485"/>
      <c r="L72" s="485"/>
      <c r="M72" s="485"/>
      <c r="N72" s="485"/>
      <c r="O72" s="485"/>
      <c r="P72" s="485"/>
      <c r="Q72" s="485"/>
      <c r="R72" s="485"/>
      <c r="S72" s="485"/>
      <c r="T72" s="485"/>
      <c r="U72" s="485"/>
      <c r="V72" s="485"/>
      <c r="W72" s="485"/>
      <c r="X72" s="485"/>
      <c r="Y72" s="485"/>
      <c r="Z72" s="485"/>
      <c r="AA72" s="485"/>
      <c r="AB72" s="485"/>
      <c r="AC72" s="485"/>
      <c r="AD72" s="485"/>
      <c r="AE72" s="485"/>
      <c r="AF72" s="485"/>
      <c r="AG72" s="485"/>
      <c r="AH72" s="485"/>
      <c r="AI72" s="485"/>
      <c r="AJ72" s="485"/>
      <c r="AK72" s="485"/>
      <c r="AL72" s="485"/>
      <c r="AM72" s="485"/>
      <c r="AN72" s="485"/>
      <c r="AO72" s="485"/>
      <c r="AP72" s="485"/>
      <c r="AQ72" s="485"/>
      <c r="AR72" s="485"/>
      <c r="AS72" s="485"/>
      <c r="AT72" s="485"/>
      <c r="AU72" s="485"/>
      <c r="AV72" s="485"/>
      <c r="AW72" s="485"/>
      <c r="AX72" s="485"/>
      <c r="AY72" s="485"/>
      <c r="AZ72" s="485"/>
      <c r="BA72" s="485"/>
      <c r="BB72" s="485"/>
      <c r="BC72" s="485"/>
      <c r="BD72" s="485"/>
      <c r="BE72" s="485"/>
      <c r="BF72" s="485"/>
      <c r="BG72" s="485"/>
      <c r="BH72" s="485"/>
      <c r="BI72" s="485"/>
      <c r="BJ72" s="485"/>
      <c r="BK72" s="485"/>
      <c r="BL72" s="485"/>
      <c r="CH72" s="494"/>
    </row>
    <row r="73" spans="1:86">
      <c r="A73" s="495"/>
      <c r="B73" s="491"/>
      <c r="C73" s="491"/>
      <c r="D73" s="492"/>
      <c r="F73" s="493"/>
      <c r="G73" s="485"/>
      <c r="H73" s="485"/>
      <c r="I73" s="485"/>
      <c r="J73" s="485"/>
      <c r="K73" s="485"/>
      <c r="L73" s="485"/>
      <c r="M73" s="485"/>
      <c r="N73" s="485"/>
      <c r="O73" s="485"/>
      <c r="P73" s="485"/>
      <c r="Q73" s="485"/>
      <c r="R73" s="485"/>
      <c r="S73" s="485"/>
      <c r="T73" s="485"/>
      <c r="U73" s="485"/>
      <c r="V73" s="485"/>
      <c r="W73" s="485"/>
      <c r="X73" s="485"/>
      <c r="Y73" s="485"/>
      <c r="Z73" s="485"/>
      <c r="AA73" s="485"/>
      <c r="AB73" s="485"/>
      <c r="AC73" s="485"/>
      <c r="AD73" s="485"/>
      <c r="AE73" s="485"/>
      <c r="AF73" s="485"/>
      <c r="AG73" s="485"/>
      <c r="AH73" s="485"/>
      <c r="AI73" s="485"/>
      <c r="AJ73" s="485"/>
      <c r="AK73" s="485"/>
      <c r="AL73" s="485"/>
      <c r="AM73" s="485"/>
      <c r="AN73" s="485"/>
      <c r="AO73" s="485"/>
      <c r="AP73" s="485"/>
      <c r="AQ73" s="485"/>
      <c r="AR73" s="485"/>
      <c r="AS73" s="485"/>
      <c r="AT73" s="485"/>
      <c r="AU73" s="485"/>
      <c r="AV73" s="485"/>
      <c r="AW73" s="485"/>
      <c r="AX73" s="485"/>
      <c r="AY73" s="485"/>
      <c r="AZ73" s="485"/>
      <c r="BA73" s="485"/>
      <c r="BB73" s="485"/>
      <c r="BC73" s="485"/>
      <c r="BD73" s="485"/>
      <c r="BE73" s="485"/>
      <c r="BF73" s="485"/>
      <c r="BG73" s="485"/>
      <c r="BH73" s="485"/>
      <c r="BI73" s="485"/>
      <c r="BJ73" s="485"/>
      <c r="BK73" s="485"/>
      <c r="BL73" s="485"/>
      <c r="CH73" s="494"/>
    </row>
    <row r="74" spans="1:86" ht="16" thickBot="1">
      <c r="A74" s="495"/>
      <c r="B74" s="491"/>
      <c r="C74" s="491"/>
      <c r="D74" s="492"/>
      <c r="F74" s="493"/>
      <c r="G74" s="485"/>
      <c r="H74" s="485"/>
      <c r="I74" s="485"/>
      <c r="J74" s="485"/>
      <c r="K74" s="485"/>
      <c r="L74" s="485"/>
      <c r="M74" s="485"/>
      <c r="N74" s="485"/>
      <c r="O74" s="485"/>
      <c r="P74" s="485"/>
      <c r="Q74" s="485"/>
      <c r="R74" s="485"/>
      <c r="S74" s="485"/>
      <c r="T74" s="485"/>
      <c r="U74" s="485"/>
      <c r="V74" s="485"/>
      <c r="W74" s="485"/>
      <c r="X74" s="485"/>
      <c r="Y74" s="485"/>
      <c r="Z74" s="485"/>
      <c r="AA74" s="485"/>
      <c r="AB74" s="485"/>
      <c r="AC74" s="485"/>
      <c r="AD74" s="485"/>
      <c r="AE74" s="485"/>
      <c r="AF74" s="485"/>
      <c r="AG74" s="485"/>
      <c r="AH74" s="485"/>
      <c r="AI74" s="485"/>
      <c r="AJ74" s="485"/>
      <c r="AK74" s="485"/>
      <c r="AL74" s="485"/>
      <c r="AM74" s="485"/>
      <c r="AN74" s="485"/>
      <c r="AO74" s="485"/>
      <c r="AP74" s="485"/>
      <c r="AQ74" s="485"/>
      <c r="AR74" s="485"/>
      <c r="AS74" s="485"/>
      <c r="AT74" s="485"/>
      <c r="AU74" s="485"/>
      <c r="AV74" s="485"/>
      <c r="AW74" s="485"/>
      <c r="AX74" s="485"/>
      <c r="AY74" s="485"/>
      <c r="AZ74" s="485"/>
      <c r="BA74" s="485"/>
      <c r="BB74" s="485"/>
      <c r="BC74" s="485"/>
      <c r="BD74" s="485"/>
      <c r="BE74" s="485"/>
      <c r="BF74" s="485"/>
      <c r="BG74" s="485"/>
      <c r="BH74" s="485"/>
      <c r="BI74" s="485"/>
      <c r="BJ74" s="485"/>
      <c r="BK74" s="485"/>
      <c r="BL74" s="485"/>
      <c r="CH74" s="494"/>
    </row>
    <row r="75" spans="1:86">
      <c r="A75" s="495"/>
      <c r="B75" s="491"/>
      <c r="C75" s="491"/>
      <c r="D75" s="492"/>
      <c r="F75" s="493"/>
      <c r="G75" s="502"/>
      <c r="H75" s="485"/>
      <c r="I75" s="485"/>
      <c r="J75" s="485"/>
      <c r="K75" s="485"/>
      <c r="L75" s="485"/>
      <c r="M75" s="485"/>
      <c r="N75" s="485"/>
      <c r="O75" s="485"/>
      <c r="P75" s="485"/>
      <c r="Q75" s="485"/>
      <c r="R75" s="485"/>
      <c r="S75" s="485"/>
      <c r="T75" s="485"/>
      <c r="U75" s="485"/>
      <c r="V75" s="485"/>
      <c r="W75" s="485"/>
      <c r="X75" s="485"/>
      <c r="Y75" s="485"/>
      <c r="Z75" s="485"/>
      <c r="AA75" s="485"/>
      <c r="AB75" s="485"/>
      <c r="AC75" s="485"/>
      <c r="AD75" s="485"/>
      <c r="AE75" s="485"/>
      <c r="AF75" s="485"/>
      <c r="AG75" s="485"/>
      <c r="AH75" s="485"/>
      <c r="AI75" s="485"/>
      <c r="AJ75" s="485"/>
      <c r="AK75" s="485"/>
      <c r="AL75" s="485"/>
      <c r="AM75" s="485"/>
      <c r="AN75" s="485"/>
      <c r="AO75" s="485"/>
      <c r="AP75" s="485"/>
      <c r="AQ75" s="485"/>
      <c r="AR75" s="485"/>
      <c r="AS75" s="485"/>
      <c r="AT75" s="485"/>
      <c r="AU75" s="485"/>
      <c r="AV75" s="485"/>
      <c r="AW75" s="485"/>
      <c r="AX75" s="485"/>
      <c r="AY75" s="485"/>
      <c r="AZ75" s="485"/>
      <c r="BA75" s="485"/>
      <c r="BB75" s="485"/>
      <c r="BC75" s="485"/>
      <c r="BD75" s="485"/>
      <c r="BE75" s="485"/>
      <c r="BF75" s="485"/>
      <c r="BG75" s="485"/>
      <c r="BH75" s="485"/>
      <c r="BI75" s="485"/>
      <c r="BJ75" s="485"/>
      <c r="BK75" s="485"/>
      <c r="BL75" s="485"/>
      <c r="CH75" s="494"/>
    </row>
    <row r="76" spans="1:86">
      <c r="A76" s="495"/>
      <c r="B76" s="491"/>
      <c r="C76" s="491"/>
      <c r="D76" s="492"/>
      <c r="F76" s="493"/>
      <c r="G76" s="485"/>
      <c r="H76" s="485"/>
      <c r="I76" s="485"/>
      <c r="J76" s="485"/>
      <c r="K76" s="485"/>
      <c r="L76" s="485"/>
      <c r="M76" s="485"/>
      <c r="N76" s="485"/>
      <c r="O76" s="485"/>
      <c r="P76" s="485"/>
      <c r="Q76" s="485"/>
      <c r="R76" s="485"/>
      <c r="S76" s="485"/>
      <c r="T76" s="485"/>
      <c r="U76" s="485"/>
      <c r="V76" s="485"/>
      <c r="W76" s="485"/>
      <c r="X76" s="485"/>
      <c r="Y76" s="485"/>
      <c r="Z76" s="485"/>
      <c r="AA76" s="485"/>
      <c r="AB76" s="485"/>
      <c r="AC76" s="485"/>
      <c r="AD76" s="485"/>
      <c r="AE76" s="485"/>
      <c r="AF76" s="485"/>
      <c r="AG76" s="485"/>
      <c r="AH76" s="485"/>
      <c r="AI76" s="485"/>
      <c r="AJ76" s="485"/>
      <c r="AK76" s="485"/>
      <c r="AL76" s="485"/>
      <c r="AM76" s="485"/>
      <c r="AN76" s="485"/>
      <c r="AO76" s="485"/>
      <c r="AP76" s="485"/>
      <c r="AQ76" s="485"/>
      <c r="AR76" s="485"/>
      <c r="AS76" s="485"/>
      <c r="AT76" s="485"/>
      <c r="AU76" s="485"/>
      <c r="AV76" s="485"/>
      <c r="AW76" s="485"/>
      <c r="AX76" s="485"/>
      <c r="AY76" s="485"/>
      <c r="AZ76" s="485"/>
      <c r="BA76" s="485"/>
      <c r="BB76" s="485"/>
      <c r="BC76" s="485"/>
      <c r="BD76" s="485"/>
      <c r="BE76" s="485"/>
      <c r="BF76" s="485"/>
      <c r="BG76" s="485"/>
      <c r="BH76" s="485"/>
      <c r="BI76" s="485"/>
      <c r="BJ76" s="485"/>
      <c r="BK76" s="485"/>
      <c r="BL76" s="485"/>
      <c r="CH76" s="494"/>
    </row>
    <row r="77" spans="1:86">
      <c r="A77" s="495"/>
      <c r="B77" s="491"/>
      <c r="C77" s="491"/>
      <c r="D77" s="492"/>
      <c r="F77" s="493"/>
      <c r="G77" s="485"/>
      <c r="H77" s="485"/>
      <c r="I77" s="485"/>
      <c r="J77" s="485"/>
      <c r="K77" s="485"/>
      <c r="L77" s="485"/>
      <c r="M77" s="485"/>
      <c r="N77" s="485"/>
      <c r="O77" s="485"/>
      <c r="P77" s="485"/>
      <c r="Q77" s="485"/>
      <c r="R77" s="485"/>
      <c r="S77" s="485"/>
      <c r="T77" s="485"/>
      <c r="U77" s="485"/>
      <c r="V77" s="485"/>
      <c r="W77" s="485"/>
      <c r="X77" s="485"/>
      <c r="Y77" s="485"/>
      <c r="Z77" s="485"/>
      <c r="AA77" s="485"/>
      <c r="AB77" s="485"/>
      <c r="AC77" s="485"/>
      <c r="AD77" s="485"/>
      <c r="AE77" s="485"/>
      <c r="AF77" s="485"/>
      <c r="AG77" s="485"/>
      <c r="AH77" s="485"/>
      <c r="AI77" s="485"/>
      <c r="AJ77" s="485"/>
      <c r="AK77" s="485"/>
      <c r="AL77" s="485"/>
      <c r="AM77" s="485"/>
      <c r="AN77" s="485"/>
      <c r="AO77" s="485"/>
      <c r="AP77" s="485"/>
      <c r="AQ77" s="485"/>
      <c r="AR77" s="485"/>
      <c r="AS77" s="485"/>
      <c r="AT77" s="485"/>
      <c r="AU77" s="485"/>
      <c r="AV77" s="485"/>
      <c r="AW77" s="485"/>
      <c r="AX77" s="485"/>
      <c r="AY77" s="485"/>
      <c r="AZ77" s="485"/>
      <c r="BA77" s="485"/>
      <c r="BB77" s="485"/>
      <c r="BC77" s="485"/>
      <c r="BD77" s="485"/>
      <c r="BE77" s="485"/>
      <c r="BF77" s="485"/>
      <c r="BG77" s="485"/>
      <c r="BH77" s="485"/>
      <c r="BI77" s="485"/>
      <c r="BJ77" s="485"/>
      <c r="BK77" s="485"/>
      <c r="BL77" s="485"/>
      <c r="CH77" s="494"/>
    </row>
    <row r="78" spans="1:86">
      <c r="A78" s="495"/>
      <c r="B78" s="491"/>
      <c r="C78" s="491"/>
      <c r="D78" s="492"/>
      <c r="F78" s="493"/>
      <c r="G78" s="485"/>
      <c r="H78" s="485"/>
      <c r="I78" s="485"/>
      <c r="J78" s="485"/>
      <c r="K78" s="485"/>
      <c r="L78" s="485"/>
      <c r="M78" s="485"/>
      <c r="N78" s="485"/>
      <c r="O78" s="485"/>
      <c r="P78" s="485"/>
      <c r="Q78" s="485"/>
      <c r="R78" s="485"/>
      <c r="S78" s="485"/>
      <c r="T78" s="485"/>
      <c r="U78" s="485"/>
      <c r="V78" s="485"/>
      <c r="W78" s="485"/>
      <c r="X78" s="485"/>
      <c r="Y78" s="485"/>
      <c r="Z78" s="485"/>
      <c r="AA78" s="485"/>
      <c r="AB78" s="485"/>
      <c r="AC78" s="485"/>
      <c r="AD78" s="485"/>
      <c r="AE78" s="485"/>
      <c r="AF78" s="485"/>
      <c r="AG78" s="485"/>
      <c r="AH78" s="485"/>
      <c r="AI78" s="485"/>
      <c r="AJ78" s="485"/>
      <c r="AK78" s="485"/>
      <c r="AL78" s="485"/>
      <c r="AM78" s="485"/>
      <c r="AN78" s="485"/>
      <c r="AO78" s="485"/>
      <c r="AP78" s="485"/>
      <c r="AQ78" s="485"/>
      <c r="AR78" s="485"/>
      <c r="AS78" s="485"/>
      <c r="AT78" s="485"/>
      <c r="AU78" s="485"/>
      <c r="AV78" s="485"/>
      <c r="AW78" s="485"/>
      <c r="AX78" s="485"/>
      <c r="AY78" s="485"/>
      <c r="AZ78" s="485"/>
      <c r="BA78" s="485"/>
      <c r="BB78" s="485"/>
      <c r="BC78" s="485"/>
      <c r="BD78" s="485"/>
      <c r="BE78" s="485"/>
      <c r="BF78" s="485"/>
      <c r="BG78" s="485"/>
      <c r="BH78" s="485"/>
      <c r="BI78" s="485"/>
      <c r="BJ78" s="485"/>
      <c r="BK78" s="485"/>
      <c r="BL78" s="485"/>
      <c r="CH78" s="494"/>
    </row>
    <row r="79" spans="1:86">
      <c r="A79" s="495"/>
      <c r="B79" s="491"/>
      <c r="C79" s="491"/>
      <c r="D79" s="492"/>
      <c r="F79" s="493"/>
      <c r="G79" s="485"/>
      <c r="H79" s="485"/>
      <c r="I79" s="485"/>
      <c r="J79" s="485"/>
      <c r="K79" s="485"/>
      <c r="L79" s="485"/>
      <c r="M79" s="485"/>
      <c r="N79" s="485"/>
      <c r="O79" s="485"/>
      <c r="P79" s="485"/>
      <c r="Q79" s="485"/>
      <c r="R79" s="485"/>
      <c r="S79" s="485"/>
      <c r="T79" s="485"/>
      <c r="U79" s="485"/>
      <c r="V79" s="485"/>
      <c r="W79" s="485"/>
      <c r="X79" s="485"/>
      <c r="Y79" s="485"/>
      <c r="Z79" s="485"/>
      <c r="AA79" s="485"/>
      <c r="AB79" s="485"/>
      <c r="AC79" s="485"/>
      <c r="AD79" s="485"/>
      <c r="AE79" s="485"/>
      <c r="AF79" s="485"/>
      <c r="AG79" s="485"/>
      <c r="AH79" s="485"/>
      <c r="AI79" s="485"/>
      <c r="AJ79" s="485"/>
      <c r="AK79" s="485"/>
      <c r="AL79" s="485"/>
      <c r="AM79" s="485"/>
      <c r="AN79" s="485"/>
      <c r="AO79" s="485"/>
      <c r="AP79" s="485"/>
      <c r="AQ79" s="485"/>
      <c r="AR79" s="485"/>
      <c r="AS79" s="485"/>
      <c r="AT79" s="485"/>
      <c r="AU79" s="485"/>
      <c r="AV79" s="485"/>
      <c r="AW79" s="485"/>
      <c r="AX79" s="485"/>
      <c r="AY79" s="485"/>
      <c r="AZ79" s="485"/>
      <c r="BA79" s="485"/>
      <c r="BB79" s="485"/>
      <c r="BC79" s="485"/>
      <c r="BD79" s="485"/>
      <c r="BE79" s="485"/>
      <c r="BF79" s="485"/>
      <c r="BG79" s="485"/>
      <c r="BH79" s="485"/>
      <c r="BI79" s="485"/>
      <c r="BJ79" s="485"/>
      <c r="BK79" s="485"/>
      <c r="BL79" s="485"/>
      <c r="CH79" s="494"/>
    </row>
    <row r="80" spans="1:86">
      <c r="A80" s="495"/>
      <c r="B80" s="491"/>
      <c r="C80" s="491"/>
      <c r="D80" s="492"/>
      <c r="F80" s="493"/>
      <c r="G80" s="485"/>
      <c r="H80" s="485"/>
      <c r="I80" s="485"/>
      <c r="J80" s="485"/>
      <c r="K80" s="485"/>
      <c r="L80" s="485"/>
      <c r="M80" s="485"/>
      <c r="N80" s="485"/>
      <c r="O80" s="485"/>
      <c r="P80" s="485"/>
      <c r="Q80" s="485"/>
      <c r="R80" s="485"/>
      <c r="S80" s="485"/>
      <c r="T80" s="485"/>
      <c r="U80" s="485"/>
      <c r="V80" s="485"/>
      <c r="W80" s="485"/>
      <c r="X80" s="485"/>
      <c r="Y80" s="485"/>
      <c r="Z80" s="485"/>
      <c r="AA80" s="485"/>
      <c r="AB80" s="485"/>
      <c r="AC80" s="485"/>
      <c r="AD80" s="485"/>
      <c r="AE80" s="485"/>
      <c r="AF80" s="485"/>
      <c r="AG80" s="485"/>
      <c r="AH80" s="485"/>
      <c r="AI80" s="485"/>
      <c r="AJ80" s="485"/>
      <c r="AK80" s="485"/>
      <c r="AL80" s="485"/>
      <c r="AM80" s="485"/>
      <c r="AN80" s="485"/>
      <c r="AO80" s="485"/>
      <c r="AP80" s="485"/>
      <c r="AQ80" s="485"/>
      <c r="AR80" s="485"/>
      <c r="AS80" s="485"/>
      <c r="AT80" s="485"/>
      <c r="AU80" s="485"/>
      <c r="AV80" s="485"/>
      <c r="AW80" s="485"/>
      <c r="AX80" s="485"/>
      <c r="AY80" s="485"/>
      <c r="AZ80" s="485"/>
      <c r="BA80" s="485"/>
      <c r="BB80" s="485"/>
      <c r="BC80" s="485"/>
      <c r="BD80" s="485"/>
      <c r="BE80" s="485"/>
      <c r="BF80" s="485"/>
      <c r="BG80" s="485"/>
      <c r="BH80" s="485"/>
      <c r="BI80" s="485"/>
      <c r="BJ80" s="485"/>
      <c r="BK80" s="485"/>
      <c r="BL80" s="485"/>
      <c r="CH80" s="494"/>
    </row>
    <row r="81" spans="1:86">
      <c r="A81" s="495"/>
      <c r="B81" s="491"/>
      <c r="C81" s="491"/>
      <c r="D81" s="492"/>
      <c r="F81" s="493"/>
      <c r="G81" s="485"/>
      <c r="H81" s="485"/>
      <c r="I81" s="485"/>
      <c r="J81" s="485"/>
      <c r="K81" s="485"/>
      <c r="L81" s="485"/>
      <c r="M81" s="485"/>
      <c r="N81" s="485"/>
      <c r="O81" s="485"/>
      <c r="P81" s="485"/>
      <c r="Q81" s="485"/>
      <c r="R81" s="485"/>
      <c r="S81" s="485"/>
      <c r="T81" s="485"/>
      <c r="U81" s="485"/>
      <c r="V81" s="485"/>
      <c r="W81" s="485"/>
      <c r="X81" s="485"/>
      <c r="Y81" s="485"/>
      <c r="Z81" s="485"/>
      <c r="AA81" s="485"/>
      <c r="AB81" s="485"/>
      <c r="AC81" s="485"/>
      <c r="AD81" s="485"/>
      <c r="AE81" s="485"/>
      <c r="AF81" s="485"/>
      <c r="AG81" s="485"/>
      <c r="AH81" s="485"/>
      <c r="AI81" s="485"/>
      <c r="AJ81" s="485"/>
      <c r="AK81" s="485"/>
      <c r="AL81" s="485"/>
      <c r="AM81" s="485"/>
      <c r="AN81" s="485"/>
      <c r="AO81" s="485"/>
      <c r="AP81" s="485"/>
      <c r="AQ81" s="485"/>
      <c r="AR81" s="485"/>
      <c r="AS81" s="485"/>
      <c r="AT81" s="485"/>
      <c r="AU81" s="485"/>
      <c r="AV81" s="485"/>
      <c r="AW81" s="485"/>
      <c r="AX81" s="485"/>
      <c r="AY81" s="485"/>
      <c r="AZ81" s="485"/>
      <c r="BA81" s="485"/>
      <c r="BB81" s="485"/>
      <c r="BC81" s="485"/>
      <c r="BD81" s="485"/>
      <c r="BE81" s="485"/>
      <c r="BF81" s="485"/>
      <c r="BG81" s="485"/>
      <c r="BH81" s="485"/>
      <c r="BI81" s="485"/>
      <c r="BJ81" s="485"/>
      <c r="BK81" s="485"/>
      <c r="BL81" s="485"/>
      <c r="CH81" s="494"/>
    </row>
    <row r="82" spans="1:86">
      <c r="A82" s="495"/>
      <c r="B82" s="491"/>
      <c r="C82" s="491"/>
      <c r="D82" s="492"/>
      <c r="F82" s="493"/>
      <c r="G82" s="485"/>
      <c r="H82" s="485"/>
      <c r="I82" s="485"/>
      <c r="J82" s="485"/>
      <c r="K82" s="485"/>
      <c r="L82" s="485"/>
      <c r="M82" s="485"/>
      <c r="N82" s="485"/>
      <c r="O82" s="485"/>
      <c r="P82" s="485"/>
      <c r="Q82" s="485"/>
      <c r="R82" s="485"/>
      <c r="S82" s="485"/>
      <c r="T82" s="485"/>
      <c r="U82" s="485"/>
      <c r="V82" s="485"/>
      <c r="W82" s="485"/>
      <c r="X82" s="485"/>
      <c r="Y82" s="485"/>
      <c r="Z82" s="485"/>
      <c r="AA82" s="485"/>
      <c r="AB82" s="485"/>
      <c r="AC82" s="485"/>
      <c r="AD82" s="485"/>
      <c r="AE82" s="485"/>
      <c r="AF82" s="485"/>
      <c r="AG82" s="485"/>
      <c r="AH82" s="485"/>
      <c r="AI82" s="485"/>
      <c r="AJ82" s="485"/>
      <c r="AK82" s="485"/>
      <c r="AL82" s="485"/>
      <c r="AM82" s="485"/>
      <c r="AN82" s="485"/>
      <c r="AO82" s="485"/>
      <c r="AP82" s="485"/>
      <c r="AQ82" s="485"/>
      <c r="AR82" s="485"/>
      <c r="AS82" s="485"/>
      <c r="AT82" s="485"/>
      <c r="AU82" s="485"/>
      <c r="AV82" s="485"/>
      <c r="AW82" s="485"/>
      <c r="AX82" s="485"/>
      <c r="AY82" s="485"/>
      <c r="AZ82" s="485"/>
      <c r="BA82" s="485"/>
      <c r="BB82" s="485"/>
      <c r="BC82" s="485"/>
      <c r="BD82" s="485"/>
      <c r="BE82" s="485"/>
      <c r="BF82" s="485"/>
      <c r="BG82" s="485"/>
      <c r="BH82" s="485"/>
      <c r="BI82" s="485"/>
      <c r="BJ82" s="485"/>
      <c r="BK82" s="485"/>
      <c r="BL82" s="485"/>
      <c r="CH82" s="494"/>
    </row>
    <row r="83" spans="1:86">
      <c r="A83" s="495"/>
      <c r="B83" s="491"/>
      <c r="C83" s="491"/>
      <c r="D83" s="492"/>
      <c r="F83" s="493"/>
      <c r="G83" s="485"/>
      <c r="H83" s="485"/>
      <c r="I83" s="485"/>
      <c r="J83" s="485"/>
      <c r="K83" s="485"/>
      <c r="L83" s="485"/>
      <c r="M83" s="485"/>
      <c r="N83" s="485"/>
      <c r="O83" s="485"/>
      <c r="P83" s="485"/>
      <c r="Q83" s="485"/>
      <c r="R83" s="485"/>
      <c r="S83" s="485"/>
      <c r="T83" s="485"/>
      <c r="U83" s="485"/>
      <c r="V83" s="485"/>
      <c r="W83" s="485"/>
      <c r="X83" s="485"/>
      <c r="Y83" s="485"/>
      <c r="Z83" s="485"/>
      <c r="AA83" s="485"/>
      <c r="AB83" s="485"/>
      <c r="AC83" s="485"/>
      <c r="AD83" s="485"/>
      <c r="AE83" s="485"/>
      <c r="AF83" s="485"/>
      <c r="AG83" s="485"/>
      <c r="AH83" s="485"/>
      <c r="AI83" s="485"/>
      <c r="AJ83" s="485"/>
      <c r="AK83" s="485"/>
      <c r="AL83" s="485"/>
      <c r="AM83" s="485"/>
      <c r="AN83" s="485"/>
      <c r="AO83" s="485"/>
      <c r="AP83" s="485"/>
      <c r="AQ83" s="485"/>
      <c r="AR83" s="485"/>
      <c r="AS83" s="485"/>
      <c r="AT83" s="485"/>
      <c r="AU83" s="485"/>
      <c r="AV83" s="485"/>
      <c r="AW83" s="485"/>
      <c r="AX83" s="485"/>
      <c r="AY83" s="485"/>
      <c r="AZ83" s="485"/>
      <c r="BA83" s="485"/>
      <c r="BB83" s="485"/>
      <c r="BC83" s="485"/>
      <c r="BD83" s="485"/>
      <c r="BE83" s="485"/>
      <c r="BF83" s="485"/>
      <c r="BG83" s="485"/>
      <c r="BH83" s="485"/>
      <c r="BI83" s="485"/>
      <c r="BJ83" s="485"/>
      <c r="BK83" s="485"/>
      <c r="BL83" s="485"/>
      <c r="CH83" s="494"/>
    </row>
    <row r="84" spans="1:86">
      <c r="A84" s="495"/>
      <c r="B84" s="491"/>
      <c r="C84" s="491"/>
      <c r="D84" s="492"/>
      <c r="F84" s="493"/>
      <c r="G84" s="485"/>
      <c r="H84" s="485"/>
      <c r="I84" s="485"/>
      <c r="J84" s="485"/>
      <c r="K84" s="485"/>
      <c r="L84" s="485"/>
      <c r="M84" s="485"/>
      <c r="N84" s="485"/>
      <c r="O84" s="485"/>
      <c r="P84" s="485"/>
      <c r="Q84" s="485"/>
      <c r="R84" s="485"/>
      <c r="S84" s="485"/>
      <c r="T84" s="485"/>
      <c r="U84" s="485"/>
      <c r="V84" s="485"/>
      <c r="W84" s="485"/>
      <c r="X84" s="485"/>
      <c r="Y84" s="485"/>
      <c r="Z84" s="485"/>
      <c r="AA84" s="485"/>
      <c r="AB84" s="485"/>
      <c r="AC84" s="485"/>
      <c r="AD84" s="485"/>
      <c r="AE84" s="485"/>
      <c r="AF84" s="485"/>
      <c r="AG84" s="485"/>
      <c r="AH84" s="485"/>
      <c r="AI84" s="485"/>
      <c r="AJ84" s="485"/>
      <c r="AK84" s="485"/>
      <c r="AL84" s="485"/>
      <c r="AM84" s="485"/>
      <c r="AN84" s="485"/>
      <c r="AO84" s="485"/>
      <c r="AP84" s="485"/>
      <c r="AQ84" s="485"/>
      <c r="AR84" s="485"/>
      <c r="AS84" s="485"/>
      <c r="AT84" s="485"/>
      <c r="AU84" s="485"/>
      <c r="AV84" s="485"/>
      <c r="AW84" s="485"/>
      <c r="AX84" s="485"/>
      <c r="AY84" s="485"/>
      <c r="AZ84" s="485"/>
      <c r="BA84" s="485"/>
      <c r="BB84" s="485"/>
      <c r="BC84" s="485"/>
      <c r="BD84" s="485"/>
      <c r="BE84" s="485"/>
      <c r="BF84" s="485"/>
      <c r="BG84" s="485"/>
      <c r="BH84" s="485"/>
      <c r="BI84" s="485"/>
      <c r="BJ84" s="485"/>
      <c r="BK84" s="485"/>
      <c r="BL84" s="485"/>
      <c r="CH84" s="494"/>
    </row>
    <row r="85" spans="1:86">
      <c r="A85" s="495"/>
      <c r="B85" s="491"/>
      <c r="C85" s="491"/>
      <c r="D85" s="492"/>
      <c r="F85" s="493"/>
      <c r="G85" s="485"/>
      <c r="H85" s="485"/>
      <c r="I85" s="485"/>
      <c r="J85" s="485"/>
      <c r="K85" s="485"/>
      <c r="L85" s="485"/>
      <c r="M85" s="485"/>
      <c r="N85" s="485"/>
      <c r="O85" s="485"/>
      <c r="P85" s="485"/>
      <c r="Q85" s="485"/>
      <c r="R85" s="485"/>
      <c r="S85" s="485"/>
      <c r="T85" s="485"/>
      <c r="U85" s="485"/>
      <c r="V85" s="485"/>
      <c r="W85" s="485"/>
      <c r="X85" s="485"/>
      <c r="Y85" s="485"/>
      <c r="Z85" s="485"/>
      <c r="AA85" s="485"/>
      <c r="AB85" s="485"/>
      <c r="AC85" s="485"/>
      <c r="AD85" s="485"/>
      <c r="AE85" s="485"/>
      <c r="AF85" s="485"/>
      <c r="AG85" s="485"/>
      <c r="AH85" s="485"/>
      <c r="AI85" s="485"/>
      <c r="AJ85" s="485"/>
      <c r="AK85" s="485"/>
      <c r="AL85" s="485"/>
      <c r="AM85" s="485"/>
      <c r="AN85" s="485"/>
      <c r="AO85" s="485"/>
      <c r="AP85" s="485"/>
      <c r="AQ85" s="485"/>
      <c r="AR85" s="485"/>
      <c r="AS85" s="485"/>
      <c r="AT85" s="485"/>
      <c r="AU85" s="485"/>
      <c r="AV85" s="485"/>
      <c r="AW85" s="485"/>
      <c r="AX85" s="485"/>
      <c r="AY85" s="485"/>
      <c r="AZ85" s="485"/>
      <c r="BA85" s="485"/>
      <c r="BB85" s="485"/>
      <c r="BC85" s="485"/>
      <c r="BD85" s="485"/>
      <c r="BE85" s="485"/>
      <c r="BF85" s="485"/>
      <c r="BG85" s="485"/>
      <c r="BH85" s="485"/>
      <c r="BI85" s="485"/>
      <c r="BJ85" s="485"/>
      <c r="BK85" s="485"/>
      <c r="BL85" s="485"/>
      <c r="CH85" s="494"/>
    </row>
    <row r="86" spans="1:86">
      <c r="A86" s="495"/>
      <c r="B86" s="491"/>
      <c r="C86" s="491"/>
      <c r="D86" s="492"/>
      <c r="F86" s="493"/>
      <c r="G86" s="485"/>
      <c r="H86" s="485"/>
      <c r="I86" s="485"/>
      <c r="J86" s="485"/>
      <c r="K86" s="485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5"/>
      <c r="AA86" s="485"/>
      <c r="AB86" s="485"/>
      <c r="AC86" s="485"/>
      <c r="AD86" s="485"/>
      <c r="AE86" s="485"/>
      <c r="AF86" s="485"/>
      <c r="AG86" s="485"/>
      <c r="AH86" s="485"/>
      <c r="AI86" s="485"/>
      <c r="AJ86" s="485"/>
      <c r="AK86" s="485"/>
      <c r="AL86" s="485"/>
      <c r="AM86" s="485"/>
      <c r="AN86" s="485"/>
      <c r="AO86" s="485"/>
      <c r="AP86" s="485"/>
      <c r="AQ86" s="485"/>
      <c r="AR86" s="485"/>
      <c r="AS86" s="485"/>
      <c r="AT86" s="485"/>
      <c r="AU86" s="485"/>
      <c r="AV86" s="485"/>
      <c r="AW86" s="485"/>
      <c r="AX86" s="485"/>
      <c r="AY86" s="485"/>
      <c r="AZ86" s="485"/>
      <c r="BA86" s="485"/>
      <c r="BB86" s="485"/>
      <c r="BC86" s="485"/>
      <c r="BD86" s="485"/>
      <c r="BE86" s="485"/>
      <c r="BF86" s="485"/>
      <c r="BG86" s="485"/>
      <c r="BH86" s="485"/>
      <c r="BI86" s="485"/>
      <c r="BJ86" s="485"/>
      <c r="BK86" s="485"/>
      <c r="BL86" s="485"/>
      <c r="CH86" s="494"/>
    </row>
    <row r="87" spans="1:86">
      <c r="A87" s="495"/>
      <c r="B87" s="491"/>
      <c r="C87" s="491"/>
      <c r="D87" s="492"/>
      <c r="F87" s="493"/>
      <c r="G87" s="485"/>
      <c r="H87" s="485"/>
      <c r="I87" s="485"/>
      <c r="J87" s="485"/>
      <c r="K87" s="485"/>
      <c r="L87" s="485"/>
      <c r="M87" s="485"/>
      <c r="N87" s="485"/>
      <c r="O87" s="485"/>
      <c r="P87" s="485"/>
      <c r="Q87" s="485"/>
      <c r="R87" s="485"/>
      <c r="S87" s="485"/>
      <c r="T87" s="485"/>
      <c r="U87" s="485"/>
      <c r="V87" s="485"/>
      <c r="W87" s="485"/>
      <c r="X87" s="485"/>
      <c r="Y87" s="485"/>
      <c r="Z87" s="485"/>
      <c r="AA87" s="485"/>
      <c r="AB87" s="485"/>
      <c r="AC87" s="485"/>
      <c r="AD87" s="485"/>
      <c r="AE87" s="485"/>
      <c r="AF87" s="485"/>
      <c r="AG87" s="485"/>
      <c r="AH87" s="485"/>
      <c r="AI87" s="485"/>
      <c r="AJ87" s="485"/>
      <c r="AK87" s="485"/>
      <c r="AL87" s="485"/>
      <c r="AM87" s="485"/>
      <c r="AN87" s="485"/>
      <c r="AO87" s="485"/>
      <c r="AP87" s="485"/>
      <c r="AQ87" s="485"/>
      <c r="AR87" s="485"/>
      <c r="AS87" s="485"/>
      <c r="AT87" s="485"/>
      <c r="AU87" s="485"/>
      <c r="AV87" s="485"/>
      <c r="AW87" s="485"/>
      <c r="AX87" s="485"/>
      <c r="AY87" s="485"/>
      <c r="AZ87" s="485"/>
      <c r="BA87" s="485"/>
      <c r="BB87" s="485"/>
      <c r="BC87" s="485"/>
      <c r="BD87" s="485"/>
      <c r="BE87" s="485"/>
      <c r="BF87" s="485"/>
      <c r="BG87" s="485"/>
      <c r="BH87" s="485"/>
      <c r="BI87" s="485"/>
      <c r="BJ87" s="485"/>
      <c r="BK87" s="485"/>
      <c r="BL87" s="485"/>
      <c r="CH87" s="494"/>
    </row>
    <row r="88" spans="1:86">
      <c r="A88" s="495"/>
      <c r="B88" s="491"/>
      <c r="C88" s="491"/>
      <c r="D88" s="492"/>
      <c r="F88" s="493"/>
      <c r="G88" s="485"/>
      <c r="H88" s="485"/>
      <c r="I88" s="485"/>
      <c r="J88" s="485"/>
      <c r="K88" s="485"/>
      <c r="L88" s="485"/>
      <c r="M88" s="485"/>
      <c r="N88" s="485"/>
      <c r="O88" s="485"/>
      <c r="P88" s="485"/>
      <c r="Q88" s="485"/>
      <c r="R88" s="485"/>
      <c r="S88" s="485"/>
      <c r="T88" s="485"/>
      <c r="U88" s="485"/>
      <c r="V88" s="485"/>
      <c r="W88" s="485"/>
      <c r="X88" s="485"/>
      <c r="Y88" s="485"/>
      <c r="Z88" s="485"/>
      <c r="AA88" s="485"/>
      <c r="AB88" s="485"/>
      <c r="AC88" s="485"/>
      <c r="AD88" s="485"/>
      <c r="AE88" s="485"/>
      <c r="AF88" s="485"/>
      <c r="AG88" s="485"/>
      <c r="AH88" s="485"/>
      <c r="AI88" s="485"/>
      <c r="AJ88" s="485"/>
      <c r="AK88" s="485"/>
      <c r="AL88" s="485"/>
      <c r="AM88" s="485"/>
      <c r="AN88" s="485"/>
      <c r="AO88" s="485"/>
      <c r="AP88" s="485"/>
      <c r="AQ88" s="485"/>
      <c r="AR88" s="485"/>
      <c r="AS88" s="485"/>
      <c r="AT88" s="485"/>
      <c r="AU88" s="485"/>
      <c r="AV88" s="485"/>
      <c r="AW88" s="485"/>
      <c r="AX88" s="485"/>
      <c r="AY88" s="485"/>
      <c r="AZ88" s="485"/>
      <c r="BA88" s="485"/>
      <c r="BB88" s="485"/>
      <c r="BC88" s="485"/>
      <c r="BD88" s="485"/>
      <c r="BE88" s="485"/>
      <c r="BF88" s="485"/>
      <c r="BG88" s="485"/>
      <c r="BH88" s="485"/>
      <c r="BI88" s="485"/>
      <c r="BJ88" s="485"/>
      <c r="BK88" s="485"/>
      <c r="BL88" s="485"/>
      <c r="CH88" s="494"/>
    </row>
    <row r="89" spans="1:86">
      <c r="A89" s="495"/>
      <c r="B89" s="491"/>
      <c r="C89" s="491"/>
      <c r="D89" s="492"/>
      <c r="F89" s="493"/>
      <c r="G89" s="485"/>
      <c r="H89" s="485"/>
      <c r="I89" s="485"/>
      <c r="J89" s="485"/>
      <c r="K89" s="485"/>
      <c r="L89" s="485"/>
      <c r="M89" s="485"/>
      <c r="N89" s="485"/>
      <c r="O89" s="485"/>
      <c r="P89" s="485"/>
      <c r="Q89" s="485"/>
      <c r="R89" s="485"/>
      <c r="S89" s="485"/>
      <c r="T89" s="485"/>
      <c r="U89" s="485"/>
      <c r="V89" s="485"/>
      <c r="W89" s="485"/>
      <c r="X89" s="485"/>
      <c r="Y89" s="485"/>
      <c r="Z89" s="485"/>
      <c r="AA89" s="485"/>
      <c r="AB89" s="485"/>
      <c r="AC89" s="485"/>
      <c r="AD89" s="485"/>
      <c r="AE89" s="485"/>
      <c r="AF89" s="485"/>
      <c r="AG89" s="485"/>
      <c r="AH89" s="485"/>
      <c r="AI89" s="485"/>
      <c r="AJ89" s="485"/>
      <c r="AK89" s="485"/>
      <c r="AL89" s="485"/>
      <c r="AM89" s="485"/>
      <c r="AN89" s="485"/>
      <c r="AO89" s="485"/>
      <c r="AP89" s="485"/>
      <c r="AQ89" s="485"/>
      <c r="AR89" s="485"/>
      <c r="AS89" s="485"/>
      <c r="AT89" s="485"/>
      <c r="AU89" s="485"/>
      <c r="AV89" s="485"/>
      <c r="AW89" s="485"/>
      <c r="AX89" s="485"/>
      <c r="AY89" s="485"/>
      <c r="AZ89" s="485"/>
      <c r="BA89" s="485"/>
      <c r="BB89" s="485"/>
      <c r="BC89" s="485"/>
      <c r="BD89" s="485"/>
      <c r="BE89" s="485"/>
      <c r="BF89" s="485"/>
      <c r="BG89" s="485"/>
      <c r="BH89" s="485"/>
      <c r="BI89" s="485"/>
      <c r="BJ89" s="485"/>
      <c r="BK89" s="485"/>
      <c r="BL89" s="485"/>
      <c r="CH89" s="494"/>
    </row>
    <row r="90" spans="1:86">
      <c r="A90" s="495"/>
      <c r="B90" s="491"/>
      <c r="C90" s="491"/>
      <c r="D90" s="492"/>
      <c r="F90" s="493"/>
      <c r="G90" s="485"/>
      <c r="H90" s="485"/>
      <c r="I90" s="485"/>
      <c r="J90" s="485"/>
      <c r="K90" s="485"/>
      <c r="L90" s="485"/>
      <c r="M90" s="485"/>
      <c r="N90" s="485"/>
      <c r="O90" s="485"/>
      <c r="P90" s="485"/>
      <c r="Q90" s="485"/>
      <c r="R90" s="485"/>
      <c r="S90" s="485"/>
      <c r="T90" s="485"/>
      <c r="U90" s="485"/>
      <c r="V90" s="485"/>
      <c r="W90" s="485"/>
      <c r="X90" s="485"/>
      <c r="Y90" s="485"/>
      <c r="Z90" s="485"/>
      <c r="AA90" s="485"/>
      <c r="AB90" s="485"/>
      <c r="AC90" s="485"/>
      <c r="AD90" s="485"/>
      <c r="AE90" s="485"/>
      <c r="AF90" s="485"/>
      <c r="AG90" s="485"/>
      <c r="AH90" s="485"/>
      <c r="AI90" s="485"/>
      <c r="AJ90" s="485"/>
      <c r="AK90" s="485"/>
      <c r="AL90" s="485"/>
      <c r="AM90" s="485"/>
      <c r="AN90" s="485"/>
      <c r="AO90" s="485"/>
      <c r="AP90" s="485"/>
      <c r="AQ90" s="485"/>
      <c r="AR90" s="485"/>
      <c r="AS90" s="485"/>
      <c r="AT90" s="485"/>
      <c r="AU90" s="485"/>
      <c r="AV90" s="485"/>
      <c r="AW90" s="485"/>
      <c r="AX90" s="485"/>
      <c r="AY90" s="485"/>
      <c r="AZ90" s="485"/>
      <c r="BA90" s="485"/>
      <c r="BB90" s="485"/>
      <c r="BC90" s="485"/>
      <c r="BD90" s="485"/>
      <c r="BE90" s="485"/>
      <c r="BF90" s="485"/>
      <c r="BG90" s="485"/>
      <c r="BH90" s="485"/>
      <c r="BI90" s="485"/>
      <c r="BJ90" s="485"/>
      <c r="BK90" s="485"/>
      <c r="BL90" s="485"/>
      <c r="CH90" s="494"/>
    </row>
    <row r="91" spans="1:86">
      <c r="A91" s="495"/>
      <c r="B91" s="491"/>
      <c r="C91" s="491"/>
      <c r="D91" s="492"/>
      <c r="F91" s="493"/>
      <c r="G91" s="485"/>
      <c r="H91" s="485"/>
      <c r="I91" s="485"/>
      <c r="J91" s="485"/>
      <c r="K91" s="485"/>
      <c r="L91" s="485"/>
      <c r="M91" s="485"/>
      <c r="N91" s="485"/>
      <c r="O91" s="485"/>
      <c r="P91" s="485"/>
      <c r="Q91" s="485"/>
      <c r="R91" s="485"/>
      <c r="S91" s="485"/>
      <c r="T91" s="485"/>
      <c r="U91" s="485"/>
      <c r="V91" s="485"/>
      <c r="W91" s="485"/>
      <c r="X91" s="485"/>
      <c r="Y91" s="485"/>
      <c r="Z91" s="485"/>
      <c r="AA91" s="485"/>
      <c r="AB91" s="485"/>
      <c r="AC91" s="485"/>
      <c r="AD91" s="485"/>
      <c r="AE91" s="485"/>
      <c r="AF91" s="485"/>
      <c r="AG91" s="485"/>
      <c r="AH91" s="485"/>
      <c r="AI91" s="485"/>
      <c r="AJ91" s="485"/>
      <c r="AK91" s="485"/>
      <c r="AL91" s="485"/>
      <c r="AM91" s="485"/>
      <c r="AN91" s="485"/>
      <c r="AO91" s="485"/>
      <c r="AP91" s="485"/>
      <c r="AQ91" s="485"/>
      <c r="AR91" s="485"/>
      <c r="AS91" s="485"/>
      <c r="AT91" s="485"/>
      <c r="AU91" s="485"/>
      <c r="AV91" s="485"/>
      <c r="AW91" s="485"/>
      <c r="AX91" s="485"/>
      <c r="AY91" s="485"/>
      <c r="AZ91" s="485"/>
      <c r="BA91" s="485"/>
      <c r="BB91" s="485"/>
      <c r="BC91" s="485"/>
      <c r="BD91" s="485"/>
      <c r="BE91" s="485"/>
      <c r="BF91" s="485"/>
      <c r="BG91" s="485"/>
      <c r="BH91" s="485"/>
      <c r="BI91" s="485"/>
      <c r="BJ91" s="485"/>
      <c r="BK91" s="485"/>
      <c r="BL91" s="485"/>
      <c r="CH91" s="494"/>
    </row>
    <row r="92" spans="1:86">
      <c r="A92" s="495"/>
      <c r="B92" s="491"/>
      <c r="C92" s="491"/>
      <c r="D92" s="492"/>
      <c r="F92" s="493"/>
      <c r="G92" s="485"/>
      <c r="H92" s="485"/>
      <c r="I92" s="485"/>
      <c r="J92" s="485"/>
      <c r="K92" s="485"/>
      <c r="L92" s="485"/>
      <c r="M92" s="485"/>
      <c r="N92" s="485"/>
      <c r="O92" s="485"/>
      <c r="P92" s="485"/>
      <c r="Q92" s="485"/>
      <c r="R92" s="485"/>
      <c r="S92" s="485"/>
      <c r="T92" s="485"/>
      <c r="U92" s="485"/>
      <c r="V92" s="485"/>
      <c r="W92" s="485"/>
      <c r="X92" s="485"/>
      <c r="Y92" s="485"/>
      <c r="Z92" s="485"/>
      <c r="AA92" s="485"/>
      <c r="AB92" s="485"/>
      <c r="AC92" s="485"/>
      <c r="AD92" s="485"/>
      <c r="AE92" s="485"/>
      <c r="AF92" s="485"/>
      <c r="AG92" s="485"/>
      <c r="AH92" s="485"/>
      <c r="AI92" s="485"/>
      <c r="AJ92" s="485"/>
      <c r="AK92" s="485"/>
      <c r="AL92" s="485"/>
      <c r="AM92" s="485"/>
      <c r="AN92" s="485"/>
      <c r="AO92" s="485"/>
      <c r="AP92" s="485"/>
      <c r="AQ92" s="485"/>
      <c r="AR92" s="485"/>
      <c r="AS92" s="485"/>
      <c r="AT92" s="485"/>
      <c r="AU92" s="485"/>
      <c r="AV92" s="485"/>
      <c r="AW92" s="485"/>
      <c r="AX92" s="485"/>
      <c r="AY92" s="485"/>
      <c r="AZ92" s="485"/>
      <c r="BA92" s="485"/>
      <c r="BB92" s="485"/>
      <c r="BC92" s="485"/>
      <c r="BD92" s="485"/>
      <c r="BE92" s="485"/>
      <c r="BF92" s="485"/>
      <c r="BG92" s="485"/>
      <c r="BH92" s="485"/>
      <c r="BI92" s="485"/>
      <c r="BJ92" s="485"/>
      <c r="BK92" s="485"/>
      <c r="BL92" s="485"/>
      <c r="CH92" s="494"/>
    </row>
    <row r="93" spans="1:86">
      <c r="A93" s="495"/>
      <c r="B93" s="491"/>
      <c r="C93" s="491"/>
      <c r="D93" s="492"/>
      <c r="F93" s="493"/>
      <c r="G93" s="485"/>
      <c r="H93" s="485"/>
      <c r="I93" s="485"/>
      <c r="J93" s="485"/>
      <c r="K93" s="485"/>
      <c r="L93" s="485"/>
      <c r="M93" s="485"/>
      <c r="N93" s="485"/>
      <c r="O93" s="485"/>
      <c r="P93" s="485"/>
      <c r="Q93" s="485"/>
      <c r="R93" s="485"/>
      <c r="S93" s="485"/>
      <c r="T93" s="485"/>
      <c r="U93" s="485"/>
      <c r="V93" s="485"/>
      <c r="W93" s="485"/>
      <c r="X93" s="485"/>
      <c r="Y93" s="485"/>
      <c r="Z93" s="485"/>
      <c r="AA93" s="485"/>
      <c r="AB93" s="485"/>
      <c r="AC93" s="485"/>
      <c r="AD93" s="485"/>
      <c r="AE93" s="485"/>
      <c r="AF93" s="485"/>
      <c r="AG93" s="485"/>
      <c r="AH93" s="485"/>
      <c r="AI93" s="485"/>
      <c r="AJ93" s="485"/>
      <c r="AK93" s="485"/>
      <c r="AL93" s="485"/>
      <c r="AM93" s="485"/>
      <c r="AN93" s="485"/>
      <c r="AO93" s="485"/>
      <c r="AP93" s="485"/>
      <c r="AQ93" s="485"/>
      <c r="AR93" s="485"/>
      <c r="AS93" s="485"/>
      <c r="AT93" s="485"/>
      <c r="AU93" s="485"/>
      <c r="AV93" s="485"/>
      <c r="AW93" s="485"/>
      <c r="AX93" s="485"/>
      <c r="AY93" s="485"/>
      <c r="AZ93" s="485"/>
      <c r="BA93" s="485"/>
      <c r="BB93" s="485"/>
      <c r="BC93" s="485"/>
      <c r="BD93" s="485"/>
      <c r="BE93" s="485"/>
      <c r="BF93" s="485"/>
      <c r="BG93" s="485"/>
      <c r="BH93" s="485"/>
      <c r="BI93" s="485"/>
      <c r="BJ93" s="485"/>
      <c r="BK93" s="485"/>
      <c r="BL93" s="485"/>
      <c r="CH93" s="494"/>
    </row>
    <row r="94" spans="1:86">
      <c r="A94" s="495"/>
      <c r="B94" s="491"/>
      <c r="C94" s="491"/>
      <c r="D94" s="492"/>
      <c r="F94" s="493"/>
      <c r="G94" s="485"/>
      <c r="H94" s="485"/>
      <c r="I94" s="485"/>
      <c r="J94" s="485"/>
      <c r="K94" s="485"/>
      <c r="L94" s="485"/>
      <c r="M94" s="485"/>
      <c r="N94" s="485"/>
      <c r="O94" s="485"/>
      <c r="P94" s="485"/>
      <c r="Q94" s="485"/>
      <c r="R94" s="485"/>
      <c r="S94" s="485"/>
      <c r="T94" s="485"/>
      <c r="U94" s="485"/>
      <c r="V94" s="485"/>
      <c r="W94" s="485"/>
      <c r="X94" s="485"/>
      <c r="Y94" s="485"/>
      <c r="Z94" s="485"/>
      <c r="AA94" s="485"/>
      <c r="AB94" s="485"/>
      <c r="AC94" s="485"/>
      <c r="AD94" s="485"/>
      <c r="AE94" s="485"/>
      <c r="AF94" s="485"/>
      <c r="AG94" s="485"/>
      <c r="AH94" s="485"/>
      <c r="AI94" s="485"/>
      <c r="AJ94" s="485"/>
      <c r="AK94" s="485"/>
      <c r="AL94" s="485"/>
      <c r="AM94" s="485"/>
      <c r="AN94" s="485"/>
      <c r="AO94" s="485"/>
      <c r="AP94" s="485"/>
      <c r="AQ94" s="485"/>
      <c r="AR94" s="485"/>
      <c r="AS94" s="485"/>
      <c r="AT94" s="485"/>
      <c r="AU94" s="485"/>
      <c r="AV94" s="485"/>
      <c r="AW94" s="485"/>
      <c r="AX94" s="485"/>
      <c r="AY94" s="485"/>
      <c r="AZ94" s="485"/>
      <c r="BA94" s="485"/>
      <c r="BB94" s="485"/>
      <c r="BC94" s="485"/>
      <c r="BD94" s="485"/>
      <c r="BE94" s="485"/>
      <c r="BF94" s="485"/>
      <c r="BG94" s="485"/>
      <c r="BH94" s="485"/>
      <c r="BI94" s="485"/>
      <c r="BJ94" s="485"/>
      <c r="BK94" s="485"/>
      <c r="BL94" s="485"/>
      <c r="CH94" s="494"/>
    </row>
    <row r="95" spans="1:86">
      <c r="A95" s="495"/>
      <c r="B95" s="491"/>
      <c r="C95" s="491"/>
      <c r="D95" s="492"/>
      <c r="F95" s="493"/>
      <c r="G95" s="485"/>
      <c r="H95" s="485"/>
      <c r="I95" s="485"/>
      <c r="J95" s="485"/>
      <c r="K95" s="485"/>
      <c r="L95" s="485"/>
      <c r="M95" s="485"/>
      <c r="N95" s="485"/>
      <c r="O95" s="485"/>
      <c r="P95" s="485"/>
      <c r="Q95" s="485"/>
      <c r="R95" s="485"/>
      <c r="S95" s="485"/>
      <c r="T95" s="485"/>
      <c r="U95" s="485"/>
      <c r="V95" s="485"/>
      <c r="W95" s="485"/>
      <c r="X95" s="485"/>
      <c r="Y95" s="485"/>
      <c r="Z95" s="485"/>
      <c r="AA95" s="485"/>
      <c r="AB95" s="485"/>
      <c r="AC95" s="485"/>
      <c r="AD95" s="485"/>
      <c r="AE95" s="485"/>
      <c r="AF95" s="485"/>
      <c r="AG95" s="485"/>
      <c r="AH95" s="485"/>
      <c r="AI95" s="485"/>
      <c r="AJ95" s="485"/>
      <c r="AK95" s="485"/>
      <c r="AL95" s="485"/>
      <c r="AM95" s="485"/>
      <c r="AN95" s="485"/>
      <c r="AO95" s="485"/>
      <c r="AP95" s="485"/>
      <c r="AQ95" s="485"/>
      <c r="AR95" s="485"/>
      <c r="AS95" s="485"/>
      <c r="AT95" s="485"/>
      <c r="AU95" s="485"/>
      <c r="AV95" s="485"/>
      <c r="AW95" s="485"/>
      <c r="AX95" s="485"/>
      <c r="AY95" s="485"/>
      <c r="AZ95" s="485"/>
      <c r="BA95" s="485"/>
      <c r="BB95" s="485"/>
      <c r="BC95" s="485"/>
      <c r="BD95" s="485"/>
      <c r="BE95" s="485"/>
      <c r="BF95" s="485"/>
      <c r="BG95" s="485"/>
      <c r="BH95" s="485"/>
      <c r="BI95" s="485"/>
      <c r="BJ95" s="485"/>
      <c r="BK95" s="485"/>
      <c r="BL95" s="485"/>
      <c r="CH95" s="494"/>
    </row>
    <row r="96" spans="1:86">
      <c r="A96" s="495"/>
      <c r="B96" s="491"/>
      <c r="C96" s="491"/>
      <c r="D96" s="492"/>
      <c r="F96" s="493"/>
      <c r="G96" s="485"/>
      <c r="H96" s="485"/>
      <c r="I96" s="485"/>
      <c r="J96" s="485"/>
      <c r="K96" s="485"/>
      <c r="L96" s="485"/>
      <c r="M96" s="485"/>
      <c r="N96" s="485"/>
      <c r="O96" s="485"/>
      <c r="P96" s="485"/>
      <c r="Q96" s="485"/>
      <c r="R96" s="485"/>
      <c r="S96" s="485"/>
      <c r="T96" s="485"/>
      <c r="U96" s="485"/>
      <c r="V96" s="485"/>
      <c r="W96" s="485"/>
      <c r="X96" s="485"/>
      <c r="Y96" s="485"/>
      <c r="Z96" s="485"/>
      <c r="AA96" s="485"/>
      <c r="AB96" s="485"/>
      <c r="AC96" s="485"/>
      <c r="AD96" s="485"/>
      <c r="AE96" s="485"/>
      <c r="AF96" s="485"/>
      <c r="AG96" s="485"/>
      <c r="AH96" s="485"/>
      <c r="AI96" s="485"/>
      <c r="AJ96" s="485"/>
      <c r="AK96" s="485"/>
      <c r="AL96" s="485"/>
      <c r="AM96" s="485"/>
      <c r="AN96" s="485"/>
      <c r="AO96" s="485"/>
      <c r="AP96" s="485"/>
      <c r="AQ96" s="485"/>
      <c r="AR96" s="485"/>
      <c r="AS96" s="485"/>
      <c r="AT96" s="485"/>
      <c r="AU96" s="485"/>
      <c r="AV96" s="485"/>
      <c r="AW96" s="485"/>
      <c r="AX96" s="485"/>
      <c r="AY96" s="485"/>
      <c r="AZ96" s="485"/>
      <c r="BA96" s="485"/>
      <c r="BB96" s="485"/>
      <c r="BC96" s="485"/>
      <c r="BD96" s="485"/>
      <c r="BE96" s="485"/>
      <c r="BF96" s="485"/>
      <c r="BG96" s="485"/>
      <c r="BH96" s="485"/>
      <c r="BI96" s="485"/>
      <c r="BJ96" s="485"/>
      <c r="BK96" s="485"/>
      <c r="BL96" s="485"/>
      <c r="CH96" s="494"/>
    </row>
    <row r="97" spans="1:86">
      <c r="A97" s="495"/>
      <c r="B97" s="491"/>
      <c r="C97" s="491"/>
      <c r="D97" s="492"/>
      <c r="F97" s="493"/>
      <c r="G97" s="485"/>
      <c r="H97" s="485"/>
      <c r="I97" s="485"/>
      <c r="J97" s="485"/>
      <c r="K97" s="485"/>
      <c r="L97" s="485"/>
      <c r="M97" s="485"/>
      <c r="N97" s="485"/>
      <c r="O97" s="485"/>
      <c r="P97" s="485"/>
      <c r="Q97" s="485"/>
      <c r="R97" s="485"/>
      <c r="S97" s="485"/>
      <c r="T97" s="485"/>
      <c r="U97" s="485"/>
      <c r="V97" s="485"/>
      <c r="W97" s="485"/>
      <c r="X97" s="485"/>
      <c r="Y97" s="485"/>
      <c r="Z97" s="485"/>
      <c r="AA97" s="485"/>
      <c r="AB97" s="485"/>
      <c r="AC97" s="485"/>
      <c r="AD97" s="485"/>
      <c r="AE97" s="485"/>
      <c r="AF97" s="485"/>
      <c r="AG97" s="485"/>
      <c r="AH97" s="485"/>
      <c r="AI97" s="485"/>
      <c r="AJ97" s="485"/>
      <c r="AK97" s="485"/>
      <c r="AL97" s="485"/>
      <c r="AM97" s="485"/>
      <c r="AN97" s="485"/>
      <c r="AO97" s="485"/>
      <c r="AP97" s="485"/>
      <c r="AQ97" s="485"/>
      <c r="AR97" s="485"/>
      <c r="AS97" s="485"/>
      <c r="AT97" s="485"/>
      <c r="AU97" s="485"/>
      <c r="AV97" s="485"/>
      <c r="AW97" s="485"/>
      <c r="AX97" s="485"/>
      <c r="AY97" s="485"/>
      <c r="AZ97" s="485"/>
      <c r="BA97" s="485"/>
      <c r="BB97" s="485"/>
      <c r="BC97" s="485"/>
      <c r="BD97" s="485"/>
      <c r="BE97" s="485"/>
      <c r="BF97" s="485"/>
      <c r="BG97" s="485"/>
      <c r="BH97" s="485"/>
      <c r="BI97" s="485"/>
      <c r="BJ97" s="485"/>
      <c r="BK97" s="485"/>
      <c r="BL97" s="485"/>
      <c r="CH97" s="494"/>
    </row>
    <row r="98" spans="1:86">
      <c r="A98" s="495"/>
      <c r="B98" s="491"/>
      <c r="C98" s="491"/>
      <c r="D98" s="492"/>
      <c r="F98" s="493"/>
      <c r="G98" s="485"/>
      <c r="H98" s="485"/>
      <c r="I98" s="485"/>
      <c r="J98" s="485"/>
      <c r="K98" s="485"/>
      <c r="L98" s="485"/>
      <c r="M98" s="485"/>
      <c r="N98" s="485"/>
      <c r="O98" s="485"/>
      <c r="P98" s="485"/>
      <c r="Q98" s="485"/>
      <c r="R98" s="485"/>
      <c r="S98" s="485"/>
      <c r="T98" s="485"/>
      <c r="U98" s="485"/>
      <c r="V98" s="485"/>
      <c r="W98" s="485"/>
      <c r="X98" s="485"/>
      <c r="Y98" s="485"/>
      <c r="Z98" s="485"/>
      <c r="AA98" s="485"/>
      <c r="AB98" s="485"/>
      <c r="AC98" s="485"/>
      <c r="AD98" s="485"/>
      <c r="AE98" s="485"/>
      <c r="AF98" s="485"/>
      <c r="AG98" s="485"/>
      <c r="AH98" s="485"/>
      <c r="AI98" s="485"/>
      <c r="AJ98" s="485"/>
      <c r="AK98" s="485"/>
      <c r="AL98" s="485"/>
      <c r="AM98" s="485"/>
      <c r="AN98" s="485"/>
      <c r="AO98" s="485"/>
      <c r="AP98" s="485"/>
      <c r="AQ98" s="485"/>
      <c r="AR98" s="485"/>
      <c r="AS98" s="485"/>
      <c r="AT98" s="485"/>
      <c r="AU98" s="485"/>
      <c r="AV98" s="485"/>
      <c r="AW98" s="485"/>
      <c r="AX98" s="485"/>
      <c r="AY98" s="485"/>
      <c r="AZ98" s="485"/>
      <c r="BA98" s="485"/>
      <c r="BB98" s="485"/>
      <c r="BC98" s="485"/>
      <c r="BD98" s="485"/>
      <c r="BE98" s="485"/>
      <c r="BF98" s="485"/>
      <c r="BG98" s="485"/>
      <c r="BH98" s="485"/>
      <c r="BI98" s="485"/>
      <c r="BJ98" s="485"/>
      <c r="BK98" s="485"/>
      <c r="BL98" s="485"/>
      <c r="CH98" s="494"/>
    </row>
    <row r="99" spans="1:86">
      <c r="A99" s="495"/>
      <c r="B99" s="491"/>
      <c r="C99" s="491"/>
      <c r="D99" s="492"/>
      <c r="F99" s="493"/>
      <c r="G99" s="485"/>
      <c r="H99" s="485"/>
      <c r="I99" s="485"/>
      <c r="J99" s="485"/>
      <c r="K99" s="485"/>
      <c r="L99" s="485"/>
      <c r="M99" s="485"/>
      <c r="N99" s="485"/>
      <c r="O99" s="485"/>
      <c r="P99" s="485"/>
      <c r="Q99" s="485"/>
      <c r="R99" s="485"/>
      <c r="S99" s="485"/>
      <c r="T99" s="485"/>
      <c r="U99" s="485"/>
      <c r="V99" s="485"/>
      <c r="W99" s="485"/>
      <c r="X99" s="485"/>
      <c r="Y99" s="485"/>
      <c r="Z99" s="485"/>
      <c r="AA99" s="485"/>
      <c r="AB99" s="485"/>
      <c r="AC99" s="485"/>
      <c r="AD99" s="485"/>
      <c r="AE99" s="485"/>
      <c r="AF99" s="485"/>
      <c r="AG99" s="485"/>
      <c r="AH99" s="485"/>
      <c r="AI99" s="485"/>
      <c r="AJ99" s="485"/>
      <c r="AK99" s="485"/>
      <c r="AL99" s="485"/>
      <c r="AM99" s="485"/>
      <c r="AN99" s="485"/>
      <c r="AO99" s="485"/>
      <c r="AP99" s="485"/>
      <c r="AQ99" s="485"/>
      <c r="AR99" s="485"/>
      <c r="AS99" s="485"/>
      <c r="AT99" s="485"/>
      <c r="AU99" s="485"/>
      <c r="AV99" s="485"/>
      <c r="AW99" s="485"/>
      <c r="AX99" s="485"/>
      <c r="AY99" s="485"/>
      <c r="AZ99" s="485"/>
      <c r="BA99" s="485"/>
      <c r="BB99" s="485"/>
      <c r="BC99" s="485"/>
      <c r="BD99" s="485"/>
      <c r="BE99" s="485"/>
      <c r="BF99" s="485"/>
      <c r="BG99" s="485"/>
      <c r="BH99" s="485"/>
      <c r="BI99" s="485"/>
      <c r="BJ99" s="485"/>
      <c r="BK99" s="485"/>
      <c r="BL99" s="485"/>
      <c r="CH99" s="494"/>
    </row>
    <row r="100" spans="1:86">
      <c r="A100" s="495"/>
      <c r="B100" s="491"/>
      <c r="C100" s="491"/>
      <c r="D100" s="492"/>
      <c r="F100" s="493"/>
      <c r="G100" s="485"/>
      <c r="H100" s="485"/>
      <c r="I100" s="485"/>
      <c r="J100" s="485"/>
      <c r="K100" s="485"/>
      <c r="L100" s="485"/>
      <c r="M100" s="485"/>
      <c r="N100" s="485"/>
      <c r="O100" s="485"/>
      <c r="P100" s="485"/>
      <c r="Q100" s="485"/>
      <c r="R100" s="485"/>
      <c r="S100" s="485"/>
      <c r="T100" s="485"/>
      <c r="U100" s="485"/>
      <c r="V100" s="485"/>
      <c r="W100" s="485"/>
      <c r="X100" s="485"/>
      <c r="Y100" s="485"/>
      <c r="Z100" s="485"/>
      <c r="AA100" s="485"/>
      <c r="AB100" s="485"/>
      <c r="AC100" s="485"/>
      <c r="AD100" s="485"/>
      <c r="AE100" s="485"/>
      <c r="AF100" s="485"/>
      <c r="AG100" s="485"/>
      <c r="AH100" s="485"/>
      <c r="AI100" s="485"/>
      <c r="AJ100" s="485"/>
      <c r="AK100" s="485"/>
      <c r="AL100" s="485"/>
      <c r="AM100" s="485"/>
      <c r="AN100" s="485"/>
      <c r="AO100" s="485"/>
      <c r="AP100" s="485"/>
      <c r="AQ100" s="485"/>
      <c r="AR100" s="485"/>
      <c r="AS100" s="485"/>
      <c r="AT100" s="485"/>
      <c r="AU100" s="485"/>
      <c r="AV100" s="485"/>
      <c r="AW100" s="485"/>
      <c r="AX100" s="485"/>
      <c r="AY100" s="485"/>
      <c r="AZ100" s="485"/>
      <c r="BA100" s="485"/>
      <c r="BB100" s="485"/>
      <c r="BC100" s="485"/>
      <c r="BD100" s="485"/>
      <c r="BE100" s="485"/>
      <c r="BF100" s="485"/>
      <c r="BG100" s="485"/>
      <c r="BH100" s="485"/>
      <c r="BI100" s="485"/>
      <c r="BJ100" s="485"/>
      <c r="BK100" s="485"/>
      <c r="BL100" s="485"/>
      <c r="CH100" s="494"/>
    </row>
    <row r="101" spans="1:86">
      <c r="A101" s="495"/>
      <c r="B101" s="491"/>
      <c r="C101" s="491"/>
      <c r="D101" s="492"/>
      <c r="F101" s="493"/>
      <c r="G101" s="485"/>
      <c r="H101" s="485"/>
      <c r="I101" s="485"/>
      <c r="J101" s="485"/>
      <c r="K101" s="485"/>
      <c r="L101" s="485"/>
      <c r="M101" s="485"/>
      <c r="N101" s="485"/>
      <c r="O101" s="485"/>
      <c r="P101" s="485"/>
      <c r="Q101" s="485"/>
      <c r="R101" s="485"/>
      <c r="S101" s="485"/>
      <c r="T101" s="485"/>
      <c r="U101" s="485"/>
      <c r="V101" s="485"/>
      <c r="W101" s="485"/>
      <c r="X101" s="485"/>
      <c r="Y101" s="485"/>
      <c r="Z101" s="485"/>
      <c r="AA101" s="485"/>
      <c r="AB101" s="485"/>
      <c r="AC101" s="485"/>
      <c r="AD101" s="485"/>
      <c r="AE101" s="485"/>
      <c r="AF101" s="485"/>
      <c r="AG101" s="485"/>
      <c r="AH101" s="485"/>
      <c r="AI101" s="485"/>
      <c r="AJ101" s="485"/>
      <c r="AK101" s="485"/>
      <c r="AL101" s="485"/>
      <c r="AM101" s="485"/>
      <c r="AN101" s="485"/>
      <c r="AO101" s="485"/>
      <c r="AP101" s="485"/>
      <c r="AQ101" s="485"/>
      <c r="AR101" s="485"/>
      <c r="AS101" s="485"/>
      <c r="AT101" s="485"/>
      <c r="AU101" s="485"/>
      <c r="AV101" s="485"/>
      <c r="AW101" s="485"/>
      <c r="AX101" s="485"/>
      <c r="AY101" s="485"/>
      <c r="AZ101" s="485"/>
      <c r="BA101" s="485"/>
      <c r="BB101" s="485"/>
      <c r="BC101" s="485"/>
      <c r="BD101" s="485"/>
      <c r="BE101" s="485"/>
      <c r="BF101" s="485"/>
      <c r="BG101" s="485"/>
      <c r="BH101" s="485"/>
      <c r="BI101" s="485"/>
      <c r="BJ101" s="485"/>
      <c r="BK101" s="485"/>
      <c r="BL101" s="485"/>
      <c r="CH101" s="494"/>
    </row>
    <row r="102" spans="1:86">
      <c r="A102" s="495"/>
      <c r="B102" s="491"/>
      <c r="C102" s="491"/>
      <c r="D102" s="492"/>
      <c r="F102" s="493"/>
      <c r="G102" s="485"/>
      <c r="H102" s="485"/>
      <c r="I102" s="485"/>
      <c r="J102" s="485"/>
      <c r="K102" s="485"/>
      <c r="L102" s="485"/>
      <c r="M102" s="485"/>
      <c r="N102" s="485"/>
      <c r="O102" s="485"/>
      <c r="P102" s="485"/>
      <c r="Q102" s="485"/>
      <c r="R102" s="485"/>
      <c r="S102" s="485"/>
      <c r="T102" s="485"/>
      <c r="U102" s="485"/>
      <c r="V102" s="485"/>
      <c r="W102" s="485"/>
      <c r="X102" s="485"/>
      <c r="Y102" s="485"/>
      <c r="Z102" s="485"/>
      <c r="AA102" s="485"/>
      <c r="AB102" s="485"/>
      <c r="AC102" s="485"/>
      <c r="AD102" s="485"/>
      <c r="AE102" s="485"/>
      <c r="AF102" s="485"/>
      <c r="AG102" s="485"/>
      <c r="AH102" s="485"/>
      <c r="AI102" s="485"/>
      <c r="AJ102" s="485"/>
      <c r="AK102" s="485"/>
      <c r="AL102" s="485"/>
      <c r="AM102" s="485"/>
      <c r="AN102" s="485"/>
      <c r="AO102" s="485"/>
      <c r="AP102" s="485"/>
      <c r="AQ102" s="485"/>
      <c r="AR102" s="485"/>
      <c r="AS102" s="485"/>
      <c r="AT102" s="485"/>
      <c r="AU102" s="485"/>
      <c r="AV102" s="485"/>
      <c r="AW102" s="485"/>
      <c r="AX102" s="485"/>
      <c r="AY102" s="485"/>
      <c r="AZ102" s="485"/>
      <c r="BA102" s="485"/>
      <c r="BB102" s="485"/>
      <c r="BC102" s="485"/>
      <c r="BD102" s="485"/>
      <c r="BE102" s="485"/>
      <c r="BF102" s="485"/>
      <c r="BG102" s="485"/>
      <c r="BH102" s="485"/>
      <c r="BI102" s="485"/>
      <c r="BJ102" s="485"/>
      <c r="BK102" s="485"/>
      <c r="BL102" s="485"/>
      <c r="CH102" s="494"/>
    </row>
    <row r="103" spans="1:86">
      <c r="A103" s="495"/>
      <c r="B103" s="491"/>
      <c r="C103" s="491"/>
      <c r="D103" s="492"/>
      <c r="F103" s="493"/>
      <c r="G103" s="485"/>
      <c r="H103" s="485"/>
      <c r="I103" s="485"/>
      <c r="J103" s="485"/>
      <c r="K103" s="485"/>
      <c r="L103" s="485"/>
      <c r="M103" s="485"/>
      <c r="N103" s="485"/>
      <c r="O103" s="485"/>
      <c r="P103" s="485"/>
      <c r="Q103" s="485"/>
      <c r="R103" s="485"/>
      <c r="S103" s="485"/>
      <c r="T103" s="485"/>
      <c r="U103" s="485"/>
      <c r="V103" s="485"/>
      <c r="W103" s="485"/>
      <c r="X103" s="485"/>
      <c r="Y103" s="485"/>
      <c r="Z103" s="485"/>
      <c r="AA103" s="485"/>
      <c r="AB103" s="485"/>
      <c r="AC103" s="485"/>
      <c r="AD103" s="485"/>
      <c r="AE103" s="485"/>
      <c r="AF103" s="485"/>
      <c r="AG103" s="485"/>
      <c r="AH103" s="485"/>
      <c r="AI103" s="485"/>
      <c r="AJ103" s="485"/>
      <c r="AK103" s="485"/>
      <c r="AL103" s="485"/>
      <c r="AM103" s="485"/>
      <c r="AN103" s="485"/>
      <c r="AO103" s="485"/>
      <c r="AP103" s="485"/>
      <c r="AQ103" s="485"/>
      <c r="AR103" s="485"/>
      <c r="AS103" s="485"/>
      <c r="AT103" s="485"/>
      <c r="AU103" s="485"/>
      <c r="AV103" s="485"/>
      <c r="AW103" s="485"/>
      <c r="AX103" s="485"/>
      <c r="AY103" s="485"/>
      <c r="AZ103" s="485"/>
      <c r="BA103" s="485"/>
      <c r="BB103" s="485"/>
      <c r="BC103" s="485"/>
      <c r="BD103" s="485"/>
      <c r="BE103" s="485"/>
      <c r="BF103" s="485"/>
      <c r="BG103" s="485"/>
      <c r="BH103" s="485"/>
      <c r="BI103" s="485"/>
      <c r="BJ103" s="485"/>
      <c r="BK103" s="485"/>
      <c r="BL103" s="485"/>
      <c r="CH103" s="494"/>
    </row>
    <row r="104" spans="1:86">
      <c r="A104" s="495"/>
      <c r="B104" s="491"/>
      <c r="C104" s="491"/>
      <c r="D104" s="492"/>
      <c r="F104" s="493"/>
      <c r="G104" s="485"/>
      <c r="H104" s="485"/>
      <c r="I104" s="485"/>
      <c r="J104" s="485"/>
      <c r="K104" s="485"/>
      <c r="L104" s="485"/>
      <c r="M104" s="485"/>
      <c r="N104" s="485"/>
      <c r="O104" s="485"/>
      <c r="P104" s="485"/>
      <c r="Q104" s="485"/>
      <c r="R104" s="485"/>
      <c r="S104" s="485"/>
      <c r="T104" s="485"/>
      <c r="U104" s="485"/>
      <c r="V104" s="485"/>
      <c r="W104" s="485"/>
      <c r="X104" s="485"/>
      <c r="Y104" s="485"/>
      <c r="Z104" s="485"/>
      <c r="AA104" s="485"/>
      <c r="AB104" s="485"/>
      <c r="AC104" s="485"/>
      <c r="AD104" s="485"/>
      <c r="AE104" s="485"/>
      <c r="AF104" s="485"/>
      <c r="AG104" s="485"/>
      <c r="AH104" s="485"/>
      <c r="AI104" s="485"/>
      <c r="AJ104" s="485"/>
      <c r="AK104" s="485"/>
      <c r="AL104" s="485"/>
      <c r="AM104" s="485"/>
      <c r="AN104" s="485"/>
      <c r="AO104" s="485"/>
      <c r="AP104" s="485"/>
      <c r="AQ104" s="485"/>
      <c r="AR104" s="485"/>
      <c r="AS104" s="485"/>
      <c r="AT104" s="485"/>
      <c r="AU104" s="485"/>
      <c r="AV104" s="485"/>
      <c r="AW104" s="485"/>
      <c r="AX104" s="485"/>
      <c r="AY104" s="485"/>
      <c r="AZ104" s="485"/>
      <c r="BA104" s="485"/>
      <c r="BB104" s="485"/>
      <c r="BC104" s="485"/>
      <c r="BD104" s="485"/>
      <c r="BE104" s="485"/>
      <c r="BF104" s="485"/>
      <c r="BG104" s="485"/>
      <c r="BH104" s="485"/>
      <c r="BI104" s="485"/>
      <c r="BJ104" s="485"/>
      <c r="BK104" s="485"/>
      <c r="BL104" s="485"/>
      <c r="CH104" s="494"/>
    </row>
    <row r="105" spans="1:86">
      <c r="A105" s="495"/>
      <c r="B105" s="491"/>
      <c r="C105" s="491"/>
      <c r="D105" s="492"/>
      <c r="F105" s="493"/>
      <c r="G105" s="485"/>
      <c r="H105" s="485"/>
      <c r="I105" s="485"/>
      <c r="J105" s="485"/>
      <c r="K105" s="485"/>
      <c r="L105" s="485"/>
      <c r="M105" s="485"/>
      <c r="N105" s="485"/>
      <c r="O105" s="485"/>
      <c r="P105" s="485"/>
      <c r="Q105" s="485"/>
      <c r="R105" s="485"/>
      <c r="S105" s="485"/>
      <c r="T105" s="485"/>
      <c r="U105" s="485"/>
      <c r="V105" s="485"/>
      <c r="W105" s="485"/>
      <c r="X105" s="485"/>
      <c r="Y105" s="485"/>
      <c r="Z105" s="485"/>
      <c r="AA105" s="485"/>
      <c r="AB105" s="485"/>
      <c r="AC105" s="485"/>
      <c r="AD105" s="485"/>
      <c r="AE105" s="485"/>
      <c r="AF105" s="485"/>
      <c r="AG105" s="485"/>
      <c r="AH105" s="485"/>
      <c r="AI105" s="485"/>
      <c r="AJ105" s="485"/>
      <c r="AK105" s="485"/>
      <c r="AL105" s="485"/>
      <c r="AM105" s="485"/>
      <c r="AN105" s="485"/>
      <c r="AO105" s="485"/>
      <c r="AP105" s="485"/>
      <c r="AQ105" s="485"/>
      <c r="AR105" s="485"/>
      <c r="AS105" s="485"/>
      <c r="AT105" s="485"/>
      <c r="AU105" s="485"/>
      <c r="AV105" s="485"/>
      <c r="AW105" s="485"/>
      <c r="AX105" s="485"/>
      <c r="AY105" s="485"/>
      <c r="AZ105" s="485"/>
      <c r="BA105" s="485"/>
      <c r="BB105" s="485"/>
      <c r="BC105" s="485"/>
      <c r="BD105" s="485"/>
      <c r="BE105" s="485"/>
      <c r="BF105" s="485"/>
      <c r="BG105" s="485"/>
      <c r="BH105" s="485"/>
      <c r="BI105" s="485"/>
      <c r="BJ105" s="485"/>
      <c r="BK105" s="485"/>
      <c r="BL105" s="485"/>
      <c r="CH105" s="494"/>
    </row>
    <row r="106" spans="1:86">
      <c r="A106" s="495"/>
      <c r="B106" s="491"/>
      <c r="C106" s="491"/>
      <c r="D106" s="492"/>
      <c r="F106" s="493"/>
      <c r="G106" s="485"/>
      <c r="H106" s="485"/>
      <c r="I106" s="485"/>
      <c r="J106" s="485"/>
      <c r="K106" s="485"/>
      <c r="L106" s="485"/>
      <c r="M106" s="485"/>
      <c r="N106" s="485"/>
      <c r="O106" s="485"/>
      <c r="P106" s="485"/>
      <c r="Q106" s="485"/>
      <c r="R106" s="485"/>
      <c r="S106" s="485"/>
      <c r="T106" s="485"/>
      <c r="U106" s="485"/>
      <c r="V106" s="485"/>
      <c r="W106" s="485"/>
      <c r="X106" s="485"/>
      <c r="Y106" s="485"/>
      <c r="Z106" s="485"/>
      <c r="AA106" s="485"/>
      <c r="AB106" s="485"/>
      <c r="AC106" s="485"/>
      <c r="AD106" s="485"/>
      <c r="AE106" s="485"/>
      <c r="AF106" s="485"/>
      <c r="AG106" s="485"/>
      <c r="AH106" s="485"/>
      <c r="AI106" s="485"/>
      <c r="AJ106" s="485"/>
      <c r="AK106" s="485"/>
      <c r="AL106" s="485"/>
      <c r="AM106" s="485"/>
      <c r="AN106" s="485"/>
      <c r="AO106" s="485"/>
      <c r="AP106" s="485"/>
      <c r="AQ106" s="485"/>
      <c r="AR106" s="485"/>
      <c r="AS106" s="485"/>
      <c r="AT106" s="485"/>
      <c r="AU106" s="485"/>
      <c r="AV106" s="485"/>
      <c r="AW106" s="485"/>
      <c r="AX106" s="485"/>
      <c r="AY106" s="485"/>
      <c r="AZ106" s="485"/>
      <c r="BA106" s="485"/>
      <c r="BB106" s="485"/>
      <c r="BC106" s="485"/>
      <c r="BD106" s="485"/>
      <c r="BE106" s="485"/>
      <c r="BF106" s="485"/>
      <c r="BG106" s="485"/>
      <c r="BH106" s="485"/>
      <c r="BI106" s="485"/>
      <c r="BJ106" s="485"/>
      <c r="BK106" s="485"/>
      <c r="BL106" s="485"/>
      <c r="CH106" s="494"/>
    </row>
    <row r="107" spans="1:86">
      <c r="A107" s="495"/>
      <c r="B107" s="491"/>
      <c r="C107" s="491"/>
      <c r="D107" s="492"/>
      <c r="F107" s="493"/>
      <c r="G107" s="485"/>
      <c r="H107" s="485"/>
      <c r="I107" s="485"/>
      <c r="J107" s="485"/>
      <c r="K107" s="485"/>
      <c r="L107" s="485"/>
      <c r="M107" s="485"/>
      <c r="N107" s="485"/>
      <c r="O107" s="485"/>
      <c r="P107" s="485"/>
      <c r="Q107" s="485"/>
      <c r="R107" s="485"/>
      <c r="S107" s="485"/>
      <c r="T107" s="485"/>
      <c r="U107" s="485"/>
      <c r="V107" s="485"/>
      <c r="W107" s="485"/>
      <c r="X107" s="485"/>
      <c r="Y107" s="485"/>
      <c r="Z107" s="485"/>
      <c r="AA107" s="485"/>
      <c r="AB107" s="485"/>
      <c r="AC107" s="485"/>
      <c r="AD107" s="485"/>
      <c r="AE107" s="485"/>
      <c r="AF107" s="485"/>
      <c r="AG107" s="485"/>
      <c r="AH107" s="485"/>
      <c r="AI107" s="485"/>
      <c r="AJ107" s="485"/>
      <c r="AK107" s="485"/>
      <c r="AL107" s="485"/>
      <c r="AM107" s="485"/>
      <c r="AN107" s="485"/>
      <c r="AO107" s="485"/>
      <c r="AP107" s="485"/>
      <c r="AQ107" s="485"/>
      <c r="AR107" s="485"/>
      <c r="AS107" s="485"/>
      <c r="AT107" s="485"/>
      <c r="AU107" s="485"/>
      <c r="AV107" s="485"/>
      <c r="AW107" s="485"/>
      <c r="AX107" s="485"/>
      <c r="AY107" s="485"/>
      <c r="AZ107" s="485"/>
      <c r="BA107" s="485"/>
      <c r="BB107" s="485"/>
      <c r="BC107" s="485"/>
      <c r="BD107" s="485"/>
      <c r="BE107" s="485"/>
      <c r="BF107" s="485"/>
      <c r="BG107" s="485"/>
      <c r="BH107" s="485"/>
      <c r="BI107" s="485"/>
      <c r="BJ107" s="485"/>
      <c r="BK107" s="485"/>
      <c r="BL107" s="485"/>
      <c r="CH107" s="494"/>
    </row>
    <row r="108" spans="1:86">
      <c r="A108" s="495"/>
      <c r="B108" s="491"/>
      <c r="C108" s="491"/>
      <c r="D108" s="492"/>
      <c r="F108" s="493"/>
      <c r="G108" s="485"/>
      <c r="H108" s="485"/>
      <c r="I108" s="485"/>
      <c r="J108" s="485"/>
      <c r="K108" s="485"/>
      <c r="L108" s="485"/>
      <c r="M108" s="485"/>
      <c r="N108" s="485"/>
      <c r="O108" s="485"/>
      <c r="P108" s="485"/>
      <c r="Q108" s="485"/>
      <c r="R108" s="485"/>
      <c r="S108" s="485"/>
      <c r="T108" s="485"/>
      <c r="U108" s="485"/>
      <c r="V108" s="485"/>
      <c r="W108" s="485"/>
      <c r="X108" s="485"/>
      <c r="Y108" s="485"/>
      <c r="Z108" s="485"/>
      <c r="AA108" s="485"/>
      <c r="AB108" s="485"/>
      <c r="AC108" s="485"/>
      <c r="AD108" s="485"/>
      <c r="AE108" s="485"/>
      <c r="AF108" s="485"/>
      <c r="AG108" s="485"/>
      <c r="AH108" s="485"/>
      <c r="AI108" s="485"/>
      <c r="AJ108" s="485"/>
      <c r="AK108" s="485"/>
      <c r="AL108" s="485"/>
      <c r="AM108" s="485"/>
      <c r="AN108" s="485"/>
      <c r="AO108" s="485"/>
      <c r="AP108" s="485"/>
      <c r="AQ108" s="485"/>
      <c r="AR108" s="485"/>
      <c r="AS108" s="485"/>
      <c r="AT108" s="485"/>
      <c r="AU108" s="485"/>
      <c r="AV108" s="485"/>
      <c r="AW108" s="485"/>
      <c r="AX108" s="485"/>
      <c r="AY108" s="485"/>
      <c r="AZ108" s="485"/>
      <c r="BA108" s="485"/>
      <c r="BB108" s="485"/>
      <c r="BC108" s="485"/>
      <c r="BD108" s="485"/>
      <c r="BE108" s="485"/>
      <c r="BF108" s="485"/>
      <c r="BG108" s="485"/>
      <c r="BH108" s="485"/>
      <c r="BI108" s="485"/>
      <c r="BJ108" s="485"/>
      <c r="BK108" s="485"/>
      <c r="BL108" s="485"/>
      <c r="CH108" s="494"/>
    </row>
    <row r="109" spans="1:86">
      <c r="A109" s="495"/>
      <c r="B109" s="491"/>
      <c r="C109" s="491"/>
      <c r="D109" s="492"/>
      <c r="F109" s="493"/>
      <c r="G109" s="485"/>
      <c r="H109" s="485"/>
      <c r="I109" s="485"/>
      <c r="J109" s="485"/>
      <c r="K109" s="485"/>
      <c r="L109" s="485"/>
      <c r="M109" s="485"/>
      <c r="N109" s="485"/>
      <c r="O109" s="485"/>
      <c r="P109" s="485"/>
      <c r="Q109" s="485"/>
      <c r="R109" s="485"/>
      <c r="S109" s="485"/>
      <c r="T109" s="485"/>
      <c r="U109" s="485"/>
      <c r="V109" s="485"/>
      <c r="W109" s="485"/>
      <c r="X109" s="485"/>
      <c r="Y109" s="485"/>
      <c r="Z109" s="485"/>
      <c r="AA109" s="485"/>
      <c r="AB109" s="485"/>
      <c r="AC109" s="485"/>
      <c r="AD109" s="485"/>
      <c r="AE109" s="485"/>
      <c r="AF109" s="485"/>
      <c r="AG109" s="485"/>
      <c r="AH109" s="485"/>
      <c r="AI109" s="485"/>
      <c r="AJ109" s="485"/>
      <c r="AK109" s="485"/>
      <c r="AL109" s="485"/>
      <c r="AM109" s="485"/>
      <c r="AN109" s="485"/>
      <c r="AO109" s="485"/>
      <c r="AP109" s="485"/>
      <c r="AQ109" s="485"/>
      <c r="AR109" s="485"/>
      <c r="AS109" s="485"/>
      <c r="AT109" s="485"/>
      <c r="AU109" s="485"/>
      <c r="AV109" s="485"/>
      <c r="AW109" s="485"/>
      <c r="AX109" s="485"/>
      <c r="AY109" s="485"/>
      <c r="AZ109" s="485"/>
      <c r="BA109" s="485"/>
      <c r="BB109" s="485"/>
      <c r="BC109" s="485"/>
      <c r="BD109" s="485"/>
      <c r="BE109" s="485"/>
      <c r="BF109" s="485"/>
      <c r="BG109" s="485"/>
      <c r="BH109" s="485"/>
      <c r="BI109" s="485"/>
      <c r="BJ109" s="485"/>
      <c r="BK109" s="485"/>
      <c r="BL109" s="485"/>
      <c r="CH109" s="494"/>
    </row>
    <row r="110" spans="1:86">
      <c r="A110" s="495"/>
      <c r="B110" s="491"/>
      <c r="C110" s="491"/>
      <c r="D110" s="492"/>
      <c r="F110" s="493"/>
      <c r="G110" s="485"/>
      <c r="H110" s="485"/>
      <c r="I110" s="485"/>
      <c r="J110" s="485"/>
      <c r="K110" s="485"/>
      <c r="L110" s="485"/>
      <c r="M110" s="485"/>
      <c r="N110" s="485"/>
      <c r="O110" s="485"/>
      <c r="P110" s="485"/>
      <c r="Q110" s="485"/>
      <c r="R110" s="485"/>
      <c r="S110" s="485"/>
      <c r="T110" s="485"/>
      <c r="U110" s="485"/>
      <c r="V110" s="485"/>
      <c r="W110" s="485"/>
      <c r="X110" s="485"/>
      <c r="Y110" s="485"/>
      <c r="Z110" s="485"/>
      <c r="AA110" s="485"/>
      <c r="AB110" s="485"/>
      <c r="AC110" s="485"/>
      <c r="AD110" s="485"/>
      <c r="AE110" s="485"/>
      <c r="AF110" s="485"/>
      <c r="AG110" s="485"/>
      <c r="AH110" s="485"/>
      <c r="AI110" s="485"/>
      <c r="AJ110" s="485"/>
      <c r="AK110" s="485"/>
      <c r="AL110" s="485"/>
      <c r="AM110" s="485"/>
      <c r="AN110" s="485"/>
      <c r="AO110" s="485"/>
      <c r="AP110" s="485"/>
      <c r="AQ110" s="485"/>
      <c r="AR110" s="485"/>
      <c r="AS110" s="485"/>
      <c r="AT110" s="485"/>
      <c r="AU110" s="485"/>
      <c r="AV110" s="485"/>
      <c r="AW110" s="485"/>
      <c r="AX110" s="485"/>
      <c r="AY110" s="485"/>
      <c r="AZ110" s="485"/>
      <c r="BA110" s="485"/>
      <c r="BB110" s="485"/>
      <c r="BC110" s="485"/>
      <c r="BD110" s="485"/>
      <c r="BE110" s="485"/>
      <c r="BF110" s="485"/>
      <c r="BG110" s="485"/>
      <c r="BH110" s="485"/>
      <c r="BI110" s="485"/>
      <c r="BJ110" s="485"/>
      <c r="BK110" s="485"/>
      <c r="BL110" s="485"/>
      <c r="CH110" s="494"/>
    </row>
    <row r="111" spans="1:86">
      <c r="A111" s="495"/>
      <c r="B111" s="491"/>
      <c r="C111" s="491"/>
      <c r="D111" s="492"/>
      <c r="AH111" s="485"/>
      <c r="AI111" s="485"/>
      <c r="AJ111" s="485"/>
      <c r="AK111" s="485"/>
      <c r="AL111" s="485"/>
      <c r="AM111" s="485"/>
      <c r="AN111" s="485"/>
      <c r="AO111" s="485"/>
      <c r="AP111" s="485"/>
      <c r="AQ111" s="485"/>
      <c r="AR111" s="485"/>
      <c r="AS111" s="485"/>
      <c r="AT111" s="485"/>
      <c r="AU111" s="485"/>
      <c r="AV111" s="485"/>
      <c r="AW111" s="485"/>
      <c r="AX111" s="485"/>
      <c r="AY111" s="485"/>
      <c r="AZ111" s="485"/>
      <c r="BA111" s="485"/>
      <c r="BB111" s="485"/>
      <c r="BC111" s="485"/>
      <c r="BD111" s="485"/>
      <c r="BE111" s="485"/>
      <c r="BF111" s="485"/>
      <c r="BG111" s="485"/>
      <c r="BH111" s="485"/>
      <c r="BI111" s="485"/>
      <c r="BJ111" s="485"/>
      <c r="BK111" s="485"/>
      <c r="BL111" s="485"/>
      <c r="CH111" s="494"/>
    </row>
    <row r="112" spans="1:86">
      <c r="A112" s="495"/>
      <c r="B112" s="491"/>
      <c r="C112" s="491"/>
      <c r="D112" s="492"/>
      <c r="AH112" s="485"/>
      <c r="AI112" s="485"/>
      <c r="AJ112" s="485"/>
      <c r="AK112" s="485"/>
      <c r="AL112" s="485"/>
      <c r="AM112" s="485"/>
      <c r="AN112" s="485"/>
      <c r="AO112" s="485"/>
      <c r="AP112" s="485"/>
      <c r="AQ112" s="485"/>
      <c r="AR112" s="485"/>
      <c r="AS112" s="485"/>
      <c r="AT112" s="485"/>
      <c r="AU112" s="485"/>
      <c r="AV112" s="485"/>
      <c r="AW112" s="485"/>
      <c r="AX112" s="485"/>
      <c r="AY112" s="485"/>
      <c r="AZ112" s="485"/>
      <c r="BA112" s="485"/>
      <c r="BB112" s="485"/>
      <c r="BC112" s="485"/>
      <c r="BD112" s="485"/>
      <c r="BE112" s="485"/>
      <c r="BF112" s="485"/>
      <c r="BG112" s="485"/>
      <c r="BH112" s="485"/>
      <c r="BI112" s="485"/>
      <c r="BJ112" s="485"/>
      <c r="BK112" s="485"/>
      <c r="BL112" s="485"/>
      <c r="CH112" s="494"/>
    </row>
    <row r="113" spans="1:86">
      <c r="A113" s="495"/>
      <c r="B113" s="491"/>
      <c r="C113" s="491"/>
      <c r="D113" s="492"/>
      <c r="AH113" s="485"/>
      <c r="AI113" s="485"/>
      <c r="AJ113" s="485"/>
      <c r="AK113" s="485"/>
      <c r="AL113" s="485"/>
      <c r="AM113" s="485"/>
      <c r="AN113" s="485"/>
      <c r="AO113" s="485"/>
      <c r="AP113" s="485"/>
      <c r="AQ113" s="485"/>
      <c r="AR113" s="485"/>
      <c r="AS113" s="485"/>
      <c r="AT113" s="485"/>
      <c r="AU113" s="485"/>
      <c r="AV113" s="485"/>
      <c r="AW113" s="485"/>
      <c r="AX113" s="485"/>
      <c r="AY113" s="485"/>
      <c r="AZ113" s="485"/>
      <c r="BA113" s="485"/>
      <c r="BB113" s="485"/>
      <c r="BC113" s="485"/>
      <c r="BD113" s="485"/>
      <c r="BE113" s="485"/>
      <c r="BF113" s="485"/>
      <c r="BG113" s="485"/>
      <c r="BH113" s="485"/>
      <c r="BI113" s="485"/>
      <c r="BJ113" s="485"/>
      <c r="BK113" s="485"/>
      <c r="BL113" s="485"/>
      <c r="CH113" s="494"/>
    </row>
    <row r="114" spans="1:86">
      <c r="A114" s="495"/>
      <c r="B114" s="491"/>
      <c r="C114" s="491"/>
      <c r="D114" s="492"/>
      <c r="AH114" s="485"/>
      <c r="AI114" s="485"/>
      <c r="AJ114" s="485"/>
      <c r="AK114" s="485"/>
      <c r="AL114" s="485"/>
      <c r="AM114" s="485"/>
      <c r="AN114" s="485"/>
      <c r="AO114" s="485"/>
      <c r="AP114" s="485"/>
      <c r="AQ114" s="485"/>
      <c r="AR114" s="485"/>
      <c r="AS114" s="485"/>
      <c r="AT114" s="485"/>
      <c r="AU114" s="485"/>
      <c r="AV114" s="485"/>
      <c r="AW114" s="485"/>
      <c r="AX114" s="485"/>
      <c r="AY114" s="485"/>
      <c r="AZ114" s="485"/>
      <c r="BA114" s="485"/>
      <c r="BB114" s="485"/>
      <c r="BC114" s="485"/>
      <c r="BD114" s="485"/>
      <c r="BE114" s="485"/>
      <c r="BF114" s="485"/>
      <c r="BG114" s="485"/>
      <c r="BH114" s="485"/>
      <c r="BI114" s="485"/>
      <c r="BJ114" s="485"/>
      <c r="BK114" s="485"/>
      <c r="BL114" s="485"/>
      <c r="CH114" s="494"/>
    </row>
    <row r="115" spans="1:86">
      <c r="A115" s="495"/>
      <c r="B115" s="491"/>
      <c r="C115" s="491"/>
      <c r="D115" s="492"/>
      <c r="AH115" s="485"/>
      <c r="AI115" s="485"/>
      <c r="AJ115" s="485"/>
      <c r="AK115" s="485"/>
      <c r="AL115" s="485"/>
      <c r="AM115" s="485"/>
      <c r="AN115" s="485"/>
      <c r="AO115" s="485"/>
      <c r="AP115" s="485"/>
      <c r="AQ115" s="485"/>
      <c r="AR115" s="485"/>
      <c r="AS115" s="485"/>
      <c r="AT115" s="485"/>
      <c r="AU115" s="485"/>
      <c r="AV115" s="485"/>
      <c r="AW115" s="485"/>
      <c r="AX115" s="485"/>
      <c r="AY115" s="485"/>
      <c r="AZ115" s="485"/>
      <c r="BA115" s="485"/>
      <c r="BB115" s="485"/>
      <c r="BC115" s="485"/>
      <c r="BD115" s="485"/>
      <c r="BE115" s="485"/>
      <c r="BF115" s="485"/>
      <c r="BG115" s="485"/>
      <c r="BH115" s="485"/>
      <c r="BI115" s="485"/>
      <c r="BJ115" s="485"/>
      <c r="BK115" s="485"/>
      <c r="BL115" s="485"/>
      <c r="CH115" s="49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3BC9-0DB7-43F9-84B0-151058B4D2DD}">
  <dimension ref="A1"/>
  <sheetViews>
    <sheetView workbookViewId="0">
      <selection activeCell="T7" sqref="T7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4"/>
  <sheetViews>
    <sheetView workbookViewId="0">
      <selection activeCell="A50" sqref="A50"/>
    </sheetView>
  </sheetViews>
  <sheetFormatPr baseColWidth="10" defaultColWidth="9.1640625" defaultRowHeight="11"/>
  <cols>
    <col min="1" max="1" width="3" style="24" customWidth="1"/>
    <col min="2" max="2" width="1.6640625" style="24" customWidth="1"/>
    <col min="3" max="3" width="31.33203125" style="24" customWidth="1"/>
    <col min="4" max="4" width="11" style="24" customWidth="1"/>
    <col min="5" max="5" width="9.5" style="24" customWidth="1"/>
    <col min="6" max="6" width="9.5" style="24" bestFit="1" customWidth="1"/>
    <col min="7" max="7" width="9.6640625" style="24" bestFit="1" customWidth="1"/>
    <col min="8" max="8" width="9.5" style="24" bestFit="1" customWidth="1"/>
    <col min="9" max="9" width="2.5" style="24" customWidth="1"/>
    <col min="10" max="10" width="9.5" style="24" bestFit="1" customWidth="1"/>
    <col min="11" max="16384" width="9.1640625" style="24"/>
  </cols>
  <sheetData>
    <row r="1" spans="1:10">
      <c r="C1" s="37"/>
      <c r="E1" s="507" t="s">
        <v>65</v>
      </c>
      <c r="F1" s="507"/>
      <c r="G1" s="507"/>
      <c r="H1" s="507"/>
      <c r="J1" s="507" t="s">
        <v>66</v>
      </c>
    </row>
    <row r="2" spans="1:10">
      <c r="E2" s="507"/>
      <c r="F2" s="507"/>
      <c r="G2" s="507"/>
      <c r="H2" s="507"/>
      <c r="J2" s="507"/>
    </row>
    <row r="3" spans="1:10">
      <c r="D3" s="386" t="s">
        <v>38</v>
      </c>
      <c r="E3" s="396" t="s">
        <v>67</v>
      </c>
      <c r="F3" s="396" t="s">
        <v>68</v>
      </c>
      <c r="G3" s="396" t="s">
        <v>69</v>
      </c>
      <c r="H3" s="367" t="s">
        <v>70</v>
      </c>
      <c r="I3" s="367"/>
    </row>
    <row r="4" spans="1:10">
      <c r="C4" s="405" t="s">
        <v>71</v>
      </c>
      <c r="D4" s="29" t="s">
        <v>647</v>
      </c>
      <c r="E4" s="416"/>
      <c r="F4" s="396" t="s">
        <v>72</v>
      </c>
      <c r="G4" s="396" t="s">
        <v>72</v>
      </c>
      <c r="H4" s="367" t="s">
        <v>73</v>
      </c>
      <c r="I4" s="367"/>
      <c r="J4" s="24" t="s">
        <v>74</v>
      </c>
    </row>
    <row r="6" spans="1:10">
      <c r="A6" s="385">
        <v>1</v>
      </c>
      <c r="C6" s="6" t="s">
        <v>648</v>
      </c>
      <c r="D6" s="25">
        <v>350106290</v>
      </c>
      <c r="E6" s="25">
        <v>154510424</v>
      </c>
      <c r="F6" s="25">
        <v>186979198</v>
      </c>
      <c r="G6" s="25"/>
      <c r="H6" s="25"/>
      <c r="I6" s="25"/>
      <c r="J6" s="25">
        <v>8616668</v>
      </c>
    </row>
    <row r="7" spans="1:10">
      <c r="A7" s="385">
        <v>2</v>
      </c>
      <c r="C7" s="6" t="s">
        <v>31</v>
      </c>
      <c r="D7" s="25">
        <v>309931681</v>
      </c>
      <c r="E7" s="25"/>
      <c r="F7" s="25"/>
      <c r="G7" s="25"/>
      <c r="H7" s="25">
        <v>303564967</v>
      </c>
      <c r="I7" s="25"/>
      <c r="J7" s="25">
        <v>6366714</v>
      </c>
    </row>
    <row r="8" spans="1:10">
      <c r="A8" s="385">
        <v>3</v>
      </c>
      <c r="C8" s="6" t="s">
        <v>12</v>
      </c>
      <c r="D8" s="25">
        <v>241042704</v>
      </c>
      <c r="E8" s="25"/>
      <c r="F8" s="25"/>
      <c r="G8" s="25"/>
      <c r="H8" s="25">
        <v>238485301</v>
      </c>
      <c r="I8" s="25"/>
      <c r="J8" s="25">
        <v>2557403</v>
      </c>
    </row>
    <row r="9" spans="1:10">
      <c r="A9" s="385">
        <v>4</v>
      </c>
      <c r="C9" s="6" t="s">
        <v>36</v>
      </c>
      <c r="D9" s="25">
        <v>109021175</v>
      </c>
      <c r="E9" s="25"/>
      <c r="F9" s="25"/>
      <c r="G9" s="25"/>
      <c r="H9" s="25">
        <v>105236825</v>
      </c>
      <c r="I9" s="25"/>
      <c r="J9" s="25">
        <v>3784350</v>
      </c>
    </row>
    <row r="10" spans="1:10" ht="15">
      <c r="A10" s="385">
        <v>5</v>
      </c>
      <c r="C10" s="6" t="s">
        <v>34</v>
      </c>
      <c r="D10" s="25">
        <v>105413610</v>
      </c>
      <c r="E10" s="25"/>
      <c r="F10" s="25"/>
      <c r="G10"/>
      <c r="H10" s="25">
        <v>100588779</v>
      </c>
      <c r="I10" s="25"/>
      <c r="J10" s="25">
        <v>4824831</v>
      </c>
    </row>
    <row r="11" spans="1:10">
      <c r="A11" s="385">
        <v>6</v>
      </c>
      <c r="C11" s="6" t="s">
        <v>75</v>
      </c>
      <c r="D11" s="25">
        <v>98693379</v>
      </c>
      <c r="E11" s="25"/>
      <c r="F11" s="25"/>
      <c r="G11" s="25">
        <v>43369106</v>
      </c>
      <c r="H11" s="25"/>
      <c r="I11" s="25"/>
      <c r="J11" s="25">
        <v>55324273</v>
      </c>
    </row>
    <row r="12" spans="1:10">
      <c r="A12" s="385">
        <v>7</v>
      </c>
      <c r="C12" s="6" t="s">
        <v>77</v>
      </c>
      <c r="D12" s="25">
        <v>87063469</v>
      </c>
      <c r="E12" s="25"/>
      <c r="F12" s="25"/>
      <c r="G12" s="25">
        <v>19320707</v>
      </c>
      <c r="H12" s="25"/>
      <c r="I12" s="25"/>
      <c r="J12" s="25">
        <v>67742762</v>
      </c>
    </row>
    <row r="13" spans="1:10">
      <c r="A13" s="385">
        <v>8</v>
      </c>
      <c r="C13" s="6" t="s">
        <v>76</v>
      </c>
      <c r="D13" s="25">
        <v>83662810</v>
      </c>
      <c r="E13" s="25"/>
      <c r="F13" s="25"/>
      <c r="G13" s="25">
        <v>79143602</v>
      </c>
      <c r="H13" s="25"/>
      <c r="I13" s="25"/>
      <c r="J13" s="25">
        <v>4519208</v>
      </c>
    </row>
    <row r="14" spans="1:10">
      <c r="A14" s="385">
        <v>9</v>
      </c>
      <c r="C14" s="6" t="s">
        <v>37</v>
      </c>
      <c r="D14" s="25">
        <v>80786969</v>
      </c>
      <c r="E14" s="25"/>
      <c r="F14" s="25"/>
      <c r="G14" s="25">
        <v>0</v>
      </c>
      <c r="H14" s="25">
        <v>78526342</v>
      </c>
      <c r="I14" s="25"/>
      <c r="J14" s="25">
        <v>2260627</v>
      </c>
    </row>
    <row r="15" spans="1:10">
      <c r="A15" s="385">
        <v>10</v>
      </c>
      <c r="C15" s="6" t="s">
        <v>78</v>
      </c>
      <c r="D15" s="25">
        <v>63226069</v>
      </c>
      <c r="E15" s="25"/>
      <c r="F15" s="25"/>
      <c r="G15" s="25">
        <v>0</v>
      </c>
      <c r="H15" s="161">
        <v>63014931</v>
      </c>
      <c r="I15" s="25"/>
      <c r="J15" s="161">
        <v>211138</v>
      </c>
    </row>
    <row r="16" spans="1:10">
      <c r="A16" s="385">
        <v>11</v>
      </c>
      <c r="C16" s="6" t="s">
        <v>701</v>
      </c>
      <c r="D16" s="25">
        <v>54376040</v>
      </c>
      <c r="E16" s="25"/>
      <c r="F16" s="25">
        <v>54376040</v>
      </c>
      <c r="G16" s="25">
        <v>0</v>
      </c>
      <c r="H16" s="25"/>
      <c r="I16" s="25"/>
      <c r="J16" s="25"/>
    </row>
    <row r="17" spans="1:10">
      <c r="A17" s="385">
        <v>12</v>
      </c>
      <c r="C17" s="6" t="s">
        <v>649</v>
      </c>
      <c r="D17" s="25">
        <v>48689388</v>
      </c>
      <c r="E17" s="25">
        <v>41737017</v>
      </c>
      <c r="F17" s="25"/>
      <c r="G17" s="25">
        <v>5889880</v>
      </c>
      <c r="H17" s="25"/>
      <c r="I17" s="25"/>
      <c r="J17" s="25">
        <v>1062491</v>
      </c>
    </row>
    <row r="18" spans="1:10">
      <c r="A18" s="385">
        <v>13</v>
      </c>
      <c r="C18" s="6" t="s">
        <v>16</v>
      </c>
      <c r="D18" s="25">
        <v>46554592</v>
      </c>
      <c r="E18" s="25"/>
      <c r="F18" s="161">
        <v>32323873</v>
      </c>
      <c r="G18" s="161">
        <v>14230719</v>
      </c>
      <c r="H18" s="25"/>
      <c r="I18" s="25"/>
      <c r="J18" s="25"/>
    </row>
    <row r="19" spans="1:10">
      <c r="A19" s="385">
        <v>14</v>
      </c>
      <c r="C19" s="6" t="s">
        <v>30</v>
      </c>
      <c r="D19" s="25">
        <v>33962231</v>
      </c>
      <c r="E19" s="25"/>
      <c r="F19" s="25"/>
      <c r="G19" s="161">
        <v>29999155</v>
      </c>
      <c r="H19" s="25"/>
      <c r="I19" s="25"/>
      <c r="J19" s="25">
        <v>3963076</v>
      </c>
    </row>
    <row r="20" spans="1:10">
      <c r="A20" s="385">
        <v>15</v>
      </c>
      <c r="C20" s="6" t="s">
        <v>13</v>
      </c>
      <c r="D20" s="25">
        <v>30663757</v>
      </c>
      <c r="E20" s="25"/>
      <c r="F20" s="25"/>
      <c r="G20" s="25">
        <v>4268441</v>
      </c>
      <c r="H20" s="25"/>
      <c r="I20" s="25"/>
      <c r="J20" s="25">
        <v>26395316</v>
      </c>
    </row>
    <row r="21" spans="1:10">
      <c r="A21" s="385">
        <v>16</v>
      </c>
      <c r="C21" s="6" t="s">
        <v>33</v>
      </c>
      <c r="D21" s="25">
        <v>28822160</v>
      </c>
      <c r="E21" s="25"/>
      <c r="F21" s="25"/>
      <c r="G21" s="25"/>
      <c r="H21" s="25">
        <v>28562336</v>
      </c>
      <c r="I21" s="25"/>
      <c r="J21" s="25">
        <v>259824</v>
      </c>
    </row>
    <row r="22" spans="1:10">
      <c r="A22" s="385">
        <v>17</v>
      </c>
      <c r="C22" s="6" t="s">
        <v>32</v>
      </c>
      <c r="D22" s="25">
        <v>26661747</v>
      </c>
      <c r="E22" s="25"/>
      <c r="F22" s="25"/>
      <c r="G22" s="25"/>
      <c r="H22" s="25">
        <v>26214373</v>
      </c>
      <c r="I22" s="25"/>
      <c r="J22" s="25">
        <v>447374</v>
      </c>
    </row>
    <row r="23" spans="1:10">
      <c r="A23" s="385">
        <v>18</v>
      </c>
      <c r="C23" s="6" t="s">
        <v>17</v>
      </c>
      <c r="D23" s="25">
        <v>22620058</v>
      </c>
      <c r="E23" s="25"/>
      <c r="F23" s="25"/>
      <c r="G23" s="25"/>
      <c r="H23" s="25">
        <v>22620058</v>
      </c>
      <c r="I23" s="25"/>
      <c r="J23" s="25"/>
    </row>
    <row r="24" spans="1:10">
      <c r="A24" s="385">
        <v>19</v>
      </c>
      <c r="C24" s="6" t="s">
        <v>79</v>
      </c>
      <c r="D24" s="25">
        <v>21654349</v>
      </c>
      <c r="E24" s="25"/>
      <c r="F24" s="25">
        <v>21654349</v>
      </c>
      <c r="G24" s="25"/>
      <c r="H24" s="25"/>
      <c r="I24" s="25"/>
      <c r="J24" s="25"/>
    </row>
    <row r="25" spans="1:10" ht="15">
      <c r="A25" s="385">
        <v>20</v>
      </c>
      <c r="C25" s="6" t="s">
        <v>6</v>
      </c>
      <c r="D25" s="25">
        <v>16583600</v>
      </c>
      <c r="E25"/>
      <c r="F25" s="25"/>
      <c r="G25" s="25">
        <v>16583600</v>
      </c>
      <c r="H25" s="25"/>
      <c r="I25" s="25"/>
      <c r="J25" s="25"/>
    </row>
    <row r="26" spans="1:10">
      <c r="A26" s="385">
        <v>21</v>
      </c>
      <c r="C26" s="6" t="s">
        <v>551</v>
      </c>
      <c r="D26" s="25">
        <v>16095245</v>
      </c>
      <c r="E26" s="25"/>
      <c r="F26" s="25">
        <v>16095245</v>
      </c>
      <c r="G26" s="25"/>
      <c r="H26" s="25"/>
      <c r="I26" s="25"/>
      <c r="J26" s="25"/>
    </row>
    <row r="27" spans="1:10">
      <c r="A27" s="385">
        <v>22</v>
      </c>
      <c r="C27" s="6" t="s">
        <v>50</v>
      </c>
      <c r="D27" s="25">
        <v>8068872</v>
      </c>
      <c r="E27" s="25">
        <v>8068872</v>
      </c>
      <c r="F27" s="25"/>
      <c r="G27" s="25"/>
      <c r="H27" s="25"/>
      <c r="I27" s="25"/>
      <c r="J27" s="25"/>
    </row>
    <row r="28" spans="1:10">
      <c r="A28" s="385">
        <v>23</v>
      </c>
      <c r="C28" s="6" t="s">
        <v>702</v>
      </c>
      <c r="D28" s="25">
        <v>7643265</v>
      </c>
      <c r="E28" s="25"/>
      <c r="F28" s="25">
        <v>7643265</v>
      </c>
      <c r="G28" s="25"/>
      <c r="H28" s="25"/>
      <c r="I28" s="25"/>
      <c r="J28" s="25"/>
    </row>
    <row r="29" spans="1:10" ht="15">
      <c r="A29" s="385">
        <v>24</v>
      </c>
      <c r="C29" s="6" t="s">
        <v>20</v>
      </c>
      <c r="D29" s="25">
        <v>5618989</v>
      </c>
      <c r="E29"/>
      <c r="F29" s="25"/>
      <c r="G29" s="25"/>
      <c r="H29" s="25">
        <v>5618989</v>
      </c>
      <c r="I29" s="25"/>
      <c r="J29" s="25"/>
    </row>
    <row r="30" spans="1:10">
      <c r="A30" s="385">
        <v>25</v>
      </c>
      <c r="C30" s="6" t="s">
        <v>703</v>
      </c>
      <c r="D30" s="25">
        <v>2973628</v>
      </c>
      <c r="E30" s="25"/>
      <c r="F30" s="25">
        <v>2973628</v>
      </c>
      <c r="G30" s="25"/>
      <c r="H30" s="25"/>
      <c r="I30" s="25"/>
      <c r="J30" s="25"/>
    </row>
    <row r="31" spans="1:10">
      <c r="A31" s="385">
        <v>26</v>
      </c>
      <c r="C31" s="6" t="s">
        <v>52</v>
      </c>
      <c r="D31" s="25">
        <v>2898842</v>
      </c>
      <c r="E31" s="25"/>
      <c r="F31" s="25">
        <v>2898842</v>
      </c>
      <c r="G31" s="25"/>
      <c r="H31" s="25"/>
      <c r="I31" s="25"/>
      <c r="J31" s="25"/>
    </row>
    <row r="32" spans="1:10">
      <c r="A32" s="385">
        <v>27</v>
      </c>
      <c r="C32" s="6" t="s">
        <v>29</v>
      </c>
      <c r="D32" s="25">
        <v>2737105</v>
      </c>
      <c r="E32" s="25"/>
      <c r="F32" s="25"/>
      <c r="G32" s="25">
        <v>439271</v>
      </c>
      <c r="H32" s="25"/>
      <c r="I32" s="25"/>
      <c r="J32" s="25">
        <v>2297834</v>
      </c>
    </row>
    <row r="33" spans="1:10">
      <c r="A33" s="385">
        <v>28</v>
      </c>
      <c r="C33" s="6" t="s">
        <v>704</v>
      </c>
      <c r="D33" s="25">
        <v>1829535</v>
      </c>
      <c r="E33" s="25"/>
      <c r="F33" s="25">
        <v>1829535</v>
      </c>
      <c r="G33" s="25"/>
      <c r="H33" s="25"/>
      <c r="I33" s="25"/>
      <c r="J33" s="25"/>
    </row>
    <row r="34" spans="1:10">
      <c r="A34" s="385">
        <v>29</v>
      </c>
      <c r="C34" s="6" t="s">
        <v>55</v>
      </c>
      <c r="D34" s="25">
        <v>915985</v>
      </c>
      <c r="E34" s="25"/>
      <c r="F34" s="25">
        <v>915985</v>
      </c>
      <c r="G34" s="25"/>
      <c r="H34" s="25"/>
      <c r="I34" s="25"/>
      <c r="J34" s="25"/>
    </row>
    <row r="35" spans="1:10">
      <c r="A35" s="385">
        <v>30</v>
      </c>
      <c r="C35" s="6" t="s">
        <v>705</v>
      </c>
      <c r="D35" s="25">
        <v>583509</v>
      </c>
      <c r="E35" s="25"/>
      <c r="F35" s="25">
        <v>583509</v>
      </c>
      <c r="G35" s="25"/>
      <c r="H35" s="25"/>
      <c r="I35" s="25"/>
      <c r="J35" s="25"/>
    </row>
    <row r="36" spans="1:10">
      <c r="A36" s="385">
        <v>31</v>
      </c>
      <c r="C36" s="6" t="s">
        <v>58</v>
      </c>
      <c r="D36" s="25">
        <v>502700</v>
      </c>
      <c r="E36" s="25"/>
      <c r="F36" s="25">
        <v>502700</v>
      </c>
      <c r="G36" s="25"/>
      <c r="H36" s="25"/>
      <c r="I36" s="25"/>
      <c r="J36" s="25"/>
    </row>
    <row r="37" spans="1:10">
      <c r="A37" s="385">
        <v>32</v>
      </c>
      <c r="C37" s="6" t="s">
        <v>706</v>
      </c>
      <c r="D37" s="25">
        <v>84856</v>
      </c>
      <c r="E37" s="25"/>
      <c r="F37" s="25">
        <v>84856</v>
      </c>
      <c r="G37" s="25"/>
      <c r="H37" s="25"/>
      <c r="I37" s="25"/>
      <c r="J37" s="25"/>
    </row>
    <row r="38" spans="1:10">
      <c r="A38" s="385">
        <v>33</v>
      </c>
      <c r="C38" s="6" t="s">
        <v>707</v>
      </c>
      <c r="D38" s="25">
        <v>28309</v>
      </c>
      <c r="E38" s="25"/>
      <c r="F38" s="25">
        <v>28309</v>
      </c>
      <c r="G38" s="25"/>
      <c r="H38" s="25"/>
      <c r="I38" s="25"/>
      <c r="J38" s="25"/>
    </row>
    <row r="39" spans="1:10" ht="12" thickBot="1">
      <c r="C39" s="393" t="s">
        <v>80</v>
      </c>
      <c r="D39" s="413">
        <v>1909516918</v>
      </c>
      <c r="E39" s="413">
        <v>204316313</v>
      </c>
      <c r="F39" s="413">
        <v>328889334</v>
      </c>
      <c r="G39" s="413">
        <v>213244481</v>
      </c>
      <c r="H39" s="413">
        <v>972432901</v>
      </c>
      <c r="I39" s="413"/>
      <c r="J39" s="413">
        <v>190633889</v>
      </c>
    </row>
    <row r="40" spans="1:10" ht="12" thickTop="1"/>
    <row r="50" spans="1:3">
      <c r="A50" s="409"/>
      <c r="B50" s="409"/>
      <c r="C50" s="409"/>
    </row>
    <row r="51" spans="1:3">
      <c r="A51" s="373" t="s">
        <v>81</v>
      </c>
      <c r="B51" s="371"/>
      <c r="C51" s="371"/>
    </row>
    <row r="52" spans="1:3">
      <c r="A52" s="373" t="s">
        <v>82</v>
      </c>
      <c r="B52" s="371"/>
      <c r="C52" s="371"/>
    </row>
    <row r="53" spans="1:3">
      <c r="A53" s="373" t="s">
        <v>732</v>
      </c>
      <c r="B53" s="371"/>
      <c r="C53" s="371"/>
    </row>
    <row r="54" spans="1:3">
      <c r="A54" s="373" t="s">
        <v>83</v>
      </c>
      <c r="B54" s="371"/>
      <c r="C54" s="371"/>
    </row>
  </sheetData>
  <mergeCells count="2">
    <mergeCell ref="E1:H2"/>
    <mergeCell ref="J1:J2"/>
  </mergeCells>
  <pageMargins left="0.47244094488188981" right="0" top="0.94488188976377963" bottom="0.39370078740157483" header="0.56000000000000005" footer="0.51181102362204722"/>
  <pageSetup paperSize="9" scale="97" firstPageNumber="9" orientation="portrait" useFirstPageNumber="1" r:id="rId1"/>
  <headerFooter alignWithMargins="0">
    <oddHeader>&amp;C&amp;"Times New Roman,Bold"&amp;12 2.3. YFIRLIT YFIR LÍFEYRISSJÓÐAKERFI</oddHeader>
    <oddFooter>&amp;R&amp;10&amp;P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85"/>
  <sheetViews>
    <sheetView workbookViewId="0"/>
  </sheetViews>
  <sheetFormatPr baseColWidth="10" defaultColWidth="9.1640625" defaultRowHeight="11"/>
  <cols>
    <col min="1" max="1" width="27" style="24" customWidth="1"/>
    <col min="2" max="2" width="0.5" style="24" customWidth="1"/>
    <col min="3" max="3" width="10" style="24" customWidth="1"/>
    <col min="4" max="5" width="9.5" style="24" customWidth="1"/>
    <col min="6" max="6" width="10" style="24" customWidth="1"/>
    <col min="7" max="7" width="10.5" style="24" customWidth="1"/>
    <col min="8" max="10" width="9.1640625" style="24"/>
    <col min="11" max="11" width="9.5" style="24" customWidth="1"/>
    <col min="12" max="12" width="9.1640625" style="24"/>
    <col min="13" max="13" width="10.1640625" style="24" customWidth="1"/>
    <col min="14" max="18" width="9.1640625" style="24"/>
    <col min="19" max="19" width="12" style="24" customWidth="1"/>
    <col min="20" max="23" width="9.1640625" style="24"/>
    <col min="24" max="24" width="11.33203125" style="24" customWidth="1"/>
    <col min="25" max="25" width="9.83203125" style="24" customWidth="1"/>
    <col min="26" max="26" width="12.33203125" style="24" customWidth="1"/>
    <col min="27" max="27" width="9.1640625" style="24"/>
    <col min="28" max="28" width="10.33203125" style="24" customWidth="1"/>
    <col min="29" max="30" width="9.1640625" style="24"/>
    <col min="31" max="31" width="9.83203125" style="24" customWidth="1"/>
    <col min="32" max="32" width="9.1640625" style="24"/>
    <col min="33" max="34" width="10.1640625" style="24" customWidth="1"/>
    <col min="35" max="35" width="9.1640625" style="24"/>
    <col min="36" max="36" width="12.5" style="24" customWidth="1"/>
    <col min="37" max="37" width="10" style="24" customWidth="1"/>
    <col min="38" max="38" width="14" style="24" customWidth="1"/>
    <col min="39" max="39" width="0" style="24" hidden="1" customWidth="1"/>
    <col min="40" max="16384" width="9.1640625" style="24"/>
  </cols>
  <sheetData>
    <row r="1" spans="1:39" ht="11.25" customHeight="1">
      <c r="A1" s="26"/>
      <c r="B1" s="26"/>
      <c r="C1" s="518" t="s">
        <v>84</v>
      </c>
      <c r="D1" s="518" t="s">
        <v>85</v>
      </c>
      <c r="E1" s="518" t="s">
        <v>86</v>
      </c>
      <c r="F1" s="509" t="s">
        <v>87</v>
      </c>
      <c r="G1" s="518" t="s">
        <v>88</v>
      </c>
      <c r="H1" s="519" t="s">
        <v>89</v>
      </c>
      <c r="I1" s="509" t="s">
        <v>91</v>
      </c>
      <c r="J1" s="509" t="s">
        <v>90</v>
      </c>
      <c r="K1" s="510" t="s">
        <v>92</v>
      </c>
      <c r="L1" s="509" t="s">
        <v>93</v>
      </c>
      <c r="M1" s="511" t="s">
        <v>654</v>
      </c>
      <c r="N1" s="514" t="s">
        <v>95</v>
      </c>
      <c r="O1" s="512" t="s">
        <v>94</v>
      </c>
      <c r="P1" s="513" t="s">
        <v>96</v>
      </c>
      <c r="Q1" s="509" t="s">
        <v>98</v>
      </c>
      <c r="R1" s="517" t="s">
        <v>97</v>
      </c>
      <c r="S1" s="516" t="s">
        <v>709</v>
      </c>
      <c r="T1" s="509" t="s">
        <v>99</v>
      </c>
      <c r="U1" s="515" t="s">
        <v>100</v>
      </c>
      <c r="V1" s="509" t="s">
        <v>102</v>
      </c>
      <c r="W1" s="508" t="s">
        <v>101</v>
      </c>
      <c r="X1" s="509" t="s">
        <v>14</v>
      </c>
      <c r="Y1" s="528" t="s">
        <v>104</v>
      </c>
      <c r="Z1" s="509" t="s">
        <v>20</v>
      </c>
      <c r="AA1" s="529" t="s">
        <v>107</v>
      </c>
      <c r="AB1" s="527" t="s">
        <v>106</v>
      </c>
      <c r="AC1" s="526" t="s">
        <v>108</v>
      </c>
      <c r="AD1" s="523" t="s">
        <v>109</v>
      </c>
      <c r="AE1" s="524" t="s">
        <v>110</v>
      </c>
      <c r="AF1" s="525" t="s">
        <v>111</v>
      </c>
      <c r="AG1" s="522" t="s">
        <v>112</v>
      </c>
      <c r="AH1" s="520" t="s">
        <v>113</v>
      </c>
      <c r="AI1" s="521" t="s">
        <v>114</v>
      </c>
      <c r="AJ1" s="22" t="s">
        <v>116</v>
      </c>
      <c r="AK1" s="43"/>
      <c r="AL1" s="22"/>
    </row>
    <row r="2" spans="1:39" ht="11.25" customHeight="1">
      <c r="A2" s="26"/>
      <c r="B2" s="26"/>
      <c r="C2" s="518"/>
      <c r="D2" s="518" t="s">
        <v>117</v>
      </c>
      <c r="E2" s="518" t="s">
        <v>118</v>
      </c>
      <c r="F2" s="509"/>
      <c r="G2" s="518" t="s">
        <v>118</v>
      </c>
      <c r="H2" s="519" t="s">
        <v>119</v>
      </c>
      <c r="I2" s="509"/>
      <c r="J2" s="509"/>
      <c r="K2" s="510" t="s">
        <v>119</v>
      </c>
      <c r="L2" s="509"/>
      <c r="M2" s="511" t="s">
        <v>119</v>
      </c>
      <c r="N2" s="514" t="s">
        <v>121</v>
      </c>
      <c r="O2" s="512" t="s">
        <v>120</v>
      </c>
      <c r="P2" s="513" t="s">
        <v>122</v>
      </c>
      <c r="Q2" s="509"/>
      <c r="R2" s="517" t="s">
        <v>123</v>
      </c>
      <c r="S2" s="516"/>
      <c r="T2" s="509"/>
      <c r="U2" s="515" t="s">
        <v>125</v>
      </c>
      <c r="V2" s="509"/>
      <c r="W2" s="508" t="s">
        <v>126</v>
      </c>
      <c r="X2" s="509"/>
      <c r="Y2" s="528" t="s">
        <v>127</v>
      </c>
      <c r="Z2" s="509"/>
      <c r="AA2" s="529" t="s">
        <v>129</v>
      </c>
      <c r="AB2" s="527" t="s">
        <v>128</v>
      </c>
      <c r="AC2" s="526" t="s">
        <v>130</v>
      </c>
      <c r="AD2" s="523" t="s">
        <v>131</v>
      </c>
      <c r="AE2" s="524" t="s">
        <v>132</v>
      </c>
      <c r="AF2" s="525" t="s">
        <v>133</v>
      </c>
      <c r="AG2" s="522" t="s">
        <v>134</v>
      </c>
      <c r="AH2" s="520" t="s">
        <v>135</v>
      </c>
      <c r="AI2" s="521" t="s">
        <v>136</v>
      </c>
      <c r="AJ2" s="22" t="s">
        <v>137</v>
      </c>
      <c r="AK2" s="43"/>
      <c r="AL2" s="22"/>
    </row>
    <row r="3" spans="1:39">
      <c r="A3" s="159" t="s">
        <v>71</v>
      </c>
      <c r="B3" s="159"/>
      <c r="C3" s="518"/>
      <c r="D3" s="518" t="s">
        <v>138</v>
      </c>
      <c r="E3" s="518" t="s">
        <v>139</v>
      </c>
      <c r="F3" s="509"/>
      <c r="G3" s="518" t="s">
        <v>139</v>
      </c>
      <c r="H3" s="519" t="s">
        <v>134</v>
      </c>
      <c r="I3" s="509"/>
      <c r="J3" s="509"/>
      <c r="K3" s="510" t="s">
        <v>140</v>
      </c>
      <c r="L3" s="509"/>
      <c r="M3" s="511" t="s">
        <v>141</v>
      </c>
      <c r="N3" s="514" t="s">
        <v>139</v>
      </c>
      <c r="O3" s="512" t="s">
        <v>142</v>
      </c>
      <c r="P3" s="513" t="s">
        <v>143</v>
      </c>
      <c r="Q3" s="509"/>
      <c r="R3" s="517" t="s">
        <v>144</v>
      </c>
      <c r="S3" s="516"/>
      <c r="T3" s="509"/>
      <c r="U3" s="515" t="s">
        <v>146</v>
      </c>
      <c r="V3" s="509"/>
      <c r="W3" s="508" t="s">
        <v>147</v>
      </c>
      <c r="X3" s="509"/>
      <c r="Y3" s="528" t="s">
        <v>148</v>
      </c>
      <c r="Z3" s="509"/>
      <c r="AA3" s="529" t="s">
        <v>150</v>
      </c>
      <c r="AB3" s="527" t="s">
        <v>149</v>
      </c>
      <c r="AC3" s="526" t="s">
        <v>151</v>
      </c>
      <c r="AD3" s="523" t="s">
        <v>152</v>
      </c>
      <c r="AE3" s="524" t="s">
        <v>153</v>
      </c>
      <c r="AF3" s="525" t="s">
        <v>154</v>
      </c>
      <c r="AG3" s="522" t="s">
        <v>155</v>
      </c>
      <c r="AH3" s="520" t="s">
        <v>156</v>
      </c>
      <c r="AI3" s="521" t="s">
        <v>157</v>
      </c>
      <c r="AJ3" s="22" t="s">
        <v>158</v>
      </c>
      <c r="AK3" s="43"/>
      <c r="AL3" s="22"/>
    </row>
    <row r="4" spans="1:39">
      <c r="A4" s="26"/>
      <c r="B4" s="26"/>
      <c r="C4" s="162" t="s">
        <v>159</v>
      </c>
      <c r="D4" s="162" t="s">
        <v>160</v>
      </c>
      <c r="E4" s="162" t="s">
        <v>161</v>
      </c>
      <c r="F4" s="163" t="s">
        <v>162</v>
      </c>
      <c r="G4" s="162" t="s">
        <v>163</v>
      </c>
      <c r="H4" s="162" t="s">
        <v>164</v>
      </c>
      <c r="I4" s="163" t="s">
        <v>165</v>
      </c>
      <c r="J4" s="163" t="s">
        <v>166</v>
      </c>
      <c r="K4" s="163" t="s">
        <v>167</v>
      </c>
      <c r="L4" s="163" t="s">
        <v>168</v>
      </c>
      <c r="M4" s="163" t="s">
        <v>169</v>
      </c>
      <c r="N4" s="75" t="s">
        <v>170</v>
      </c>
      <c r="O4" s="163" t="s">
        <v>171</v>
      </c>
      <c r="P4" s="163" t="s">
        <v>172</v>
      </c>
      <c r="Q4" s="75" t="s">
        <v>173</v>
      </c>
      <c r="R4" s="75" t="s">
        <v>174</v>
      </c>
      <c r="S4" s="75" t="s">
        <v>175</v>
      </c>
      <c r="T4" s="75" t="s">
        <v>176</v>
      </c>
      <c r="U4" s="75" t="s">
        <v>177</v>
      </c>
      <c r="V4" s="23" t="s">
        <v>178</v>
      </c>
      <c r="W4" s="23" t="s">
        <v>179</v>
      </c>
      <c r="X4" s="23" t="s">
        <v>180</v>
      </c>
      <c r="Y4" s="23" t="s">
        <v>181</v>
      </c>
      <c r="Z4" s="23" t="s">
        <v>182</v>
      </c>
      <c r="AA4" s="23" t="s">
        <v>183</v>
      </c>
      <c r="AB4" s="23" t="s">
        <v>184</v>
      </c>
      <c r="AC4" s="23" t="s">
        <v>185</v>
      </c>
      <c r="AD4" s="23" t="s">
        <v>186</v>
      </c>
      <c r="AE4" s="23" t="s">
        <v>187</v>
      </c>
      <c r="AF4" s="23" t="s">
        <v>188</v>
      </c>
      <c r="AG4" s="23" t="s">
        <v>189</v>
      </c>
      <c r="AH4" s="23" t="s">
        <v>190</v>
      </c>
      <c r="AI4" s="23" t="s">
        <v>191</v>
      </c>
      <c r="AJ4" s="26"/>
      <c r="AK4" s="23"/>
      <c r="AL4" s="26"/>
    </row>
    <row r="5" spans="1:39" ht="15">
      <c r="A5" s="158" t="s">
        <v>192</v>
      </c>
      <c r="B5" s="158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9">
      <c r="A6" s="159" t="s">
        <v>193</v>
      </c>
      <c r="B6" s="159"/>
      <c r="C6" s="25">
        <v>5043178</v>
      </c>
      <c r="D6" s="25">
        <v>5396856</v>
      </c>
      <c r="E6" s="25">
        <v>3645556</v>
      </c>
      <c r="F6" s="25">
        <v>1717253</v>
      </c>
      <c r="G6" s="25">
        <v>1666170</v>
      </c>
      <c r="H6" s="25">
        <v>2821139</v>
      </c>
      <c r="I6" s="25">
        <v>2040979</v>
      </c>
      <c r="J6" s="25">
        <v>1338104</v>
      </c>
      <c r="K6" s="25">
        <v>860002</v>
      </c>
      <c r="L6" s="25">
        <v>1173945</v>
      </c>
      <c r="M6" s="25">
        <v>112496</v>
      </c>
      <c r="N6" s="25">
        <v>1519726</v>
      </c>
      <c r="O6" s="25">
        <v>503366</v>
      </c>
      <c r="P6" s="25">
        <v>958911</v>
      </c>
      <c r="Q6" s="25">
        <v>1388052</v>
      </c>
      <c r="R6" s="25">
        <v>340075</v>
      </c>
      <c r="S6" s="25">
        <v>336546</v>
      </c>
      <c r="T6" s="25">
        <v>150898</v>
      </c>
      <c r="U6" s="25">
        <v>74637</v>
      </c>
      <c r="V6" s="25">
        <v>172590</v>
      </c>
      <c r="W6" s="25">
        <v>16812</v>
      </c>
      <c r="X6" s="25">
        <v>0</v>
      </c>
      <c r="Y6" s="25">
        <v>20085</v>
      </c>
      <c r="Z6" s="25">
        <v>83106</v>
      </c>
      <c r="AA6" s="25">
        <v>21217</v>
      </c>
      <c r="AB6" s="25">
        <v>8898</v>
      </c>
      <c r="AC6" s="25">
        <v>40252</v>
      </c>
      <c r="AD6" s="25">
        <v>22780</v>
      </c>
      <c r="AE6" s="25">
        <v>5760</v>
      </c>
      <c r="AF6" s="25">
        <v>1613</v>
      </c>
      <c r="AG6" s="25">
        <v>1646</v>
      </c>
      <c r="AH6" s="25">
        <v>8094</v>
      </c>
      <c r="AI6" s="25">
        <v>0</v>
      </c>
      <c r="AJ6" s="25">
        <v>31490742</v>
      </c>
      <c r="AK6" s="25"/>
      <c r="AL6" s="25"/>
      <c r="AM6" s="25"/>
    </row>
    <row r="7" spans="1:39">
      <c r="A7" s="159" t="s">
        <v>194</v>
      </c>
      <c r="B7" s="159"/>
      <c r="C7" s="25">
        <v>13101359</v>
      </c>
      <c r="D7" s="25">
        <v>10377584</v>
      </c>
      <c r="E7" s="25">
        <v>7638354</v>
      </c>
      <c r="F7" s="25">
        <v>3504035</v>
      </c>
      <c r="G7" s="25">
        <v>3146719</v>
      </c>
      <c r="H7" s="25">
        <v>4563568</v>
      </c>
      <c r="I7" s="25">
        <v>3779901</v>
      </c>
      <c r="J7" s="25">
        <v>2579999</v>
      </c>
      <c r="K7" s="25">
        <v>1722055</v>
      </c>
      <c r="L7" s="25">
        <v>2444393</v>
      </c>
      <c r="M7" s="25">
        <v>244782</v>
      </c>
      <c r="N7" s="25">
        <v>4310302</v>
      </c>
      <c r="O7" s="25">
        <v>919399</v>
      </c>
      <c r="P7" s="25">
        <v>1831982</v>
      </c>
      <c r="Q7" s="25">
        <v>1669662</v>
      </c>
      <c r="R7" s="25">
        <v>669960</v>
      </c>
      <c r="S7" s="25">
        <v>653834</v>
      </c>
      <c r="T7" s="25">
        <v>363192</v>
      </c>
      <c r="U7" s="25">
        <v>185240</v>
      </c>
      <c r="V7" s="25">
        <v>684455</v>
      </c>
      <c r="W7" s="25">
        <v>60520</v>
      </c>
      <c r="X7" s="25">
        <v>0</v>
      </c>
      <c r="Y7" s="25">
        <v>176870</v>
      </c>
      <c r="Z7" s="25">
        <v>173498</v>
      </c>
      <c r="AA7" s="25">
        <v>42434</v>
      </c>
      <c r="AB7" s="25">
        <v>17757</v>
      </c>
      <c r="AC7" s="25">
        <v>77107</v>
      </c>
      <c r="AD7" s="25">
        <v>63750</v>
      </c>
      <c r="AE7" s="25">
        <v>11808</v>
      </c>
      <c r="AF7" s="25">
        <v>5477</v>
      </c>
      <c r="AG7" s="25">
        <v>3709</v>
      </c>
      <c r="AH7" s="25">
        <v>5347</v>
      </c>
      <c r="AI7" s="25">
        <v>0</v>
      </c>
      <c r="AJ7" s="25">
        <v>65029052</v>
      </c>
      <c r="AK7" s="25"/>
      <c r="AL7" s="25"/>
      <c r="AM7" s="25"/>
    </row>
    <row r="8" spans="1:39">
      <c r="A8" s="159" t="s">
        <v>195</v>
      </c>
      <c r="B8" s="159"/>
      <c r="C8" s="25">
        <v>23450</v>
      </c>
      <c r="D8" s="25">
        <v>-92473</v>
      </c>
      <c r="E8" s="25">
        <v>-57975</v>
      </c>
      <c r="F8" s="25">
        <v>-15767</v>
      </c>
      <c r="G8" s="25">
        <v>-27097</v>
      </c>
      <c r="H8" s="25">
        <v>-678832</v>
      </c>
      <c r="I8" s="25">
        <v>173244</v>
      </c>
      <c r="J8" s="25">
        <v>-20425</v>
      </c>
      <c r="K8" s="25">
        <v>-166673</v>
      </c>
      <c r="L8" s="25">
        <v>-27710</v>
      </c>
      <c r="M8" s="25">
        <v>-4946</v>
      </c>
      <c r="N8" s="25">
        <v>-190926</v>
      </c>
      <c r="O8" s="25">
        <v>0</v>
      </c>
      <c r="P8" s="25">
        <v>-26331</v>
      </c>
      <c r="Q8" s="25">
        <v>290723</v>
      </c>
      <c r="R8" s="25">
        <v>-341</v>
      </c>
      <c r="S8" s="25">
        <v>-1509</v>
      </c>
      <c r="T8" s="25">
        <v>-5029</v>
      </c>
      <c r="U8" s="25">
        <v>0</v>
      </c>
      <c r="V8" s="25">
        <v>0</v>
      </c>
      <c r="W8" s="25">
        <v>0</v>
      </c>
      <c r="X8" s="25">
        <v>-324</v>
      </c>
      <c r="Y8" s="25">
        <v>-233</v>
      </c>
      <c r="Z8" s="25">
        <v>-1234</v>
      </c>
      <c r="AA8" s="25">
        <v>0</v>
      </c>
      <c r="AB8" s="25">
        <v>0</v>
      </c>
      <c r="AC8" s="25">
        <v>-3749</v>
      </c>
      <c r="AD8" s="25">
        <v>0</v>
      </c>
      <c r="AE8" s="25">
        <v>0</v>
      </c>
      <c r="AF8" s="25">
        <v>0</v>
      </c>
      <c r="AG8" s="25">
        <v>0</v>
      </c>
      <c r="AH8" s="25">
        <v>32324</v>
      </c>
      <c r="AI8" s="25">
        <v>0</v>
      </c>
      <c r="AJ8" s="25">
        <v>-801833</v>
      </c>
      <c r="AK8" s="25"/>
      <c r="AL8" s="25"/>
      <c r="AM8" s="25"/>
    </row>
    <row r="9" spans="1:39">
      <c r="A9" s="159" t="s">
        <v>196</v>
      </c>
      <c r="B9" s="159"/>
      <c r="C9" s="25">
        <v>9385153</v>
      </c>
      <c r="D9" s="25">
        <v>263912</v>
      </c>
      <c r="E9" s="25">
        <v>968770</v>
      </c>
      <c r="F9" s="25">
        <v>303441</v>
      </c>
      <c r="G9" s="25">
        <v>102138</v>
      </c>
      <c r="H9" s="25">
        <v>0</v>
      </c>
      <c r="I9" s="25">
        <v>74825</v>
      </c>
      <c r="J9" s="25">
        <v>76487</v>
      </c>
      <c r="K9" s="25">
        <v>0</v>
      </c>
      <c r="L9" s="25">
        <v>259185</v>
      </c>
      <c r="M9" s="25">
        <v>1266725</v>
      </c>
      <c r="N9" s="25">
        <v>37464</v>
      </c>
      <c r="O9" s="25">
        <v>28534</v>
      </c>
      <c r="P9" s="25">
        <v>5029</v>
      </c>
      <c r="Q9" s="25">
        <v>18937</v>
      </c>
      <c r="R9" s="25">
        <v>76177</v>
      </c>
      <c r="S9" s="25">
        <v>62198</v>
      </c>
      <c r="T9" s="25">
        <v>15293</v>
      </c>
      <c r="U9" s="25">
        <v>818826</v>
      </c>
      <c r="V9" s="25">
        <v>6492</v>
      </c>
      <c r="W9" s="25">
        <v>1899</v>
      </c>
      <c r="X9" s="25">
        <v>5076</v>
      </c>
      <c r="Y9" s="25">
        <v>2104</v>
      </c>
      <c r="Z9" s="25">
        <v>16360</v>
      </c>
      <c r="AA9" s="25">
        <v>124961</v>
      </c>
      <c r="AB9" s="25">
        <v>70794</v>
      </c>
      <c r="AC9" s="25">
        <v>1078</v>
      </c>
      <c r="AD9" s="25">
        <v>126344</v>
      </c>
      <c r="AE9" s="25">
        <v>84535</v>
      </c>
      <c r="AF9" s="25">
        <v>53908</v>
      </c>
      <c r="AG9" s="25">
        <v>37929</v>
      </c>
      <c r="AH9" s="25">
        <v>52093</v>
      </c>
      <c r="AI9" s="25">
        <v>247963</v>
      </c>
      <c r="AJ9" s="25">
        <v>14594630</v>
      </c>
      <c r="AK9" s="25"/>
      <c r="AL9" s="25"/>
      <c r="AM9" s="25"/>
    </row>
    <row r="10" spans="1:39">
      <c r="A10" s="436" t="s">
        <v>655</v>
      </c>
      <c r="B10" s="159"/>
      <c r="C10" s="25">
        <v>177646</v>
      </c>
      <c r="D10" s="25">
        <v>263912</v>
      </c>
      <c r="E10" s="25">
        <v>968770</v>
      </c>
      <c r="F10" s="25">
        <v>303441</v>
      </c>
      <c r="G10" s="25">
        <v>102138</v>
      </c>
      <c r="H10" s="25"/>
      <c r="I10" s="25">
        <v>74825</v>
      </c>
      <c r="J10" s="25">
        <v>76487</v>
      </c>
      <c r="K10" s="25"/>
      <c r="L10" s="25">
        <v>259185</v>
      </c>
      <c r="M10" s="25">
        <v>21041</v>
      </c>
      <c r="N10" s="25">
        <v>37464</v>
      </c>
      <c r="O10" s="25">
        <v>28534</v>
      </c>
      <c r="P10" s="25">
        <v>5029</v>
      </c>
      <c r="Q10" s="25">
        <v>18937</v>
      </c>
      <c r="R10" s="25">
        <v>76177</v>
      </c>
      <c r="S10" s="25">
        <v>62198</v>
      </c>
      <c r="T10" s="25">
        <v>15293</v>
      </c>
      <c r="U10" s="25">
        <v>17937</v>
      </c>
      <c r="V10" s="25">
        <v>6492</v>
      </c>
      <c r="W10" s="25">
        <v>1899</v>
      </c>
      <c r="X10" s="25">
        <v>5076</v>
      </c>
      <c r="Y10" s="25">
        <v>2104</v>
      </c>
      <c r="Z10" s="25">
        <v>16360</v>
      </c>
      <c r="AA10" s="25">
        <v>2207</v>
      </c>
      <c r="AB10" s="25">
        <v>1078</v>
      </c>
      <c r="AC10" s="25">
        <v>1078</v>
      </c>
      <c r="AD10" s="25">
        <v>1591</v>
      </c>
      <c r="AE10" s="25">
        <v>2232</v>
      </c>
      <c r="AF10" s="25">
        <v>795</v>
      </c>
      <c r="AG10" s="25">
        <v>411</v>
      </c>
      <c r="AH10" s="25">
        <v>0</v>
      </c>
      <c r="AI10" s="25">
        <v>462</v>
      </c>
      <c r="AJ10" s="25">
        <v>2550799</v>
      </c>
      <c r="AK10" s="25"/>
      <c r="AL10" s="25"/>
      <c r="AM10" s="25"/>
    </row>
    <row r="11" spans="1:39">
      <c r="A11" s="436" t="s">
        <v>197</v>
      </c>
      <c r="B11" s="159"/>
      <c r="C11" s="25">
        <v>9207507</v>
      </c>
      <c r="D11" s="25"/>
      <c r="E11" s="25"/>
      <c r="F11" s="25"/>
      <c r="G11" s="25">
        <v>0</v>
      </c>
      <c r="H11" s="25"/>
      <c r="I11" s="25"/>
      <c r="J11" s="25"/>
      <c r="K11" s="25"/>
      <c r="L11" s="25"/>
      <c r="M11" s="25">
        <v>1245684</v>
      </c>
      <c r="N11" s="25"/>
      <c r="O11" s="25"/>
      <c r="P11" s="25"/>
      <c r="Q11" s="25"/>
      <c r="R11" s="25"/>
      <c r="S11" s="25"/>
      <c r="T11" s="25"/>
      <c r="U11" s="25">
        <v>800889</v>
      </c>
      <c r="V11" s="25"/>
      <c r="W11" s="25"/>
      <c r="X11" s="25"/>
      <c r="Y11" s="25"/>
      <c r="Z11" s="25"/>
      <c r="AA11" s="25">
        <v>122754</v>
      </c>
      <c r="AB11" s="25">
        <v>69716</v>
      </c>
      <c r="AC11" s="25"/>
      <c r="AD11" s="25">
        <v>124753</v>
      </c>
      <c r="AE11" s="25">
        <v>82303</v>
      </c>
      <c r="AF11" s="25">
        <v>53113</v>
      </c>
      <c r="AG11" s="25">
        <v>37518</v>
      </c>
      <c r="AH11" s="25">
        <v>52093</v>
      </c>
      <c r="AI11" s="25">
        <v>247501</v>
      </c>
      <c r="AJ11" s="25">
        <v>12043831</v>
      </c>
      <c r="AK11" s="25"/>
      <c r="AL11" s="25"/>
      <c r="AM11" s="25"/>
    </row>
    <row r="12" spans="1:39">
      <c r="A12" s="160" t="s">
        <v>198</v>
      </c>
      <c r="B12" s="160"/>
      <c r="C12" s="25">
        <v>27553140</v>
      </c>
      <c r="D12" s="25">
        <v>15945879</v>
      </c>
      <c r="E12" s="25">
        <v>12194705</v>
      </c>
      <c r="F12" s="25">
        <v>5508962</v>
      </c>
      <c r="G12" s="25">
        <v>4887930</v>
      </c>
      <c r="H12" s="25">
        <v>6705875</v>
      </c>
      <c r="I12" s="25">
        <v>6068949</v>
      </c>
      <c r="J12" s="25">
        <v>3974165</v>
      </c>
      <c r="K12" s="25">
        <v>2415384</v>
      </c>
      <c r="L12" s="25">
        <v>3849813</v>
      </c>
      <c r="M12" s="25">
        <v>1619057</v>
      </c>
      <c r="N12" s="25">
        <v>5676566</v>
      </c>
      <c r="O12" s="25">
        <v>1451299</v>
      </c>
      <c r="P12" s="25">
        <v>2769591</v>
      </c>
      <c r="Q12" s="25">
        <v>3367374</v>
      </c>
      <c r="R12" s="25">
        <v>1085871</v>
      </c>
      <c r="S12" s="25">
        <v>1051069</v>
      </c>
      <c r="T12" s="25">
        <v>524354</v>
      </c>
      <c r="U12" s="25">
        <v>1078703</v>
      </c>
      <c r="V12" s="25">
        <v>863537</v>
      </c>
      <c r="W12" s="25">
        <v>79231</v>
      </c>
      <c r="X12" s="25">
        <v>4752</v>
      </c>
      <c r="Y12" s="25">
        <v>198826</v>
      </c>
      <c r="Z12" s="25">
        <v>271730</v>
      </c>
      <c r="AA12" s="25">
        <v>188612</v>
      </c>
      <c r="AB12" s="25">
        <v>97449</v>
      </c>
      <c r="AC12" s="25">
        <v>114688</v>
      </c>
      <c r="AD12" s="25">
        <v>212874</v>
      </c>
      <c r="AE12" s="25">
        <v>102103</v>
      </c>
      <c r="AF12" s="25">
        <v>60998</v>
      </c>
      <c r="AG12" s="25">
        <v>43284</v>
      </c>
      <c r="AH12" s="25">
        <v>97858</v>
      </c>
      <c r="AI12" s="25">
        <v>247963</v>
      </c>
      <c r="AJ12" s="25">
        <v>110312591</v>
      </c>
      <c r="AK12" s="25"/>
      <c r="AL12" s="25"/>
      <c r="AM12" s="25"/>
    </row>
    <row r="13" spans="1:39"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</row>
    <row r="14" spans="1:39" ht="15">
      <c r="A14" s="158" t="s">
        <v>199</v>
      </c>
      <c r="B14" s="158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 s="25"/>
      <c r="AL14" s="25"/>
      <c r="AM14" s="25"/>
    </row>
    <row r="15" spans="1:39" ht="11.25" customHeight="1">
      <c r="A15" s="159" t="s">
        <v>200</v>
      </c>
      <c r="B15" s="159"/>
      <c r="C15" s="25">
        <v>21705784</v>
      </c>
      <c r="D15" s="25">
        <v>6494554</v>
      </c>
      <c r="E15" s="25">
        <v>7587516</v>
      </c>
      <c r="F15" s="25">
        <v>3099007</v>
      </c>
      <c r="G15" s="25">
        <v>3232765</v>
      </c>
      <c r="H15" s="25">
        <v>1987649</v>
      </c>
      <c r="I15" s="25">
        <v>1342433</v>
      </c>
      <c r="J15" s="25">
        <v>2337570</v>
      </c>
      <c r="K15" s="25">
        <v>1625410</v>
      </c>
      <c r="L15" s="25">
        <v>1845744</v>
      </c>
      <c r="M15" s="25">
        <v>2377098</v>
      </c>
      <c r="N15" s="25">
        <v>702959</v>
      </c>
      <c r="O15" s="25">
        <v>1655526</v>
      </c>
      <c r="P15" s="25">
        <v>450924</v>
      </c>
      <c r="Q15" s="25">
        <v>375284</v>
      </c>
      <c r="R15" s="25">
        <v>789678</v>
      </c>
      <c r="S15" s="25">
        <v>796207</v>
      </c>
      <c r="T15" s="25">
        <v>1096677</v>
      </c>
      <c r="U15" s="25">
        <v>1738379</v>
      </c>
      <c r="V15" s="25">
        <v>684963</v>
      </c>
      <c r="W15" s="25">
        <v>577506</v>
      </c>
      <c r="X15" s="25">
        <v>494263</v>
      </c>
      <c r="Y15" s="25">
        <v>366971</v>
      </c>
      <c r="Z15" s="25">
        <v>144651</v>
      </c>
      <c r="AA15" s="25">
        <v>223189</v>
      </c>
      <c r="AB15" s="25">
        <v>176010</v>
      </c>
      <c r="AC15" s="25">
        <v>67187</v>
      </c>
      <c r="AD15" s="25">
        <v>276186</v>
      </c>
      <c r="AE15" s="25">
        <v>176871</v>
      </c>
      <c r="AF15" s="25">
        <v>75723</v>
      </c>
      <c r="AG15" s="25">
        <v>74361</v>
      </c>
      <c r="AH15" s="25">
        <v>106595</v>
      </c>
      <c r="AI15" s="25">
        <v>229106</v>
      </c>
      <c r="AJ15" s="25">
        <v>64914746</v>
      </c>
      <c r="AK15" s="25"/>
      <c r="AL15" s="25"/>
      <c r="AM15" s="25"/>
    </row>
    <row r="16" spans="1:39" ht="11.25" customHeight="1">
      <c r="A16" s="436" t="s">
        <v>201</v>
      </c>
      <c r="B16" s="159"/>
      <c r="C16" s="25">
        <v>304376</v>
      </c>
      <c r="D16" s="25">
        <v>336860</v>
      </c>
      <c r="E16" s="25">
        <v>194765</v>
      </c>
      <c r="F16" s="25">
        <v>200661</v>
      </c>
      <c r="G16" s="25">
        <v>319843</v>
      </c>
      <c r="H16" s="25">
        <v>1779246</v>
      </c>
      <c r="I16" s="25">
        <v>1175096</v>
      </c>
      <c r="J16" s="25">
        <v>208528</v>
      </c>
      <c r="K16" s="25">
        <v>20830</v>
      </c>
      <c r="L16" s="25">
        <v>12312</v>
      </c>
      <c r="M16" s="25">
        <v>0</v>
      </c>
      <c r="N16" s="25">
        <v>0</v>
      </c>
      <c r="O16" s="25">
        <v>0</v>
      </c>
      <c r="P16" s="25">
        <v>63715</v>
      </c>
      <c r="Q16" s="25">
        <v>1641404</v>
      </c>
      <c r="R16" s="25">
        <v>8970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6266606</v>
      </c>
      <c r="AK16" s="25"/>
      <c r="AL16" s="25"/>
      <c r="AM16" s="25"/>
    </row>
    <row r="17" spans="1:41" ht="11.25" customHeight="1">
      <c r="A17" s="436" t="s">
        <v>708</v>
      </c>
      <c r="B17" s="159"/>
      <c r="C17" s="25">
        <v>0</v>
      </c>
      <c r="D17" s="25">
        <v>-855</v>
      </c>
      <c r="E17" s="25">
        <v>-14443</v>
      </c>
      <c r="F17" s="25">
        <v>-6536</v>
      </c>
      <c r="G17" s="25">
        <v>-8107</v>
      </c>
      <c r="H17" s="25">
        <v>0</v>
      </c>
      <c r="I17" s="25">
        <v>-122</v>
      </c>
      <c r="J17" s="25">
        <v>-2257</v>
      </c>
      <c r="K17" s="25">
        <v>0</v>
      </c>
      <c r="L17" s="25">
        <v>-6624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-1111</v>
      </c>
      <c r="S17" s="25">
        <v>-2725</v>
      </c>
      <c r="T17" s="25">
        <v>-37391</v>
      </c>
      <c r="U17" s="25">
        <v>0</v>
      </c>
      <c r="V17" s="25">
        <v>0</v>
      </c>
      <c r="W17" s="25">
        <v>0</v>
      </c>
      <c r="X17" s="25">
        <v>-477</v>
      </c>
      <c r="Y17" s="25">
        <v>0</v>
      </c>
      <c r="Z17" s="25">
        <v>-269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-80917</v>
      </c>
      <c r="AK17"/>
      <c r="AL17"/>
      <c r="AM17"/>
      <c r="AN17"/>
      <c r="AO17"/>
    </row>
    <row r="18" spans="1:41" ht="11.25" customHeight="1">
      <c r="A18" s="159" t="s">
        <v>203</v>
      </c>
      <c r="B18" s="159"/>
      <c r="C18" s="25">
        <v>946</v>
      </c>
      <c r="D18" s="25">
        <v>8452</v>
      </c>
      <c r="E18" s="25">
        <v>16732</v>
      </c>
      <c r="F18" s="25">
        <v>4928</v>
      </c>
      <c r="G18" s="25">
        <v>6195</v>
      </c>
      <c r="H18" s="25">
        <v>0</v>
      </c>
      <c r="I18" s="25">
        <v>0</v>
      </c>
      <c r="J18" s="25">
        <v>285</v>
      </c>
      <c r="K18" s="25">
        <v>4989</v>
      </c>
      <c r="L18" s="25">
        <v>6744</v>
      </c>
      <c r="M18" s="25">
        <v>64</v>
      </c>
      <c r="N18" s="25">
        <v>327</v>
      </c>
      <c r="O18" s="25">
        <v>0</v>
      </c>
      <c r="P18" s="25">
        <v>88</v>
      </c>
      <c r="Q18" s="25">
        <v>0</v>
      </c>
      <c r="R18" s="25">
        <v>0</v>
      </c>
      <c r="S18" s="25">
        <v>0</v>
      </c>
      <c r="T18" s="25">
        <v>316</v>
      </c>
      <c r="U18" s="25">
        <v>70</v>
      </c>
      <c r="V18" s="25">
        <v>0</v>
      </c>
      <c r="W18" s="25">
        <v>0</v>
      </c>
      <c r="X18" s="25">
        <v>0</v>
      </c>
      <c r="Y18" s="25">
        <v>0</v>
      </c>
      <c r="Z18" s="25">
        <v>-566</v>
      </c>
      <c r="AA18" s="25">
        <v>0</v>
      </c>
      <c r="AB18" s="25">
        <v>0</v>
      </c>
      <c r="AC18" s="25">
        <v>595</v>
      </c>
      <c r="AD18" s="25">
        <v>302</v>
      </c>
      <c r="AE18" s="25">
        <v>0</v>
      </c>
      <c r="AF18" s="25">
        <v>26</v>
      </c>
      <c r="AG18" s="25">
        <v>0</v>
      </c>
      <c r="AH18" s="25">
        <v>0</v>
      </c>
      <c r="AI18" s="25">
        <v>0</v>
      </c>
      <c r="AJ18" s="25">
        <v>50493</v>
      </c>
      <c r="AK18"/>
      <c r="AL18"/>
      <c r="AM18"/>
      <c r="AN18"/>
      <c r="AO18"/>
    </row>
    <row r="19" spans="1:41" ht="11.25" customHeight="1">
      <c r="A19" s="159" t="s">
        <v>204</v>
      </c>
      <c r="B19" s="159"/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38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1878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1916</v>
      </c>
      <c r="AK19"/>
      <c r="AL19"/>
      <c r="AM19"/>
      <c r="AN19"/>
      <c r="AO19"/>
    </row>
    <row r="20" spans="1:41" ht="15">
      <c r="A20" s="160" t="s">
        <v>205</v>
      </c>
      <c r="B20" s="160"/>
      <c r="C20" s="25">
        <v>22011106</v>
      </c>
      <c r="D20" s="25">
        <v>6839011</v>
      </c>
      <c r="E20" s="25">
        <v>7784570</v>
      </c>
      <c r="F20" s="25">
        <v>3298060</v>
      </c>
      <c r="G20" s="25">
        <v>3550696</v>
      </c>
      <c r="H20" s="25">
        <v>3766895</v>
      </c>
      <c r="I20" s="25">
        <v>2517407</v>
      </c>
      <c r="J20" s="25">
        <v>2544126</v>
      </c>
      <c r="K20" s="25">
        <v>1651229</v>
      </c>
      <c r="L20" s="25">
        <v>1858176</v>
      </c>
      <c r="M20" s="25">
        <v>2377162</v>
      </c>
      <c r="N20" s="25">
        <v>703286</v>
      </c>
      <c r="O20" s="25">
        <v>1655526</v>
      </c>
      <c r="P20" s="25">
        <v>514727</v>
      </c>
      <c r="Q20" s="25">
        <v>2016726</v>
      </c>
      <c r="R20" s="25">
        <v>797537</v>
      </c>
      <c r="S20" s="25">
        <v>793482</v>
      </c>
      <c r="T20" s="25">
        <v>1059602</v>
      </c>
      <c r="U20" s="25">
        <v>1738449</v>
      </c>
      <c r="V20" s="25">
        <v>684963</v>
      </c>
      <c r="W20" s="25">
        <v>577506</v>
      </c>
      <c r="X20" s="25">
        <v>493786</v>
      </c>
      <c r="Y20" s="25">
        <v>366971</v>
      </c>
      <c r="Z20" s="25">
        <v>143816</v>
      </c>
      <c r="AA20" s="25">
        <v>223189</v>
      </c>
      <c r="AB20" s="25">
        <v>176010</v>
      </c>
      <c r="AC20" s="25">
        <v>69660</v>
      </c>
      <c r="AD20" s="25">
        <v>276488</v>
      </c>
      <c r="AE20" s="25">
        <v>176871</v>
      </c>
      <c r="AF20" s="25">
        <v>75749</v>
      </c>
      <c r="AG20" s="25">
        <v>74361</v>
      </c>
      <c r="AH20" s="25">
        <v>106595</v>
      </c>
      <c r="AI20" s="25">
        <v>229106</v>
      </c>
      <c r="AJ20" s="25">
        <v>71152844</v>
      </c>
      <c r="AK20"/>
      <c r="AL20"/>
      <c r="AM20"/>
      <c r="AN20"/>
      <c r="AO20" s="14"/>
    </row>
    <row r="21" spans="1:41" ht="11.25" customHeight="1"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/>
      <c r="AL21"/>
      <c r="AM21"/>
      <c r="AN21"/>
      <c r="AO21" s="14"/>
    </row>
    <row r="22" spans="1:41" ht="15">
      <c r="A22" s="158" t="s">
        <v>206</v>
      </c>
      <c r="B22" s="158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 s="25"/>
      <c r="AK22"/>
      <c r="AL22"/>
      <c r="AM22"/>
      <c r="AN22"/>
      <c r="AO22"/>
    </row>
    <row r="23" spans="1:41" ht="11.25" customHeight="1">
      <c r="A23" s="159" t="s">
        <v>207</v>
      </c>
      <c r="B23" s="159"/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/>
      <c r="AL23"/>
      <c r="AM23"/>
      <c r="AN23"/>
      <c r="AO23"/>
    </row>
    <row r="24" spans="1:41" ht="11.25" customHeight="1">
      <c r="A24" s="159" t="s">
        <v>208</v>
      </c>
      <c r="B24" s="159"/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794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794</v>
      </c>
      <c r="AK24"/>
      <c r="AL24"/>
      <c r="AM24"/>
      <c r="AN24"/>
      <c r="AO24"/>
    </row>
    <row r="25" spans="1:41" ht="11.25" customHeight="1">
      <c r="A25" s="159" t="s">
        <v>209</v>
      </c>
      <c r="B25" s="159"/>
      <c r="C25" s="25">
        <v>2678943</v>
      </c>
      <c r="D25" s="25">
        <v>2509279</v>
      </c>
      <c r="E25" s="25">
        <v>309555</v>
      </c>
      <c r="F25" s="25">
        <v>-216113</v>
      </c>
      <c r="G25" s="25">
        <v>483492</v>
      </c>
      <c r="H25" s="25">
        <v>-350504</v>
      </c>
      <c r="I25" s="25">
        <v>-29931</v>
      </c>
      <c r="J25" s="25">
        <v>296436</v>
      </c>
      <c r="K25" s="25">
        <v>358046</v>
      </c>
      <c r="L25" s="25">
        <v>196413</v>
      </c>
      <c r="M25" s="25">
        <v>-88518</v>
      </c>
      <c r="N25" s="25">
        <v>15611</v>
      </c>
      <c r="O25" s="25">
        <v>1317</v>
      </c>
      <c r="P25" s="25">
        <v>373214</v>
      </c>
      <c r="Q25" s="25">
        <v>2179</v>
      </c>
      <c r="R25" s="25">
        <v>49251</v>
      </c>
      <c r="S25" s="25">
        <v>-29387</v>
      </c>
      <c r="T25" s="25">
        <v>427278</v>
      </c>
      <c r="U25" s="25">
        <v>211512</v>
      </c>
      <c r="V25" s="25">
        <v>-22182</v>
      </c>
      <c r="W25" s="25">
        <v>31596</v>
      </c>
      <c r="X25" s="25">
        <v>4</v>
      </c>
      <c r="Y25" s="25">
        <v>0</v>
      </c>
      <c r="Z25" s="25">
        <v>38600</v>
      </c>
      <c r="AA25" s="25">
        <v>2911</v>
      </c>
      <c r="AB25" s="25">
        <v>567</v>
      </c>
      <c r="AC25" s="25">
        <v>586</v>
      </c>
      <c r="AD25" s="25">
        <v>462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7250617</v>
      </c>
      <c r="AK25"/>
      <c r="AL25"/>
      <c r="AM25"/>
      <c r="AN25"/>
      <c r="AO25"/>
    </row>
    <row r="26" spans="1:41" ht="11.25" customHeight="1">
      <c r="A26" s="159" t="s">
        <v>210</v>
      </c>
      <c r="B26" s="159"/>
      <c r="C26" s="25">
        <v>0</v>
      </c>
      <c r="D26" s="25">
        <v>10336</v>
      </c>
      <c r="E26" s="25">
        <v>4191</v>
      </c>
      <c r="F26" s="25">
        <v>17</v>
      </c>
      <c r="G26" s="25">
        <v>10619</v>
      </c>
      <c r="H26" s="25">
        <v>0</v>
      </c>
      <c r="I26" s="25">
        <v>0</v>
      </c>
      <c r="J26" s="25">
        <v>0</v>
      </c>
      <c r="K26" s="25">
        <v>0</v>
      </c>
      <c r="L26" s="25">
        <v>250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2526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298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28237</v>
      </c>
      <c r="AK26"/>
      <c r="AL26"/>
      <c r="AM26"/>
      <c r="AN26"/>
      <c r="AO26"/>
    </row>
    <row r="27" spans="1:41" ht="11.25" customHeight="1">
      <c r="A27" s="159" t="s">
        <v>211</v>
      </c>
      <c r="B27" s="159"/>
      <c r="C27" s="25">
        <v>16295884</v>
      </c>
      <c r="D27" s="25">
        <v>16900051</v>
      </c>
      <c r="E27" s="25">
        <v>10769871</v>
      </c>
      <c r="F27" s="25">
        <v>7819979</v>
      </c>
      <c r="G27" s="25">
        <v>6037956</v>
      </c>
      <c r="H27" s="25">
        <v>6778360</v>
      </c>
      <c r="I27" s="25">
        <v>6978773</v>
      </c>
      <c r="J27" s="25">
        <v>3608765</v>
      </c>
      <c r="K27" s="25">
        <v>4943541</v>
      </c>
      <c r="L27" s="25">
        <v>3532196</v>
      </c>
      <c r="M27" s="25">
        <v>3299344</v>
      </c>
      <c r="N27" s="25">
        <v>2658794</v>
      </c>
      <c r="O27" s="25">
        <v>3225367</v>
      </c>
      <c r="P27" s="25">
        <v>1496388</v>
      </c>
      <c r="Q27" s="25">
        <v>3256173</v>
      </c>
      <c r="R27" s="25">
        <v>1365057</v>
      </c>
      <c r="S27" s="25">
        <v>1936340</v>
      </c>
      <c r="T27" s="25">
        <v>1588966</v>
      </c>
      <c r="U27" s="25">
        <v>968972</v>
      </c>
      <c r="V27" s="25">
        <v>1158065</v>
      </c>
      <c r="W27" s="25">
        <v>1131111</v>
      </c>
      <c r="X27" s="25">
        <v>578025</v>
      </c>
      <c r="Y27" s="25">
        <v>443450</v>
      </c>
      <c r="Z27" s="25">
        <v>586883</v>
      </c>
      <c r="AA27" s="25">
        <v>168804</v>
      </c>
      <c r="AB27" s="25">
        <v>190351</v>
      </c>
      <c r="AC27" s="25">
        <v>271363</v>
      </c>
      <c r="AD27" s="25">
        <v>79435</v>
      </c>
      <c r="AE27" s="25">
        <v>77857</v>
      </c>
      <c r="AF27" s="25">
        <v>36701</v>
      </c>
      <c r="AG27" s="25">
        <v>41514</v>
      </c>
      <c r="AH27" s="25">
        <v>6604</v>
      </c>
      <c r="AI27" s="25">
        <v>-593</v>
      </c>
      <c r="AJ27" s="25">
        <v>108230347</v>
      </c>
      <c r="AK27"/>
      <c r="AL27"/>
      <c r="AM27"/>
      <c r="AN27"/>
      <c r="AO27"/>
    </row>
    <row r="28" spans="1:41" ht="11.25" customHeight="1">
      <c r="A28" s="159" t="s">
        <v>212</v>
      </c>
      <c r="B28" s="159"/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/>
      <c r="AL28"/>
      <c r="AM28"/>
      <c r="AN28"/>
      <c r="AO28"/>
    </row>
    <row r="29" spans="1:41" ht="11.25" customHeight="1">
      <c r="A29" s="159" t="s">
        <v>213</v>
      </c>
      <c r="B29" s="159"/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/>
      <c r="AL29"/>
      <c r="AM29"/>
      <c r="AN29"/>
      <c r="AO29"/>
    </row>
    <row r="30" spans="1:41" ht="11.25" customHeight="1">
      <c r="A30" s="159" t="s">
        <v>214</v>
      </c>
      <c r="B30" s="159"/>
      <c r="C30" s="25">
        <v>-1560174</v>
      </c>
      <c r="D30" s="25">
        <v>-1295781</v>
      </c>
      <c r="E30" s="25">
        <v>-1329864</v>
      </c>
      <c r="F30" s="25">
        <v>-925467</v>
      </c>
      <c r="G30" s="25">
        <v>-1399540</v>
      </c>
      <c r="H30" s="25">
        <v>-1718575</v>
      </c>
      <c r="I30" s="25">
        <v>90735</v>
      </c>
      <c r="J30" s="25">
        <v>-1436612</v>
      </c>
      <c r="K30" s="25">
        <v>-223825</v>
      </c>
      <c r="L30" s="25">
        <v>-738062</v>
      </c>
      <c r="M30" s="25">
        <v>-479804</v>
      </c>
      <c r="N30" s="25">
        <v>-748694</v>
      </c>
      <c r="O30" s="25">
        <v>-150576</v>
      </c>
      <c r="P30" s="25">
        <v>-1383805</v>
      </c>
      <c r="Q30" s="25">
        <v>32592</v>
      </c>
      <c r="R30" s="25">
        <v>-280339</v>
      </c>
      <c r="S30" s="25">
        <v>-550818</v>
      </c>
      <c r="T30" s="25">
        <v>-459427</v>
      </c>
      <c r="U30" s="25">
        <v>-112055</v>
      </c>
      <c r="V30" s="25">
        <v>26126</v>
      </c>
      <c r="W30" s="25">
        <v>24914</v>
      </c>
      <c r="X30" s="25">
        <v>-43574</v>
      </c>
      <c r="Y30" s="25">
        <v>9381</v>
      </c>
      <c r="Z30" s="25">
        <v>-3332</v>
      </c>
      <c r="AA30" s="25">
        <v>35274</v>
      </c>
      <c r="AB30" s="25">
        <v>-12436</v>
      </c>
      <c r="AC30" s="25">
        <v>-32432</v>
      </c>
      <c r="AD30" s="25">
        <v>-39836</v>
      </c>
      <c r="AE30" s="25">
        <v>311</v>
      </c>
      <c r="AF30" s="25">
        <v>1644</v>
      </c>
      <c r="AG30" s="25">
        <v>-11205</v>
      </c>
      <c r="AH30" s="25">
        <v>0</v>
      </c>
      <c r="AI30" s="25">
        <v>77</v>
      </c>
      <c r="AJ30" s="25">
        <v>-14715179</v>
      </c>
      <c r="AK30"/>
      <c r="AL30"/>
      <c r="AM30"/>
      <c r="AN30"/>
      <c r="AO30"/>
    </row>
    <row r="31" spans="1:41" ht="11.25" customHeight="1">
      <c r="A31" s="159" t="s">
        <v>215</v>
      </c>
      <c r="B31" s="159"/>
      <c r="C31" s="25">
        <v>-826909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-76929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-903838</v>
      </c>
      <c r="AK31"/>
      <c r="AL31"/>
      <c r="AM31"/>
      <c r="AN31"/>
      <c r="AO31"/>
    </row>
    <row r="32" spans="1:41" ht="15">
      <c r="A32" s="160" t="s">
        <v>216</v>
      </c>
      <c r="B32" s="160"/>
      <c r="C32" s="25">
        <v>16587744</v>
      </c>
      <c r="D32" s="25">
        <v>18123885</v>
      </c>
      <c r="E32" s="25">
        <v>9753753</v>
      </c>
      <c r="F32" s="25">
        <v>6678416</v>
      </c>
      <c r="G32" s="25">
        <v>5132527</v>
      </c>
      <c r="H32" s="25">
        <v>4709281</v>
      </c>
      <c r="I32" s="25">
        <v>7039577</v>
      </c>
      <c r="J32" s="25">
        <v>2468589</v>
      </c>
      <c r="K32" s="25">
        <v>5077762</v>
      </c>
      <c r="L32" s="25">
        <v>2990797</v>
      </c>
      <c r="M32" s="25">
        <v>2731022</v>
      </c>
      <c r="N32" s="25">
        <v>1925711</v>
      </c>
      <c r="O32" s="25">
        <v>3076108</v>
      </c>
      <c r="P32" s="25">
        <v>485797</v>
      </c>
      <c r="Q32" s="25">
        <v>3290944</v>
      </c>
      <c r="R32" s="25">
        <v>1134763</v>
      </c>
      <c r="S32" s="25">
        <v>1358661</v>
      </c>
      <c r="T32" s="25">
        <v>1556817</v>
      </c>
      <c r="U32" s="25">
        <v>991500</v>
      </c>
      <c r="V32" s="25">
        <v>1162009</v>
      </c>
      <c r="W32" s="25">
        <v>1187621</v>
      </c>
      <c r="X32" s="25">
        <v>534455</v>
      </c>
      <c r="Y32" s="25">
        <v>452831</v>
      </c>
      <c r="Z32" s="25">
        <v>622449</v>
      </c>
      <c r="AA32" s="25">
        <v>206989</v>
      </c>
      <c r="AB32" s="25">
        <v>178482</v>
      </c>
      <c r="AC32" s="25">
        <v>239517</v>
      </c>
      <c r="AD32" s="25">
        <v>40061</v>
      </c>
      <c r="AE32" s="25">
        <v>78168</v>
      </c>
      <c r="AF32" s="25">
        <v>38345</v>
      </c>
      <c r="AG32" s="25">
        <v>30309</v>
      </c>
      <c r="AH32" s="25">
        <v>6604</v>
      </c>
      <c r="AI32" s="25">
        <v>-516</v>
      </c>
      <c r="AJ32" s="25">
        <v>99890978</v>
      </c>
      <c r="AK32"/>
      <c r="AL32"/>
      <c r="AM32"/>
      <c r="AN32"/>
      <c r="AO32"/>
    </row>
    <row r="33" spans="1:39"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</row>
    <row r="34" spans="1:39" ht="15">
      <c r="A34" s="158" t="s">
        <v>217</v>
      </c>
      <c r="B34" s="158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 s="25"/>
      <c r="AL34" s="25"/>
      <c r="AM34" s="25"/>
    </row>
    <row r="35" spans="1:39" ht="13.5" customHeight="1">
      <c r="A35" s="159" t="s">
        <v>218</v>
      </c>
      <c r="B35" s="159"/>
      <c r="C35" s="25">
        <v>285610</v>
      </c>
      <c r="D35" s="25">
        <v>236793</v>
      </c>
      <c r="E35" s="25">
        <v>162191</v>
      </c>
      <c r="F35" s="25">
        <v>57926</v>
      </c>
      <c r="G35" s="25">
        <v>133299</v>
      </c>
      <c r="H35" s="25">
        <v>149319</v>
      </c>
      <c r="I35" s="25">
        <v>125011</v>
      </c>
      <c r="J35" s="25">
        <v>93920</v>
      </c>
      <c r="K35" s="25">
        <v>84378</v>
      </c>
      <c r="L35" s="25">
        <v>61397</v>
      </c>
      <c r="M35" s="25">
        <v>39630</v>
      </c>
      <c r="N35" s="25">
        <v>24972</v>
      </c>
      <c r="O35" s="25">
        <v>16901</v>
      </c>
      <c r="P35" s="25">
        <v>53912</v>
      </c>
      <c r="Q35" s="25">
        <v>40613</v>
      </c>
      <c r="R35" s="25">
        <v>20394</v>
      </c>
      <c r="S35" s="25">
        <v>21836</v>
      </c>
      <c r="T35" s="25">
        <v>19524</v>
      </c>
      <c r="U35" s="25">
        <v>24257</v>
      </c>
      <c r="V35" s="25">
        <v>7940</v>
      </c>
      <c r="W35" s="25">
        <v>7105</v>
      </c>
      <c r="X35" s="25">
        <v>7925</v>
      </c>
      <c r="Y35" s="25">
        <v>5077</v>
      </c>
      <c r="Z35" s="25">
        <v>11281</v>
      </c>
      <c r="AA35" s="25">
        <v>8486</v>
      </c>
      <c r="AB35" s="25">
        <v>2455</v>
      </c>
      <c r="AC35" s="25">
        <v>4556</v>
      </c>
      <c r="AD35" s="25">
        <v>6231</v>
      </c>
      <c r="AE35" s="25">
        <v>4128</v>
      </c>
      <c r="AF35" s="25">
        <v>2091</v>
      </c>
      <c r="AG35" s="25">
        <v>2891</v>
      </c>
      <c r="AH35" s="25">
        <v>0</v>
      </c>
      <c r="AI35" s="25">
        <v>0</v>
      </c>
      <c r="AJ35" s="25">
        <v>1722049</v>
      </c>
      <c r="AK35" s="25"/>
      <c r="AL35" s="25"/>
      <c r="AM35" s="25"/>
    </row>
    <row r="36" spans="1:39">
      <c r="A36" s="159" t="s">
        <v>219</v>
      </c>
      <c r="B36" s="159"/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1460</v>
      </c>
      <c r="I36" s="25">
        <v>0</v>
      </c>
      <c r="J36" s="25">
        <v>0</v>
      </c>
      <c r="K36" s="25">
        <v>3840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6465</v>
      </c>
      <c r="R36" s="25">
        <v>0</v>
      </c>
      <c r="S36" s="25">
        <v>893</v>
      </c>
      <c r="T36" s="25">
        <v>6842</v>
      </c>
      <c r="U36" s="25">
        <v>0</v>
      </c>
      <c r="V36" s="25">
        <v>1138</v>
      </c>
      <c r="W36" s="25">
        <v>0</v>
      </c>
      <c r="X36" s="25">
        <v>199</v>
      </c>
      <c r="Y36" s="25">
        <v>0</v>
      </c>
      <c r="Z36" s="25">
        <v>0</v>
      </c>
      <c r="AA36" s="25">
        <v>0</v>
      </c>
      <c r="AB36" s="25">
        <v>0</v>
      </c>
      <c r="AC36" s="25">
        <v>49</v>
      </c>
      <c r="AD36" s="25">
        <v>0</v>
      </c>
      <c r="AE36" s="25">
        <v>0</v>
      </c>
      <c r="AF36" s="25">
        <v>0</v>
      </c>
      <c r="AG36" s="25">
        <v>0</v>
      </c>
      <c r="AH36" s="25">
        <v>2048</v>
      </c>
      <c r="AI36" s="25">
        <v>8</v>
      </c>
      <c r="AJ36" s="25">
        <v>22942</v>
      </c>
      <c r="AK36" s="25"/>
      <c r="AL36" s="25"/>
      <c r="AM36" s="25"/>
    </row>
    <row r="37" spans="1:39">
      <c r="A37" s="159" t="s">
        <v>220</v>
      </c>
      <c r="B37" s="159"/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/>
      <c r="AL37" s="25"/>
      <c r="AM37" s="25"/>
    </row>
    <row r="38" spans="1:39">
      <c r="A38" s="159" t="s">
        <v>221</v>
      </c>
      <c r="B38" s="159"/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/>
      <c r="AL38" s="25"/>
      <c r="AM38" s="25"/>
    </row>
    <row r="39" spans="1:39">
      <c r="A39" s="159" t="s">
        <v>222</v>
      </c>
      <c r="B39" s="159"/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135457</v>
      </c>
      <c r="J39" s="25">
        <v>0</v>
      </c>
      <c r="K39" s="25">
        <v>0</v>
      </c>
      <c r="L39" s="25">
        <v>14712</v>
      </c>
      <c r="M39" s="25">
        <v>0</v>
      </c>
      <c r="N39" s="25">
        <v>54108</v>
      </c>
      <c r="O39" s="25">
        <v>0</v>
      </c>
      <c r="P39" s="25">
        <v>46361</v>
      </c>
      <c r="Q39" s="25">
        <v>0</v>
      </c>
      <c r="R39" s="25">
        <v>8023</v>
      </c>
      <c r="S39" s="25">
        <v>0</v>
      </c>
      <c r="T39" s="25">
        <v>17117</v>
      </c>
      <c r="U39" s="25">
        <v>0</v>
      </c>
      <c r="V39" s="25">
        <v>0</v>
      </c>
      <c r="W39" s="25">
        <v>0</v>
      </c>
      <c r="X39" s="25">
        <v>619</v>
      </c>
      <c r="Y39" s="25">
        <v>0</v>
      </c>
      <c r="Z39" s="25">
        <v>2068</v>
      </c>
      <c r="AA39" s="25">
        <v>0</v>
      </c>
      <c r="AB39" s="25">
        <v>2354</v>
      </c>
      <c r="AC39" s="25">
        <v>350</v>
      </c>
      <c r="AD39" s="25">
        <v>0</v>
      </c>
      <c r="AE39" s="25">
        <v>13</v>
      </c>
      <c r="AF39" s="25">
        <v>0</v>
      </c>
      <c r="AG39" s="25">
        <v>0</v>
      </c>
      <c r="AH39" s="25">
        <v>0</v>
      </c>
      <c r="AI39" s="25">
        <v>0</v>
      </c>
      <c r="AJ39" s="25">
        <v>281182</v>
      </c>
      <c r="AK39" s="25"/>
      <c r="AL39" s="25"/>
      <c r="AM39" s="25"/>
    </row>
    <row r="40" spans="1:39">
      <c r="A40" s="160" t="s">
        <v>223</v>
      </c>
      <c r="B40" s="160"/>
      <c r="C40" s="25">
        <v>285610</v>
      </c>
      <c r="D40" s="25">
        <v>236793</v>
      </c>
      <c r="E40" s="25">
        <v>162191</v>
      </c>
      <c r="F40" s="25">
        <v>57926</v>
      </c>
      <c r="G40" s="25">
        <v>133299</v>
      </c>
      <c r="H40" s="25">
        <v>150779</v>
      </c>
      <c r="I40" s="25">
        <v>260468</v>
      </c>
      <c r="J40" s="25">
        <v>93920</v>
      </c>
      <c r="K40" s="25">
        <v>88218</v>
      </c>
      <c r="L40" s="25">
        <v>76109</v>
      </c>
      <c r="M40" s="25">
        <v>39630</v>
      </c>
      <c r="N40" s="25">
        <v>79080</v>
      </c>
      <c r="O40" s="25">
        <v>16901</v>
      </c>
      <c r="P40" s="25">
        <v>100273</v>
      </c>
      <c r="Q40" s="25">
        <v>47078</v>
      </c>
      <c r="R40" s="25">
        <v>28417</v>
      </c>
      <c r="S40" s="25">
        <v>22729</v>
      </c>
      <c r="T40" s="25">
        <v>43483</v>
      </c>
      <c r="U40" s="25">
        <v>24257</v>
      </c>
      <c r="V40" s="25">
        <v>9078</v>
      </c>
      <c r="W40" s="25">
        <v>7105</v>
      </c>
      <c r="X40" s="25">
        <v>8743</v>
      </c>
      <c r="Y40" s="25">
        <v>5077</v>
      </c>
      <c r="Z40" s="25">
        <v>13349</v>
      </c>
      <c r="AA40" s="25">
        <v>8486</v>
      </c>
      <c r="AB40" s="25">
        <v>4809</v>
      </c>
      <c r="AC40" s="25">
        <v>4955</v>
      </c>
      <c r="AD40" s="25">
        <v>6231</v>
      </c>
      <c r="AE40" s="25">
        <v>4141</v>
      </c>
      <c r="AF40" s="25">
        <v>2091</v>
      </c>
      <c r="AG40" s="25">
        <v>2891</v>
      </c>
      <c r="AH40" s="25">
        <v>2048</v>
      </c>
      <c r="AI40" s="25">
        <v>8</v>
      </c>
      <c r="AJ40" s="25">
        <v>2026173</v>
      </c>
      <c r="AK40" s="25"/>
      <c r="AL40" s="25"/>
      <c r="AM40" s="25"/>
    </row>
    <row r="41" spans="1:39"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</row>
    <row r="42" spans="1:39" ht="15">
      <c r="A42" s="158" t="s">
        <v>224</v>
      </c>
      <c r="B42" s="158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 s="25"/>
      <c r="AL42" s="25"/>
      <c r="AM42" s="25"/>
    </row>
    <row r="43" spans="1:39" ht="12.75" customHeight="1">
      <c r="A43" s="159" t="s">
        <v>218</v>
      </c>
      <c r="B43" s="159"/>
      <c r="C43" s="25">
        <v>249300</v>
      </c>
      <c r="D43" s="25">
        <v>265952</v>
      </c>
      <c r="E43" s="25">
        <v>303022</v>
      </c>
      <c r="F43" s="25">
        <v>113330</v>
      </c>
      <c r="G43" s="25">
        <v>130711</v>
      </c>
      <c r="H43" s="25">
        <v>223980</v>
      </c>
      <c r="I43" s="25">
        <v>133932</v>
      </c>
      <c r="J43" s="25">
        <v>110063</v>
      </c>
      <c r="K43" s="25">
        <v>126724</v>
      </c>
      <c r="L43" s="25">
        <v>86757</v>
      </c>
      <c r="M43" s="25">
        <v>51005</v>
      </c>
      <c r="N43" s="25">
        <v>100191</v>
      </c>
      <c r="O43" s="25">
        <v>46123</v>
      </c>
      <c r="P43" s="25">
        <v>73842</v>
      </c>
      <c r="Q43" s="25">
        <v>95719</v>
      </c>
      <c r="R43" s="25">
        <v>33902</v>
      </c>
      <c r="S43" s="25">
        <v>76068</v>
      </c>
      <c r="T43" s="25">
        <v>42362</v>
      </c>
      <c r="U43" s="25">
        <v>23547</v>
      </c>
      <c r="V43" s="25">
        <v>14575</v>
      </c>
      <c r="W43" s="25">
        <v>5289</v>
      </c>
      <c r="X43" s="25">
        <v>3903</v>
      </c>
      <c r="Y43" s="25">
        <v>14252</v>
      </c>
      <c r="Z43" s="25">
        <v>9230</v>
      </c>
      <c r="AA43" s="25">
        <v>19802</v>
      </c>
      <c r="AB43" s="25">
        <v>7364</v>
      </c>
      <c r="AC43" s="25">
        <v>9521</v>
      </c>
      <c r="AD43" s="25">
        <v>9664</v>
      </c>
      <c r="AE43" s="25">
        <v>6192</v>
      </c>
      <c r="AF43" s="25">
        <v>3137</v>
      </c>
      <c r="AG43" s="25">
        <v>2891</v>
      </c>
      <c r="AH43" s="25">
        <v>2141</v>
      </c>
      <c r="AI43" s="25">
        <v>1145</v>
      </c>
      <c r="AJ43" s="25">
        <v>2395636</v>
      </c>
      <c r="AK43" s="25"/>
      <c r="AL43" s="25"/>
      <c r="AM43" s="25"/>
    </row>
    <row r="44" spans="1:39">
      <c r="A44" s="159" t="s">
        <v>225</v>
      </c>
      <c r="B44" s="159"/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7138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1572</v>
      </c>
      <c r="AI44" s="25">
        <v>8141</v>
      </c>
      <c r="AJ44" s="25">
        <v>16851</v>
      </c>
      <c r="AK44" s="25"/>
      <c r="AL44" s="25"/>
      <c r="AM44" s="25"/>
    </row>
    <row r="45" spans="1:39">
      <c r="A45" s="160" t="s">
        <v>226</v>
      </c>
      <c r="B45" s="160"/>
      <c r="C45" s="25">
        <v>249300</v>
      </c>
      <c r="D45" s="25">
        <v>265952</v>
      </c>
      <c r="E45" s="25">
        <v>303022</v>
      </c>
      <c r="F45" s="25">
        <v>113330</v>
      </c>
      <c r="G45" s="25">
        <v>130711</v>
      </c>
      <c r="H45" s="25">
        <v>223980</v>
      </c>
      <c r="I45" s="25">
        <v>133932</v>
      </c>
      <c r="J45" s="25">
        <v>110063</v>
      </c>
      <c r="K45" s="25">
        <v>126724</v>
      </c>
      <c r="L45" s="25">
        <v>86757</v>
      </c>
      <c r="M45" s="25">
        <v>51005</v>
      </c>
      <c r="N45" s="25">
        <v>100191</v>
      </c>
      <c r="O45" s="25">
        <v>46123</v>
      </c>
      <c r="P45" s="25">
        <v>73842</v>
      </c>
      <c r="Q45" s="25">
        <v>95719</v>
      </c>
      <c r="R45" s="25">
        <v>33902</v>
      </c>
      <c r="S45" s="25">
        <v>76068</v>
      </c>
      <c r="T45" s="25">
        <v>49500</v>
      </c>
      <c r="U45" s="25">
        <v>23547</v>
      </c>
      <c r="V45" s="25">
        <v>14575</v>
      </c>
      <c r="W45" s="25">
        <v>5289</v>
      </c>
      <c r="X45" s="25">
        <v>3903</v>
      </c>
      <c r="Y45" s="25">
        <v>14252</v>
      </c>
      <c r="Z45" s="25">
        <v>9230</v>
      </c>
      <c r="AA45" s="25">
        <v>19802</v>
      </c>
      <c r="AB45" s="25">
        <v>7364</v>
      </c>
      <c r="AC45" s="25">
        <v>9521</v>
      </c>
      <c r="AD45" s="25">
        <v>9664</v>
      </c>
      <c r="AE45" s="25">
        <v>6192</v>
      </c>
      <c r="AF45" s="25">
        <v>3137</v>
      </c>
      <c r="AG45" s="25">
        <v>2891</v>
      </c>
      <c r="AH45" s="25">
        <v>3713</v>
      </c>
      <c r="AI45" s="25">
        <v>9286</v>
      </c>
      <c r="AJ45" s="25">
        <v>2412487</v>
      </c>
      <c r="AK45" s="25"/>
      <c r="AL45" s="25"/>
      <c r="AM45" s="25"/>
    </row>
    <row r="46" spans="1:39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</row>
    <row r="47" spans="1:39">
      <c r="A47" s="158" t="s">
        <v>227</v>
      </c>
      <c r="B47" s="158"/>
      <c r="C47" s="25">
        <v>40843</v>
      </c>
      <c r="D47" s="25">
        <v>66931</v>
      </c>
      <c r="E47" s="25">
        <v>37625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8131</v>
      </c>
      <c r="L47" s="25">
        <v>12935</v>
      </c>
      <c r="M47" s="25">
        <v>0</v>
      </c>
      <c r="N47" s="25">
        <v>0</v>
      </c>
      <c r="O47" s="25">
        <v>457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2121</v>
      </c>
      <c r="V47" s="25">
        <v>0</v>
      </c>
      <c r="W47" s="25">
        <v>0</v>
      </c>
      <c r="X47" s="25">
        <v>0</v>
      </c>
      <c r="Y47" s="25">
        <v>0</v>
      </c>
      <c r="Z47" s="25">
        <v>234</v>
      </c>
      <c r="AA47" s="25">
        <v>28288</v>
      </c>
      <c r="AB47" s="25">
        <v>0</v>
      </c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197565</v>
      </c>
      <c r="AK47" s="25"/>
      <c r="AL47" s="25"/>
      <c r="AM47" s="25"/>
    </row>
    <row r="48" spans="1:39">
      <c r="A48" s="161"/>
      <c r="B48" s="161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>
        <v>0</v>
      </c>
      <c r="AK48" s="25"/>
      <c r="AL48" s="25"/>
      <c r="AM48" s="25"/>
    </row>
    <row r="49" spans="1:40" ht="15">
      <c r="A49" s="158" t="s">
        <v>228</v>
      </c>
      <c r="B49" s="158"/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4992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4992</v>
      </c>
      <c r="AK49"/>
      <c r="AL49"/>
      <c r="AM49"/>
    </row>
    <row r="50" spans="1:40" ht="11.25" customHeight="1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/>
      <c r="AL50"/>
      <c r="AM50"/>
    </row>
    <row r="51" spans="1:40" ht="15">
      <c r="A51" s="158" t="s">
        <v>229</v>
      </c>
      <c r="B51" s="158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/>
      <c r="AL51"/>
      <c r="AM51"/>
    </row>
    <row r="52" spans="1:40" ht="15">
      <c r="A52" s="158" t="s">
        <v>230</v>
      </c>
      <c r="B52" s="158"/>
      <c r="C52" s="25">
        <v>21635711</v>
      </c>
      <c r="D52" s="25">
        <v>26794939</v>
      </c>
      <c r="E52" s="25">
        <v>13736300</v>
      </c>
      <c r="F52" s="25">
        <v>8718062</v>
      </c>
      <c r="G52" s="25">
        <v>6205751</v>
      </c>
      <c r="H52" s="25">
        <v>7273502</v>
      </c>
      <c r="I52" s="25">
        <v>10196719</v>
      </c>
      <c r="J52" s="25">
        <v>3694645</v>
      </c>
      <c r="K52" s="25">
        <v>5635106</v>
      </c>
      <c r="L52" s="25">
        <v>4832503</v>
      </c>
      <c r="M52" s="25">
        <v>1882282</v>
      </c>
      <c r="N52" s="25">
        <v>6719720</v>
      </c>
      <c r="O52" s="25">
        <v>2804322</v>
      </c>
      <c r="P52" s="25">
        <v>2566546</v>
      </c>
      <c r="Q52" s="25">
        <v>4498795</v>
      </c>
      <c r="R52" s="25">
        <v>1360778</v>
      </c>
      <c r="S52" s="25">
        <v>1517451</v>
      </c>
      <c r="T52" s="25">
        <v>928586</v>
      </c>
      <c r="U52" s="25">
        <v>286071</v>
      </c>
      <c r="V52" s="25">
        <v>1316930</v>
      </c>
      <c r="W52" s="25">
        <v>676952</v>
      </c>
      <c r="X52" s="25">
        <v>32775</v>
      </c>
      <c r="Y52" s="25">
        <v>265357</v>
      </c>
      <c r="Z52" s="25">
        <v>728018</v>
      </c>
      <c r="AA52" s="25">
        <v>172412</v>
      </c>
      <c r="AB52" s="25">
        <v>87748</v>
      </c>
      <c r="AC52" s="25">
        <v>270069</v>
      </c>
      <c r="AD52" s="25">
        <v>-39448</v>
      </c>
      <c r="AE52" s="25">
        <v>-6933</v>
      </c>
      <c r="AF52" s="25">
        <v>18366</v>
      </c>
      <c r="AG52" s="25">
        <v>-6550</v>
      </c>
      <c r="AH52" s="25">
        <v>-7894</v>
      </c>
      <c r="AI52" s="25">
        <v>9047</v>
      </c>
      <c r="AJ52" s="25">
        <v>134804638</v>
      </c>
      <c r="AK52"/>
      <c r="AL52"/>
      <c r="AM52"/>
    </row>
    <row r="53" spans="1:40" ht="1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/>
      <c r="AL53"/>
      <c r="AM53"/>
    </row>
    <row r="54" spans="1:40" ht="15">
      <c r="A54" s="158" t="s">
        <v>231</v>
      </c>
      <c r="B54" s="158"/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/>
      <c r="AL54"/>
      <c r="AM54"/>
    </row>
    <row r="55" spans="1:40" ht="11.25" customHeight="1">
      <c r="A55" s="159" t="s">
        <v>232</v>
      </c>
      <c r="B55" s="159"/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/>
      <c r="AL55"/>
      <c r="AM55"/>
    </row>
    <row r="56" spans="1:40" ht="11.25" customHeight="1">
      <c r="A56" s="159" t="s">
        <v>233</v>
      </c>
      <c r="B56" s="159"/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/>
      <c r="AL56"/>
      <c r="AM56"/>
    </row>
    <row r="57" spans="1:40" ht="11.25" customHeight="1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/>
      <c r="AL57"/>
      <c r="AM57"/>
    </row>
    <row r="58" spans="1:40" ht="15">
      <c r="A58" s="158" t="s">
        <v>234</v>
      </c>
      <c r="B58" s="158"/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7431574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7431574</v>
      </c>
      <c r="AK58"/>
      <c r="AL58"/>
      <c r="AM58"/>
    </row>
    <row r="59" spans="1:40" ht="11.25" customHeight="1">
      <c r="A59" s="158"/>
      <c r="B59" s="158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/>
      <c r="AL59"/>
      <c r="AM59"/>
    </row>
    <row r="60" spans="1:40" ht="15">
      <c r="A60" s="158" t="s">
        <v>235</v>
      </c>
      <c r="B60" s="158"/>
      <c r="C60" s="25">
        <v>21635711</v>
      </c>
      <c r="D60" s="25">
        <v>26794939</v>
      </c>
      <c r="E60" s="25">
        <v>13736300</v>
      </c>
      <c r="F60" s="25">
        <v>8718062</v>
      </c>
      <c r="G60" s="25">
        <v>6205751</v>
      </c>
      <c r="H60" s="25">
        <v>7273502</v>
      </c>
      <c r="I60" s="25">
        <v>10196719</v>
      </c>
      <c r="J60" s="25">
        <v>3694645</v>
      </c>
      <c r="K60" s="25">
        <v>13066680</v>
      </c>
      <c r="L60" s="25">
        <v>4832503</v>
      </c>
      <c r="M60" s="25">
        <v>1882282</v>
      </c>
      <c r="N60" s="25">
        <v>6719720</v>
      </c>
      <c r="O60" s="25">
        <v>2804322</v>
      </c>
      <c r="P60" s="25">
        <v>2566546</v>
      </c>
      <c r="Q60" s="25">
        <v>4498795</v>
      </c>
      <c r="R60" s="25">
        <v>1360778</v>
      </c>
      <c r="S60" s="25">
        <v>1517451</v>
      </c>
      <c r="T60" s="25">
        <v>928586</v>
      </c>
      <c r="U60" s="25">
        <v>286071</v>
      </c>
      <c r="V60" s="25">
        <v>1316930</v>
      </c>
      <c r="W60" s="25">
        <v>676952</v>
      </c>
      <c r="X60" s="25">
        <v>32775</v>
      </c>
      <c r="Y60" s="25">
        <v>265357</v>
      </c>
      <c r="Z60" s="25">
        <v>728018</v>
      </c>
      <c r="AA60" s="25">
        <v>172412</v>
      </c>
      <c r="AB60" s="25">
        <v>87748</v>
      </c>
      <c r="AC60" s="25">
        <v>270069</v>
      </c>
      <c r="AD60" s="25">
        <v>-39448</v>
      </c>
      <c r="AE60" s="25">
        <v>-6933</v>
      </c>
      <c r="AF60" s="25">
        <v>18366</v>
      </c>
      <c r="AG60" s="25">
        <v>-6550</v>
      </c>
      <c r="AH60" s="25">
        <v>-7894</v>
      </c>
      <c r="AI60" s="25">
        <v>9047</v>
      </c>
      <c r="AJ60" s="25">
        <v>142236212</v>
      </c>
      <c r="AK60" s="16"/>
      <c r="AL60"/>
      <c r="AM60"/>
      <c r="AN60" s="25"/>
    </row>
    <row r="61" spans="1:40" ht="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40">
      <c r="A62" s="158" t="s">
        <v>236</v>
      </c>
      <c r="B62" s="158"/>
      <c r="C62" s="25">
        <v>328470579</v>
      </c>
      <c r="D62" s="25">
        <v>283136742</v>
      </c>
      <c r="E62" s="25">
        <v>227306404</v>
      </c>
      <c r="F62" s="25">
        <v>100303113</v>
      </c>
      <c r="G62" s="25">
        <v>99207859</v>
      </c>
      <c r="H62" s="25">
        <v>91419877</v>
      </c>
      <c r="I62" s="25">
        <v>76866750</v>
      </c>
      <c r="J62" s="25">
        <v>79968165</v>
      </c>
      <c r="K62" s="25">
        <v>67720289</v>
      </c>
      <c r="L62" s="25">
        <v>58393566</v>
      </c>
      <c r="M62" s="25">
        <v>52493758</v>
      </c>
      <c r="N62" s="25">
        <v>41969668</v>
      </c>
      <c r="O62" s="25">
        <v>43750270</v>
      </c>
      <c r="P62" s="25">
        <v>31395685</v>
      </c>
      <c r="Q62" s="25">
        <v>26164962</v>
      </c>
      <c r="R62" s="25">
        <v>27461382</v>
      </c>
      <c r="S62" s="25">
        <v>25144296</v>
      </c>
      <c r="T62" s="25">
        <v>21691472</v>
      </c>
      <c r="U62" s="25">
        <v>21368278</v>
      </c>
      <c r="V62" s="25">
        <v>15266670</v>
      </c>
      <c r="W62" s="25">
        <v>15418293</v>
      </c>
      <c r="X62" s="25">
        <v>8036097</v>
      </c>
      <c r="Y62" s="25">
        <v>7377908</v>
      </c>
      <c r="Z62" s="25">
        <v>4890971</v>
      </c>
      <c r="AA62" s="25">
        <v>2801216</v>
      </c>
      <c r="AB62" s="25">
        <v>2811094</v>
      </c>
      <c r="AC62" s="25">
        <v>2467036</v>
      </c>
      <c r="AD62" s="25">
        <v>1868983</v>
      </c>
      <c r="AE62" s="25">
        <v>922918</v>
      </c>
      <c r="AF62" s="25">
        <v>565143</v>
      </c>
      <c r="AG62" s="25">
        <v>509250</v>
      </c>
      <c r="AH62" s="25">
        <v>92750</v>
      </c>
      <c r="AI62" s="25">
        <v>19262</v>
      </c>
      <c r="AJ62" s="25">
        <v>1767280706</v>
      </c>
      <c r="AK62" s="16"/>
      <c r="AL62" s="16"/>
      <c r="AM62" s="16">
        <v>-10</v>
      </c>
    </row>
    <row r="63" spans="1:40" ht="15">
      <c r="A63" s="158"/>
      <c r="B63" s="158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/>
      <c r="AL63"/>
      <c r="AM63"/>
    </row>
    <row r="64" spans="1:40" ht="15">
      <c r="A64" s="158" t="s">
        <v>656</v>
      </c>
      <c r="B64" s="158"/>
      <c r="C64" s="25">
        <v>350106290</v>
      </c>
      <c r="D64" s="25">
        <v>309931681</v>
      </c>
      <c r="E64" s="25">
        <v>241042704</v>
      </c>
      <c r="F64" s="25">
        <v>109021175</v>
      </c>
      <c r="G64" s="25">
        <v>105413610</v>
      </c>
      <c r="H64" s="25">
        <v>98693379</v>
      </c>
      <c r="I64" s="25">
        <v>87063469</v>
      </c>
      <c r="J64" s="25">
        <v>83662810</v>
      </c>
      <c r="K64" s="25">
        <v>80786969</v>
      </c>
      <c r="L64" s="25">
        <v>63226069</v>
      </c>
      <c r="M64" s="25">
        <v>54376040</v>
      </c>
      <c r="N64" s="25">
        <v>48689388</v>
      </c>
      <c r="O64" s="25">
        <v>46554592</v>
      </c>
      <c r="P64" s="25">
        <v>33962231</v>
      </c>
      <c r="Q64" s="25">
        <v>30663757</v>
      </c>
      <c r="R64" s="25">
        <v>28822160</v>
      </c>
      <c r="S64" s="25">
        <v>26661747</v>
      </c>
      <c r="T64" s="25">
        <v>22620058</v>
      </c>
      <c r="U64" s="25">
        <v>21654349</v>
      </c>
      <c r="V64" s="25">
        <v>16583600</v>
      </c>
      <c r="W64" s="25">
        <v>16095245</v>
      </c>
      <c r="X64" s="25">
        <v>8068872</v>
      </c>
      <c r="Y64" s="25">
        <v>7643265</v>
      </c>
      <c r="Z64" s="25">
        <v>5618989</v>
      </c>
      <c r="AA64" s="25">
        <v>2973628</v>
      </c>
      <c r="AB64" s="25">
        <v>2898842</v>
      </c>
      <c r="AC64" s="25">
        <v>2737105</v>
      </c>
      <c r="AD64" s="25">
        <v>1829535</v>
      </c>
      <c r="AE64" s="25">
        <v>915985</v>
      </c>
      <c r="AF64" s="25">
        <v>583509</v>
      </c>
      <c r="AG64" s="25">
        <v>502700</v>
      </c>
      <c r="AH64" s="25">
        <v>84856</v>
      </c>
      <c r="AI64" s="25">
        <v>28309</v>
      </c>
      <c r="AJ64" s="25">
        <v>1909516918</v>
      </c>
      <c r="AK64"/>
      <c r="AL64"/>
      <c r="AM64"/>
    </row>
    <row r="65" spans="1:39" ht="15">
      <c r="A65" s="16"/>
      <c r="B65" s="16"/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/>
      <c r="AL65"/>
      <c r="AM65"/>
    </row>
    <row r="66" spans="1:39" ht="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 s="14"/>
      <c r="AL66"/>
      <c r="AM66" s="14"/>
    </row>
    <row r="67" spans="1:39" ht="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 s="14"/>
      <c r="AL67" s="14"/>
      <c r="AM67" s="14"/>
    </row>
    <row r="68" spans="1:39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 s="14"/>
      <c r="AL68" s="14"/>
      <c r="AM68"/>
    </row>
    <row r="69" spans="1:39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 s="14"/>
      <c r="AL69" s="14"/>
      <c r="AM69"/>
    </row>
    <row r="70" spans="1:39" ht="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 s="14"/>
      <c r="AL70" s="14"/>
      <c r="AM70"/>
    </row>
    <row r="71" spans="1:39" ht="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 s="157"/>
      <c r="AL71" s="14"/>
      <c r="AM71"/>
    </row>
    <row r="72" spans="1:39" ht="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 s="157"/>
      <c r="AL72" s="14"/>
      <c r="AM72"/>
    </row>
    <row r="73" spans="1:39" ht="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 s="14"/>
      <c r="AL73"/>
      <c r="AM73"/>
    </row>
    <row r="74" spans="1:39" ht="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 s="16"/>
      <c r="AL74" s="16"/>
      <c r="AM74"/>
    </row>
    <row r="75" spans="1:39" ht="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 s="14"/>
      <c r="AM75"/>
    </row>
    <row r="76" spans="1:39" ht="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 s="16"/>
      <c r="AM76"/>
    </row>
    <row r="77" spans="1:39" ht="15">
      <c r="AK77"/>
      <c r="AL77"/>
      <c r="AM77"/>
    </row>
    <row r="78" spans="1:39" ht="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 s="16"/>
      <c r="AM78" s="14"/>
    </row>
    <row r="79" spans="1:39" ht="15">
      <c r="AK79"/>
      <c r="AL79" s="42"/>
      <c r="AM79" s="42"/>
    </row>
    <row r="80" spans="1:39" ht="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 s="16"/>
      <c r="AM80" s="14"/>
    </row>
    <row r="81" spans="37:39" ht="15">
      <c r="AK81"/>
      <c r="AL81" s="16"/>
      <c r="AM81" s="150"/>
    </row>
    <row r="82" spans="37:39" ht="15">
      <c r="AK82"/>
      <c r="AL82" s="54"/>
      <c r="AM82" s="150"/>
    </row>
    <row r="83" spans="37:39" ht="15">
      <c r="AK83"/>
      <c r="AL83" s="149"/>
      <c r="AM83" s="156"/>
    </row>
    <row r="84" spans="37:39">
      <c r="AL84" s="16"/>
    </row>
    <row r="85" spans="37:39">
      <c r="AL85" s="16"/>
    </row>
  </sheetData>
  <mergeCells count="33">
    <mergeCell ref="AH1:AH3"/>
    <mergeCell ref="AI1:AI3"/>
    <mergeCell ref="X1:X3"/>
    <mergeCell ref="AG1:AG3"/>
    <mergeCell ref="AD1:AD3"/>
    <mergeCell ref="AE1:AE3"/>
    <mergeCell ref="AF1:AF3"/>
    <mergeCell ref="AC1:AC3"/>
    <mergeCell ref="AB1:AB3"/>
    <mergeCell ref="Y1:Y3"/>
    <mergeCell ref="Z1:Z3"/>
    <mergeCell ref="AA1:AA3"/>
    <mergeCell ref="C1:C3"/>
    <mergeCell ref="D1:D3"/>
    <mergeCell ref="E1:E3"/>
    <mergeCell ref="H1:H3"/>
    <mergeCell ref="V1:V3"/>
    <mergeCell ref="J1:J3"/>
    <mergeCell ref="I1:I3"/>
    <mergeCell ref="F1:F3"/>
    <mergeCell ref="G1:G3"/>
    <mergeCell ref="W1:W3"/>
    <mergeCell ref="L1:L3"/>
    <mergeCell ref="K1:K3"/>
    <mergeCell ref="M1:M3"/>
    <mergeCell ref="O1:O3"/>
    <mergeCell ref="P1:P3"/>
    <mergeCell ref="N1:N3"/>
    <mergeCell ref="U1:U3"/>
    <mergeCell ref="Q1:Q3"/>
    <mergeCell ref="S1:S3"/>
    <mergeCell ref="R1:R3"/>
    <mergeCell ref="T1:T3"/>
  </mergeCells>
  <pageMargins left="0.55118110236220474" right="0.70866141732283472" top="1.46" bottom="0.74803149606299213" header="0.88" footer="0.31496062992125984"/>
  <pageSetup paperSize="9" scale="86" firstPageNumber="11" orientation="portrait" useFirstPageNumber="1" r:id="rId1"/>
  <headerFooter alignWithMargins="0">
    <oddHeader>&amp;C&amp;"Times New Roman,Bold"&amp;12 3.1. YFIRLIT UM BREYTINGU Á HREINNI EIGN TIL GREIÐSLU LÍFEYRIS ÁRIÐ 2010</oddHeader>
    <oddFooter>&amp;R&amp;"Times New Roman,Regular"&amp;10&amp;P</oddFooter>
  </headerFooter>
  <colBreaks count="6" manualBreakCount="6">
    <brk id="8" max="63" man="1"/>
    <brk id="13" max="63" man="1"/>
    <brk id="19" max="63" man="1"/>
    <brk id="25" max="63" man="1"/>
    <brk id="31" max="63" man="1"/>
    <brk id="36" max="6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8"/>
  <sheetViews>
    <sheetView workbookViewId="0">
      <selection activeCell="E11" sqref="E11"/>
    </sheetView>
  </sheetViews>
  <sheetFormatPr baseColWidth="10" defaultColWidth="9.1640625" defaultRowHeight="11"/>
  <cols>
    <col min="1" max="1" width="29.5" style="24" customWidth="1"/>
    <col min="2" max="2" width="1" style="24" customWidth="1"/>
    <col min="3" max="3" width="10.83203125" style="24" customWidth="1"/>
    <col min="4" max="4" width="10.33203125" style="24" customWidth="1"/>
    <col min="5" max="5" width="10.83203125" style="24" customWidth="1"/>
    <col min="6" max="6" width="10.1640625" style="24" customWidth="1"/>
    <col min="7" max="7" width="9.83203125" style="24" customWidth="1"/>
    <col min="8" max="12" width="9.6640625" style="24" bestFit="1" customWidth="1"/>
    <col min="13" max="13" width="11.33203125" style="24" customWidth="1"/>
    <col min="14" max="14" width="9.5" style="24" bestFit="1" customWidth="1"/>
    <col min="15" max="15" width="11.6640625" style="24" customWidth="1"/>
    <col min="16" max="16" width="10.6640625" style="24" customWidth="1"/>
    <col min="17" max="17" width="9.5" style="24" bestFit="1" customWidth="1"/>
    <col min="18" max="18" width="9.6640625" style="24" bestFit="1" customWidth="1"/>
    <col min="19" max="19" width="11.5" style="24" customWidth="1"/>
    <col min="20" max="23" width="9.1640625" style="24"/>
    <col min="24" max="24" width="11.1640625" style="24" customWidth="1"/>
    <col min="25" max="25" width="10.1640625" style="24" customWidth="1"/>
    <col min="26" max="26" width="11.5" style="24" customWidth="1"/>
    <col min="27" max="29" width="10.1640625" style="24" customWidth="1"/>
    <col min="30" max="31" width="11.5" style="24" customWidth="1"/>
    <col min="32" max="32" width="10" style="24" customWidth="1"/>
    <col min="33" max="33" width="10.1640625" style="24" customWidth="1"/>
    <col min="34" max="34" width="12.5" style="24" customWidth="1"/>
    <col min="35" max="35" width="9.1640625" style="24"/>
    <col min="36" max="36" width="11.33203125" style="24" customWidth="1"/>
    <col min="37" max="37" width="10.83203125" style="24" hidden="1" customWidth="1"/>
    <col min="38" max="16384" width="9.1640625" style="24"/>
  </cols>
  <sheetData>
    <row r="1" spans="1:37" ht="41.25" customHeight="1">
      <c r="A1" s="363"/>
      <c r="B1" s="363"/>
      <c r="C1" s="542" t="s">
        <v>84</v>
      </c>
      <c r="D1" s="542" t="s">
        <v>85</v>
      </c>
      <c r="E1" s="542" t="s">
        <v>86</v>
      </c>
      <c r="F1" s="536" t="s">
        <v>87</v>
      </c>
      <c r="G1" s="542" t="s">
        <v>88</v>
      </c>
      <c r="H1" s="543" t="s">
        <v>89</v>
      </c>
      <c r="I1" s="536" t="s">
        <v>91</v>
      </c>
      <c r="J1" s="536" t="s">
        <v>90</v>
      </c>
      <c r="K1" s="548" t="s">
        <v>92</v>
      </c>
      <c r="L1" s="536" t="s">
        <v>93</v>
      </c>
      <c r="M1" s="549" t="s">
        <v>654</v>
      </c>
      <c r="N1" s="541" t="s">
        <v>95</v>
      </c>
      <c r="O1" s="550" t="s">
        <v>16</v>
      </c>
      <c r="P1" s="551" t="s">
        <v>96</v>
      </c>
      <c r="Q1" s="536" t="s">
        <v>98</v>
      </c>
      <c r="R1" s="547" t="s">
        <v>97</v>
      </c>
      <c r="S1" s="546" t="s">
        <v>709</v>
      </c>
      <c r="T1" s="536" t="s">
        <v>99</v>
      </c>
      <c r="U1" s="545" t="s">
        <v>100</v>
      </c>
      <c r="V1" s="536" t="s">
        <v>102</v>
      </c>
      <c r="W1" s="544" t="s">
        <v>101</v>
      </c>
      <c r="X1" s="536" t="s">
        <v>14</v>
      </c>
      <c r="Y1" s="530" t="s">
        <v>104</v>
      </c>
      <c r="Z1" s="536" t="s">
        <v>20</v>
      </c>
      <c r="AA1" s="538" t="s">
        <v>107</v>
      </c>
      <c r="AB1" s="540" t="s">
        <v>106</v>
      </c>
      <c r="AC1" s="537" t="s">
        <v>108</v>
      </c>
      <c r="AD1" s="539" t="s">
        <v>109</v>
      </c>
      <c r="AE1" s="535" t="s">
        <v>110</v>
      </c>
      <c r="AF1" s="532" t="s">
        <v>111</v>
      </c>
      <c r="AG1" s="533" t="s">
        <v>112</v>
      </c>
      <c r="AH1" s="534" t="s">
        <v>695</v>
      </c>
      <c r="AI1" s="531" t="s">
        <v>114</v>
      </c>
      <c r="AJ1" s="415" t="s">
        <v>116</v>
      </c>
    </row>
    <row r="2" spans="1:37" ht="11.25" customHeight="1">
      <c r="A2" s="368" t="s">
        <v>71</v>
      </c>
      <c r="B2" s="368"/>
      <c r="C2" s="542"/>
      <c r="D2" s="542" t="s">
        <v>117</v>
      </c>
      <c r="E2" s="542" t="s">
        <v>118</v>
      </c>
      <c r="F2" s="536"/>
      <c r="G2" s="542" t="s">
        <v>118</v>
      </c>
      <c r="H2" s="543" t="s">
        <v>119</v>
      </c>
      <c r="I2" s="536"/>
      <c r="J2" s="536"/>
      <c r="K2" s="548" t="s">
        <v>119</v>
      </c>
      <c r="L2" s="536"/>
      <c r="M2" s="549" t="s">
        <v>119</v>
      </c>
      <c r="N2" s="541" t="s">
        <v>121</v>
      </c>
      <c r="O2" s="550" t="s">
        <v>120</v>
      </c>
      <c r="P2" s="551" t="s">
        <v>122</v>
      </c>
      <c r="Q2" s="536"/>
      <c r="R2" s="547" t="s">
        <v>123</v>
      </c>
      <c r="S2" s="546" t="s">
        <v>124</v>
      </c>
      <c r="T2" s="536"/>
      <c r="U2" s="545" t="s">
        <v>125</v>
      </c>
      <c r="V2" s="536"/>
      <c r="W2" s="544" t="s">
        <v>126</v>
      </c>
      <c r="X2" s="536"/>
      <c r="Y2" s="530" t="s">
        <v>127</v>
      </c>
      <c r="Z2" s="536"/>
      <c r="AA2" s="538" t="s">
        <v>129</v>
      </c>
      <c r="AB2" s="540" t="s">
        <v>128</v>
      </c>
      <c r="AC2" s="537" t="s">
        <v>130</v>
      </c>
      <c r="AD2" s="539" t="s">
        <v>131</v>
      </c>
      <c r="AE2" s="535" t="s">
        <v>132</v>
      </c>
      <c r="AF2" s="532" t="s">
        <v>133</v>
      </c>
      <c r="AG2" s="533" t="s">
        <v>134</v>
      </c>
      <c r="AH2" s="534" t="s">
        <v>135</v>
      </c>
      <c r="AI2" s="531" t="s">
        <v>136</v>
      </c>
      <c r="AJ2" s="415" t="s">
        <v>137</v>
      </c>
    </row>
    <row r="3" spans="1:37">
      <c r="A3" s="363"/>
      <c r="B3" s="363"/>
      <c r="C3" s="542"/>
      <c r="D3" s="542" t="s">
        <v>138</v>
      </c>
      <c r="E3" s="542" t="s">
        <v>139</v>
      </c>
      <c r="F3" s="536"/>
      <c r="G3" s="542" t="s">
        <v>139</v>
      </c>
      <c r="H3" s="543" t="s">
        <v>134</v>
      </c>
      <c r="I3" s="536"/>
      <c r="J3" s="536"/>
      <c r="K3" s="548" t="s">
        <v>140</v>
      </c>
      <c r="L3" s="536"/>
      <c r="M3" s="549" t="s">
        <v>141</v>
      </c>
      <c r="N3" s="541" t="s">
        <v>139</v>
      </c>
      <c r="O3" s="550" t="s">
        <v>142</v>
      </c>
      <c r="P3" s="551" t="s">
        <v>143</v>
      </c>
      <c r="Q3" s="536"/>
      <c r="R3" s="547" t="s">
        <v>144</v>
      </c>
      <c r="S3" s="546" t="s">
        <v>145</v>
      </c>
      <c r="T3" s="536"/>
      <c r="U3" s="545" t="s">
        <v>146</v>
      </c>
      <c r="V3" s="536"/>
      <c r="W3" s="544" t="s">
        <v>147</v>
      </c>
      <c r="X3" s="536"/>
      <c r="Y3" s="530" t="s">
        <v>148</v>
      </c>
      <c r="Z3" s="536"/>
      <c r="AA3" s="538" t="s">
        <v>150</v>
      </c>
      <c r="AB3" s="540" t="s">
        <v>149</v>
      </c>
      <c r="AC3" s="537" t="s">
        <v>151</v>
      </c>
      <c r="AD3" s="539" t="s">
        <v>152</v>
      </c>
      <c r="AE3" s="535" t="s">
        <v>153</v>
      </c>
      <c r="AF3" s="532" t="s">
        <v>154</v>
      </c>
      <c r="AG3" s="533" t="s">
        <v>155</v>
      </c>
      <c r="AH3" s="534" t="s">
        <v>156</v>
      </c>
      <c r="AI3" s="531" t="s">
        <v>157</v>
      </c>
      <c r="AJ3" s="415" t="s">
        <v>158</v>
      </c>
    </row>
    <row r="4" spans="1:37" ht="15">
      <c r="A4" s="363"/>
      <c r="B4" s="363"/>
      <c r="C4" s="418" t="s">
        <v>159</v>
      </c>
      <c r="D4" s="418" t="s">
        <v>160</v>
      </c>
      <c r="E4" s="418" t="s">
        <v>161</v>
      </c>
      <c r="F4" s="374" t="s">
        <v>162</v>
      </c>
      <c r="G4" s="418" t="s">
        <v>163</v>
      </c>
      <c r="H4" s="418" t="s">
        <v>164</v>
      </c>
      <c r="I4" s="374" t="s">
        <v>165</v>
      </c>
      <c r="J4" s="374" t="s">
        <v>166</v>
      </c>
      <c r="K4" s="374" t="s">
        <v>167</v>
      </c>
      <c r="L4" s="374" t="s">
        <v>168</v>
      </c>
      <c r="M4" s="374" t="s">
        <v>169</v>
      </c>
      <c r="N4" s="334" t="s">
        <v>170</v>
      </c>
      <c r="O4" s="374" t="s">
        <v>171</v>
      </c>
      <c r="P4" s="374" t="s">
        <v>172</v>
      </c>
      <c r="Q4" s="334" t="s">
        <v>173</v>
      </c>
      <c r="R4" s="334" t="s">
        <v>174</v>
      </c>
      <c r="S4" s="334" t="s">
        <v>175</v>
      </c>
      <c r="T4" s="334" t="s">
        <v>176</v>
      </c>
      <c r="U4" s="334" t="s">
        <v>177</v>
      </c>
      <c r="V4" s="335" t="s">
        <v>178</v>
      </c>
      <c r="W4" s="335" t="s">
        <v>179</v>
      </c>
      <c r="X4" s="335" t="s">
        <v>180</v>
      </c>
      <c r="Y4" s="335" t="s">
        <v>181</v>
      </c>
      <c r="Z4" s="335" t="s">
        <v>182</v>
      </c>
      <c r="AA4" s="335" t="s">
        <v>183</v>
      </c>
      <c r="AB4" s="335" t="s">
        <v>184</v>
      </c>
      <c r="AC4" s="335" t="s">
        <v>185</v>
      </c>
      <c r="AD4" s="335" t="s">
        <v>186</v>
      </c>
      <c r="AE4" s="335" t="s">
        <v>187</v>
      </c>
      <c r="AF4" s="335" t="s">
        <v>188</v>
      </c>
      <c r="AG4" s="335" t="s">
        <v>189</v>
      </c>
      <c r="AH4" s="335" t="s">
        <v>190</v>
      </c>
      <c r="AI4" s="335" t="s">
        <v>191</v>
      </c>
      <c r="AJ4"/>
    </row>
    <row r="5" spans="1:37" ht="15">
      <c r="A5" s="363"/>
      <c r="B5" s="363"/>
      <c r="C5" s="418"/>
      <c r="D5" s="418"/>
      <c r="E5" s="418"/>
      <c r="F5" s="374"/>
      <c r="G5" s="418"/>
      <c r="H5" s="418"/>
      <c r="I5" s="374"/>
      <c r="J5" s="374"/>
      <c r="K5" s="374"/>
      <c r="L5" s="374"/>
      <c r="M5" s="374"/>
      <c r="N5" s="334"/>
      <c r="O5" s="374"/>
      <c r="P5" s="374"/>
      <c r="Q5" s="334"/>
      <c r="R5" s="334"/>
      <c r="S5" s="334"/>
      <c r="T5" s="334"/>
      <c r="U5" s="334"/>
      <c r="V5" s="335"/>
      <c r="W5" s="335"/>
      <c r="X5" s="335"/>
      <c r="Y5" s="335"/>
      <c r="Z5" s="335"/>
      <c r="AA5" s="335"/>
      <c r="AB5" s="335"/>
      <c r="AC5" s="335"/>
      <c r="AD5" s="335"/>
      <c r="AE5" s="335"/>
      <c r="AF5" s="335"/>
      <c r="AG5" s="335"/>
      <c r="AH5" s="335"/>
      <c r="AI5" s="335"/>
      <c r="AJ5"/>
    </row>
    <row r="6" spans="1:37" ht="15">
      <c r="A6" s="389" t="s">
        <v>237</v>
      </c>
      <c r="B6" s="389"/>
      <c r="C6" s="417"/>
      <c r="D6" s="417"/>
      <c r="E6" s="417"/>
      <c r="F6" s="417"/>
      <c r="G6" s="417"/>
      <c r="H6" s="417"/>
      <c r="I6" s="417"/>
      <c r="J6" s="417"/>
      <c r="K6" s="417"/>
      <c r="L6" s="417"/>
      <c r="M6" s="417"/>
      <c r="N6" s="417"/>
      <c r="O6" s="417"/>
      <c r="P6" s="417"/>
      <c r="Q6" s="417"/>
      <c r="R6" s="417"/>
      <c r="S6" s="417"/>
      <c r="T6" s="417"/>
      <c r="U6" s="417"/>
      <c r="V6" s="417"/>
      <c r="W6" s="417"/>
      <c r="X6" s="417"/>
      <c r="Y6" s="417"/>
      <c r="Z6" s="417"/>
      <c r="AA6" s="417"/>
      <c r="AB6" s="417"/>
      <c r="AC6" s="417"/>
      <c r="AD6" s="417"/>
      <c r="AE6" s="417"/>
      <c r="AF6" s="417"/>
      <c r="AG6" s="417"/>
      <c r="AH6" s="417"/>
      <c r="AI6" s="417"/>
      <c r="AJ6"/>
    </row>
    <row r="7" spans="1:37">
      <c r="A7" s="370" t="s">
        <v>238</v>
      </c>
      <c r="B7" s="370"/>
      <c r="C7" s="397">
        <v>0</v>
      </c>
      <c r="D7" s="397">
        <v>0</v>
      </c>
      <c r="E7" s="397">
        <v>0</v>
      </c>
      <c r="F7" s="397">
        <v>0</v>
      </c>
      <c r="G7" s="397">
        <v>0</v>
      </c>
      <c r="H7" s="397">
        <v>0</v>
      </c>
      <c r="I7" s="397">
        <v>0</v>
      </c>
      <c r="J7" s="397">
        <v>0</v>
      </c>
      <c r="K7" s="397">
        <v>0</v>
      </c>
      <c r="L7" s="397">
        <v>0</v>
      </c>
      <c r="M7" s="397">
        <v>0</v>
      </c>
      <c r="N7" s="397">
        <v>0</v>
      </c>
      <c r="O7" s="397">
        <v>0</v>
      </c>
      <c r="P7" s="397">
        <v>0</v>
      </c>
      <c r="Q7" s="397">
        <v>0</v>
      </c>
      <c r="R7" s="397">
        <v>0</v>
      </c>
      <c r="S7" s="397">
        <v>0</v>
      </c>
      <c r="T7" s="397">
        <v>0</v>
      </c>
      <c r="U7" s="397">
        <v>0</v>
      </c>
      <c r="V7" s="397">
        <v>0</v>
      </c>
      <c r="W7" s="397">
        <v>0</v>
      </c>
      <c r="X7" s="397">
        <v>0</v>
      </c>
      <c r="Y7" s="397">
        <v>0</v>
      </c>
      <c r="Z7" s="397">
        <v>0</v>
      </c>
      <c r="AA7" s="397">
        <v>0</v>
      </c>
      <c r="AB7" s="397">
        <v>0</v>
      </c>
      <c r="AC7" s="397">
        <v>0</v>
      </c>
      <c r="AD7" s="397">
        <v>0</v>
      </c>
      <c r="AE7" s="397">
        <v>0</v>
      </c>
      <c r="AF7" s="397">
        <v>0</v>
      </c>
      <c r="AG7" s="397">
        <v>0</v>
      </c>
      <c r="AH7" s="397">
        <v>0</v>
      </c>
      <c r="AI7" s="397">
        <v>0</v>
      </c>
      <c r="AJ7" s="361">
        <v>0</v>
      </c>
    </row>
    <row r="8" spans="1:37">
      <c r="A8" s="402"/>
      <c r="B8" s="402"/>
      <c r="C8" s="397"/>
      <c r="D8" s="397"/>
      <c r="E8" s="397"/>
      <c r="F8" s="397"/>
      <c r="G8" s="397"/>
      <c r="H8" s="397"/>
      <c r="I8" s="397"/>
      <c r="J8" s="397"/>
      <c r="K8" s="397"/>
      <c r="L8" s="397"/>
      <c r="M8" s="397"/>
      <c r="N8" s="397"/>
      <c r="O8" s="397"/>
      <c r="P8" s="397"/>
      <c r="Q8" s="397"/>
      <c r="R8" s="397"/>
      <c r="S8" s="397"/>
      <c r="T8" s="397"/>
      <c r="U8" s="397"/>
      <c r="V8" s="397"/>
      <c r="W8" s="397"/>
      <c r="X8" s="397"/>
      <c r="Y8" s="397"/>
      <c r="Z8" s="397"/>
      <c r="AA8" s="397"/>
      <c r="AB8" s="397"/>
      <c r="AC8" s="397"/>
      <c r="AD8" s="397"/>
      <c r="AE8" s="397"/>
      <c r="AF8" s="397"/>
      <c r="AG8" s="397"/>
      <c r="AH8" s="397"/>
      <c r="AI8" s="397"/>
      <c r="AJ8" s="361"/>
    </row>
    <row r="9" spans="1:37">
      <c r="A9" s="412" t="s">
        <v>239</v>
      </c>
      <c r="B9" s="412"/>
      <c r="C9" s="375">
        <v>353420573</v>
      </c>
      <c r="D9" s="375">
        <v>299118372</v>
      </c>
      <c r="E9" s="375">
        <v>226735411</v>
      </c>
      <c r="F9" s="375">
        <v>110397896</v>
      </c>
      <c r="G9" s="375">
        <v>104516794</v>
      </c>
      <c r="H9" s="375">
        <v>100664212</v>
      </c>
      <c r="I9" s="375">
        <v>87223214</v>
      </c>
      <c r="J9" s="375">
        <v>77564282</v>
      </c>
      <c r="K9" s="375">
        <v>78894907</v>
      </c>
      <c r="L9" s="375">
        <v>64233110</v>
      </c>
      <c r="M9" s="375">
        <v>54151780</v>
      </c>
      <c r="N9" s="375">
        <v>47860733</v>
      </c>
      <c r="O9" s="375">
        <v>46213210</v>
      </c>
      <c r="P9" s="375">
        <v>34184204</v>
      </c>
      <c r="Q9" s="375">
        <v>25977442</v>
      </c>
      <c r="R9" s="375">
        <v>28543974</v>
      </c>
      <c r="S9" s="375">
        <v>26892049</v>
      </c>
      <c r="T9" s="375">
        <v>22422199</v>
      </c>
      <c r="U9" s="375">
        <v>22458500</v>
      </c>
      <c r="V9" s="375">
        <v>16420297</v>
      </c>
      <c r="W9" s="375">
        <v>15773141</v>
      </c>
      <c r="X9" s="375">
        <v>8059508</v>
      </c>
      <c r="Y9" s="375">
        <v>7487622</v>
      </c>
      <c r="Z9" s="375">
        <v>4800850</v>
      </c>
      <c r="AA9" s="375">
        <v>2818113</v>
      </c>
      <c r="AB9" s="375">
        <v>2704528</v>
      </c>
      <c r="AC9" s="375">
        <v>2670402</v>
      </c>
      <c r="AD9" s="375">
        <v>1719848</v>
      </c>
      <c r="AE9" s="375">
        <v>841487</v>
      </c>
      <c r="AF9" s="375">
        <v>577034</v>
      </c>
      <c r="AG9" s="375">
        <v>493233</v>
      </c>
      <c r="AH9" s="375">
        <v>0</v>
      </c>
      <c r="AI9" s="375">
        <v>5927</v>
      </c>
      <c r="AJ9" s="361">
        <v>1875844852</v>
      </c>
      <c r="AK9" s="25">
        <v>0</v>
      </c>
    </row>
    <row r="10" spans="1:37">
      <c r="A10" s="398" t="s">
        <v>240</v>
      </c>
      <c r="B10" s="398"/>
      <c r="C10" s="375">
        <v>121522</v>
      </c>
      <c r="D10" s="375">
        <v>241482</v>
      </c>
      <c r="E10" s="375">
        <v>186036</v>
      </c>
      <c r="F10" s="375">
        <v>67200</v>
      </c>
      <c r="G10" s="375">
        <v>134015</v>
      </c>
      <c r="H10" s="375">
        <v>0</v>
      </c>
      <c r="I10" s="375">
        <v>14788</v>
      </c>
      <c r="J10" s="375">
        <v>114308</v>
      </c>
      <c r="K10" s="375">
        <v>0</v>
      </c>
      <c r="L10" s="375">
        <v>15851</v>
      </c>
      <c r="M10" s="361">
        <v>0</v>
      </c>
      <c r="N10" s="361">
        <v>128765</v>
      </c>
      <c r="O10" s="361">
        <v>0</v>
      </c>
      <c r="P10" s="361">
        <v>0</v>
      </c>
      <c r="Q10" s="361">
        <v>0</v>
      </c>
      <c r="R10" s="361">
        <v>20124</v>
      </c>
      <c r="S10" s="361">
        <v>32309</v>
      </c>
      <c r="T10" s="361">
        <v>0</v>
      </c>
      <c r="U10" s="361">
        <v>13502</v>
      </c>
      <c r="V10" s="361">
        <v>16199</v>
      </c>
      <c r="W10" s="361">
        <v>0</v>
      </c>
      <c r="X10" s="361">
        <v>0</v>
      </c>
      <c r="Y10" s="361">
        <v>0</v>
      </c>
      <c r="Z10" s="361">
        <v>31807</v>
      </c>
      <c r="AA10" s="361">
        <v>0</v>
      </c>
      <c r="AB10" s="361">
        <v>0</v>
      </c>
      <c r="AC10" s="361">
        <v>0</v>
      </c>
      <c r="AD10" s="361">
        <v>14178</v>
      </c>
      <c r="AE10" s="361">
        <v>0</v>
      </c>
      <c r="AF10" s="361">
        <v>0</v>
      </c>
      <c r="AG10" s="361">
        <v>0</v>
      </c>
      <c r="AH10" s="361">
        <v>0</v>
      </c>
      <c r="AI10" s="361">
        <v>0</v>
      </c>
      <c r="AJ10" s="361">
        <v>1152086</v>
      </c>
      <c r="AK10" s="25">
        <v>0</v>
      </c>
    </row>
    <row r="11" spans="1:37">
      <c r="A11" s="398"/>
      <c r="B11" s="398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1"/>
      <c r="O11" s="361"/>
      <c r="P11" s="361"/>
      <c r="Q11" s="361"/>
      <c r="R11" s="361"/>
      <c r="S11" s="361"/>
      <c r="T11" s="361"/>
      <c r="U11" s="361"/>
      <c r="V11" s="361"/>
      <c r="W11" s="361"/>
      <c r="X11" s="361"/>
      <c r="Y11" s="361"/>
      <c r="Z11" s="361"/>
      <c r="AA11" s="361"/>
      <c r="AB11" s="361"/>
      <c r="AC11" s="361"/>
      <c r="AD11" s="361"/>
      <c r="AE11" s="361"/>
      <c r="AF11" s="361"/>
      <c r="AG11" s="361"/>
      <c r="AH11" s="361"/>
      <c r="AI11" s="361"/>
      <c r="AJ11" s="361">
        <v>78240</v>
      </c>
      <c r="AK11" s="25"/>
    </row>
    <row r="12" spans="1:37">
      <c r="A12" s="404" t="s">
        <v>241</v>
      </c>
      <c r="B12" s="404"/>
      <c r="C12" s="361">
        <v>0</v>
      </c>
      <c r="D12" s="361">
        <v>0</v>
      </c>
      <c r="E12" s="361">
        <v>0</v>
      </c>
      <c r="F12" s="361">
        <v>0</v>
      </c>
      <c r="G12" s="361">
        <v>0</v>
      </c>
      <c r="H12" s="361">
        <v>0</v>
      </c>
      <c r="I12" s="361">
        <v>0</v>
      </c>
      <c r="J12" s="361">
        <v>0</v>
      </c>
      <c r="K12" s="361">
        <v>0</v>
      </c>
      <c r="L12" s="361">
        <v>26080</v>
      </c>
      <c r="M12" s="361">
        <v>0</v>
      </c>
      <c r="N12" s="361">
        <v>0</v>
      </c>
      <c r="O12" s="361">
        <v>0</v>
      </c>
      <c r="P12" s="361">
        <v>0</v>
      </c>
      <c r="Q12" s="361">
        <v>0</v>
      </c>
      <c r="R12" s="361">
        <v>26080</v>
      </c>
      <c r="S12" s="361">
        <v>0</v>
      </c>
      <c r="T12" s="361">
        <v>26080</v>
      </c>
      <c r="U12" s="361">
        <v>0</v>
      </c>
      <c r="V12" s="361">
        <v>0</v>
      </c>
      <c r="W12" s="361">
        <v>0</v>
      </c>
      <c r="X12" s="361">
        <v>0</v>
      </c>
      <c r="Y12" s="361">
        <v>0</v>
      </c>
      <c r="Z12" s="361">
        <v>0</v>
      </c>
      <c r="AA12" s="361">
        <v>0</v>
      </c>
      <c r="AB12" s="361">
        <v>0</v>
      </c>
      <c r="AC12" s="361">
        <v>0</v>
      </c>
      <c r="AD12" s="361">
        <v>0</v>
      </c>
      <c r="AE12" s="361">
        <v>0</v>
      </c>
      <c r="AF12" s="361">
        <v>0</v>
      </c>
      <c r="AG12" s="361">
        <v>0</v>
      </c>
      <c r="AH12" s="361">
        <v>0</v>
      </c>
      <c r="AI12" s="361">
        <v>0</v>
      </c>
      <c r="AJ12" s="361">
        <v>78240</v>
      </c>
      <c r="AK12" s="25">
        <v>0</v>
      </c>
    </row>
    <row r="13" spans="1:37">
      <c r="A13" s="398" t="s">
        <v>242</v>
      </c>
      <c r="B13" s="398"/>
      <c r="C13" s="361">
        <v>0</v>
      </c>
      <c r="D13" s="361">
        <v>0</v>
      </c>
      <c r="E13" s="361">
        <v>0</v>
      </c>
      <c r="F13" s="361">
        <v>0</v>
      </c>
      <c r="G13" s="361">
        <v>0</v>
      </c>
      <c r="H13" s="361">
        <v>0</v>
      </c>
      <c r="I13" s="361">
        <v>0</v>
      </c>
      <c r="J13" s="361">
        <v>0</v>
      </c>
      <c r="K13" s="361">
        <v>0</v>
      </c>
      <c r="L13" s="361">
        <v>0</v>
      </c>
      <c r="M13" s="361">
        <v>0</v>
      </c>
      <c r="N13" s="361">
        <v>0</v>
      </c>
      <c r="O13" s="361">
        <v>0</v>
      </c>
      <c r="P13" s="361">
        <v>0</v>
      </c>
      <c r="Q13" s="361">
        <v>0</v>
      </c>
      <c r="R13" s="361">
        <v>0</v>
      </c>
      <c r="S13" s="361">
        <v>0</v>
      </c>
      <c r="T13" s="361">
        <v>0</v>
      </c>
      <c r="U13" s="361">
        <v>0</v>
      </c>
      <c r="V13" s="361">
        <v>0</v>
      </c>
      <c r="W13" s="361">
        <v>0</v>
      </c>
      <c r="X13" s="361">
        <v>0</v>
      </c>
      <c r="Y13" s="361">
        <v>0</v>
      </c>
      <c r="Z13" s="361">
        <v>0</v>
      </c>
      <c r="AA13" s="361">
        <v>0</v>
      </c>
      <c r="AB13" s="361">
        <v>0</v>
      </c>
      <c r="AC13" s="361">
        <v>0</v>
      </c>
      <c r="AD13" s="361">
        <v>0</v>
      </c>
      <c r="AE13" s="361">
        <v>0</v>
      </c>
      <c r="AF13" s="361">
        <v>0</v>
      </c>
      <c r="AG13" s="361">
        <v>0</v>
      </c>
      <c r="AH13" s="361">
        <v>0</v>
      </c>
      <c r="AI13" s="361">
        <v>0</v>
      </c>
      <c r="AJ13" s="361">
        <v>0</v>
      </c>
      <c r="AK13" s="25">
        <v>0</v>
      </c>
    </row>
    <row r="14" spans="1:37">
      <c r="A14" s="398" t="s">
        <v>243</v>
      </c>
      <c r="B14" s="398"/>
      <c r="C14" s="391">
        <v>0</v>
      </c>
      <c r="D14" s="361">
        <v>0</v>
      </c>
      <c r="E14" s="361">
        <v>0</v>
      </c>
      <c r="F14" s="361">
        <v>0</v>
      </c>
      <c r="G14" s="361">
        <v>0</v>
      </c>
      <c r="H14" s="361">
        <v>0</v>
      </c>
      <c r="I14" s="361">
        <v>0</v>
      </c>
      <c r="J14" s="361">
        <v>0</v>
      </c>
      <c r="K14" s="361">
        <v>0</v>
      </c>
      <c r="L14" s="361">
        <v>0</v>
      </c>
      <c r="M14" s="361">
        <v>0</v>
      </c>
      <c r="N14" s="361">
        <v>0</v>
      </c>
      <c r="O14" s="361">
        <v>0</v>
      </c>
      <c r="P14" s="361">
        <v>0</v>
      </c>
      <c r="Q14" s="361">
        <v>0</v>
      </c>
      <c r="R14" s="361">
        <v>0</v>
      </c>
      <c r="S14" s="361">
        <v>0</v>
      </c>
      <c r="T14" s="361">
        <v>0</v>
      </c>
      <c r="U14" s="361">
        <v>0</v>
      </c>
      <c r="V14" s="361">
        <v>0</v>
      </c>
      <c r="W14" s="361">
        <v>0</v>
      </c>
      <c r="X14" s="361">
        <v>0</v>
      </c>
      <c r="Y14" s="361">
        <v>0</v>
      </c>
      <c r="Z14" s="361">
        <v>0</v>
      </c>
      <c r="AA14" s="361">
        <v>0</v>
      </c>
      <c r="AB14" s="361">
        <v>0</v>
      </c>
      <c r="AC14" s="361">
        <v>0</v>
      </c>
      <c r="AD14" s="361">
        <v>0</v>
      </c>
      <c r="AE14" s="361">
        <v>0</v>
      </c>
      <c r="AF14" s="361">
        <v>0</v>
      </c>
      <c r="AG14" s="361">
        <v>0</v>
      </c>
      <c r="AH14" s="361">
        <v>0</v>
      </c>
      <c r="AI14" s="361">
        <v>0</v>
      </c>
      <c r="AJ14" s="361">
        <v>0</v>
      </c>
      <c r="AK14" s="25">
        <v>0</v>
      </c>
    </row>
    <row r="15" spans="1:37">
      <c r="A15" s="398" t="s">
        <v>244</v>
      </c>
      <c r="B15" s="398"/>
      <c r="C15" s="391">
        <v>0</v>
      </c>
      <c r="D15" s="361">
        <v>0</v>
      </c>
      <c r="E15" s="361">
        <v>0</v>
      </c>
      <c r="F15" s="361">
        <v>0</v>
      </c>
      <c r="G15" s="361">
        <v>0</v>
      </c>
      <c r="H15" s="361">
        <v>0</v>
      </c>
      <c r="I15" s="361">
        <v>0</v>
      </c>
      <c r="J15" s="361">
        <v>0</v>
      </c>
      <c r="K15" s="361">
        <v>0</v>
      </c>
      <c r="L15" s="361">
        <v>26080</v>
      </c>
      <c r="M15" s="361">
        <v>0</v>
      </c>
      <c r="N15" s="361">
        <v>0</v>
      </c>
      <c r="O15" s="361">
        <v>0</v>
      </c>
      <c r="P15" s="361">
        <v>0</v>
      </c>
      <c r="Q15" s="361">
        <v>0</v>
      </c>
      <c r="R15" s="361">
        <v>26080</v>
      </c>
      <c r="S15" s="361">
        <v>0</v>
      </c>
      <c r="T15" s="361">
        <v>26080</v>
      </c>
      <c r="U15" s="361">
        <v>0</v>
      </c>
      <c r="V15" s="361">
        <v>0</v>
      </c>
      <c r="W15" s="361">
        <v>0</v>
      </c>
      <c r="X15" s="361">
        <v>0</v>
      </c>
      <c r="Y15" s="361">
        <v>0</v>
      </c>
      <c r="Z15" s="361">
        <v>0</v>
      </c>
      <c r="AA15" s="361">
        <v>0</v>
      </c>
      <c r="AB15" s="361">
        <v>0</v>
      </c>
      <c r="AC15" s="361">
        <v>0</v>
      </c>
      <c r="AD15" s="361">
        <v>0</v>
      </c>
      <c r="AE15" s="361">
        <v>0</v>
      </c>
      <c r="AF15" s="361">
        <v>0</v>
      </c>
      <c r="AG15" s="361">
        <v>0</v>
      </c>
      <c r="AH15" s="361">
        <v>0</v>
      </c>
      <c r="AI15" s="361">
        <v>0</v>
      </c>
      <c r="AJ15" s="361">
        <v>78240</v>
      </c>
      <c r="AK15" s="25">
        <v>0</v>
      </c>
    </row>
    <row r="16" spans="1:37">
      <c r="A16" s="398" t="s">
        <v>245</v>
      </c>
      <c r="B16" s="398"/>
      <c r="C16" s="391">
        <v>0</v>
      </c>
      <c r="D16" s="361">
        <v>0</v>
      </c>
      <c r="E16" s="361">
        <v>0</v>
      </c>
      <c r="F16" s="361">
        <v>0</v>
      </c>
      <c r="G16" s="361">
        <v>0</v>
      </c>
      <c r="H16" s="361">
        <v>0</v>
      </c>
      <c r="I16" s="361">
        <v>0</v>
      </c>
      <c r="J16" s="361">
        <v>0</v>
      </c>
      <c r="K16" s="361">
        <v>0</v>
      </c>
      <c r="L16" s="361">
        <v>0</v>
      </c>
      <c r="M16" s="361">
        <v>0</v>
      </c>
      <c r="N16" s="361">
        <v>0</v>
      </c>
      <c r="O16" s="361">
        <v>0</v>
      </c>
      <c r="P16" s="361">
        <v>0</v>
      </c>
      <c r="Q16" s="361">
        <v>0</v>
      </c>
      <c r="R16" s="361">
        <v>0</v>
      </c>
      <c r="S16" s="361">
        <v>0</v>
      </c>
      <c r="T16" s="361">
        <v>0</v>
      </c>
      <c r="U16" s="361">
        <v>0</v>
      </c>
      <c r="V16" s="361">
        <v>0</v>
      </c>
      <c r="W16" s="361">
        <v>0</v>
      </c>
      <c r="X16" s="361">
        <v>0</v>
      </c>
      <c r="Y16" s="361">
        <v>0</v>
      </c>
      <c r="Z16" s="361">
        <v>0</v>
      </c>
      <c r="AA16" s="361">
        <v>0</v>
      </c>
      <c r="AB16" s="361">
        <v>0</v>
      </c>
      <c r="AC16" s="361">
        <v>0</v>
      </c>
      <c r="AD16" s="361">
        <v>0</v>
      </c>
      <c r="AE16" s="361">
        <v>0</v>
      </c>
      <c r="AF16" s="361">
        <v>0</v>
      </c>
      <c r="AG16" s="361">
        <v>0</v>
      </c>
      <c r="AH16" s="361">
        <v>0</v>
      </c>
      <c r="AI16" s="361">
        <v>0</v>
      </c>
      <c r="AJ16" s="361">
        <v>0</v>
      </c>
      <c r="AK16" s="25">
        <v>0</v>
      </c>
    </row>
    <row r="17" spans="1:37">
      <c r="A17" s="398"/>
      <c r="B17" s="398"/>
      <c r="C17" s="391"/>
      <c r="D17" s="361"/>
      <c r="E17" s="361"/>
      <c r="F17" s="361"/>
      <c r="G17" s="361"/>
      <c r="H17" s="361"/>
      <c r="I17" s="361"/>
      <c r="J17" s="361"/>
      <c r="K17" s="361"/>
      <c r="L17" s="361"/>
      <c r="M17" s="361"/>
      <c r="N17" s="361"/>
      <c r="O17" s="361"/>
      <c r="P17" s="361"/>
      <c r="Q17" s="361"/>
      <c r="R17" s="361"/>
      <c r="S17" s="361"/>
      <c r="T17" s="361"/>
      <c r="U17" s="361"/>
      <c r="V17" s="361"/>
      <c r="W17" s="361"/>
      <c r="X17" s="361"/>
      <c r="Y17" s="361"/>
      <c r="Z17" s="361"/>
      <c r="AA17" s="361"/>
      <c r="AB17" s="361"/>
      <c r="AC17" s="361"/>
      <c r="AD17" s="361"/>
      <c r="AE17" s="361"/>
      <c r="AF17" s="361"/>
      <c r="AG17" s="361"/>
      <c r="AH17" s="361"/>
      <c r="AI17" s="361"/>
      <c r="AJ17" s="361">
        <v>1874614526</v>
      </c>
      <c r="AK17" s="25"/>
    </row>
    <row r="18" spans="1:37">
      <c r="A18" s="369" t="s">
        <v>246</v>
      </c>
      <c r="B18" s="369"/>
      <c r="C18" s="391"/>
      <c r="D18" s="361">
        <v>0</v>
      </c>
      <c r="E18" s="361"/>
      <c r="F18" s="361"/>
      <c r="G18" s="361"/>
      <c r="H18" s="361"/>
      <c r="I18" s="361"/>
      <c r="J18" s="361"/>
      <c r="K18" s="361"/>
      <c r="L18" s="361"/>
      <c r="M18" s="361"/>
      <c r="N18" s="361"/>
      <c r="O18" s="361"/>
      <c r="P18" s="361"/>
      <c r="Q18" s="361"/>
      <c r="R18" s="361"/>
      <c r="S18" s="361"/>
      <c r="T18" s="361"/>
      <c r="U18" s="361"/>
      <c r="V18" s="361"/>
      <c r="W18" s="361"/>
      <c r="X18" s="361"/>
      <c r="Y18" s="361"/>
      <c r="Z18" s="361"/>
      <c r="AA18" s="361"/>
      <c r="AB18" s="361"/>
      <c r="AC18" s="361"/>
      <c r="AD18" s="361"/>
      <c r="AE18" s="361"/>
      <c r="AF18" s="361"/>
      <c r="AG18" s="361"/>
      <c r="AH18" s="361"/>
      <c r="AI18" s="361"/>
      <c r="AJ18" s="361"/>
      <c r="AK18" s="25">
        <v>0</v>
      </c>
    </row>
    <row r="19" spans="1:37">
      <c r="A19" s="422" t="s">
        <v>247</v>
      </c>
      <c r="B19" s="422"/>
      <c r="C19" s="391">
        <v>128428483</v>
      </c>
      <c r="D19" s="361">
        <v>109747980</v>
      </c>
      <c r="E19" s="361">
        <v>74933737</v>
      </c>
      <c r="F19" s="361">
        <v>34991315</v>
      </c>
      <c r="G19" s="361">
        <v>32698668</v>
      </c>
      <c r="H19" s="361">
        <v>38289506</v>
      </c>
      <c r="I19" s="361">
        <v>33928796</v>
      </c>
      <c r="J19" s="361">
        <v>22719605</v>
      </c>
      <c r="K19" s="361">
        <v>21596099</v>
      </c>
      <c r="L19" s="361">
        <v>20278274</v>
      </c>
      <c r="M19" s="361">
        <v>1444030</v>
      </c>
      <c r="N19" s="361">
        <v>12132520</v>
      </c>
      <c r="O19" s="361">
        <v>2284906</v>
      </c>
      <c r="P19" s="361">
        <v>9340624</v>
      </c>
      <c r="Q19" s="361">
        <v>8206528</v>
      </c>
      <c r="R19" s="361">
        <v>9730944</v>
      </c>
      <c r="S19" s="361">
        <v>10967776</v>
      </c>
      <c r="T19" s="361">
        <v>10193230</v>
      </c>
      <c r="U19" s="361">
        <v>9796624</v>
      </c>
      <c r="V19" s="361">
        <v>3294371</v>
      </c>
      <c r="W19" s="361">
        <v>552788</v>
      </c>
      <c r="X19" s="361">
        <v>1438554</v>
      </c>
      <c r="Y19" s="361">
        <v>373696</v>
      </c>
      <c r="Z19" s="361">
        <v>1952498</v>
      </c>
      <c r="AA19" s="361">
        <v>1201162</v>
      </c>
      <c r="AB19" s="361">
        <v>492032</v>
      </c>
      <c r="AC19" s="361">
        <v>627894</v>
      </c>
      <c r="AD19" s="361">
        <v>746127</v>
      </c>
      <c r="AE19" s="361">
        <v>196047</v>
      </c>
      <c r="AF19" s="361">
        <v>132529</v>
      </c>
      <c r="AG19" s="361">
        <v>81571</v>
      </c>
      <c r="AH19" s="361">
        <v>0</v>
      </c>
      <c r="AI19" s="361">
        <v>0</v>
      </c>
      <c r="AJ19" s="361">
        <v>602798914</v>
      </c>
      <c r="AK19" s="25">
        <v>0</v>
      </c>
    </row>
    <row r="20" spans="1:37">
      <c r="A20" s="422" t="s">
        <v>248</v>
      </c>
      <c r="B20" s="422"/>
      <c r="C20" s="391">
        <v>163610523</v>
      </c>
      <c r="D20" s="361">
        <v>132195253</v>
      </c>
      <c r="E20" s="361">
        <v>135602590</v>
      </c>
      <c r="F20" s="361">
        <v>70993802</v>
      </c>
      <c r="G20" s="361">
        <v>55386084</v>
      </c>
      <c r="H20" s="361">
        <v>35460216</v>
      </c>
      <c r="I20" s="361">
        <v>50028478</v>
      </c>
      <c r="J20" s="361">
        <v>34939798</v>
      </c>
      <c r="K20" s="361">
        <v>52488891</v>
      </c>
      <c r="L20" s="361">
        <v>40196312</v>
      </c>
      <c r="M20" s="361">
        <v>51500576</v>
      </c>
      <c r="N20" s="361">
        <v>27641635</v>
      </c>
      <c r="O20" s="361">
        <v>30372775</v>
      </c>
      <c r="P20" s="361">
        <v>16123048</v>
      </c>
      <c r="Q20" s="361">
        <v>15547942</v>
      </c>
      <c r="R20" s="361">
        <v>17656447</v>
      </c>
      <c r="S20" s="361">
        <v>15328289</v>
      </c>
      <c r="T20" s="361">
        <v>10395571</v>
      </c>
      <c r="U20" s="361">
        <v>9958347</v>
      </c>
      <c r="V20" s="361">
        <v>6598649</v>
      </c>
      <c r="W20" s="361">
        <v>14931065</v>
      </c>
      <c r="X20" s="361">
        <v>5079399</v>
      </c>
      <c r="Y20" s="361">
        <v>7066224</v>
      </c>
      <c r="Z20" s="361">
        <v>2816545</v>
      </c>
      <c r="AA20" s="361">
        <v>1468341</v>
      </c>
      <c r="AB20" s="361">
        <v>2191515</v>
      </c>
      <c r="AC20" s="361">
        <v>1623505</v>
      </c>
      <c r="AD20" s="361">
        <v>726421</v>
      </c>
      <c r="AE20" s="361">
        <v>499992</v>
      </c>
      <c r="AF20" s="361">
        <v>421006</v>
      </c>
      <c r="AG20" s="361">
        <v>396848</v>
      </c>
      <c r="AH20" s="361">
        <v>0</v>
      </c>
      <c r="AI20" s="361">
        <v>4288</v>
      </c>
      <c r="AJ20" s="361">
        <v>1009250375</v>
      </c>
      <c r="AK20" s="25">
        <v>0</v>
      </c>
    </row>
    <row r="21" spans="1:37">
      <c r="A21" s="379" t="s">
        <v>249</v>
      </c>
      <c r="B21" s="379"/>
      <c r="C21" s="391">
        <v>57750150</v>
      </c>
      <c r="D21" s="361">
        <v>43287237</v>
      </c>
      <c r="E21" s="361">
        <v>15394056</v>
      </c>
      <c r="F21" s="361">
        <v>1110021</v>
      </c>
      <c r="G21" s="361">
        <v>16078633</v>
      </c>
      <c r="H21" s="361">
        <v>13325261</v>
      </c>
      <c r="I21" s="361">
        <v>1211275</v>
      </c>
      <c r="J21" s="361">
        <v>17008954</v>
      </c>
      <c r="K21" s="361">
        <v>2477177</v>
      </c>
      <c r="L21" s="361">
        <v>2779341</v>
      </c>
      <c r="M21" s="361">
        <v>1207174</v>
      </c>
      <c r="N21" s="361">
        <v>6054397</v>
      </c>
      <c r="O21" s="361">
        <v>3033997</v>
      </c>
      <c r="P21" s="361">
        <v>6426530</v>
      </c>
      <c r="Q21" s="361">
        <v>0</v>
      </c>
      <c r="R21" s="361">
        <v>0</v>
      </c>
      <c r="S21" s="361">
        <v>563675</v>
      </c>
      <c r="T21" s="361">
        <v>1574830</v>
      </c>
      <c r="U21" s="361">
        <v>2690027</v>
      </c>
      <c r="V21" s="361">
        <v>2550440</v>
      </c>
      <c r="W21" s="361">
        <v>289288</v>
      </c>
      <c r="X21" s="361">
        <v>45130</v>
      </c>
      <c r="Y21" s="361">
        <v>47702</v>
      </c>
      <c r="Z21" s="361">
        <v>0</v>
      </c>
      <c r="AA21" s="361">
        <v>137110</v>
      </c>
      <c r="AB21" s="361">
        <v>20981</v>
      </c>
      <c r="AC21" s="361">
        <v>53508</v>
      </c>
      <c r="AD21" s="361">
        <v>233122</v>
      </c>
      <c r="AE21" s="361">
        <v>18562</v>
      </c>
      <c r="AF21" s="361">
        <v>2223</v>
      </c>
      <c r="AG21" s="361">
        <v>7835</v>
      </c>
      <c r="AH21" s="361">
        <v>0</v>
      </c>
      <c r="AI21" s="361">
        <v>1639</v>
      </c>
      <c r="AJ21" s="361">
        <v>195380275</v>
      </c>
      <c r="AK21" s="25">
        <v>0</v>
      </c>
    </row>
    <row r="22" spans="1:37">
      <c r="A22" s="379" t="s">
        <v>250</v>
      </c>
      <c r="B22" s="379"/>
      <c r="C22" s="391">
        <v>0</v>
      </c>
      <c r="D22" s="361">
        <v>0</v>
      </c>
      <c r="E22" s="361">
        <v>0</v>
      </c>
      <c r="F22" s="361">
        <v>0</v>
      </c>
      <c r="G22" s="361">
        <v>0</v>
      </c>
      <c r="H22" s="361">
        <v>0</v>
      </c>
      <c r="I22" s="361">
        <v>0</v>
      </c>
      <c r="J22" s="361">
        <v>0</v>
      </c>
      <c r="K22" s="361">
        <v>0</v>
      </c>
      <c r="L22" s="361">
        <v>0</v>
      </c>
      <c r="M22" s="361">
        <v>0</v>
      </c>
      <c r="N22" s="361">
        <v>0</v>
      </c>
      <c r="O22" s="361">
        <v>0</v>
      </c>
      <c r="P22" s="361">
        <v>0</v>
      </c>
      <c r="Q22" s="361">
        <v>0</v>
      </c>
      <c r="R22" s="361">
        <v>0</v>
      </c>
      <c r="S22" s="361">
        <v>0</v>
      </c>
      <c r="T22" s="361">
        <v>232488</v>
      </c>
      <c r="U22" s="361">
        <v>0</v>
      </c>
      <c r="V22" s="361">
        <v>0</v>
      </c>
      <c r="W22" s="361">
        <v>0</v>
      </c>
      <c r="X22" s="361">
        <v>0</v>
      </c>
      <c r="Y22" s="361">
        <v>0</v>
      </c>
      <c r="Z22" s="361">
        <v>0</v>
      </c>
      <c r="AA22" s="361">
        <v>0</v>
      </c>
      <c r="AB22" s="361">
        <v>0</v>
      </c>
      <c r="AC22" s="361">
        <v>0</v>
      </c>
      <c r="AD22" s="361">
        <v>0</v>
      </c>
      <c r="AE22" s="361">
        <v>0</v>
      </c>
      <c r="AF22" s="361">
        <v>0</v>
      </c>
      <c r="AG22" s="361">
        <v>0</v>
      </c>
      <c r="AH22" s="361">
        <v>0</v>
      </c>
      <c r="AI22" s="361">
        <v>0</v>
      </c>
      <c r="AJ22" s="361">
        <v>232488</v>
      </c>
      <c r="AK22" s="25">
        <v>0</v>
      </c>
    </row>
    <row r="23" spans="1:37">
      <c r="A23" s="422" t="s">
        <v>251</v>
      </c>
      <c r="B23" s="422"/>
      <c r="C23" s="391">
        <v>3384593</v>
      </c>
      <c r="D23" s="361">
        <v>13417605</v>
      </c>
      <c r="E23" s="361">
        <v>556938</v>
      </c>
      <c r="F23" s="361">
        <v>3231272</v>
      </c>
      <c r="G23" s="361">
        <v>0</v>
      </c>
      <c r="H23" s="361">
        <v>13563067</v>
      </c>
      <c r="I23" s="361">
        <v>2039877</v>
      </c>
      <c r="J23" s="361">
        <v>2214603</v>
      </c>
      <c r="K23" s="361">
        <v>2297240</v>
      </c>
      <c r="L23" s="361">
        <v>922367</v>
      </c>
      <c r="M23" s="361">
        <v>0</v>
      </c>
      <c r="N23" s="361">
        <v>1481427</v>
      </c>
      <c r="O23" s="361">
        <v>10521532</v>
      </c>
      <c r="P23" s="361">
        <v>2294002</v>
      </c>
      <c r="Q23" s="361">
        <v>2222972</v>
      </c>
      <c r="R23" s="361">
        <v>1110379</v>
      </c>
      <c r="S23" s="361">
        <v>0</v>
      </c>
      <c r="T23" s="361">
        <v>0</v>
      </c>
      <c r="U23" s="361">
        <v>0</v>
      </c>
      <c r="V23" s="361">
        <v>3960638</v>
      </c>
      <c r="W23" s="361">
        <v>0</v>
      </c>
      <c r="X23" s="361">
        <v>1496425</v>
      </c>
      <c r="Y23" s="361">
        <v>0</v>
      </c>
      <c r="Z23" s="361">
        <v>0</v>
      </c>
      <c r="AA23" s="361">
        <v>0</v>
      </c>
      <c r="AB23" s="361">
        <v>0</v>
      </c>
      <c r="AC23" s="361">
        <v>365495</v>
      </c>
      <c r="AD23" s="361">
        <v>0</v>
      </c>
      <c r="AE23" s="361">
        <v>126886</v>
      </c>
      <c r="AF23" s="361">
        <v>21276</v>
      </c>
      <c r="AG23" s="361">
        <v>6979</v>
      </c>
      <c r="AH23" s="361">
        <v>0</v>
      </c>
      <c r="AI23" s="361">
        <v>0</v>
      </c>
      <c r="AJ23" s="361">
        <v>65235573</v>
      </c>
      <c r="AK23" s="25">
        <v>0</v>
      </c>
    </row>
    <row r="24" spans="1:37">
      <c r="A24" s="379" t="s">
        <v>246</v>
      </c>
      <c r="B24" s="379"/>
      <c r="C24" s="391">
        <v>125302</v>
      </c>
      <c r="D24" s="361">
        <v>228815</v>
      </c>
      <c r="E24" s="361">
        <v>62054</v>
      </c>
      <c r="F24" s="361">
        <v>4286</v>
      </c>
      <c r="G24" s="361">
        <v>219394</v>
      </c>
      <c r="H24" s="361">
        <v>26162</v>
      </c>
      <c r="I24" s="361">
        <v>0</v>
      </c>
      <c r="J24" s="361">
        <v>567014</v>
      </c>
      <c r="K24" s="361">
        <v>35500</v>
      </c>
      <c r="L24" s="361">
        <v>14885</v>
      </c>
      <c r="M24" s="361">
        <v>0</v>
      </c>
      <c r="N24" s="361">
        <v>421989</v>
      </c>
      <c r="O24" s="361">
        <v>0</v>
      </c>
      <c r="P24" s="361">
        <v>0</v>
      </c>
      <c r="Q24" s="361">
        <v>0</v>
      </c>
      <c r="R24" s="361">
        <v>0</v>
      </c>
      <c r="S24" s="361">
        <v>0</v>
      </c>
      <c r="T24" s="361">
        <v>0</v>
      </c>
      <c r="U24" s="361">
        <v>0</v>
      </c>
      <c r="V24" s="361">
        <v>0</v>
      </c>
      <c r="W24" s="361">
        <v>0</v>
      </c>
      <c r="X24" s="361">
        <v>0</v>
      </c>
      <c r="Y24" s="361">
        <v>0</v>
      </c>
      <c r="Z24" s="361">
        <v>0</v>
      </c>
      <c r="AA24" s="361">
        <v>11500</v>
      </c>
      <c r="AB24" s="361">
        <v>0</v>
      </c>
      <c r="AC24" s="361">
        <v>0</v>
      </c>
      <c r="AD24" s="361">
        <v>0</v>
      </c>
      <c r="AE24" s="361">
        <v>0</v>
      </c>
      <c r="AF24" s="361">
        <v>0</v>
      </c>
      <c r="AG24" s="361">
        <v>0</v>
      </c>
      <c r="AH24" s="361">
        <v>0</v>
      </c>
      <c r="AI24" s="361">
        <v>0</v>
      </c>
      <c r="AJ24" s="361">
        <v>1716901</v>
      </c>
      <c r="AK24" s="25">
        <v>0</v>
      </c>
    </row>
    <row r="25" spans="1:37">
      <c r="A25" s="421" t="s">
        <v>252</v>
      </c>
      <c r="B25" s="421"/>
      <c r="C25" s="391">
        <v>353299051</v>
      </c>
      <c r="D25" s="361">
        <v>298876890</v>
      </c>
      <c r="E25" s="361">
        <v>226549375</v>
      </c>
      <c r="F25" s="361">
        <v>110330696</v>
      </c>
      <c r="G25" s="361">
        <v>104382779</v>
      </c>
      <c r="H25" s="361">
        <v>100664212</v>
      </c>
      <c r="I25" s="361">
        <v>87208426</v>
      </c>
      <c r="J25" s="361">
        <v>77449974</v>
      </c>
      <c r="K25" s="361">
        <v>78894907</v>
      </c>
      <c r="L25" s="361">
        <v>64191179</v>
      </c>
      <c r="M25" s="361">
        <v>54151780</v>
      </c>
      <c r="N25" s="361">
        <v>47731968</v>
      </c>
      <c r="O25" s="361">
        <v>46213210</v>
      </c>
      <c r="P25" s="361">
        <v>34184204</v>
      </c>
      <c r="Q25" s="361">
        <v>25977442</v>
      </c>
      <c r="R25" s="361">
        <v>28497770</v>
      </c>
      <c r="S25" s="361">
        <v>26859740</v>
      </c>
      <c r="T25" s="361">
        <v>22396119</v>
      </c>
      <c r="U25" s="361">
        <v>22444998</v>
      </c>
      <c r="V25" s="361">
        <v>16404098</v>
      </c>
      <c r="W25" s="361">
        <v>15773141</v>
      </c>
      <c r="X25" s="361">
        <v>8059508</v>
      </c>
      <c r="Y25" s="361">
        <v>7487622</v>
      </c>
      <c r="Z25" s="361">
        <v>4769043</v>
      </c>
      <c r="AA25" s="361">
        <v>2818113</v>
      </c>
      <c r="AB25" s="361">
        <v>2704528</v>
      </c>
      <c r="AC25" s="361">
        <v>2670402</v>
      </c>
      <c r="AD25" s="361">
        <v>1705670</v>
      </c>
      <c r="AE25" s="361">
        <v>841487</v>
      </c>
      <c r="AF25" s="361">
        <v>577034</v>
      </c>
      <c r="AG25" s="361">
        <v>493233</v>
      </c>
      <c r="AH25" s="361">
        <v>0</v>
      </c>
      <c r="AI25" s="361">
        <v>5927</v>
      </c>
      <c r="AJ25" s="361">
        <v>1874614526</v>
      </c>
      <c r="AK25" s="25">
        <v>0</v>
      </c>
    </row>
    <row r="26" spans="1:37">
      <c r="A26" s="421" t="s">
        <v>253</v>
      </c>
      <c r="B26" s="421"/>
      <c r="C26" s="391">
        <v>353420573</v>
      </c>
      <c r="D26" s="391">
        <v>299118372</v>
      </c>
      <c r="E26" s="391">
        <v>226735411</v>
      </c>
      <c r="F26" s="391">
        <v>110397896</v>
      </c>
      <c r="G26" s="391">
        <v>104516794</v>
      </c>
      <c r="H26" s="391">
        <v>100664212</v>
      </c>
      <c r="I26" s="391">
        <v>87223214</v>
      </c>
      <c r="J26" s="391">
        <v>77564282</v>
      </c>
      <c r="K26" s="391">
        <v>78894907</v>
      </c>
      <c r="L26" s="391">
        <v>64233110</v>
      </c>
      <c r="M26" s="391">
        <v>54151780</v>
      </c>
      <c r="N26" s="391">
        <v>47860733</v>
      </c>
      <c r="O26" s="391">
        <v>46213210</v>
      </c>
      <c r="P26" s="391">
        <v>34184204</v>
      </c>
      <c r="Q26" s="391">
        <v>25977442</v>
      </c>
      <c r="R26" s="391">
        <v>28543974</v>
      </c>
      <c r="S26" s="391">
        <v>26892049</v>
      </c>
      <c r="T26" s="391">
        <v>22422199</v>
      </c>
      <c r="U26" s="391">
        <v>22458500</v>
      </c>
      <c r="V26" s="391">
        <v>16420297</v>
      </c>
      <c r="W26" s="391">
        <v>15773141</v>
      </c>
      <c r="X26" s="391">
        <v>8059508</v>
      </c>
      <c r="Y26" s="391">
        <v>7487622</v>
      </c>
      <c r="Z26" s="391">
        <v>4800850</v>
      </c>
      <c r="AA26" s="391">
        <v>2818113</v>
      </c>
      <c r="AB26" s="391">
        <v>2704528</v>
      </c>
      <c r="AC26" s="391">
        <v>2670402</v>
      </c>
      <c r="AD26" s="391">
        <v>1719848</v>
      </c>
      <c r="AE26" s="391">
        <v>841487</v>
      </c>
      <c r="AF26" s="391">
        <v>577034</v>
      </c>
      <c r="AG26" s="391">
        <v>493233</v>
      </c>
      <c r="AH26" s="391">
        <v>0</v>
      </c>
      <c r="AI26" s="391">
        <v>5927</v>
      </c>
      <c r="AJ26" s="361">
        <v>1875844852</v>
      </c>
      <c r="AK26" s="25">
        <v>0</v>
      </c>
    </row>
    <row r="27" spans="1:37">
      <c r="A27" s="421"/>
      <c r="B27" s="421"/>
      <c r="C27" s="391"/>
      <c r="D27" s="361"/>
      <c r="E27" s="361"/>
      <c r="F27" s="361"/>
      <c r="G27" s="361"/>
      <c r="H27" s="361"/>
      <c r="I27" s="361"/>
      <c r="J27" s="361"/>
      <c r="K27" s="361"/>
      <c r="L27" s="361"/>
      <c r="M27" s="361"/>
      <c r="N27" s="361"/>
      <c r="O27" s="361"/>
      <c r="P27" s="361"/>
      <c r="Q27" s="361"/>
      <c r="R27" s="361"/>
      <c r="S27" s="361"/>
      <c r="T27" s="361"/>
      <c r="U27" s="361"/>
      <c r="V27" s="361"/>
      <c r="W27" s="361"/>
      <c r="X27" s="361"/>
      <c r="Y27" s="361"/>
      <c r="Z27" s="361"/>
      <c r="AA27" s="361"/>
      <c r="AB27" s="361"/>
      <c r="AC27" s="361"/>
      <c r="AD27" s="361"/>
      <c r="AE27" s="361"/>
      <c r="AF27" s="361"/>
      <c r="AG27" s="361"/>
      <c r="AH27" s="361"/>
      <c r="AI27" s="361"/>
      <c r="AJ27" s="361"/>
      <c r="AK27" s="25">
        <v>0</v>
      </c>
    </row>
    <row r="28" spans="1:37">
      <c r="A28" s="390" t="s">
        <v>254</v>
      </c>
      <c r="B28" s="390"/>
      <c r="C28" s="391">
        <v>2322831</v>
      </c>
      <c r="D28" s="361">
        <v>2568382</v>
      </c>
      <c r="E28" s="361">
        <v>2625652</v>
      </c>
      <c r="F28" s="361">
        <v>1363802</v>
      </c>
      <c r="G28" s="361">
        <v>601935</v>
      </c>
      <c r="H28" s="361">
        <v>528462</v>
      </c>
      <c r="I28" s="361">
        <v>461091</v>
      </c>
      <c r="J28" s="361">
        <v>1838655</v>
      </c>
      <c r="K28" s="361">
        <v>1423606</v>
      </c>
      <c r="L28" s="361">
        <v>1082956</v>
      </c>
      <c r="M28" s="361">
        <v>83149</v>
      </c>
      <c r="N28" s="361">
        <v>522131</v>
      </c>
      <c r="O28" s="361">
        <v>0</v>
      </c>
      <c r="P28" s="361">
        <v>113635</v>
      </c>
      <c r="Q28" s="361">
        <v>133371</v>
      </c>
      <c r="R28" s="361">
        <v>147840</v>
      </c>
      <c r="S28" s="361">
        <v>615556</v>
      </c>
      <c r="T28" s="361">
        <v>71396</v>
      </c>
      <c r="U28" s="361">
        <v>60524</v>
      </c>
      <c r="V28" s="361">
        <v>71946</v>
      </c>
      <c r="W28" s="361">
        <v>1899</v>
      </c>
      <c r="X28" s="361">
        <v>10151</v>
      </c>
      <c r="Y28" s="361">
        <v>33314</v>
      </c>
      <c r="Z28" s="361">
        <v>34083</v>
      </c>
      <c r="AA28" s="361">
        <v>84333</v>
      </c>
      <c r="AB28" s="361">
        <v>15016</v>
      </c>
      <c r="AC28" s="361">
        <v>14514</v>
      </c>
      <c r="AD28" s="361">
        <v>15451</v>
      </c>
      <c r="AE28" s="361">
        <v>5399</v>
      </c>
      <c r="AF28" s="361">
        <v>837</v>
      </c>
      <c r="AG28" s="361">
        <v>3440</v>
      </c>
      <c r="AH28" s="361">
        <v>0</v>
      </c>
      <c r="AI28" s="361">
        <v>462</v>
      </c>
      <c r="AJ28" s="361">
        <v>16855818</v>
      </c>
      <c r="AK28" s="25">
        <v>0</v>
      </c>
    </row>
    <row r="29" spans="1:37">
      <c r="A29" s="376" t="s">
        <v>255</v>
      </c>
      <c r="B29" s="376"/>
      <c r="C29" s="391">
        <v>0</v>
      </c>
      <c r="D29" s="361">
        <v>0</v>
      </c>
      <c r="E29" s="361">
        <v>0</v>
      </c>
      <c r="F29" s="361">
        <v>0</v>
      </c>
      <c r="G29" s="361">
        <v>0</v>
      </c>
      <c r="H29" s="361">
        <v>0</v>
      </c>
      <c r="I29" s="361">
        <v>0</v>
      </c>
      <c r="J29" s="361">
        <v>0</v>
      </c>
      <c r="K29" s="361">
        <v>0</v>
      </c>
      <c r="L29" s="361">
        <v>0</v>
      </c>
      <c r="M29" s="361">
        <v>0</v>
      </c>
      <c r="N29" s="361">
        <v>0</v>
      </c>
      <c r="O29" s="361">
        <v>0</v>
      </c>
      <c r="P29" s="361">
        <v>0</v>
      </c>
      <c r="Q29" s="361">
        <v>0</v>
      </c>
      <c r="R29" s="361">
        <v>0</v>
      </c>
      <c r="S29" s="361">
        <v>0</v>
      </c>
      <c r="T29" s="361">
        <v>0</v>
      </c>
      <c r="U29" s="361">
        <v>0</v>
      </c>
      <c r="V29" s="361">
        <v>0</v>
      </c>
      <c r="W29" s="361">
        <v>0</v>
      </c>
      <c r="X29" s="361">
        <v>0</v>
      </c>
      <c r="Y29" s="361">
        <v>0</v>
      </c>
      <c r="Z29" s="361">
        <v>0</v>
      </c>
      <c r="AA29" s="361">
        <v>0</v>
      </c>
      <c r="AB29" s="361">
        <v>0</v>
      </c>
      <c r="AC29" s="361">
        <v>0</v>
      </c>
      <c r="AD29" s="361">
        <v>0</v>
      </c>
      <c r="AE29" s="361">
        <v>0</v>
      </c>
      <c r="AF29" s="361">
        <v>0</v>
      </c>
      <c r="AG29" s="361">
        <v>0</v>
      </c>
      <c r="AH29" s="361">
        <v>0</v>
      </c>
      <c r="AI29" s="361">
        <v>0</v>
      </c>
      <c r="AJ29" s="361">
        <v>0</v>
      </c>
      <c r="AK29" s="25">
        <v>0</v>
      </c>
    </row>
    <row r="30" spans="1:37">
      <c r="A30" s="376" t="s">
        <v>256</v>
      </c>
      <c r="B30" s="376"/>
      <c r="C30" s="391">
        <v>2200909</v>
      </c>
      <c r="D30" s="361">
        <v>2304291</v>
      </c>
      <c r="E30" s="361">
        <v>1592265</v>
      </c>
      <c r="F30" s="361">
        <v>570251</v>
      </c>
      <c r="G30" s="361">
        <v>597037</v>
      </c>
      <c r="H30" s="361">
        <v>388981</v>
      </c>
      <c r="I30" s="361">
        <v>375803</v>
      </c>
      <c r="J30" s="361">
        <v>525420</v>
      </c>
      <c r="K30" s="361">
        <v>1015932</v>
      </c>
      <c r="L30" s="361">
        <v>792510</v>
      </c>
      <c r="M30" s="361">
        <v>38542</v>
      </c>
      <c r="N30" s="361">
        <v>479234</v>
      </c>
      <c r="O30" s="361">
        <v>0</v>
      </c>
      <c r="P30" s="361">
        <v>81416</v>
      </c>
      <c r="Q30" s="361">
        <v>105681</v>
      </c>
      <c r="R30" s="361">
        <v>89883</v>
      </c>
      <c r="S30" s="361">
        <v>491441</v>
      </c>
      <c r="T30" s="361">
        <v>55709</v>
      </c>
      <c r="U30" s="361">
        <v>49724</v>
      </c>
      <c r="V30" s="361">
        <v>62956</v>
      </c>
      <c r="W30" s="361">
        <v>0</v>
      </c>
      <c r="X30" s="361">
        <v>0</v>
      </c>
      <c r="Y30" s="361">
        <v>33314</v>
      </c>
      <c r="Z30" s="361">
        <v>34083</v>
      </c>
      <c r="AA30" s="361">
        <v>15870</v>
      </c>
      <c r="AB30" s="361">
        <v>13926</v>
      </c>
      <c r="AC30" s="361">
        <v>12791</v>
      </c>
      <c r="AD30" s="361">
        <v>0</v>
      </c>
      <c r="AE30" s="361">
        <v>3167</v>
      </c>
      <c r="AF30" s="361">
        <v>42</v>
      </c>
      <c r="AG30" s="361">
        <v>2408</v>
      </c>
      <c r="AH30" s="361">
        <v>0</v>
      </c>
      <c r="AI30" s="361">
        <v>0</v>
      </c>
      <c r="AJ30" s="361">
        <v>11933585</v>
      </c>
      <c r="AK30" s="25">
        <v>0</v>
      </c>
    </row>
    <row r="31" spans="1:37">
      <c r="A31" s="376" t="s">
        <v>257</v>
      </c>
      <c r="B31" s="376"/>
      <c r="C31" s="391">
        <v>121922</v>
      </c>
      <c r="D31" s="361">
        <v>264091</v>
      </c>
      <c r="E31" s="361">
        <v>1033387</v>
      </c>
      <c r="F31" s="361">
        <v>793551</v>
      </c>
      <c r="G31" s="361">
        <v>4898</v>
      </c>
      <c r="H31" s="361">
        <v>139481</v>
      </c>
      <c r="I31" s="361">
        <v>85288</v>
      </c>
      <c r="J31" s="361">
        <v>1313235</v>
      </c>
      <c r="K31" s="361">
        <v>407674</v>
      </c>
      <c r="L31" s="361">
        <v>290446</v>
      </c>
      <c r="M31" s="361">
        <v>44607</v>
      </c>
      <c r="N31" s="361">
        <v>42897</v>
      </c>
      <c r="O31" s="361">
        <v>0</v>
      </c>
      <c r="P31" s="361">
        <v>32219</v>
      </c>
      <c r="Q31" s="361">
        <v>27690</v>
      </c>
      <c r="R31" s="361">
        <v>57957</v>
      </c>
      <c r="S31" s="361">
        <v>124115</v>
      </c>
      <c r="T31" s="361">
        <v>15687</v>
      </c>
      <c r="U31" s="361">
        <v>10800</v>
      </c>
      <c r="V31" s="361">
        <v>8990</v>
      </c>
      <c r="W31" s="361">
        <v>1899</v>
      </c>
      <c r="X31" s="361">
        <v>10151</v>
      </c>
      <c r="Y31" s="361">
        <v>0</v>
      </c>
      <c r="Z31" s="361">
        <v>0</v>
      </c>
      <c r="AA31" s="361">
        <v>68463</v>
      </c>
      <c r="AB31" s="361">
        <v>1090</v>
      </c>
      <c r="AC31" s="361">
        <v>1723</v>
      </c>
      <c r="AD31" s="361">
        <v>15451</v>
      </c>
      <c r="AE31" s="361">
        <v>2232</v>
      </c>
      <c r="AF31" s="361">
        <v>795</v>
      </c>
      <c r="AG31" s="361">
        <v>1032</v>
      </c>
      <c r="AH31" s="361">
        <v>0</v>
      </c>
      <c r="AI31" s="361">
        <v>462</v>
      </c>
      <c r="AJ31" s="361">
        <v>4922233</v>
      </c>
      <c r="AK31" s="25">
        <v>0</v>
      </c>
    </row>
    <row r="32" spans="1:37">
      <c r="A32" s="377" t="s">
        <v>258</v>
      </c>
      <c r="B32" s="377"/>
      <c r="C32" s="361">
        <v>2322831</v>
      </c>
      <c r="D32" s="361">
        <v>2568382</v>
      </c>
      <c r="E32" s="361">
        <v>2625652</v>
      </c>
      <c r="F32" s="361">
        <v>1363802</v>
      </c>
      <c r="G32" s="361">
        <v>601935</v>
      </c>
      <c r="H32" s="361">
        <v>528462</v>
      </c>
      <c r="I32" s="361">
        <v>461091</v>
      </c>
      <c r="J32" s="361">
        <v>1838655</v>
      </c>
      <c r="K32" s="361">
        <v>1423606</v>
      </c>
      <c r="L32" s="361">
        <v>1082956</v>
      </c>
      <c r="M32" s="361">
        <v>83149</v>
      </c>
      <c r="N32" s="361">
        <v>522131</v>
      </c>
      <c r="O32" s="361">
        <v>0</v>
      </c>
      <c r="P32" s="361">
        <v>113635</v>
      </c>
      <c r="Q32" s="361">
        <v>133371</v>
      </c>
      <c r="R32" s="361">
        <v>147840</v>
      </c>
      <c r="S32" s="361">
        <v>615556</v>
      </c>
      <c r="T32" s="361">
        <v>71396</v>
      </c>
      <c r="U32" s="361">
        <v>60524</v>
      </c>
      <c r="V32" s="361">
        <v>71946</v>
      </c>
      <c r="W32" s="361">
        <v>1899</v>
      </c>
      <c r="X32" s="361">
        <v>10151</v>
      </c>
      <c r="Y32" s="361">
        <v>33314</v>
      </c>
      <c r="Z32" s="361">
        <v>34083</v>
      </c>
      <c r="AA32" s="361">
        <v>84333</v>
      </c>
      <c r="AB32" s="361">
        <v>15016</v>
      </c>
      <c r="AC32" s="361">
        <v>14514</v>
      </c>
      <c r="AD32" s="361">
        <v>15451</v>
      </c>
      <c r="AE32" s="361">
        <v>5399</v>
      </c>
      <c r="AF32" s="361">
        <v>837</v>
      </c>
      <c r="AG32" s="361">
        <v>3440</v>
      </c>
      <c r="AH32" s="361">
        <v>0</v>
      </c>
      <c r="AI32" s="361">
        <v>462</v>
      </c>
      <c r="AJ32" s="361">
        <v>16855818</v>
      </c>
      <c r="AK32" s="25">
        <v>0</v>
      </c>
    </row>
    <row r="33" spans="1:37">
      <c r="A33" s="378"/>
      <c r="B33" s="378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1"/>
      <c r="N33" s="361"/>
      <c r="O33" s="361"/>
      <c r="P33" s="361"/>
      <c r="Q33" s="361"/>
      <c r="R33" s="361"/>
      <c r="S33" s="361"/>
      <c r="T33" s="361"/>
      <c r="U33" s="361"/>
      <c r="V33" s="361"/>
      <c r="W33" s="361"/>
      <c r="X33" s="361"/>
      <c r="Y33" s="361"/>
      <c r="Z33" s="361"/>
      <c r="AA33" s="361"/>
      <c r="AB33" s="361"/>
      <c r="AC33" s="361"/>
      <c r="AD33" s="361"/>
      <c r="AE33" s="361"/>
      <c r="AF33" s="361"/>
      <c r="AG33" s="361"/>
      <c r="AH33" s="361"/>
      <c r="AI33" s="361"/>
      <c r="AJ33" s="361"/>
      <c r="AK33" s="25">
        <v>0</v>
      </c>
    </row>
    <row r="34" spans="1:37">
      <c r="A34" s="406" t="s">
        <v>259</v>
      </c>
      <c r="B34" s="406"/>
      <c r="C34" s="361">
        <v>13777732</v>
      </c>
      <c r="D34" s="361">
        <v>28073064</v>
      </c>
      <c r="E34" s="361">
        <v>17492387</v>
      </c>
      <c r="F34" s="361">
        <v>3317456</v>
      </c>
      <c r="G34" s="361">
        <v>3756307</v>
      </c>
      <c r="H34" s="361">
        <v>4999999</v>
      </c>
      <c r="I34" s="361">
        <v>1646567</v>
      </c>
      <c r="J34" s="361">
        <v>7174759</v>
      </c>
      <c r="K34" s="361">
        <v>1051889</v>
      </c>
      <c r="L34" s="361">
        <v>1066362</v>
      </c>
      <c r="M34" s="361">
        <v>178091</v>
      </c>
      <c r="N34" s="361">
        <v>377105</v>
      </c>
      <c r="O34" s="361">
        <v>613888</v>
      </c>
      <c r="P34" s="361">
        <v>460169</v>
      </c>
      <c r="Q34" s="361">
        <v>4886273</v>
      </c>
      <c r="R34" s="361">
        <v>388014</v>
      </c>
      <c r="S34" s="361">
        <v>343678</v>
      </c>
      <c r="T34" s="361">
        <v>228339</v>
      </c>
      <c r="U34" s="361">
        <v>811394</v>
      </c>
      <c r="V34" s="361">
        <v>109240</v>
      </c>
      <c r="W34" s="361">
        <v>333096</v>
      </c>
      <c r="X34" s="361">
        <v>19388</v>
      </c>
      <c r="Y34" s="361">
        <v>345401</v>
      </c>
      <c r="Z34" s="361">
        <v>784935</v>
      </c>
      <c r="AA34" s="361">
        <v>76450</v>
      </c>
      <c r="AB34" s="361">
        <v>190632</v>
      </c>
      <c r="AC34" s="361">
        <v>70840</v>
      </c>
      <c r="AD34" s="361">
        <v>98965</v>
      </c>
      <c r="AE34" s="361">
        <v>72624</v>
      </c>
      <c r="AF34" s="361">
        <v>12001</v>
      </c>
      <c r="AG34" s="361">
        <v>10643</v>
      </c>
      <c r="AH34" s="361">
        <v>84873</v>
      </c>
      <c r="AI34" s="361">
        <v>25960</v>
      </c>
      <c r="AJ34" s="361">
        <v>92878521</v>
      </c>
      <c r="AK34" s="25">
        <v>0</v>
      </c>
    </row>
    <row r="35" spans="1:37">
      <c r="A35" s="380" t="s">
        <v>260</v>
      </c>
      <c r="B35" s="380"/>
      <c r="C35" s="361">
        <v>7098</v>
      </c>
      <c r="D35" s="361">
        <v>56644</v>
      </c>
      <c r="E35" s="361">
        <v>19915</v>
      </c>
      <c r="F35" s="361">
        <v>2810</v>
      </c>
      <c r="G35" s="361">
        <v>4802</v>
      </c>
      <c r="H35" s="361">
        <v>21579</v>
      </c>
      <c r="I35" s="361">
        <v>0</v>
      </c>
      <c r="J35" s="361">
        <v>19043</v>
      </c>
      <c r="K35" s="361">
        <v>16912</v>
      </c>
      <c r="L35" s="361">
        <v>1655</v>
      </c>
      <c r="M35" s="361">
        <v>0</v>
      </c>
      <c r="N35" s="361">
        <v>0</v>
      </c>
      <c r="O35" s="361">
        <v>1485</v>
      </c>
      <c r="P35" s="361">
        <v>3644</v>
      </c>
      <c r="Q35" s="361">
        <v>0</v>
      </c>
      <c r="R35" s="361">
        <v>1591</v>
      </c>
      <c r="S35" s="361">
        <v>411</v>
      </c>
      <c r="T35" s="361">
        <v>1331</v>
      </c>
      <c r="U35" s="361">
        <v>789</v>
      </c>
      <c r="V35" s="391">
        <v>0</v>
      </c>
      <c r="W35" s="361">
        <v>0</v>
      </c>
      <c r="X35" s="361">
        <v>0</v>
      </c>
      <c r="Y35" s="361">
        <v>0</v>
      </c>
      <c r="Z35" s="361">
        <v>947</v>
      </c>
      <c r="AA35" s="361">
        <v>0</v>
      </c>
      <c r="AB35" s="361">
        <v>0</v>
      </c>
      <c r="AC35" s="361">
        <v>0</v>
      </c>
      <c r="AD35" s="361">
        <v>0</v>
      </c>
      <c r="AE35" s="361">
        <v>0</v>
      </c>
      <c r="AF35" s="361">
        <v>0</v>
      </c>
      <c r="AG35" s="361">
        <v>0</v>
      </c>
      <c r="AH35" s="361">
        <v>0</v>
      </c>
      <c r="AI35" s="361">
        <v>0</v>
      </c>
      <c r="AJ35" s="361">
        <v>160656</v>
      </c>
      <c r="AK35" s="25">
        <v>0</v>
      </c>
    </row>
    <row r="36" spans="1:37">
      <c r="A36" s="380" t="s">
        <v>261</v>
      </c>
      <c r="B36" s="380"/>
      <c r="C36" s="361">
        <v>13770634</v>
      </c>
      <c r="D36" s="361">
        <v>28016420</v>
      </c>
      <c r="E36" s="361">
        <v>17472472</v>
      </c>
      <c r="F36" s="361">
        <v>3314646</v>
      </c>
      <c r="G36" s="361">
        <v>3751505</v>
      </c>
      <c r="H36" s="361">
        <v>4978420</v>
      </c>
      <c r="I36" s="361">
        <v>1646567</v>
      </c>
      <c r="J36" s="361">
        <v>7155716</v>
      </c>
      <c r="K36" s="361">
        <v>1034977</v>
      </c>
      <c r="L36" s="361">
        <v>1064707</v>
      </c>
      <c r="M36" s="361">
        <v>178091</v>
      </c>
      <c r="N36" s="361">
        <v>377105</v>
      </c>
      <c r="O36" s="361">
        <v>612403</v>
      </c>
      <c r="P36" s="361">
        <v>456525</v>
      </c>
      <c r="Q36" s="361">
        <v>4886273</v>
      </c>
      <c r="R36" s="361">
        <v>386423</v>
      </c>
      <c r="S36" s="361">
        <v>343267</v>
      </c>
      <c r="T36" s="361">
        <v>227008</v>
      </c>
      <c r="U36" s="361">
        <v>810605</v>
      </c>
      <c r="V36" s="391">
        <v>109240</v>
      </c>
      <c r="W36" s="361">
        <v>333096</v>
      </c>
      <c r="X36" s="361">
        <v>19388</v>
      </c>
      <c r="Y36" s="361">
        <v>345401</v>
      </c>
      <c r="Z36" s="361">
        <v>783688</v>
      </c>
      <c r="AA36" s="361">
        <v>76450</v>
      </c>
      <c r="AB36" s="361">
        <v>190632</v>
      </c>
      <c r="AC36" s="361">
        <v>70840</v>
      </c>
      <c r="AD36" s="361">
        <v>98965</v>
      </c>
      <c r="AE36" s="361">
        <v>72624</v>
      </c>
      <c r="AF36" s="361">
        <v>12001</v>
      </c>
      <c r="AG36" s="361">
        <v>10643</v>
      </c>
      <c r="AH36" s="361">
        <v>84873</v>
      </c>
      <c r="AI36" s="361">
        <v>25960</v>
      </c>
      <c r="AJ36" s="361">
        <v>92717565</v>
      </c>
      <c r="AK36" s="25">
        <v>0</v>
      </c>
    </row>
    <row r="37" spans="1:37">
      <c r="A37" s="380" t="s">
        <v>262</v>
      </c>
      <c r="B37" s="380"/>
      <c r="C37" s="361">
        <v>0</v>
      </c>
      <c r="D37" s="361">
        <v>0</v>
      </c>
      <c r="E37" s="361">
        <v>0</v>
      </c>
      <c r="F37" s="361">
        <v>0</v>
      </c>
      <c r="G37" s="361">
        <v>0</v>
      </c>
      <c r="H37" s="361">
        <v>0</v>
      </c>
      <c r="I37" s="361">
        <v>0</v>
      </c>
      <c r="J37" s="361">
        <v>0</v>
      </c>
      <c r="K37" s="361">
        <v>0</v>
      </c>
      <c r="L37" s="361">
        <v>0</v>
      </c>
      <c r="M37" s="361">
        <v>0</v>
      </c>
      <c r="N37" s="361">
        <v>0</v>
      </c>
      <c r="O37" s="361">
        <v>0</v>
      </c>
      <c r="P37" s="361">
        <v>0</v>
      </c>
      <c r="Q37" s="361">
        <v>0</v>
      </c>
      <c r="R37" s="361">
        <v>0</v>
      </c>
      <c r="S37" s="361">
        <v>0</v>
      </c>
      <c r="T37" s="361">
        <v>0</v>
      </c>
      <c r="U37" s="361">
        <v>0</v>
      </c>
      <c r="V37" s="361">
        <v>0</v>
      </c>
      <c r="W37" s="361">
        <v>0</v>
      </c>
      <c r="X37" s="361">
        <v>0</v>
      </c>
      <c r="Y37" s="361">
        <v>0</v>
      </c>
      <c r="Z37" s="361">
        <v>300</v>
      </c>
      <c r="AA37" s="361">
        <v>0</v>
      </c>
      <c r="AB37" s="361">
        <v>0</v>
      </c>
      <c r="AC37" s="361">
        <v>0</v>
      </c>
      <c r="AD37" s="361">
        <v>0</v>
      </c>
      <c r="AE37" s="361">
        <v>0</v>
      </c>
      <c r="AF37" s="361">
        <v>0</v>
      </c>
      <c r="AG37" s="361">
        <v>0</v>
      </c>
      <c r="AH37" s="361">
        <v>0</v>
      </c>
      <c r="AI37" s="361">
        <v>0</v>
      </c>
      <c r="AJ37" s="361">
        <v>300</v>
      </c>
      <c r="AK37" s="25">
        <v>0</v>
      </c>
    </row>
    <row r="38" spans="1:37">
      <c r="A38" s="381" t="s">
        <v>263</v>
      </c>
      <c r="B38" s="381"/>
      <c r="C38" s="361">
        <v>13777732</v>
      </c>
      <c r="D38" s="361">
        <v>28073064</v>
      </c>
      <c r="E38" s="361">
        <v>17492387</v>
      </c>
      <c r="F38" s="361">
        <v>3317456</v>
      </c>
      <c r="G38" s="361">
        <v>3756307</v>
      </c>
      <c r="H38" s="361">
        <v>4999999</v>
      </c>
      <c r="I38" s="361">
        <v>1646567</v>
      </c>
      <c r="J38" s="361">
        <v>7174759</v>
      </c>
      <c r="K38" s="361">
        <v>1051889</v>
      </c>
      <c r="L38" s="361">
        <v>1066362</v>
      </c>
      <c r="M38" s="361">
        <v>178091</v>
      </c>
      <c r="N38" s="361">
        <v>377105</v>
      </c>
      <c r="O38" s="361">
        <v>613888</v>
      </c>
      <c r="P38" s="361">
        <v>460169</v>
      </c>
      <c r="Q38" s="361">
        <v>4886273</v>
      </c>
      <c r="R38" s="361">
        <v>388014</v>
      </c>
      <c r="S38" s="361">
        <v>343678</v>
      </c>
      <c r="T38" s="361">
        <v>228339</v>
      </c>
      <c r="U38" s="361">
        <v>811394</v>
      </c>
      <c r="V38" s="361">
        <v>109240</v>
      </c>
      <c r="W38" s="361">
        <v>333096</v>
      </c>
      <c r="X38" s="361">
        <v>19388</v>
      </c>
      <c r="Y38" s="361">
        <v>345401</v>
      </c>
      <c r="Z38" s="361">
        <v>784935</v>
      </c>
      <c r="AA38" s="361">
        <v>76450</v>
      </c>
      <c r="AB38" s="361">
        <v>190632</v>
      </c>
      <c r="AC38" s="361">
        <v>70840</v>
      </c>
      <c r="AD38" s="361">
        <v>98965</v>
      </c>
      <c r="AE38" s="361">
        <v>72624</v>
      </c>
      <c r="AF38" s="361">
        <v>12001</v>
      </c>
      <c r="AG38" s="361">
        <v>10643</v>
      </c>
      <c r="AH38" s="361">
        <v>84873</v>
      </c>
      <c r="AI38" s="361">
        <v>25960</v>
      </c>
      <c r="AJ38" s="361">
        <v>92878521</v>
      </c>
      <c r="AK38" s="25">
        <v>0</v>
      </c>
    </row>
    <row r="39" spans="1:37">
      <c r="A39" s="382"/>
      <c r="B39" s="382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61"/>
      <c r="Z39" s="361"/>
      <c r="AA39" s="361"/>
      <c r="AB39" s="361"/>
      <c r="AC39" s="361"/>
      <c r="AD39" s="361"/>
      <c r="AE39" s="361"/>
      <c r="AF39" s="361"/>
      <c r="AG39" s="361"/>
      <c r="AH39" s="361"/>
      <c r="AI39" s="361"/>
      <c r="AJ39" s="361"/>
      <c r="AK39" s="25">
        <v>0</v>
      </c>
    </row>
    <row r="40" spans="1:37">
      <c r="A40" s="383" t="s">
        <v>644</v>
      </c>
      <c r="B40" s="383"/>
      <c r="C40" s="361">
        <v>0</v>
      </c>
      <c r="D40" s="361">
        <v>0</v>
      </c>
      <c r="E40" s="361">
        <v>0</v>
      </c>
      <c r="F40" s="361">
        <v>0</v>
      </c>
      <c r="G40" s="361">
        <v>0</v>
      </c>
      <c r="H40" s="361">
        <v>0</v>
      </c>
      <c r="I40" s="361">
        <v>0</v>
      </c>
      <c r="J40" s="361">
        <v>0</v>
      </c>
      <c r="K40" s="361">
        <v>0</v>
      </c>
      <c r="L40" s="361">
        <v>0</v>
      </c>
      <c r="M40" s="361">
        <v>0</v>
      </c>
      <c r="N40" s="361">
        <v>0</v>
      </c>
      <c r="O40" s="361">
        <v>0</v>
      </c>
      <c r="P40" s="361">
        <v>0</v>
      </c>
      <c r="Q40" s="361">
        <v>0</v>
      </c>
      <c r="R40" s="361">
        <v>0</v>
      </c>
      <c r="S40" s="361">
        <v>0</v>
      </c>
      <c r="T40" s="361">
        <v>0</v>
      </c>
      <c r="U40" s="361">
        <v>0</v>
      </c>
      <c r="V40" s="361">
        <v>0</v>
      </c>
      <c r="W40" s="361">
        <v>0</v>
      </c>
      <c r="X40" s="361">
        <v>0</v>
      </c>
      <c r="Y40" s="361">
        <v>0</v>
      </c>
      <c r="Z40" s="361">
        <v>0</v>
      </c>
      <c r="AA40" s="361">
        <v>0</v>
      </c>
      <c r="AB40" s="361">
        <v>0</v>
      </c>
      <c r="AC40" s="361">
        <v>0</v>
      </c>
      <c r="AD40" s="361">
        <v>0</v>
      </c>
      <c r="AE40" s="361">
        <v>0</v>
      </c>
      <c r="AF40" s="361">
        <v>0</v>
      </c>
      <c r="AG40" s="361">
        <v>0</v>
      </c>
      <c r="AH40" s="361">
        <v>0</v>
      </c>
      <c r="AI40" s="361">
        <v>0</v>
      </c>
      <c r="AJ40" s="361">
        <v>0</v>
      </c>
      <c r="AK40" s="25">
        <v>0</v>
      </c>
    </row>
    <row r="41" spans="1:37">
      <c r="A41" s="382"/>
      <c r="B41" s="382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1"/>
      <c r="N41" s="361"/>
      <c r="O41" s="361"/>
      <c r="P41" s="361"/>
      <c r="Q41" s="361"/>
      <c r="R41" s="361"/>
      <c r="S41" s="361"/>
      <c r="T41" s="361"/>
      <c r="U41" s="361"/>
      <c r="V41" s="361"/>
      <c r="W41" s="361"/>
      <c r="X41" s="361"/>
      <c r="Y41" s="361"/>
      <c r="Z41" s="361"/>
      <c r="AA41" s="361"/>
      <c r="AB41" s="361"/>
      <c r="AC41" s="361"/>
      <c r="AD41" s="361"/>
      <c r="AE41" s="361"/>
      <c r="AF41" s="361"/>
      <c r="AG41" s="361"/>
      <c r="AH41" s="361"/>
      <c r="AI41" s="361"/>
      <c r="AJ41" s="361"/>
      <c r="AK41" s="25">
        <v>0</v>
      </c>
    </row>
    <row r="42" spans="1:37">
      <c r="A42" s="392" t="s">
        <v>264</v>
      </c>
      <c r="B42" s="392"/>
      <c r="C42" s="361">
        <v>369521136</v>
      </c>
      <c r="D42" s="361">
        <v>329759818</v>
      </c>
      <c r="E42" s="361">
        <v>246853450</v>
      </c>
      <c r="F42" s="361">
        <v>115079154</v>
      </c>
      <c r="G42" s="361">
        <v>108875036</v>
      </c>
      <c r="H42" s="361">
        <v>106192673</v>
      </c>
      <c r="I42" s="361">
        <v>89330872</v>
      </c>
      <c r="J42" s="361">
        <v>86577696</v>
      </c>
      <c r="K42" s="361">
        <v>81370402</v>
      </c>
      <c r="L42" s="361">
        <v>66382428</v>
      </c>
      <c r="M42" s="361">
        <v>54413020</v>
      </c>
      <c r="N42" s="361">
        <v>48759969</v>
      </c>
      <c r="O42" s="361">
        <v>46827098</v>
      </c>
      <c r="P42" s="361">
        <v>34758008</v>
      </c>
      <c r="Q42" s="361">
        <v>30997086</v>
      </c>
      <c r="R42" s="361">
        <v>29079828</v>
      </c>
      <c r="S42" s="361">
        <v>27851283</v>
      </c>
      <c r="T42" s="361">
        <v>22721934</v>
      </c>
      <c r="U42" s="361">
        <v>23330418</v>
      </c>
      <c r="V42" s="361">
        <v>16601483</v>
      </c>
      <c r="W42" s="361">
        <v>16108136</v>
      </c>
      <c r="X42" s="361">
        <v>8089047</v>
      </c>
      <c r="Y42" s="361">
        <v>7866337</v>
      </c>
      <c r="Z42" s="361">
        <v>5619868</v>
      </c>
      <c r="AA42" s="361">
        <v>2978896</v>
      </c>
      <c r="AB42" s="361">
        <v>2910176</v>
      </c>
      <c r="AC42" s="361">
        <v>2755756</v>
      </c>
      <c r="AD42" s="361">
        <v>1834264</v>
      </c>
      <c r="AE42" s="361">
        <v>919510</v>
      </c>
      <c r="AF42" s="361">
        <v>589872</v>
      </c>
      <c r="AG42" s="361">
        <v>507316</v>
      </c>
      <c r="AH42" s="361">
        <v>84873</v>
      </c>
      <c r="AI42" s="361">
        <v>32349</v>
      </c>
      <c r="AJ42" s="361">
        <v>1985579191</v>
      </c>
      <c r="AK42" s="25">
        <v>0</v>
      </c>
    </row>
    <row r="43" spans="1:37">
      <c r="A43" s="392"/>
      <c r="B43" s="392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61"/>
      <c r="Z43" s="361"/>
      <c r="AA43" s="361"/>
      <c r="AB43" s="361"/>
      <c r="AC43" s="361"/>
      <c r="AD43" s="361"/>
      <c r="AE43" s="361"/>
      <c r="AF43" s="361"/>
      <c r="AG43" s="361"/>
      <c r="AH43" s="361"/>
      <c r="AI43" s="361"/>
      <c r="AJ43" s="361"/>
      <c r="AK43" s="25">
        <v>0</v>
      </c>
    </row>
    <row r="44" spans="1:37">
      <c r="A44" s="370" t="s">
        <v>265</v>
      </c>
      <c r="B44" s="370"/>
      <c r="C44" s="361">
        <v>19414847</v>
      </c>
      <c r="D44" s="361">
        <v>19828137</v>
      </c>
      <c r="E44" s="361">
        <v>5810746</v>
      </c>
      <c r="F44" s="361">
        <v>6057978</v>
      </c>
      <c r="G44" s="361">
        <v>3461426</v>
      </c>
      <c r="H44" s="361">
        <v>7499293</v>
      </c>
      <c r="I44" s="391">
        <v>2267403</v>
      </c>
      <c r="J44" s="361">
        <v>2914884</v>
      </c>
      <c r="K44" s="361">
        <v>583433</v>
      </c>
      <c r="L44" s="361">
        <v>3156360</v>
      </c>
      <c r="M44" s="361">
        <v>36980</v>
      </c>
      <c r="N44" s="361">
        <v>70581</v>
      </c>
      <c r="O44" s="361">
        <v>272503</v>
      </c>
      <c r="P44" s="361">
        <v>795776</v>
      </c>
      <c r="Q44" s="361">
        <v>333329</v>
      </c>
      <c r="R44" s="361">
        <v>257668</v>
      </c>
      <c r="S44" s="361">
        <v>1189536</v>
      </c>
      <c r="T44" s="361">
        <v>101876</v>
      </c>
      <c r="U44" s="361">
        <v>1676069</v>
      </c>
      <c r="V44" s="391">
        <v>17883</v>
      </c>
      <c r="W44" s="361">
        <v>12892</v>
      </c>
      <c r="X44" s="361">
        <v>20176</v>
      </c>
      <c r="Y44" s="361">
        <v>223072</v>
      </c>
      <c r="Z44" s="361">
        <v>879</v>
      </c>
      <c r="AA44" s="361">
        <v>5268</v>
      </c>
      <c r="AB44" s="361">
        <v>11334</v>
      </c>
      <c r="AC44" s="361">
        <v>18651</v>
      </c>
      <c r="AD44" s="361">
        <v>4729</v>
      </c>
      <c r="AE44" s="361">
        <v>3525</v>
      </c>
      <c r="AF44" s="361">
        <v>6363</v>
      </c>
      <c r="AG44" s="361">
        <v>4616</v>
      </c>
      <c r="AH44" s="361">
        <v>17</v>
      </c>
      <c r="AI44" s="361">
        <v>4040</v>
      </c>
      <c r="AJ44" s="361">
        <v>76062270</v>
      </c>
      <c r="AK44" s="25">
        <v>0</v>
      </c>
    </row>
    <row r="45" spans="1:37">
      <c r="A45" s="389" t="s">
        <v>266</v>
      </c>
      <c r="B45" s="389"/>
      <c r="C45" s="361">
        <v>93440</v>
      </c>
      <c r="D45" s="361">
        <v>0</v>
      </c>
      <c r="E45" s="361">
        <v>0</v>
      </c>
      <c r="F45" s="361">
        <v>0</v>
      </c>
      <c r="G45" s="361">
        <v>0</v>
      </c>
      <c r="H45" s="361">
        <v>0</v>
      </c>
      <c r="I45" s="361">
        <v>1700563</v>
      </c>
      <c r="J45" s="361">
        <v>0</v>
      </c>
      <c r="K45" s="361">
        <v>0</v>
      </c>
      <c r="L45" s="361">
        <v>0</v>
      </c>
      <c r="M45" s="361">
        <v>0</v>
      </c>
      <c r="N45" s="361">
        <v>0</v>
      </c>
      <c r="O45" s="361">
        <v>0</v>
      </c>
      <c r="P45" s="361">
        <v>0</v>
      </c>
      <c r="Q45" s="361">
        <v>0</v>
      </c>
      <c r="R45" s="361">
        <v>0</v>
      </c>
      <c r="S45" s="361">
        <v>0</v>
      </c>
      <c r="T45" s="361">
        <v>0</v>
      </c>
      <c r="U45" s="361">
        <v>8332</v>
      </c>
      <c r="V45" s="391">
        <v>0</v>
      </c>
      <c r="W45" s="361">
        <v>0</v>
      </c>
      <c r="X45" s="361">
        <v>0</v>
      </c>
      <c r="Y45" s="361">
        <v>0</v>
      </c>
      <c r="Z45" s="361">
        <v>0</v>
      </c>
      <c r="AA45" s="361">
        <v>0</v>
      </c>
      <c r="AB45" s="361">
        <v>0</v>
      </c>
      <c r="AC45" s="361">
        <v>0</v>
      </c>
      <c r="AD45" s="361">
        <v>0</v>
      </c>
      <c r="AE45" s="361">
        <v>0</v>
      </c>
      <c r="AF45" s="361">
        <v>0</v>
      </c>
      <c r="AG45" s="361">
        <v>0</v>
      </c>
      <c r="AH45" s="361">
        <v>0</v>
      </c>
      <c r="AI45" s="361">
        <v>0</v>
      </c>
      <c r="AJ45" s="361">
        <v>1802335</v>
      </c>
      <c r="AK45" s="25">
        <v>0</v>
      </c>
    </row>
    <row r="46" spans="1:37">
      <c r="A46" s="389"/>
      <c r="B46" s="389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91"/>
      <c r="W46" s="361"/>
      <c r="X46" s="361"/>
      <c r="Y46" s="361"/>
      <c r="Z46" s="361"/>
      <c r="AA46" s="361"/>
      <c r="AB46" s="361"/>
      <c r="AC46" s="361"/>
      <c r="AD46" s="361"/>
      <c r="AE46" s="361"/>
      <c r="AF46" s="361"/>
      <c r="AG46" s="361"/>
      <c r="AH46" s="361"/>
      <c r="AI46" s="361"/>
      <c r="AJ46" s="361"/>
      <c r="AK46" s="25">
        <v>0</v>
      </c>
    </row>
    <row r="47" spans="1:37">
      <c r="A47" s="394" t="s">
        <v>267</v>
      </c>
      <c r="B47" s="394"/>
      <c r="C47" s="361">
        <v>19321407</v>
      </c>
      <c r="D47" s="361">
        <v>19828137</v>
      </c>
      <c r="E47" s="361">
        <v>5810746</v>
      </c>
      <c r="F47" s="361">
        <v>6057978</v>
      </c>
      <c r="G47" s="361">
        <v>3441696</v>
      </c>
      <c r="H47" s="361">
        <v>7499293</v>
      </c>
      <c r="I47" s="361">
        <v>566840</v>
      </c>
      <c r="J47" s="361">
        <v>2914884</v>
      </c>
      <c r="K47" s="361">
        <v>583433</v>
      </c>
      <c r="L47" s="361">
        <v>3156360</v>
      </c>
      <c r="M47" s="361">
        <v>36980</v>
      </c>
      <c r="N47" s="361">
        <v>70581</v>
      </c>
      <c r="O47" s="361">
        <v>272503</v>
      </c>
      <c r="P47" s="361">
        <v>795776</v>
      </c>
      <c r="Q47" s="361">
        <v>258735</v>
      </c>
      <c r="R47" s="361">
        <v>257668</v>
      </c>
      <c r="S47" s="361">
        <v>1189536</v>
      </c>
      <c r="T47" s="361">
        <v>101876</v>
      </c>
      <c r="U47" s="361">
        <v>1667737</v>
      </c>
      <c r="V47" s="361">
        <v>17883</v>
      </c>
      <c r="W47" s="361">
        <v>12892</v>
      </c>
      <c r="X47" s="361">
        <v>15218</v>
      </c>
      <c r="Y47" s="361">
        <v>223072</v>
      </c>
      <c r="Z47" s="361">
        <v>879</v>
      </c>
      <c r="AA47" s="361">
        <v>5268</v>
      </c>
      <c r="AB47" s="361">
        <v>11334</v>
      </c>
      <c r="AC47" s="361">
        <v>18651</v>
      </c>
      <c r="AD47" s="361">
        <v>4729</v>
      </c>
      <c r="AE47" s="361">
        <v>3525</v>
      </c>
      <c r="AF47" s="361">
        <v>6363</v>
      </c>
      <c r="AG47" s="361">
        <v>4616</v>
      </c>
      <c r="AH47" s="361">
        <v>17</v>
      </c>
      <c r="AI47" s="361">
        <v>4040</v>
      </c>
      <c r="AJ47" s="361">
        <v>74160653</v>
      </c>
      <c r="AK47" s="25">
        <v>0</v>
      </c>
    </row>
    <row r="48" spans="1:37">
      <c r="A48" s="395" t="s">
        <v>268</v>
      </c>
      <c r="B48" s="395"/>
      <c r="C48" s="361">
        <v>0</v>
      </c>
      <c r="D48" s="361">
        <v>0</v>
      </c>
      <c r="E48" s="361">
        <v>0</v>
      </c>
      <c r="F48" s="361">
        <v>0</v>
      </c>
      <c r="G48" s="361">
        <v>0</v>
      </c>
      <c r="H48" s="361">
        <v>0</v>
      </c>
      <c r="I48" s="361">
        <v>0</v>
      </c>
      <c r="J48" s="361">
        <v>0</v>
      </c>
      <c r="K48" s="361">
        <v>0</v>
      </c>
      <c r="L48" s="361">
        <v>0</v>
      </c>
      <c r="M48" s="361">
        <v>0</v>
      </c>
      <c r="N48" s="361">
        <v>0</v>
      </c>
      <c r="O48" s="361">
        <v>0</v>
      </c>
      <c r="P48" s="361">
        <v>-1</v>
      </c>
      <c r="Q48" s="361">
        <v>0</v>
      </c>
      <c r="R48" s="361">
        <v>0</v>
      </c>
      <c r="S48" s="361">
        <v>0</v>
      </c>
      <c r="T48" s="361">
        <v>0</v>
      </c>
      <c r="U48" s="361">
        <v>0</v>
      </c>
      <c r="V48" s="361">
        <v>0</v>
      </c>
      <c r="W48" s="361">
        <v>0</v>
      </c>
      <c r="X48" s="361">
        <v>0</v>
      </c>
      <c r="Y48" s="361">
        <v>0</v>
      </c>
      <c r="Z48" s="361">
        <v>0</v>
      </c>
      <c r="AA48" s="361">
        <v>0</v>
      </c>
      <c r="AB48" s="361">
        <v>0</v>
      </c>
      <c r="AC48" s="361">
        <v>0</v>
      </c>
      <c r="AD48" s="361">
        <v>0</v>
      </c>
      <c r="AE48" s="361">
        <v>0</v>
      </c>
      <c r="AF48" s="361">
        <v>0</v>
      </c>
      <c r="AG48" s="361">
        <v>0</v>
      </c>
      <c r="AH48" s="361">
        <v>0</v>
      </c>
      <c r="AI48" s="361">
        <v>0</v>
      </c>
      <c r="AJ48" s="361">
        <v>-1</v>
      </c>
      <c r="AK48" s="25">
        <v>0</v>
      </c>
    </row>
    <row r="49" spans="1:37">
      <c r="A49" s="395" t="s">
        <v>269</v>
      </c>
      <c r="B49" s="395"/>
      <c r="C49" s="361">
        <v>18542654</v>
      </c>
      <c r="D49" s="361">
        <v>19271642</v>
      </c>
      <c r="E49" s="361">
        <v>5348870</v>
      </c>
      <c r="F49" s="361">
        <v>5953420</v>
      </c>
      <c r="G49" s="361">
        <v>0</v>
      </c>
      <c r="H49" s="361">
        <v>0</v>
      </c>
      <c r="I49" s="361">
        <v>0</v>
      </c>
      <c r="J49" s="361">
        <v>0</v>
      </c>
      <c r="K49" s="361">
        <v>196279</v>
      </c>
      <c r="L49" s="361">
        <v>2969516</v>
      </c>
      <c r="M49" s="361">
        <v>0</v>
      </c>
      <c r="N49" s="361">
        <v>0</v>
      </c>
      <c r="O49" s="361">
        <v>0</v>
      </c>
      <c r="P49" s="361">
        <v>790000</v>
      </c>
      <c r="Q49" s="361">
        <v>0</v>
      </c>
      <c r="R49" s="361">
        <v>0</v>
      </c>
      <c r="S49" s="361">
        <v>1044126</v>
      </c>
      <c r="T49" s="361">
        <v>0</v>
      </c>
      <c r="U49" s="361">
        <v>1615749</v>
      </c>
      <c r="V49" s="361">
        <v>0</v>
      </c>
      <c r="W49" s="361">
        <v>0</v>
      </c>
      <c r="X49" s="361">
        <v>0</v>
      </c>
      <c r="Y49" s="361">
        <v>217086</v>
      </c>
      <c r="Z49" s="361">
        <v>0</v>
      </c>
      <c r="AA49" s="361">
        <v>0</v>
      </c>
      <c r="AB49" s="361">
        <v>0</v>
      </c>
      <c r="AC49" s="361">
        <v>0</v>
      </c>
      <c r="AD49" s="361">
        <v>0</v>
      </c>
      <c r="AE49" s="361">
        <v>0</v>
      </c>
      <c r="AF49" s="361">
        <v>0</v>
      </c>
      <c r="AG49" s="361">
        <v>0</v>
      </c>
      <c r="AH49" s="361">
        <v>0</v>
      </c>
      <c r="AI49" s="361">
        <v>0</v>
      </c>
      <c r="AJ49" s="361">
        <v>55949342</v>
      </c>
      <c r="AK49" s="25">
        <v>0</v>
      </c>
    </row>
    <row r="50" spans="1:37">
      <c r="A50" s="399" t="s">
        <v>270</v>
      </c>
      <c r="B50" s="399"/>
      <c r="C50" s="361">
        <v>0</v>
      </c>
      <c r="D50" s="361">
        <v>0</v>
      </c>
      <c r="E50" s="361">
        <v>0</v>
      </c>
      <c r="F50" s="361">
        <v>0</v>
      </c>
      <c r="G50" s="361">
        <v>0</v>
      </c>
      <c r="H50" s="361">
        <v>0</v>
      </c>
      <c r="I50" s="361">
        <v>0</v>
      </c>
      <c r="J50" s="361">
        <v>0</v>
      </c>
      <c r="K50" s="361">
        <v>0</v>
      </c>
      <c r="L50" s="361">
        <v>0</v>
      </c>
      <c r="M50" s="361">
        <v>0</v>
      </c>
      <c r="N50" s="361">
        <v>0</v>
      </c>
      <c r="O50" s="361">
        <v>0</v>
      </c>
      <c r="P50" s="361">
        <v>0</v>
      </c>
      <c r="Q50" s="361">
        <v>0</v>
      </c>
      <c r="R50" s="361">
        <v>0</v>
      </c>
      <c r="S50" s="361">
        <v>0</v>
      </c>
      <c r="T50" s="361">
        <v>0</v>
      </c>
      <c r="U50" s="361">
        <v>0</v>
      </c>
      <c r="V50" s="361">
        <v>0</v>
      </c>
      <c r="W50" s="361">
        <v>0</v>
      </c>
      <c r="X50" s="361">
        <v>0</v>
      </c>
      <c r="Y50" s="361">
        <v>0</v>
      </c>
      <c r="Z50" s="361">
        <v>0</v>
      </c>
      <c r="AA50" s="361">
        <v>0</v>
      </c>
      <c r="AB50" s="361">
        <v>0</v>
      </c>
      <c r="AC50" s="361">
        <v>0</v>
      </c>
      <c r="AD50" s="361">
        <v>0</v>
      </c>
      <c r="AE50" s="361">
        <v>0</v>
      </c>
      <c r="AF50" s="361">
        <v>0</v>
      </c>
      <c r="AG50" s="361">
        <v>0</v>
      </c>
      <c r="AH50" s="361">
        <v>0</v>
      </c>
      <c r="AI50" s="361">
        <v>0</v>
      </c>
      <c r="AJ50" s="361">
        <v>0</v>
      </c>
      <c r="AK50" s="25">
        <v>0</v>
      </c>
    </row>
    <row r="51" spans="1:37">
      <c r="A51" s="395" t="s">
        <v>271</v>
      </c>
      <c r="B51" s="395"/>
      <c r="C51" s="361">
        <v>778753</v>
      </c>
      <c r="D51" s="361">
        <v>556495</v>
      </c>
      <c r="E51" s="361">
        <v>461876</v>
      </c>
      <c r="F51" s="361">
        <v>104558</v>
      </c>
      <c r="G51" s="361">
        <v>3441696</v>
      </c>
      <c r="H51" s="361">
        <v>7499293</v>
      </c>
      <c r="I51" s="361">
        <v>566840</v>
      </c>
      <c r="J51" s="361">
        <v>2914884</v>
      </c>
      <c r="K51" s="361">
        <v>387154</v>
      </c>
      <c r="L51" s="361">
        <v>186844</v>
      </c>
      <c r="M51" s="361">
        <v>36980</v>
      </c>
      <c r="N51" s="361">
        <v>70581</v>
      </c>
      <c r="O51" s="361">
        <v>272503</v>
      </c>
      <c r="P51" s="361">
        <v>5777</v>
      </c>
      <c r="Q51" s="361">
        <v>258735</v>
      </c>
      <c r="R51" s="361">
        <v>257668</v>
      </c>
      <c r="S51" s="361">
        <v>145410</v>
      </c>
      <c r="T51" s="361">
        <v>101876</v>
      </c>
      <c r="U51" s="361">
        <v>51988</v>
      </c>
      <c r="V51" s="361">
        <v>17883</v>
      </c>
      <c r="W51" s="361">
        <v>12892</v>
      </c>
      <c r="X51" s="361">
        <v>15218</v>
      </c>
      <c r="Y51" s="361">
        <v>5986</v>
      </c>
      <c r="Z51" s="361">
        <v>879</v>
      </c>
      <c r="AA51" s="361">
        <v>5268</v>
      </c>
      <c r="AB51" s="361">
        <v>11334</v>
      </c>
      <c r="AC51" s="361">
        <v>18651</v>
      </c>
      <c r="AD51" s="361">
        <v>4729</v>
      </c>
      <c r="AE51" s="361">
        <v>3525</v>
      </c>
      <c r="AF51" s="361">
        <v>6363</v>
      </c>
      <c r="AG51" s="361">
        <v>4616</v>
      </c>
      <c r="AH51" s="361">
        <v>17</v>
      </c>
      <c r="AI51" s="361">
        <v>4040</v>
      </c>
      <c r="AJ51" s="361">
        <v>18211312</v>
      </c>
      <c r="AK51" s="25">
        <v>0</v>
      </c>
    </row>
    <row r="52" spans="1:37">
      <c r="A52" s="424" t="s">
        <v>272</v>
      </c>
      <c r="B52" s="424"/>
      <c r="C52" s="391">
        <v>19321407</v>
      </c>
      <c r="D52" s="391">
        <v>19828137</v>
      </c>
      <c r="E52" s="391">
        <v>5810746</v>
      </c>
      <c r="F52" s="391">
        <v>6057978</v>
      </c>
      <c r="G52" s="391">
        <v>3441696</v>
      </c>
      <c r="H52" s="361">
        <v>7499293</v>
      </c>
      <c r="I52" s="361">
        <v>566840</v>
      </c>
      <c r="J52" s="391">
        <v>2914884</v>
      </c>
      <c r="K52" s="391">
        <v>583433</v>
      </c>
      <c r="L52" s="391">
        <v>3156360</v>
      </c>
      <c r="M52" s="391">
        <v>36980</v>
      </c>
      <c r="N52" s="391">
        <v>70581</v>
      </c>
      <c r="O52" s="391">
        <v>272503</v>
      </c>
      <c r="P52" s="391">
        <v>795776</v>
      </c>
      <c r="Q52" s="391">
        <v>258735</v>
      </c>
      <c r="R52" s="391">
        <v>257668</v>
      </c>
      <c r="S52" s="391">
        <v>1189536</v>
      </c>
      <c r="T52" s="391">
        <v>101876</v>
      </c>
      <c r="U52" s="391">
        <v>1667737</v>
      </c>
      <c r="V52" s="361">
        <v>17883</v>
      </c>
      <c r="W52" s="361">
        <v>12892</v>
      </c>
      <c r="X52" s="391">
        <v>15218</v>
      </c>
      <c r="Y52" s="391">
        <v>223072</v>
      </c>
      <c r="Z52" s="391">
        <v>879</v>
      </c>
      <c r="AA52" s="391">
        <v>5268</v>
      </c>
      <c r="AB52" s="391">
        <v>11334</v>
      </c>
      <c r="AC52" s="391">
        <v>18651</v>
      </c>
      <c r="AD52" s="391">
        <v>4729</v>
      </c>
      <c r="AE52" s="391">
        <v>3525</v>
      </c>
      <c r="AF52" s="391">
        <v>6363</v>
      </c>
      <c r="AG52" s="391">
        <v>4616</v>
      </c>
      <c r="AH52" s="391">
        <v>17</v>
      </c>
      <c r="AI52" s="391">
        <v>4040</v>
      </c>
      <c r="AJ52" s="361">
        <v>74160653</v>
      </c>
      <c r="AK52" s="25">
        <v>0</v>
      </c>
    </row>
    <row r="53" spans="1:37">
      <c r="A53" s="424"/>
      <c r="B53" s="424"/>
      <c r="C53" s="391"/>
      <c r="D53" s="391"/>
      <c r="E53" s="391"/>
      <c r="F53" s="391"/>
      <c r="G53" s="391"/>
      <c r="H53" s="361"/>
      <c r="I53" s="361"/>
      <c r="J53" s="391"/>
      <c r="K53" s="391"/>
      <c r="L53" s="391"/>
      <c r="M53" s="391"/>
      <c r="N53" s="391"/>
      <c r="O53" s="391"/>
      <c r="P53" s="391"/>
      <c r="Q53" s="391"/>
      <c r="R53" s="391"/>
      <c r="S53" s="391"/>
      <c r="T53" s="391"/>
      <c r="U53" s="391"/>
      <c r="V53" s="361"/>
      <c r="W53" s="361"/>
      <c r="X53" s="391"/>
      <c r="Y53" s="391"/>
      <c r="Z53" s="391"/>
      <c r="AA53" s="391"/>
      <c r="AB53" s="391"/>
      <c r="AC53" s="391"/>
      <c r="AD53" s="391"/>
      <c r="AE53" s="391"/>
      <c r="AF53" s="391"/>
      <c r="AG53" s="391"/>
      <c r="AH53" s="391"/>
      <c r="AI53" s="391"/>
      <c r="AJ53" s="361"/>
      <c r="AK53" s="25">
        <v>0</v>
      </c>
    </row>
    <row r="54" spans="1:37">
      <c r="A54" s="401" t="s">
        <v>273</v>
      </c>
      <c r="B54" s="401"/>
      <c r="C54" s="361">
        <v>0</v>
      </c>
      <c r="D54" s="361">
        <v>0</v>
      </c>
      <c r="E54" s="361">
        <v>0</v>
      </c>
      <c r="F54" s="361">
        <v>0</v>
      </c>
      <c r="G54" s="361">
        <v>19730</v>
      </c>
      <c r="H54" s="361">
        <v>0</v>
      </c>
      <c r="I54" s="361">
        <v>0</v>
      </c>
      <c r="J54" s="361">
        <v>0</v>
      </c>
      <c r="K54" s="361">
        <v>0</v>
      </c>
      <c r="L54" s="361">
        <v>0</v>
      </c>
      <c r="M54" s="361">
        <v>0</v>
      </c>
      <c r="N54" s="361">
        <v>0</v>
      </c>
      <c r="O54" s="361">
        <v>0</v>
      </c>
      <c r="P54" s="361">
        <v>0</v>
      </c>
      <c r="Q54" s="361">
        <v>74594</v>
      </c>
      <c r="R54" s="361">
        <v>0</v>
      </c>
      <c r="S54" s="361">
        <v>0</v>
      </c>
      <c r="T54" s="361">
        <v>0</v>
      </c>
      <c r="U54" s="361">
        <v>0</v>
      </c>
      <c r="V54" s="361">
        <v>0</v>
      </c>
      <c r="W54" s="361">
        <v>0</v>
      </c>
      <c r="X54" s="361">
        <v>4958</v>
      </c>
      <c r="Y54" s="361">
        <v>0</v>
      </c>
      <c r="Z54" s="361">
        <v>0</v>
      </c>
      <c r="AA54" s="361">
        <v>0</v>
      </c>
      <c r="AB54" s="361">
        <v>0</v>
      </c>
      <c r="AC54" s="361">
        <v>0</v>
      </c>
      <c r="AD54" s="361">
        <v>0</v>
      </c>
      <c r="AE54" s="361">
        <v>0</v>
      </c>
      <c r="AF54" s="361">
        <v>0</v>
      </c>
      <c r="AG54" s="361">
        <v>0</v>
      </c>
      <c r="AH54" s="361">
        <v>0</v>
      </c>
      <c r="AI54" s="361">
        <v>0</v>
      </c>
      <c r="AJ54" s="361">
        <v>99282</v>
      </c>
      <c r="AK54" s="25">
        <v>0</v>
      </c>
    </row>
    <row r="55" spans="1:37">
      <c r="A55" s="364"/>
      <c r="B55" s="364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61"/>
      <c r="Z55" s="361"/>
      <c r="AA55" s="361"/>
      <c r="AB55" s="361"/>
      <c r="AC55" s="361"/>
      <c r="AD55" s="361"/>
      <c r="AE55" s="361"/>
      <c r="AF55" s="361"/>
      <c r="AG55" s="361"/>
      <c r="AH55" s="361"/>
      <c r="AI55" s="361"/>
      <c r="AJ55" s="361"/>
      <c r="AK55" s="25">
        <v>0</v>
      </c>
    </row>
    <row r="56" spans="1:37">
      <c r="A56" s="365" t="s">
        <v>645</v>
      </c>
      <c r="B56" s="365"/>
      <c r="C56" s="361">
        <v>19414847</v>
      </c>
      <c r="D56" s="361">
        <v>19828137</v>
      </c>
      <c r="E56" s="361">
        <v>5810746</v>
      </c>
      <c r="F56" s="361">
        <v>6057978</v>
      </c>
      <c r="G56" s="361">
        <v>3461426</v>
      </c>
      <c r="H56" s="361">
        <v>7499293</v>
      </c>
      <c r="I56" s="361">
        <v>2267403</v>
      </c>
      <c r="J56" s="361">
        <v>2914884</v>
      </c>
      <c r="K56" s="361">
        <v>583433</v>
      </c>
      <c r="L56" s="361">
        <v>3156360</v>
      </c>
      <c r="M56" s="361">
        <v>36980</v>
      </c>
      <c r="N56" s="361">
        <v>70581</v>
      </c>
      <c r="O56" s="361">
        <v>272503</v>
      </c>
      <c r="P56" s="361">
        <v>795776</v>
      </c>
      <c r="Q56" s="361">
        <v>333329</v>
      </c>
      <c r="R56" s="361">
        <v>257668</v>
      </c>
      <c r="S56" s="361">
        <v>1189536</v>
      </c>
      <c r="T56" s="361">
        <v>101876</v>
      </c>
      <c r="U56" s="361">
        <v>1676069</v>
      </c>
      <c r="V56" s="361">
        <v>17883</v>
      </c>
      <c r="W56" s="361">
        <v>12892</v>
      </c>
      <c r="X56" s="361">
        <v>20176</v>
      </c>
      <c r="Y56" s="361">
        <v>223072</v>
      </c>
      <c r="Z56" s="361">
        <v>879</v>
      </c>
      <c r="AA56" s="361">
        <v>5268</v>
      </c>
      <c r="AB56" s="361">
        <v>11334</v>
      </c>
      <c r="AC56" s="361">
        <v>18651</v>
      </c>
      <c r="AD56" s="361">
        <v>4729</v>
      </c>
      <c r="AE56" s="361">
        <v>3525</v>
      </c>
      <c r="AF56" s="361">
        <v>6363</v>
      </c>
      <c r="AG56" s="361">
        <v>4616</v>
      </c>
      <c r="AH56" s="361">
        <v>17</v>
      </c>
      <c r="AI56" s="361">
        <v>4040</v>
      </c>
      <c r="AJ56" s="361">
        <v>76062270</v>
      </c>
      <c r="AK56" s="25">
        <v>0</v>
      </c>
    </row>
    <row r="57" spans="1:37">
      <c r="A57" s="388" t="s">
        <v>274</v>
      </c>
      <c r="B57" s="388"/>
      <c r="C57" s="361"/>
      <c r="D57" s="361"/>
      <c r="E57" s="361"/>
      <c r="F57" s="361"/>
      <c r="G57" s="361"/>
      <c r="H57" s="361"/>
      <c r="I57" s="361"/>
      <c r="J57" s="361"/>
      <c r="K57" s="361"/>
      <c r="L57" s="361"/>
      <c r="M57" s="361"/>
      <c r="N57" s="361"/>
      <c r="O57" s="361"/>
      <c r="P57" s="361"/>
      <c r="Q57" s="361"/>
      <c r="R57" s="361"/>
      <c r="S57" s="361"/>
      <c r="T57" s="361"/>
      <c r="U57" s="361"/>
      <c r="V57" s="361"/>
      <c r="W57" s="361"/>
      <c r="X57" s="361"/>
      <c r="Y57" s="361"/>
      <c r="Z57" s="361"/>
      <c r="AA57" s="361"/>
      <c r="AB57" s="361"/>
      <c r="AC57" s="361"/>
      <c r="AD57" s="361"/>
      <c r="AE57" s="361"/>
      <c r="AF57" s="361"/>
      <c r="AG57" s="361"/>
      <c r="AH57" s="361"/>
      <c r="AI57" s="361"/>
      <c r="AJ57" s="361"/>
      <c r="AK57" s="25">
        <v>0</v>
      </c>
    </row>
    <row r="58" spans="1:37">
      <c r="A58" s="388" t="s">
        <v>275</v>
      </c>
      <c r="B58" s="388"/>
      <c r="C58" s="361">
        <v>350106289</v>
      </c>
      <c r="D58" s="361">
        <v>309931681</v>
      </c>
      <c r="E58" s="361">
        <v>241042704</v>
      </c>
      <c r="F58" s="361">
        <v>109021176</v>
      </c>
      <c r="G58" s="361">
        <v>105413610</v>
      </c>
      <c r="H58" s="361">
        <v>98693380</v>
      </c>
      <c r="I58" s="361">
        <v>87063469</v>
      </c>
      <c r="J58" s="361">
        <v>83662812</v>
      </c>
      <c r="K58" s="361">
        <v>80786969</v>
      </c>
      <c r="L58" s="361">
        <v>63226068</v>
      </c>
      <c r="M58" s="361">
        <v>54376040</v>
      </c>
      <c r="N58" s="361">
        <v>48689388</v>
      </c>
      <c r="O58" s="361">
        <v>46554592</v>
      </c>
      <c r="P58" s="361">
        <v>33962231</v>
      </c>
      <c r="Q58" s="361">
        <v>30663757</v>
      </c>
      <c r="R58" s="361">
        <v>28822160</v>
      </c>
      <c r="S58" s="361">
        <v>26661747</v>
      </c>
      <c r="T58" s="361">
        <v>22620058</v>
      </c>
      <c r="U58" s="361">
        <v>21654349</v>
      </c>
      <c r="V58" s="361">
        <v>16583600</v>
      </c>
      <c r="W58" s="361">
        <v>16095244</v>
      </c>
      <c r="X58" s="361">
        <v>8068871</v>
      </c>
      <c r="Y58" s="361">
        <v>7643265</v>
      </c>
      <c r="Z58" s="361">
        <v>5618989</v>
      </c>
      <c r="AA58" s="361">
        <v>2973628</v>
      </c>
      <c r="AB58" s="361">
        <v>2898842</v>
      </c>
      <c r="AC58" s="361">
        <v>2737105</v>
      </c>
      <c r="AD58" s="361">
        <v>1829535</v>
      </c>
      <c r="AE58" s="361">
        <v>915985</v>
      </c>
      <c r="AF58" s="361">
        <v>583509</v>
      </c>
      <c r="AG58" s="361">
        <v>502700</v>
      </c>
      <c r="AH58" s="361">
        <v>84856</v>
      </c>
      <c r="AI58" s="361">
        <v>28309</v>
      </c>
      <c r="AJ58" s="361">
        <v>1909516921</v>
      </c>
      <c r="AK58" s="25">
        <v>0</v>
      </c>
    </row>
    <row r="59" spans="1:37" ht="15">
      <c r="A59"/>
      <c r="B59"/>
      <c r="AJ59"/>
      <c r="AK59" s="25">
        <v>0</v>
      </c>
    </row>
    <row r="60" spans="1:37" s="284" customFormat="1">
      <c r="A60" s="400" t="s">
        <v>696</v>
      </c>
      <c r="B60" s="403"/>
      <c r="C60" s="164">
        <v>350106290</v>
      </c>
      <c r="D60" s="164">
        <v>309931681</v>
      </c>
      <c r="E60" s="164">
        <v>241042704</v>
      </c>
      <c r="F60" s="164">
        <v>109021175</v>
      </c>
      <c r="G60" s="164">
        <v>105413610</v>
      </c>
      <c r="H60" s="429">
        <v>98693379</v>
      </c>
      <c r="I60" s="164">
        <v>87063469</v>
      </c>
      <c r="J60" s="164">
        <v>83662810</v>
      </c>
      <c r="K60" s="164">
        <v>80786969</v>
      </c>
      <c r="L60" s="164">
        <v>63226069</v>
      </c>
      <c r="M60" s="164">
        <v>54376040</v>
      </c>
      <c r="N60" s="164">
        <v>48689388</v>
      </c>
      <c r="O60" s="164">
        <v>46554592</v>
      </c>
      <c r="P60" s="164">
        <v>33962231</v>
      </c>
      <c r="Q60" s="164">
        <v>30663757</v>
      </c>
      <c r="R60" s="164">
        <v>28822160</v>
      </c>
      <c r="S60" s="164">
        <v>26661747</v>
      </c>
      <c r="T60" s="164">
        <v>22620058</v>
      </c>
      <c r="U60" s="164">
        <v>21654349</v>
      </c>
      <c r="V60" s="164">
        <v>16583600</v>
      </c>
      <c r="W60" s="164">
        <v>16095245</v>
      </c>
      <c r="X60" s="164">
        <v>8068872</v>
      </c>
      <c r="Y60" s="164">
        <v>7643265</v>
      </c>
      <c r="Z60" s="164">
        <v>5618989</v>
      </c>
      <c r="AA60" s="164">
        <v>2973628</v>
      </c>
      <c r="AB60" s="164">
        <v>2898842</v>
      </c>
      <c r="AC60" s="164">
        <v>2737105</v>
      </c>
      <c r="AD60" s="164">
        <v>1829535</v>
      </c>
      <c r="AE60" s="164">
        <v>915985</v>
      </c>
      <c r="AF60" s="164">
        <v>583509</v>
      </c>
      <c r="AG60" s="164">
        <v>502700</v>
      </c>
      <c r="AH60" s="164">
        <v>84856</v>
      </c>
      <c r="AI60" s="164">
        <v>28309</v>
      </c>
      <c r="AJ60" s="164"/>
    </row>
    <row r="61" spans="1:37" s="284" customFormat="1" ht="15">
      <c r="A61" s="302"/>
      <c r="B61" s="302"/>
      <c r="C61" s="164">
        <v>-1</v>
      </c>
      <c r="D61" s="164">
        <v>0</v>
      </c>
      <c r="E61" s="164">
        <v>0</v>
      </c>
      <c r="F61" s="164">
        <v>1</v>
      </c>
      <c r="G61" s="164">
        <v>0</v>
      </c>
      <c r="H61" s="151">
        <v>1</v>
      </c>
      <c r="I61" s="164">
        <v>0</v>
      </c>
      <c r="J61" s="164">
        <v>2</v>
      </c>
      <c r="K61" s="164">
        <v>0</v>
      </c>
      <c r="L61" s="164">
        <v>-1</v>
      </c>
      <c r="M61" s="164">
        <v>0</v>
      </c>
      <c r="N61" s="164">
        <v>0</v>
      </c>
      <c r="O61" s="164">
        <v>3</v>
      </c>
      <c r="P61" s="164">
        <v>1</v>
      </c>
      <c r="Q61" s="164">
        <v>0</v>
      </c>
      <c r="R61" s="164">
        <v>0</v>
      </c>
      <c r="S61" s="164">
        <v>0</v>
      </c>
      <c r="T61" s="164">
        <v>0</v>
      </c>
      <c r="U61" s="164">
        <v>0</v>
      </c>
      <c r="V61" s="164">
        <v>0</v>
      </c>
      <c r="W61" s="164">
        <v>-1</v>
      </c>
      <c r="X61" s="164">
        <v>-1</v>
      </c>
      <c r="Y61" s="164">
        <v>0</v>
      </c>
      <c r="Z61" s="164">
        <v>0</v>
      </c>
      <c r="AA61" s="164">
        <v>0</v>
      </c>
      <c r="AB61" s="164">
        <v>0</v>
      </c>
      <c r="AC61" s="164">
        <v>0</v>
      </c>
      <c r="AD61" s="164">
        <v>0</v>
      </c>
      <c r="AE61" s="164">
        <v>0</v>
      </c>
      <c r="AF61" s="164">
        <v>0</v>
      </c>
      <c r="AG61" s="164">
        <v>0</v>
      </c>
      <c r="AH61" s="164">
        <v>0</v>
      </c>
      <c r="AI61" s="164">
        <v>0</v>
      </c>
      <c r="AJ61" s="302"/>
    </row>
    <row r="62" spans="1:37">
      <c r="A62" s="158"/>
      <c r="B62" s="158"/>
      <c r="AJ62" s="25"/>
    </row>
    <row r="63" spans="1:37" ht="15">
      <c r="A63"/>
      <c r="B63"/>
      <c r="AJ63"/>
    </row>
    <row r="64" spans="1:37" ht="15">
      <c r="A64"/>
      <c r="B64"/>
      <c r="C64" s="25"/>
      <c r="AJ64"/>
    </row>
    <row r="65" spans="3:36" ht="15">
      <c r="F65" s="25"/>
      <c r="H65" s="25"/>
      <c r="AJ65"/>
    </row>
    <row r="66" spans="3:36" ht="15">
      <c r="AJ66"/>
    </row>
    <row r="68" spans="3:36" ht="15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</sheetData>
  <mergeCells count="33">
    <mergeCell ref="V1:V3"/>
    <mergeCell ref="X1:X3"/>
    <mergeCell ref="W1:W3"/>
    <mergeCell ref="C1:C3"/>
    <mergeCell ref="D1:D3"/>
    <mergeCell ref="E1:E3"/>
    <mergeCell ref="U1:U3"/>
    <mergeCell ref="Q1:Q3"/>
    <mergeCell ref="S1:S3"/>
    <mergeCell ref="R1:R3"/>
    <mergeCell ref="T1:T3"/>
    <mergeCell ref="L1:L3"/>
    <mergeCell ref="K1:K3"/>
    <mergeCell ref="M1:M3"/>
    <mergeCell ref="O1:O3"/>
    <mergeCell ref="P1:P3"/>
    <mergeCell ref="N1:N3"/>
    <mergeCell ref="F1:F3"/>
    <mergeCell ref="G1:G3"/>
    <mergeCell ref="H1:H3"/>
    <mergeCell ref="J1:J3"/>
    <mergeCell ref="I1:I3"/>
    <mergeCell ref="Y1:Y3"/>
    <mergeCell ref="AI1:AI3"/>
    <mergeCell ref="AF1:AF3"/>
    <mergeCell ref="AG1:AG3"/>
    <mergeCell ref="AH1:AH3"/>
    <mergeCell ref="AE1:AE3"/>
    <mergeCell ref="Z1:Z3"/>
    <mergeCell ref="AC1:AC3"/>
    <mergeCell ref="AA1:AA3"/>
    <mergeCell ref="AD1:AD3"/>
    <mergeCell ref="AB1:AB3"/>
  </mergeCells>
  <pageMargins left="0.70866141732283472" right="0.70866141732283472" top="0.94488188976377963" bottom="0.74803149606299213" header="0.51181102362204722" footer="0.31496062992125984"/>
  <pageSetup paperSize="9" scale="86" firstPageNumber="17" orientation="portrait" useFirstPageNumber="1" r:id="rId1"/>
  <headerFooter alignWithMargins="0">
    <oddHeader>&amp;C&amp;"Times New Roman,Regular"&amp;12  
&amp;"Times New Roman,Bold"3.2. EFNAHAGSREIKNINGAR 31.12.2010</oddHeader>
    <oddFooter>&amp;R&amp;"Times New Roman,Regular"&amp;10&amp;P</oddFooter>
  </headerFooter>
  <colBreaks count="6" manualBreakCount="6">
    <brk id="6" max="57" man="1"/>
    <brk id="11" max="57" man="1"/>
    <brk id="16" max="57" man="1"/>
    <brk id="21" max="57" man="1"/>
    <brk id="26" max="57" man="1"/>
    <brk id="31" max="5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47"/>
  <sheetViews>
    <sheetView workbookViewId="0">
      <selection activeCell="U47" sqref="U47"/>
    </sheetView>
  </sheetViews>
  <sheetFormatPr baseColWidth="10" defaultColWidth="9.1640625" defaultRowHeight="11"/>
  <cols>
    <col min="1" max="1" width="26" style="14" customWidth="1"/>
    <col min="2" max="2" width="1" style="14" customWidth="1"/>
    <col min="3" max="7" width="9.6640625" style="14" bestFit="1" customWidth="1"/>
    <col min="8" max="8" width="9.33203125" style="14" bestFit="1" customWidth="1"/>
    <col min="9" max="9" width="9.5" style="14" bestFit="1" customWidth="1"/>
    <col min="10" max="10" width="9.6640625" style="14" bestFit="1" customWidth="1"/>
    <col min="11" max="11" width="9.6640625" style="14" customWidth="1"/>
    <col min="12" max="12" width="9.6640625" style="14" bestFit="1" customWidth="1"/>
    <col min="13" max="13" width="10.33203125" style="14" customWidth="1"/>
    <col min="14" max="14" width="10.6640625" style="14" customWidth="1"/>
    <col min="15" max="15" width="9.5" style="14" bestFit="1" customWidth="1"/>
    <col min="16" max="16" width="10" style="14" customWidth="1"/>
    <col min="17" max="17" width="9.5" style="14" bestFit="1" customWidth="1"/>
    <col min="18" max="18" width="9.33203125" style="14" bestFit="1" customWidth="1"/>
    <col min="19" max="19" width="11.5" style="14" customWidth="1"/>
    <col min="20" max="23" width="9.1640625" style="14"/>
    <col min="24" max="24" width="9.6640625" style="14" customWidth="1"/>
    <col min="25" max="25" width="10.1640625" style="14" customWidth="1"/>
    <col min="26" max="26" width="10.6640625" style="14" customWidth="1"/>
    <col min="27" max="27" width="10.33203125" style="14" customWidth="1"/>
    <col min="28" max="28" width="10.1640625" style="14" customWidth="1"/>
    <col min="29" max="29" width="9.1640625" style="14"/>
    <col min="30" max="30" width="10" style="14" customWidth="1"/>
    <col min="31" max="31" width="10.5" style="14" customWidth="1"/>
    <col min="32" max="32" width="9.1640625" style="14"/>
    <col min="33" max="33" width="11.5" style="14" customWidth="1"/>
    <col min="34" max="35" width="9.1640625" style="14"/>
    <col min="36" max="36" width="12.33203125" style="14" customWidth="1"/>
    <col min="37" max="37" width="0" style="14" hidden="1" customWidth="1"/>
    <col min="38" max="16384" width="9.1640625" style="14"/>
  </cols>
  <sheetData>
    <row r="1" spans="1:37" ht="11.25" customHeight="1">
      <c r="A1" s="24"/>
      <c r="B1" s="24"/>
      <c r="C1" s="573" t="s">
        <v>84</v>
      </c>
      <c r="D1" s="573" t="s">
        <v>85</v>
      </c>
      <c r="E1" s="573" t="s">
        <v>86</v>
      </c>
      <c r="F1" s="552" t="s">
        <v>87</v>
      </c>
      <c r="G1" s="573" t="s">
        <v>88</v>
      </c>
      <c r="H1" s="572" t="s">
        <v>89</v>
      </c>
      <c r="I1" s="552" t="s">
        <v>91</v>
      </c>
      <c r="J1" s="552" t="s">
        <v>90</v>
      </c>
      <c r="K1" s="571" t="s">
        <v>92</v>
      </c>
      <c r="L1" s="552" t="s">
        <v>93</v>
      </c>
      <c r="M1" s="559" t="s">
        <v>276</v>
      </c>
      <c r="N1" s="561" t="s">
        <v>95</v>
      </c>
      <c r="O1" s="560" t="s">
        <v>94</v>
      </c>
      <c r="P1" s="562" t="s">
        <v>96</v>
      </c>
      <c r="Q1" s="552" t="s">
        <v>98</v>
      </c>
      <c r="R1" s="553" t="s">
        <v>97</v>
      </c>
      <c r="S1" s="554" t="s">
        <v>709</v>
      </c>
      <c r="T1" s="552" t="s">
        <v>99</v>
      </c>
      <c r="U1" s="556" t="s">
        <v>100</v>
      </c>
      <c r="V1" s="552" t="s">
        <v>102</v>
      </c>
      <c r="W1" s="557" t="s">
        <v>101</v>
      </c>
      <c r="X1" s="552" t="s">
        <v>14</v>
      </c>
      <c r="Y1" s="558" t="s">
        <v>104</v>
      </c>
      <c r="Z1" s="552" t="s">
        <v>105</v>
      </c>
      <c r="AA1" s="555" t="s">
        <v>107</v>
      </c>
      <c r="AB1" s="566" t="s">
        <v>106</v>
      </c>
      <c r="AC1" s="567" t="s">
        <v>108</v>
      </c>
      <c r="AD1" s="568" t="s">
        <v>109</v>
      </c>
      <c r="AE1" s="570" t="s">
        <v>110</v>
      </c>
      <c r="AF1" s="569" t="s">
        <v>111</v>
      </c>
      <c r="AG1" s="564" t="s">
        <v>112</v>
      </c>
      <c r="AH1" s="565" t="s">
        <v>113</v>
      </c>
      <c r="AI1" s="563" t="s">
        <v>114</v>
      </c>
      <c r="AJ1" s="165" t="s">
        <v>116</v>
      </c>
    </row>
    <row r="2" spans="1:37" ht="11.25" customHeight="1">
      <c r="A2" s="166" t="s">
        <v>71</v>
      </c>
      <c r="B2" s="166"/>
      <c r="C2" s="573"/>
      <c r="D2" s="573" t="s">
        <v>117</v>
      </c>
      <c r="E2" s="573" t="s">
        <v>118</v>
      </c>
      <c r="F2" s="552"/>
      <c r="G2" s="573" t="s">
        <v>118</v>
      </c>
      <c r="H2" s="572" t="s">
        <v>119</v>
      </c>
      <c r="I2" s="552"/>
      <c r="J2" s="552"/>
      <c r="K2" s="571" t="s">
        <v>119</v>
      </c>
      <c r="L2" s="552"/>
      <c r="M2" s="559" t="s">
        <v>119</v>
      </c>
      <c r="N2" s="561" t="s">
        <v>121</v>
      </c>
      <c r="O2" s="560" t="s">
        <v>120</v>
      </c>
      <c r="P2" s="562" t="s">
        <v>122</v>
      </c>
      <c r="Q2" s="552"/>
      <c r="R2" s="553" t="s">
        <v>123</v>
      </c>
      <c r="S2" s="554" t="s">
        <v>124</v>
      </c>
      <c r="T2" s="552"/>
      <c r="U2" s="556" t="s">
        <v>125</v>
      </c>
      <c r="V2" s="552"/>
      <c r="W2" s="557" t="s">
        <v>126</v>
      </c>
      <c r="X2" s="552"/>
      <c r="Y2" s="558" t="s">
        <v>127</v>
      </c>
      <c r="Z2" s="552"/>
      <c r="AA2" s="555" t="s">
        <v>129</v>
      </c>
      <c r="AB2" s="566" t="s">
        <v>128</v>
      </c>
      <c r="AC2" s="567" t="s">
        <v>130</v>
      </c>
      <c r="AD2" s="568" t="s">
        <v>131</v>
      </c>
      <c r="AE2" s="570" t="s">
        <v>132</v>
      </c>
      <c r="AF2" s="569" t="s">
        <v>133</v>
      </c>
      <c r="AG2" s="564" t="s">
        <v>134</v>
      </c>
      <c r="AH2" s="565" t="s">
        <v>135</v>
      </c>
      <c r="AI2" s="563" t="s">
        <v>136</v>
      </c>
      <c r="AJ2" s="165" t="s">
        <v>137</v>
      </c>
    </row>
    <row r="3" spans="1:37">
      <c r="A3" s="24"/>
      <c r="B3" s="24"/>
      <c r="C3" s="573"/>
      <c r="D3" s="573" t="s">
        <v>138</v>
      </c>
      <c r="E3" s="573" t="s">
        <v>139</v>
      </c>
      <c r="F3" s="552"/>
      <c r="G3" s="573" t="s">
        <v>139</v>
      </c>
      <c r="H3" s="572" t="s">
        <v>134</v>
      </c>
      <c r="I3" s="552"/>
      <c r="J3" s="552"/>
      <c r="K3" s="571" t="s">
        <v>140</v>
      </c>
      <c r="L3" s="552"/>
      <c r="M3" s="559" t="s">
        <v>141</v>
      </c>
      <c r="N3" s="561" t="s">
        <v>139</v>
      </c>
      <c r="O3" s="560" t="s">
        <v>142</v>
      </c>
      <c r="P3" s="562" t="s">
        <v>143</v>
      </c>
      <c r="Q3" s="552"/>
      <c r="R3" s="553" t="s">
        <v>144</v>
      </c>
      <c r="S3" s="554" t="s">
        <v>145</v>
      </c>
      <c r="T3" s="552"/>
      <c r="U3" s="556" t="s">
        <v>146</v>
      </c>
      <c r="V3" s="552"/>
      <c r="W3" s="557" t="s">
        <v>147</v>
      </c>
      <c r="X3" s="552"/>
      <c r="Y3" s="558" t="s">
        <v>148</v>
      </c>
      <c r="Z3" s="552"/>
      <c r="AA3" s="555" t="s">
        <v>150</v>
      </c>
      <c r="AB3" s="566" t="s">
        <v>149</v>
      </c>
      <c r="AC3" s="567" t="s">
        <v>151</v>
      </c>
      <c r="AD3" s="568" t="s">
        <v>152</v>
      </c>
      <c r="AE3" s="570" t="s">
        <v>153</v>
      </c>
      <c r="AF3" s="569" t="s">
        <v>154</v>
      </c>
      <c r="AG3" s="564" t="s">
        <v>155</v>
      </c>
      <c r="AH3" s="565" t="s">
        <v>156</v>
      </c>
      <c r="AI3" s="563" t="s">
        <v>157</v>
      </c>
      <c r="AJ3" s="165" t="s">
        <v>158</v>
      </c>
    </row>
    <row r="4" spans="1:37">
      <c r="A4" s="24"/>
      <c r="B4" s="24"/>
      <c r="C4" s="179" t="s">
        <v>159</v>
      </c>
      <c r="D4" s="179" t="s">
        <v>160</v>
      </c>
      <c r="E4" s="179" t="s">
        <v>161</v>
      </c>
      <c r="F4" s="180" t="s">
        <v>162</v>
      </c>
      <c r="G4" s="179" t="s">
        <v>163</v>
      </c>
      <c r="H4" s="179" t="s">
        <v>164</v>
      </c>
      <c r="I4" s="180" t="s">
        <v>165</v>
      </c>
      <c r="J4" s="180" t="s">
        <v>166</v>
      </c>
      <c r="K4" s="180" t="s">
        <v>167</v>
      </c>
      <c r="L4" s="180" t="s">
        <v>168</v>
      </c>
      <c r="M4" s="180" t="s">
        <v>169</v>
      </c>
      <c r="N4" s="181" t="s">
        <v>170</v>
      </c>
      <c r="O4" s="180" t="s">
        <v>171</v>
      </c>
      <c r="P4" s="180" t="s">
        <v>172</v>
      </c>
      <c r="Q4" s="181" t="s">
        <v>173</v>
      </c>
      <c r="R4" s="181" t="s">
        <v>174</v>
      </c>
      <c r="S4" s="181" t="s">
        <v>175</v>
      </c>
      <c r="T4" s="181" t="s">
        <v>176</v>
      </c>
      <c r="U4" s="181" t="s">
        <v>177</v>
      </c>
      <c r="V4" s="182" t="s">
        <v>178</v>
      </c>
      <c r="W4" s="182" t="s">
        <v>178</v>
      </c>
      <c r="X4" s="182" t="s">
        <v>180</v>
      </c>
      <c r="Y4" s="182" t="s">
        <v>181</v>
      </c>
      <c r="Z4" s="182" t="s">
        <v>182</v>
      </c>
      <c r="AA4" s="182" t="s">
        <v>183</v>
      </c>
      <c r="AB4" s="182" t="s">
        <v>184</v>
      </c>
      <c r="AC4" s="182" t="s">
        <v>185</v>
      </c>
      <c r="AD4" s="182" t="s">
        <v>186</v>
      </c>
      <c r="AE4" s="182" t="s">
        <v>187</v>
      </c>
      <c r="AF4" s="182" t="s">
        <v>188</v>
      </c>
      <c r="AG4" s="182" t="s">
        <v>189</v>
      </c>
      <c r="AH4" s="182" t="s">
        <v>190</v>
      </c>
      <c r="AI4" s="182" t="s">
        <v>191</v>
      </c>
      <c r="AJ4" s="26"/>
    </row>
    <row r="5" spans="1:37">
      <c r="A5" s="167" t="s">
        <v>277</v>
      </c>
      <c r="B5" s="24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</row>
    <row r="6" spans="1:37">
      <c r="A6" s="168" t="s">
        <v>278</v>
      </c>
      <c r="B6" s="24"/>
      <c r="C6" s="25">
        <v>28852068</v>
      </c>
      <c r="D6" s="25">
        <v>16146134</v>
      </c>
      <c r="E6" s="25">
        <v>11356564</v>
      </c>
      <c r="F6" s="25">
        <v>5255023</v>
      </c>
      <c r="G6" s="25">
        <v>4810876</v>
      </c>
      <c r="H6" s="25">
        <v>6705875</v>
      </c>
      <c r="I6" s="25">
        <v>6068949</v>
      </c>
      <c r="J6" s="25">
        <v>3989033</v>
      </c>
      <c r="K6" s="25">
        <v>2545286</v>
      </c>
      <c r="L6" s="25">
        <v>3610868</v>
      </c>
      <c r="M6" s="25">
        <v>1571855</v>
      </c>
      <c r="N6" s="25">
        <v>5540140</v>
      </c>
      <c r="O6" s="25">
        <v>1422767</v>
      </c>
      <c r="P6" s="25">
        <v>2752421</v>
      </c>
      <c r="Q6" s="25">
        <v>3346437</v>
      </c>
      <c r="R6" s="25">
        <v>994811</v>
      </c>
      <c r="S6" s="25">
        <v>1013818</v>
      </c>
      <c r="T6" s="25">
        <v>472790</v>
      </c>
      <c r="U6" s="25">
        <v>1161477</v>
      </c>
      <c r="V6" s="25">
        <v>859129</v>
      </c>
      <c r="W6" s="25">
        <v>77331</v>
      </c>
      <c r="X6" s="25">
        <v>0</v>
      </c>
      <c r="Y6" s="25">
        <v>198826</v>
      </c>
      <c r="Z6" s="25">
        <v>265039</v>
      </c>
      <c r="AA6" s="25">
        <v>104800</v>
      </c>
      <c r="AB6" s="25">
        <v>15156</v>
      </c>
      <c r="AC6" s="25">
        <v>118075</v>
      </c>
      <c r="AD6" s="25">
        <v>86530</v>
      </c>
      <c r="AE6" s="25">
        <v>101343</v>
      </c>
      <c r="AF6" s="25">
        <v>60161</v>
      </c>
      <c r="AG6" s="25">
        <v>41146</v>
      </c>
      <c r="AH6" s="25">
        <v>65534</v>
      </c>
      <c r="AI6" s="25">
        <v>0</v>
      </c>
      <c r="AJ6" s="25">
        <v>109610262</v>
      </c>
      <c r="AK6" s="16">
        <v>0</v>
      </c>
    </row>
    <row r="7" spans="1:37">
      <c r="A7" s="168" t="s">
        <v>279</v>
      </c>
      <c r="B7" s="24"/>
      <c r="C7" s="25">
        <v>4098853</v>
      </c>
      <c r="D7" s="25">
        <v>18386526</v>
      </c>
      <c r="E7" s="25">
        <v>4884861</v>
      </c>
      <c r="F7" s="25">
        <v>4564617</v>
      </c>
      <c r="G7" s="25">
        <v>10430679</v>
      </c>
      <c r="H7" s="25">
        <v>2727013</v>
      </c>
      <c r="I7" s="25">
        <v>7834826</v>
      </c>
      <c r="J7" s="25">
        <v>2984841</v>
      </c>
      <c r="K7" s="25">
        <v>3272790</v>
      </c>
      <c r="L7" s="25">
        <v>2411150</v>
      </c>
      <c r="M7" s="25">
        <v>390819</v>
      </c>
      <c r="N7" s="25">
        <v>851754</v>
      </c>
      <c r="O7" s="25">
        <v>1547691</v>
      </c>
      <c r="P7" s="25">
        <v>1061509</v>
      </c>
      <c r="Q7" s="25">
        <v>1188787</v>
      </c>
      <c r="R7" s="25">
        <v>1083282</v>
      </c>
      <c r="S7" s="25">
        <v>799074</v>
      </c>
      <c r="T7" s="25">
        <v>441762</v>
      </c>
      <c r="U7" s="25">
        <v>135433</v>
      </c>
      <c r="V7" s="25">
        <v>725243</v>
      </c>
      <c r="W7" s="25">
        <v>23775</v>
      </c>
      <c r="X7" s="25">
        <v>267098</v>
      </c>
      <c r="Y7" s="25">
        <v>458904</v>
      </c>
      <c r="Z7" s="25">
        <v>260306</v>
      </c>
      <c r="AA7" s="25">
        <v>102717</v>
      </c>
      <c r="AB7" s="25">
        <v>27509</v>
      </c>
      <c r="AC7" s="25">
        <v>99142</v>
      </c>
      <c r="AD7" s="25">
        <v>52807</v>
      </c>
      <c r="AE7" s="25">
        <v>45284</v>
      </c>
      <c r="AF7" s="25">
        <v>16601</v>
      </c>
      <c r="AG7" s="25">
        <v>15012</v>
      </c>
      <c r="AH7" s="25">
        <v>6603</v>
      </c>
      <c r="AI7" s="25">
        <v>634</v>
      </c>
      <c r="AJ7" s="25">
        <v>71197902</v>
      </c>
      <c r="AK7" s="16">
        <v>0</v>
      </c>
    </row>
    <row r="8" spans="1:37">
      <c r="A8" s="168" t="s">
        <v>280</v>
      </c>
      <c r="B8" s="24"/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12935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234</v>
      </c>
      <c r="AA8" s="25">
        <v>28288</v>
      </c>
      <c r="AB8" s="25">
        <v>70794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247501</v>
      </c>
      <c r="AJ8" s="25">
        <v>359752</v>
      </c>
      <c r="AK8" s="16">
        <v>0</v>
      </c>
    </row>
    <row r="9" spans="1:37">
      <c r="A9" s="168" t="s">
        <v>281</v>
      </c>
      <c r="B9" s="24"/>
      <c r="C9" s="25">
        <v>16389709</v>
      </c>
      <c r="D9" s="25">
        <v>6472956</v>
      </c>
      <c r="E9" s="25">
        <v>11615241</v>
      </c>
      <c r="F9" s="25">
        <v>2223788</v>
      </c>
      <c r="G9" s="25">
        <v>10471540</v>
      </c>
      <c r="H9" s="25">
        <v>1805193</v>
      </c>
      <c r="I9" s="25">
        <v>3503888</v>
      </c>
      <c r="J9" s="25">
        <v>4894939</v>
      </c>
      <c r="K9" s="25">
        <v>2902199</v>
      </c>
      <c r="L9" s="25">
        <v>1788203</v>
      </c>
      <c r="M9" s="25">
        <v>3205482</v>
      </c>
      <c r="N9" s="25">
        <v>1658804</v>
      </c>
      <c r="O9" s="25">
        <v>1496477</v>
      </c>
      <c r="P9" s="25">
        <v>1386901</v>
      </c>
      <c r="Q9" s="25">
        <v>1780692</v>
      </c>
      <c r="R9" s="25">
        <v>590315</v>
      </c>
      <c r="S9" s="25">
        <v>1858367</v>
      </c>
      <c r="T9" s="25">
        <v>714310</v>
      </c>
      <c r="U9" s="25">
        <v>1290607</v>
      </c>
      <c r="V9" s="25">
        <v>648361</v>
      </c>
      <c r="W9" s="25">
        <v>1337670</v>
      </c>
      <c r="X9" s="25">
        <v>290589</v>
      </c>
      <c r="Y9" s="25">
        <v>239854</v>
      </c>
      <c r="Z9" s="25">
        <v>0</v>
      </c>
      <c r="AA9" s="25">
        <v>63635</v>
      </c>
      <c r="AB9" s="25">
        <v>10176</v>
      </c>
      <c r="AC9" s="25">
        <v>20587</v>
      </c>
      <c r="AD9" s="25">
        <v>82001</v>
      </c>
      <c r="AE9" s="25">
        <v>46389</v>
      </c>
      <c r="AF9" s="25">
        <v>11486</v>
      </c>
      <c r="AG9" s="25">
        <v>23723</v>
      </c>
      <c r="AH9" s="25">
        <v>0</v>
      </c>
      <c r="AI9" s="25">
        <v>6536</v>
      </c>
      <c r="AJ9" s="25">
        <v>78830618</v>
      </c>
      <c r="AK9" s="16">
        <v>0</v>
      </c>
    </row>
    <row r="10" spans="1:37">
      <c r="A10" s="168" t="s">
        <v>282</v>
      </c>
      <c r="B10" s="24"/>
      <c r="C10" s="25">
        <v>18177375</v>
      </c>
      <c r="D10" s="25">
        <v>22149761</v>
      </c>
      <c r="E10" s="25">
        <v>11202578</v>
      </c>
      <c r="F10" s="25">
        <v>10349615</v>
      </c>
      <c r="G10" s="25">
        <v>4304205</v>
      </c>
      <c r="H10" s="25">
        <v>10068462</v>
      </c>
      <c r="I10" s="25">
        <v>13802798</v>
      </c>
      <c r="J10" s="25">
        <v>3116168</v>
      </c>
      <c r="K10" s="25">
        <v>3756089</v>
      </c>
      <c r="L10" s="25">
        <v>8283665</v>
      </c>
      <c r="M10" s="25">
        <v>2941894</v>
      </c>
      <c r="N10" s="25">
        <v>7966072</v>
      </c>
      <c r="O10" s="25">
        <v>725047</v>
      </c>
      <c r="P10" s="25">
        <v>1935263</v>
      </c>
      <c r="Q10" s="25">
        <v>3074860</v>
      </c>
      <c r="R10" s="25">
        <v>2015298</v>
      </c>
      <c r="S10" s="25">
        <v>2364204</v>
      </c>
      <c r="T10" s="25">
        <v>4946504</v>
      </c>
      <c r="U10" s="25">
        <v>1308571</v>
      </c>
      <c r="V10" s="25">
        <v>1646079</v>
      </c>
      <c r="W10" s="25">
        <v>929721</v>
      </c>
      <c r="X10" s="25">
        <v>618869</v>
      </c>
      <c r="Y10" s="25">
        <v>78</v>
      </c>
      <c r="Z10" s="25">
        <v>943064</v>
      </c>
      <c r="AA10" s="25">
        <v>360794</v>
      </c>
      <c r="AB10" s="25">
        <v>318709</v>
      </c>
      <c r="AC10" s="25">
        <v>216184</v>
      </c>
      <c r="AD10" s="25">
        <v>0</v>
      </c>
      <c r="AE10" s="25">
        <v>73315</v>
      </c>
      <c r="AF10" s="25">
        <v>64212</v>
      </c>
      <c r="AG10" s="25">
        <v>31796</v>
      </c>
      <c r="AH10" s="25">
        <v>0</v>
      </c>
      <c r="AI10" s="25">
        <v>0</v>
      </c>
      <c r="AJ10" s="25">
        <v>137691250</v>
      </c>
      <c r="AK10" s="16">
        <v>0</v>
      </c>
    </row>
    <row r="11" spans="1:37">
      <c r="A11" s="168" t="s">
        <v>283</v>
      </c>
      <c r="B11" s="24"/>
      <c r="C11" s="25">
        <v>19883133</v>
      </c>
      <c r="D11" s="25">
        <v>9797139</v>
      </c>
      <c r="E11" s="25">
        <v>14312054</v>
      </c>
      <c r="F11" s="25">
        <v>10972675</v>
      </c>
      <c r="G11" s="25">
        <v>18861235</v>
      </c>
      <c r="H11" s="25">
        <v>10060183</v>
      </c>
      <c r="I11" s="25">
        <v>9107445</v>
      </c>
      <c r="J11" s="25">
        <v>6531725</v>
      </c>
      <c r="K11" s="25">
        <v>3495783</v>
      </c>
      <c r="L11" s="25">
        <v>9012018</v>
      </c>
      <c r="M11" s="25">
        <v>650355</v>
      </c>
      <c r="N11" s="25">
        <v>9959923</v>
      </c>
      <c r="O11" s="25">
        <v>668734</v>
      </c>
      <c r="P11" s="25">
        <v>2024186</v>
      </c>
      <c r="Q11" s="25">
        <v>3150918</v>
      </c>
      <c r="R11" s="25">
        <v>1103059</v>
      </c>
      <c r="S11" s="25">
        <v>4362294</v>
      </c>
      <c r="T11" s="25">
        <v>1421000</v>
      </c>
      <c r="U11" s="25">
        <v>686025</v>
      </c>
      <c r="V11" s="25">
        <v>394863</v>
      </c>
      <c r="W11" s="25">
        <v>869296</v>
      </c>
      <c r="X11" s="25">
        <v>194444</v>
      </c>
      <c r="Y11" s="25">
        <v>296911</v>
      </c>
      <c r="Z11" s="25">
        <v>378145</v>
      </c>
      <c r="AA11" s="25">
        <v>121200</v>
      </c>
      <c r="AB11" s="25">
        <v>277917</v>
      </c>
      <c r="AC11" s="25">
        <v>79351</v>
      </c>
      <c r="AD11" s="25">
        <v>13014</v>
      </c>
      <c r="AE11" s="25">
        <v>68427</v>
      </c>
      <c r="AF11" s="25">
        <v>20826</v>
      </c>
      <c r="AG11" s="25">
        <v>12277</v>
      </c>
      <c r="AH11" s="25">
        <v>0</v>
      </c>
      <c r="AI11" s="25">
        <v>0</v>
      </c>
      <c r="AJ11" s="25">
        <v>138786555</v>
      </c>
      <c r="AK11" s="16">
        <v>0</v>
      </c>
    </row>
    <row r="12" spans="1:37">
      <c r="A12" s="168" t="s">
        <v>284</v>
      </c>
      <c r="B12" s="24"/>
      <c r="C12" s="25">
        <v>0</v>
      </c>
      <c r="D12" s="25">
        <v>0</v>
      </c>
      <c r="E12" s="25">
        <v>12398391</v>
      </c>
      <c r="F12" s="25">
        <v>0</v>
      </c>
      <c r="G12" s="25">
        <v>0</v>
      </c>
      <c r="H12" s="25">
        <v>430000</v>
      </c>
      <c r="I12" s="25">
        <v>0</v>
      </c>
      <c r="J12" s="25">
        <v>0</v>
      </c>
      <c r="K12" s="25">
        <v>0</v>
      </c>
      <c r="L12" s="25">
        <v>1182036</v>
      </c>
      <c r="M12" s="25">
        <v>0</v>
      </c>
      <c r="N12" s="25">
        <v>0</v>
      </c>
      <c r="O12" s="25">
        <v>0</v>
      </c>
      <c r="P12" s="25">
        <v>114370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5495</v>
      </c>
      <c r="W12" s="25">
        <v>0</v>
      </c>
      <c r="X12" s="25">
        <v>250000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32937</v>
      </c>
      <c r="AF12" s="25">
        <v>0</v>
      </c>
      <c r="AG12" s="25">
        <v>0</v>
      </c>
      <c r="AH12" s="25">
        <v>0</v>
      </c>
      <c r="AI12" s="25">
        <v>0</v>
      </c>
      <c r="AJ12" s="25">
        <v>14413229</v>
      </c>
      <c r="AK12" s="16">
        <v>0</v>
      </c>
    </row>
    <row r="13" spans="1:37">
      <c r="A13" s="168" t="s">
        <v>285</v>
      </c>
      <c r="B13" s="24"/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21418</v>
      </c>
      <c r="K13" s="25">
        <v>0</v>
      </c>
      <c r="L13" s="25">
        <v>0</v>
      </c>
      <c r="M13" s="25">
        <v>0</v>
      </c>
      <c r="N13" s="25">
        <v>16133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37551</v>
      </c>
      <c r="AK13" s="16">
        <v>0</v>
      </c>
    </row>
    <row r="14" spans="1:37">
      <c r="A14" s="168" t="s">
        <v>286</v>
      </c>
      <c r="B14" s="24"/>
      <c r="C14" s="25">
        <v>0</v>
      </c>
      <c r="D14" s="25">
        <v>244396</v>
      </c>
      <c r="E14" s="25">
        <v>37880</v>
      </c>
      <c r="F14" s="25">
        <v>105055</v>
      </c>
      <c r="G14" s="25">
        <v>309480</v>
      </c>
      <c r="H14" s="25">
        <v>23464</v>
      </c>
      <c r="I14" s="25">
        <v>0</v>
      </c>
      <c r="J14" s="25">
        <v>747564</v>
      </c>
      <c r="K14" s="25">
        <v>210491</v>
      </c>
      <c r="L14" s="25">
        <v>0</v>
      </c>
      <c r="M14" s="25">
        <v>0</v>
      </c>
      <c r="N14" s="25">
        <v>37321</v>
      </c>
      <c r="O14" s="25">
        <v>65351</v>
      </c>
      <c r="P14" s="25">
        <v>17662</v>
      </c>
      <c r="Q14" s="25">
        <v>288681</v>
      </c>
      <c r="R14" s="25">
        <v>76176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8850</v>
      </c>
      <c r="Z14" s="25">
        <v>0</v>
      </c>
      <c r="AA14" s="25">
        <v>0</v>
      </c>
      <c r="AB14" s="25">
        <v>63560</v>
      </c>
      <c r="AC14" s="25">
        <v>12874</v>
      </c>
      <c r="AD14" s="25">
        <v>0</v>
      </c>
      <c r="AE14" s="25">
        <v>0</v>
      </c>
      <c r="AF14" s="25">
        <v>0</v>
      </c>
      <c r="AG14" s="25">
        <v>0</v>
      </c>
      <c r="AH14" s="25">
        <v>32324</v>
      </c>
      <c r="AI14" s="25">
        <v>2356</v>
      </c>
      <c r="AJ14" s="25">
        <v>2283485</v>
      </c>
      <c r="AK14" s="16">
        <v>0</v>
      </c>
    </row>
    <row r="15" spans="1:37">
      <c r="A15" s="169" t="s">
        <v>287</v>
      </c>
      <c r="B15" s="24"/>
      <c r="C15" s="25">
        <v>87401138</v>
      </c>
      <c r="D15" s="25">
        <v>73196912</v>
      </c>
      <c r="E15" s="25">
        <v>65807569</v>
      </c>
      <c r="F15" s="25">
        <v>33470773</v>
      </c>
      <c r="G15" s="25">
        <v>49188015</v>
      </c>
      <c r="H15" s="25">
        <v>31820190</v>
      </c>
      <c r="I15" s="25">
        <v>40317906</v>
      </c>
      <c r="J15" s="25">
        <v>22285688</v>
      </c>
      <c r="K15" s="25">
        <v>16182638</v>
      </c>
      <c r="L15" s="25">
        <v>26300875</v>
      </c>
      <c r="M15" s="25">
        <v>8760405</v>
      </c>
      <c r="N15" s="25">
        <v>26030147</v>
      </c>
      <c r="O15" s="25">
        <v>5926067</v>
      </c>
      <c r="P15" s="25">
        <v>9292312</v>
      </c>
      <c r="Q15" s="25">
        <v>12830375</v>
      </c>
      <c r="R15" s="25">
        <v>5862941</v>
      </c>
      <c r="S15" s="25">
        <v>10397757</v>
      </c>
      <c r="T15" s="25">
        <v>7996366</v>
      </c>
      <c r="U15" s="25">
        <v>4582113</v>
      </c>
      <c r="V15" s="25">
        <v>4279170</v>
      </c>
      <c r="W15" s="25">
        <v>3237793</v>
      </c>
      <c r="X15" s="25">
        <v>1621000</v>
      </c>
      <c r="Y15" s="25">
        <v>1203423</v>
      </c>
      <c r="Z15" s="25">
        <v>1846788</v>
      </c>
      <c r="AA15" s="25">
        <v>781434</v>
      </c>
      <c r="AB15" s="25">
        <v>783821</v>
      </c>
      <c r="AC15" s="25">
        <v>546213</v>
      </c>
      <c r="AD15" s="25">
        <v>234352</v>
      </c>
      <c r="AE15" s="25">
        <v>367695</v>
      </c>
      <c r="AF15" s="25">
        <v>173286</v>
      </c>
      <c r="AG15" s="25">
        <v>123954</v>
      </c>
      <c r="AH15" s="25">
        <v>104461</v>
      </c>
      <c r="AI15" s="25">
        <v>257027</v>
      </c>
      <c r="AJ15" s="25">
        <v>553210604</v>
      </c>
      <c r="AK15" s="16">
        <v>0</v>
      </c>
    </row>
    <row r="16" spans="1:37">
      <c r="A16" s="24"/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16">
        <v>0</v>
      </c>
    </row>
    <row r="17" spans="1:37">
      <c r="A17" s="170" t="s">
        <v>288</v>
      </c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16">
        <v>0</v>
      </c>
    </row>
    <row r="18" spans="1:37">
      <c r="A18" s="57" t="s">
        <v>200</v>
      </c>
      <c r="B18" s="24"/>
      <c r="C18" s="25">
        <v>21607138</v>
      </c>
      <c r="D18" s="25">
        <v>6502151</v>
      </c>
      <c r="E18" s="25">
        <v>7784570</v>
      </c>
      <c r="F18" s="25">
        <v>3097400</v>
      </c>
      <c r="G18" s="25">
        <v>3448558</v>
      </c>
      <c r="H18" s="25">
        <v>1987649</v>
      </c>
      <c r="I18" s="25">
        <v>1342434</v>
      </c>
      <c r="J18" s="25">
        <v>2168469</v>
      </c>
      <c r="K18" s="25">
        <v>1500191</v>
      </c>
      <c r="L18" s="25">
        <v>1691229</v>
      </c>
      <c r="M18" s="25">
        <v>2377162</v>
      </c>
      <c r="N18" s="25">
        <v>703288</v>
      </c>
      <c r="O18" s="25">
        <v>1655526</v>
      </c>
      <c r="P18" s="25">
        <v>450924</v>
      </c>
      <c r="Q18" s="25">
        <v>520239</v>
      </c>
      <c r="R18" s="25">
        <v>788567</v>
      </c>
      <c r="S18" s="25">
        <v>728596</v>
      </c>
      <c r="T18" s="25">
        <v>951184</v>
      </c>
      <c r="U18" s="25">
        <v>1737585</v>
      </c>
      <c r="V18" s="25">
        <v>684753</v>
      </c>
      <c r="W18" s="25">
        <v>577506</v>
      </c>
      <c r="X18" s="25">
        <v>495380</v>
      </c>
      <c r="Y18" s="25">
        <v>366971</v>
      </c>
      <c r="Z18" s="25">
        <v>143816</v>
      </c>
      <c r="AA18" s="25">
        <v>223189</v>
      </c>
      <c r="AB18" s="25">
        <v>176010</v>
      </c>
      <c r="AC18" s="25">
        <v>78020</v>
      </c>
      <c r="AD18" s="25">
        <v>151734</v>
      </c>
      <c r="AE18" s="25">
        <v>176871</v>
      </c>
      <c r="AF18" s="25">
        <v>75749</v>
      </c>
      <c r="AG18" s="25">
        <v>74361</v>
      </c>
      <c r="AH18" s="25">
        <v>106595</v>
      </c>
      <c r="AI18" s="25">
        <v>229106</v>
      </c>
      <c r="AJ18" s="25">
        <v>64602921</v>
      </c>
      <c r="AK18" s="16">
        <v>0</v>
      </c>
    </row>
    <row r="19" spans="1:37">
      <c r="A19" s="57" t="s">
        <v>657</v>
      </c>
      <c r="B19" s="24"/>
      <c r="C19" s="25">
        <v>304376</v>
      </c>
      <c r="D19" s="25">
        <v>336860</v>
      </c>
      <c r="E19" s="25">
        <v>0</v>
      </c>
      <c r="F19" s="25">
        <v>200661</v>
      </c>
      <c r="G19" s="25">
        <v>0</v>
      </c>
      <c r="H19" s="25">
        <v>1779246</v>
      </c>
      <c r="I19" s="25">
        <v>1175096</v>
      </c>
      <c r="J19" s="25">
        <v>194515</v>
      </c>
      <c r="K19" s="25">
        <v>20830</v>
      </c>
      <c r="L19" s="25">
        <v>12873</v>
      </c>
      <c r="M19" s="25">
        <v>0</v>
      </c>
      <c r="N19" s="25">
        <v>0</v>
      </c>
      <c r="O19" s="25">
        <v>0</v>
      </c>
      <c r="P19" s="25">
        <v>63715</v>
      </c>
      <c r="Q19" s="25">
        <v>1641404</v>
      </c>
      <c r="R19" s="25">
        <v>8970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5738546</v>
      </c>
      <c r="AK19" s="16">
        <v>0</v>
      </c>
    </row>
    <row r="20" spans="1:37">
      <c r="A20" s="57" t="s">
        <v>289</v>
      </c>
      <c r="B20" s="24"/>
      <c r="C20" s="25">
        <v>279994</v>
      </c>
      <c r="D20" s="25">
        <v>220641</v>
      </c>
      <c r="E20" s="25">
        <v>162191</v>
      </c>
      <c r="F20" s="25">
        <v>57092</v>
      </c>
      <c r="G20" s="25">
        <v>133295</v>
      </c>
      <c r="H20" s="25">
        <v>114406</v>
      </c>
      <c r="I20" s="25">
        <v>260467</v>
      </c>
      <c r="J20" s="25">
        <v>89238</v>
      </c>
      <c r="K20" s="25">
        <v>88218</v>
      </c>
      <c r="L20" s="25">
        <v>76110</v>
      </c>
      <c r="M20" s="25">
        <v>39630</v>
      </c>
      <c r="N20" s="25">
        <v>66876</v>
      </c>
      <c r="O20" s="25">
        <v>16901</v>
      </c>
      <c r="P20" s="25">
        <v>99990</v>
      </c>
      <c r="Q20" s="25">
        <v>75948</v>
      </c>
      <c r="R20" s="25">
        <v>27683</v>
      </c>
      <c r="S20" s="25">
        <v>22729</v>
      </c>
      <c r="T20" s="25">
        <v>43482</v>
      </c>
      <c r="U20" s="25">
        <v>24257</v>
      </c>
      <c r="V20" s="25">
        <v>762</v>
      </c>
      <c r="W20" s="25">
        <v>7104</v>
      </c>
      <c r="X20" s="25">
        <v>199</v>
      </c>
      <c r="Y20" s="25">
        <v>5077</v>
      </c>
      <c r="Z20" s="25">
        <v>13936</v>
      </c>
      <c r="AA20" s="25">
        <v>8486</v>
      </c>
      <c r="AB20" s="25">
        <v>2354</v>
      </c>
      <c r="AC20" s="25">
        <v>48</v>
      </c>
      <c r="AD20" s="25">
        <v>6230</v>
      </c>
      <c r="AE20" s="25">
        <v>4141</v>
      </c>
      <c r="AF20" s="25">
        <v>2091</v>
      </c>
      <c r="AG20" s="25">
        <v>2891</v>
      </c>
      <c r="AH20" s="25">
        <v>0</v>
      </c>
      <c r="AI20" s="25">
        <v>8</v>
      </c>
      <c r="AJ20" s="25">
        <v>1952475</v>
      </c>
      <c r="AK20" s="16">
        <v>0</v>
      </c>
    </row>
    <row r="21" spans="1:37">
      <c r="A21" s="57" t="s">
        <v>290</v>
      </c>
      <c r="B21" s="24"/>
      <c r="C21" s="25">
        <v>204602</v>
      </c>
      <c r="D21" s="25">
        <v>247812</v>
      </c>
      <c r="E21" s="25">
        <v>306109</v>
      </c>
      <c r="F21" s="25">
        <v>112535</v>
      </c>
      <c r="G21" s="25">
        <v>127812</v>
      </c>
      <c r="H21" s="25">
        <v>345098</v>
      </c>
      <c r="I21" s="25">
        <v>133932</v>
      </c>
      <c r="J21" s="25">
        <v>104317</v>
      </c>
      <c r="K21" s="25">
        <v>119345</v>
      </c>
      <c r="L21" s="25">
        <v>85298</v>
      </c>
      <c r="M21" s="25">
        <v>51005</v>
      </c>
      <c r="N21" s="25">
        <v>100235</v>
      </c>
      <c r="O21" s="25">
        <v>82128</v>
      </c>
      <c r="P21" s="25">
        <v>72831</v>
      </c>
      <c r="Q21" s="25">
        <v>38442</v>
      </c>
      <c r="R21" s="25">
        <v>32563</v>
      </c>
      <c r="S21" s="25">
        <v>69499</v>
      </c>
      <c r="T21" s="25">
        <v>69823</v>
      </c>
      <c r="U21" s="25">
        <v>20049</v>
      </c>
      <c r="V21" s="25">
        <v>22084</v>
      </c>
      <c r="W21" s="25">
        <v>3822</v>
      </c>
      <c r="X21" s="25">
        <v>7860</v>
      </c>
      <c r="Y21" s="25">
        <v>0</v>
      </c>
      <c r="Z21" s="25">
        <v>9025</v>
      </c>
      <c r="AA21" s="25">
        <v>19802</v>
      </c>
      <c r="AB21" s="25">
        <v>7667</v>
      </c>
      <c r="AC21" s="25">
        <v>9243</v>
      </c>
      <c r="AD21" s="25">
        <v>9664</v>
      </c>
      <c r="AE21" s="25">
        <v>6192</v>
      </c>
      <c r="AF21" s="25">
        <v>3137</v>
      </c>
      <c r="AG21" s="25">
        <v>2891</v>
      </c>
      <c r="AH21" s="25">
        <v>5634</v>
      </c>
      <c r="AI21" s="25">
        <v>9286</v>
      </c>
      <c r="AJ21" s="25">
        <v>2439742</v>
      </c>
      <c r="AK21" s="16">
        <v>0</v>
      </c>
    </row>
    <row r="22" spans="1:37">
      <c r="A22" s="57" t="s">
        <v>291</v>
      </c>
      <c r="B22" s="24"/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-10</v>
      </c>
      <c r="AI22" s="25">
        <v>0</v>
      </c>
      <c r="AJ22" s="25">
        <v>-10</v>
      </c>
      <c r="AK22" s="16">
        <v>0</v>
      </c>
    </row>
    <row r="23" spans="1:37">
      <c r="A23" s="57" t="s">
        <v>292</v>
      </c>
      <c r="B23" s="24"/>
      <c r="C23" s="25">
        <v>199478</v>
      </c>
      <c r="D23" s="25">
        <v>270546</v>
      </c>
      <c r="E23" s="25">
        <v>0</v>
      </c>
      <c r="F23" s="25">
        <v>0</v>
      </c>
      <c r="G23" s="25">
        <v>0</v>
      </c>
      <c r="H23" s="25">
        <v>260763</v>
      </c>
      <c r="I23" s="25">
        <v>70459</v>
      </c>
      <c r="J23" s="25">
        <v>206486</v>
      </c>
      <c r="K23" s="25">
        <v>13326</v>
      </c>
      <c r="L23" s="25">
        <v>0</v>
      </c>
      <c r="M23" s="25">
        <v>0</v>
      </c>
      <c r="N23" s="25">
        <v>49682</v>
      </c>
      <c r="O23" s="25">
        <v>14348</v>
      </c>
      <c r="P23" s="25">
        <v>5721</v>
      </c>
      <c r="Q23" s="25">
        <v>197132</v>
      </c>
      <c r="R23" s="25">
        <v>10787</v>
      </c>
      <c r="S23" s="25">
        <v>0</v>
      </c>
      <c r="T23" s="25">
        <v>8</v>
      </c>
      <c r="U23" s="25">
        <v>0</v>
      </c>
      <c r="V23" s="25">
        <v>0</v>
      </c>
      <c r="W23" s="25">
        <v>0</v>
      </c>
      <c r="X23" s="25">
        <v>0</v>
      </c>
      <c r="Y23" s="25">
        <v>14252</v>
      </c>
      <c r="Z23" s="25">
        <v>0</v>
      </c>
      <c r="AA23" s="25">
        <v>29707</v>
      </c>
      <c r="AB23" s="25">
        <v>0</v>
      </c>
      <c r="AC23" s="25">
        <v>0</v>
      </c>
      <c r="AD23" s="25">
        <v>17143</v>
      </c>
      <c r="AE23" s="25">
        <v>-7868</v>
      </c>
      <c r="AF23" s="25">
        <v>-137</v>
      </c>
      <c r="AG23" s="25">
        <v>243</v>
      </c>
      <c r="AH23" s="25">
        <v>0</v>
      </c>
      <c r="AI23" s="25">
        <v>0</v>
      </c>
      <c r="AJ23" s="25">
        <v>1352076</v>
      </c>
      <c r="AK23" s="16">
        <v>0</v>
      </c>
    </row>
    <row r="24" spans="1:37">
      <c r="A24" s="171" t="s">
        <v>293</v>
      </c>
      <c r="B24" s="24"/>
      <c r="C24" s="25">
        <v>22595588</v>
      </c>
      <c r="D24" s="25">
        <v>7578010</v>
      </c>
      <c r="E24" s="25">
        <v>8252870</v>
      </c>
      <c r="F24" s="25">
        <v>3467688</v>
      </c>
      <c r="G24" s="25">
        <v>3709665</v>
      </c>
      <c r="H24" s="25">
        <v>4487162</v>
      </c>
      <c r="I24" s="25">
        <v>2982388</v>
      </c>
      <c r="J24" s="25">
        <v>2763025</v>
      </c>
      <c r="K24" s="25">
        <v>1741910</v>
      </c>
      <c r="L24" s="25">
        <v>1865510</v>
      </c>
      <c r="M24" s="25">
        <v>2467797</v>
      </c>
      <c r="N24" s="25">
        <v>920081</v>
      </c>
      <c r="O24" s="25">
        <v>1768903</v>
      </c>
      <c r="P24" s="25">
        <v>693181</v>
      </c>
      <c r="Q24" s="25">
        <v>2473165</v>
      </c>
      <c r="R24" s="25">
        <v>868570</v>
      </c>
      <c r="S24" s="25">
        <v>820824</v>
      </c>
      <c r="T24" s="25">
        <v>1064497</v>
      </c>
      <c r="U24" s="25">
        <v>1781891</v>
      </c>
      <c r="V24" s="25">
        <v>707599</v>
      </c>
      <c r="W24" s="25">
        <v>588432</v>
      </c>
      <c r="X24" s="25">
        <v>503439</v>
      </c>
      <c r="Y24" s="25">
        <v>386300</v>
      </c>
      <c r="Z24" s="25">
        <v>166777</v>
      </c>
      <c r="AA24" s="25">
        <v>281184</v>
      </c>
      <c r="AB24" s="25">
        <v>186031</v>
      </c>
      <c r="AC24" s="25">
        <v>87311</v>
      </c>
      <c r="AD24" s="25">
        <v>184771</v>
      </c>
      <c r="AE24" s="25">
        <v>179336</v>
      </c>
      <c r="AF24" s="25">
        <v>80840</v>
      </c>
      <c r="AG24" s="25">
        <v>80386</v>
      </c>
      <c r="AH24" s="25">
        <v>112219</v>
      </c>
      <c r="AI24" s="25">
        <v>238400</v>
      </c>
      <c r="AJ24" s="25">
        <v>76085750</v>
      </c>
      <c r="AK24" s="16">
        <v>0</v>
      </c>
    </row>
    <row r="25" spans="1:37">
      <c r="A25" s="24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16">
        <v>0</v>
      </c>
    </row>
    <row r="26" spans="1:37">
      <c r="A26" s="172" t="s">
        <v>294</v>
      </c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16">
        <v>0</v>
      </c>
    </row>
    <row r="27" spans="1:37">
      <c r="A27" s="172" t="s">
        <v>295</v>
      </c>
      <c r="B27" s="24"/>
      <c r="C27" s="25">
        <v>64805550</v>
      </c>
      <c r="D27" s="25">
        <v>65618902</v>
      </c>
      <c r="E27" s="25">
        <v>57554699</v>
      </c>
      <c r="F27" s="25">
        <v>30003085</v>
      </c>
      <c r="G27" s="25">
        <v>45478350</v>
      </c>
      <c r="H27" s="25">
        <v>27333028</v>
      </c>
      <c r="I27" s="25">
        <v>37335518</v>
      </c>
      <c r="J27" s="25">
        <v>19522663</v>
      </c>
      <c r="K27" s="25">
        <v>14440728</v>
      </c>
      <c r="L27" s="25">
        <v>24435365</v>
      </c>
      <c r="M27" s="25">
        <v>6292608</v>
      </c>
      <c r="N27" s="25">
        <v>25110066</v>
      </c>
      <c r="O27" s="25">
        <v>4157164</v>
      </c>
      <c r="P27" s="25">
        <v>8599131</v>
      </c>
      <c r="Q27" s="25">
        <v>10357210</v>
      </c>
      <c r="R27" s="25">
        <v>4994371</v>
      </c>
      <c r="S27" s="25">
        <v>9576933</v>
      </c>
      <c r="T27" s="25">
        <v>6931869</v>
      </c>
      <c r="U27" s="25">
        <v>2800222</v>
      </c>
      <c r="V27" s="25">
        <v>3571571</v>
      </c>
      <c r="W27" s="25">
        <v>2649361</v>
      </c>
      <c r="X27" s="25">
        <v>1117561</v>
      </c>
      <c r="Y27" s="25">
        <v>817123</v>
      </c>
      <c r="Z27" s="25">
        <v>1680011</v>
      </c>
      <c r="AA27" s="25">
        <v>500250</v>
      </c>
      <c r="AB27" s="25">
        <v>597790</v>
      </c>
      <c r="AC27" s="25">
        <v>458902</v>
      </c>
      <c r="AD27" s="25">
        <v>49581</v>
      </c>
      <c r="AE27" s="25">
        <v>188359</v>
      </c>
      <c r="AF27" s="25">
        <v>92446</v>
      </c>
      <c r="AG27" s="25">
        <v>43568</v>
      </c>
      <c r="AH27" s="25">
        <v>-7758</v>
      </c>
      <c r="AI27" s="25">
        <v>18627</v>
      </c>
      <c r="AJ27" s="25">
        <v>477124854</v>
      </c>
      <c r="AK27" s="16">
        <v>0</v>
      </c>
    </row>
    <row r="28" spans="1:37">
      <c r="A28" s="24"/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16">
        <v>0</v>
      </c>
    </row>
    <row r="29" spans="1:37">
      <c r="A29" s="24"/>
      <c r="B29" s="24"/>
      <c r="C29" s="24"/>
      <c r="D29" s="25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16">
        <v>0</v>
      </c>
    </row>
    <row r="30" spans="1:37">
      <c r="A30" s="173" t="s">
        <v>296</v>
      </c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4"/>
      <c r="AK30" s="16">
        <v>0</v>
      </c>
    </row>
    <row r="31" spans="1:37">
      <c r="A31" s="174" t="s">
        <v>297</v>
      </c>
      <c r="B31" s="24"/>
      <c r="C31" s="25">
        <v>8006575</v>
      </c>
      <c r="D31" s="25">
        <v>17396702</v>
      </c>
      <c r="E31" s="25">
        <v>8599986</v>
      </c>
      <c r="F31" s="25">
        <v>8682439</v>
      </c>
      <c r="G31" s="25">
        <v>7682894</v>
      </c>
      <c r="H31" s="25">
        <v>6707712</v>
      </c>
      <c r="I31" s="25">
        <v>13599614</v>
      </c>
      <c r="J31" s="25">
        <v>4796986</v>
      </c>
      <c r="K31" s="25">
        <v>1341960</v>
      </c>
      <c r="L31" s="25">
        <v>8899712</v>
      </c>
      <c r="M31" s="25">
        <v>2808002</v>
      </c>
      <c r="N31" s="25">
        <v>8140047</v>
      </c>
      <c r="O31" s="25">
        <v>756567</v>
      </c>
      <c r="P31" s="25">
        <v>2577366</v>
      </c>
      <c r="Q31" s="25">
        <v>3593686</v>
      </c>
      <c r="R31" s="25">
        <v>1362133</v>
      </c>
      <c r="S31" s="25">
        <v>3877375</v>
      </c>
      <c r="T31" s="25">
        <v>2826875</v>
      </c>
      <c r="U31" s="25">
        <v>493557</v>
      </c>
      <c r="V31" s="25">
        <v>1813443</v>
      </c>
      <c r="W31" s="25">
        <v>784770</v>
      </c>
      <c r="X31" s="25">
        <v>440297</v>
      </c>
      <c r="Y31" s="25">
        <v>242716</v>
      </c>
      <c r="Z31" s="25">
        <v>824695</v>
      </c>
      <c r="AA31" s="25">
        <v>206677</v>
      </c>
      <c r="AB31" s="25">
        <v>215769</v>
      </c>
      <c r="AC31" s="25">
        <v>300285</v>
      </c>
      <c r="AD31" s="25">
        <v>33900</v>
      </c>
      <c r="AE31" s="25">
        <v>32924</v>
      </c>
      <c r="AF31" s="25">
        <v>55957</v>
      </c>
      <c r="AG31" s="25">
        <v>27299</v>
      </c>
      <c r="AH31" s="25">
        <v>0</v>
      </c>
      <c r="AI31" s="25">
        <v>0</v>
      </c>
      <c r="AJ31" s="25">
        <v>117128920</v>
      </c>
      <c r="AK31" s="16">
        <v>0</v>
      </c>
    </row>
    <row r="32" spans="1:37">
      <c r="A32" s="174" t="s">
        <v>298</v>
      </c>
      <c r="B32" s="24"/>
      <c r="C32" s="25">
        <v>57277242</v>
      </c>
      <c r="D32" s="25">
        <v>41588557</v>
      </c>
      <c r="E32" s="25">
        <v>34743300</v>
      </c>
      <c r="F32" s="25">
        <v>26967441</v>
      </c>
      <c r="G32" s="25">
        <v>36832716</v>
      </c>
      <c r="H32" s="25">
        <v>17451279</v>
      </c>
      <c r="I32" s="25">
        <v>24510631</v>
      </c>
      <c r="J32" s="25">
        <v>13185168</v>
      </c>
      <c r="K32" s="25">
        <v>11019293</v>
      </c>
      <c r="L32" s="25">
        <v>14827772</v>
      </c>
      <c r="M32" s="25">
        <v>3564975</v>
      </c>
      <c r="N32" s="25">
        <v>16627833</v>
      </c>
      <c r="O32" s="25">
        <v>2499499</v>
      </c>
      <c r="P32" s="25">
        <v>5915752</v>
      </c>
      <c r="Q32" s="25">
        <v>8687495</v>
      </c>
      <c r="R32" s="25">
        <v>3544505</v>
      </c>
      <c r="S32" s="25">
        <v>5447742</v>
      </c>
      <c r="T32" s="25">
        <v>3914318</v>
      </c>
      <c r="U32" s="25">
        <v>2430235</v>
      </c>
      <c r="V32" s="25">
        <v>1762124</v>
      </c>
      <c r="W32" s="25">
        <v>1726774</v>
      </c>
      <c r="X32" s="25">
        <v>740473</v>
      </c>
      <c r="Y32" s="25">
        <v>1177518</v>
      </c>
      <c r="Z32" s="25">
        <v>787888</v>
      </c>
      <c r="AA32" s="25">
        <v>423714</v>
      </c>
      <c r="AB32" s="25">
        <v>415081</v>
      </c>
      <c r="AC32" s="25">
        <v>263677</v>
      </c>
      <c r="AD32" s="25">
        <v>0</v>
      </c>
      <c r="AE32" s="25">
        <v>92449</v>
      </c>
      <c r="AF32" s="25">
        <v>45818</v>
      </c>
      <c r="AG32" s="25">
        <v>45834</v>
      </c>
      <c r="AH32" s="25">
        <v>0</v>
      </c>
      <c r="AI32" s="25">
        <v>0</v>
      </c>
      <c r="AJ32" s="25">
        <v>338517103</v>
      </c>
      <c r="AK32" s="16">
        <v>0</v>
      </c>
    </row>
    <row r="33" spans="1:37">
      <c r="A33" s="174" t="s">
        <v>299</v>
      </c>
      <c r="B33" s="24"/>
      <c r="C33" s="25">
        <v>2649562</v>
      </c>
      <c r="D33" s="25">
        <v>3152321</v>
      </c>
      <c r="E33" s="25">
        <v>1720963</v>
      </c>
      <c r="F33" s="25">
        <v>0</v>
      </c>
      <c r="G33" s="25">
        <v>1940108</v>
      </c>
      <c r="H33" s="25">
        <v>0</v>
      </c>
      <c r="I33" s="25">
        <v>278071</v>
      </c>
      <c r="J33" s="25">
        <v>985563</v>
      </c>
      <c r="K33" s="25">
        <v>117995</v>
      </c>
      <c r="L33" s="25">
        <v>125900</v>
      </c>
      <c r="M33" s="25">
        <v>0</v>
      </c>
      <c r="N33" s="25">
        <v>304550</v>
      </c>
      <c r="O33" s="25">
        <v>172327</v>
      </c>
      <c r="P33" s="25">
        <v>210927</v>
      </c>
      <c r="Q33" s="25">
        <v>0</v>
      </c>
      <c r="R33" s="25">
        <v>0</v>
      </c>
      <c r="S33" s="25">
        <v>56473</v>
      </c>
      <c r="T33" s="25">
        <v>162227</v>
      </c>
      <c r="U33" s="25">
        <v>42975</v>
      </c>
      <c r="V33" s="25">
        <v>59100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7000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11986062</v>
      </c>
      <c r="AK33" s="16">
        <v>0</v>
      </c>
    </row>
    <row r="34" spans="1:37">
      <c r="A34" s="174" t="s">
        <v>300</v>
      </c>
      <c r="B34" s="24"/>
      <c r="C34" s="25">
        <v>752416</v>
      </c>
      <c r="D34" s="25">
        <v>11990100</v>
      </c>
      <c r="E34" s="25">
        <v>12927</v>
      </c>
      <c r="F34" s="25">
        <v>909607</v>
      </c>
      <c r="G34" s="25">
        <v>0</v>
      </c>
      <c r="H34" s="25">
        <v>3100000</v>
      </c>
      <c r="I34" s="25">
        <v>125341</v>
      </c>
      <c r="J34" s="25">
        <v>150074</v>
      </c>
      <c r="K34" s="25">
        <v>1907583</v>
      </c>
      <c r="L34" s="25">
        <v>0</v>
      </c>
      <c r="M34" s="25">
        <v>0</v>
      </c>
      <c r="N34" s="25">
        <v>-293733</v>
      </c>
      <c r="O34" s="25">
        <v>600000</v>
      </c>
      <c r="P34" s="25">
        <v>0</v>
      </c>
      <c r="Q34" s="25">
        <v>-2049613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1000</v>
      </c>
      <c r="AB34" s="25">
        <v>0</v>
      </c>
      <c r="AC34" s="25">
        <v>-109820</v>
      </c>
      <c r="AD34" s="25">
        <v>0</v>
      </c>
      <c r="AE34" s="25">
        <v>0</v>
      </c>
      <c r="AF34" s="25">
        <v>476</v>
      </c>
      <c r="AG34" s="25">
        <v>-25506</v>
      </c>
      <c r="AH34" s="25">
        <v>0</v>
      </c>
      <c r="AI34" s="25">
        <v>0</v>
      </c>
      <c r="AJ34" s="25">
        <v>17070852</v>
      </c>
      <c r="AK34" s="16">
        <v>0</v>
      </c>
    </row>
    <row r="35" spans="1:37">
      <c r="A35" s="174" t="s">
        <v>301</v>
      </c>
      <c r="B35" s="24"/>
      <c r="C35" s="25">
        <v>111595</v>
      </c>
      <c r="D35" s="25">
        <v>9708</v>
      </c>
      <c r="E35" s="25">
        <v>0</v>
      </c>
      <c r="F35" s="25">
        <v>958</v>
      </c>
      <c r="G35" s="25">
        <v>0</v>
      </c>
      <c r="H35" s="25">
        <v>0</v>
      </c>
      <c r="I35" s="25">
        <v>0</v>
      </c>
      <c r="J35" s="25">
        <v>36802</v>
      </c>
      <c r="K35" s="25">
        <v>1291</v>
      </c>
      <c r="L35" s="25">
        <v>13130</v>
      </c>
      <c r="M35" s="25">
        <v>0</v>
      </c>
      <c r="N35" s="25">
        <v>426915</v>
      </c>
      <c r="O35" s="25">
        <v>156</v>
      </c>
      <c r="P35" s="25">
        <v>704</v>
      </c>
      <c r="Q35" s="25">
        <v>0</v>
      </c>
      <c r="R35" s="25">
        <v>410</v>
      </c>
      <c r="S35" s="25">
        <v>0</v>
      </c>
      <c r="T35" s="25">
        <v>975</v>
      </c>
      <c r="U35" s="25">
        <v>337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602981</v>
      </c>
      <c r="AK35" s="16">
        <v>0</v>
      </c>
    </row>
    <row r="36" spans="1:37">
      <c r="A36" s="174" t="s">
        <v>302</v>
      </c>
      <c r="B36" s="24"/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14178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14178</v>
      </c>
      <c r="AK36" s="16">
        <v>0</v>
      </c>
    </row>
    <row r="37" spans="1:37">
      <c r="A37" s="174" t="s">
        <v>303</v>
      </c>
      <c r="B37" s="24"/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16">
        <v>0</v>
      </c>
    </row>
    <row r="38" spans="1:37">
      <c r="A38" s="175" t="s">
        <v>304</v>
      </c>
      <c r="B38" s="24"/>
      <c r="C38" s="25">
        <v>68797390</v>
      </c>
      <c r="D38" s="25">
        <v>74137388</v>
      </c>
      <c r="E38" s="25">
        <v>45077176</v>
      </c>
      <c r="F38" s="25">
        <v>36560445</v>
      </c>
      <c r="G38" s="25">
        <v>46455718</v>
      </c>
      <c r="H38" s="25">
        <v>27258991</v>
      </c>
      <c r="I38" s="25">
        <v>38513657</v>
      </c>
      <c r="J38" s="25">
        <v>19154593</v>
      </c>
      <c r="K38" s="25">
        <v>14388122</v>
      </c>
      <c r="L38" s="25">
        <v>23866514</v>
      </c>
      <c r="M38" s="25">
        <v>6372977</v>
      </c>
      <c r="N38" s="25">
        <v>25205612</v>
      </c>
      <c r="O38" s="25">
        <v>4028549</v>
      </c>
      <c r="P38" s="25">
        <v>8704749</v>
      </c>
      <c r="Q38" s="25">
        <v>10231568</v>
      </c>
      <c r="R38" s="25">
        <v>4907048</v>
      </c>
      <c r="S38" s="25">
        <v>9381590</v>
      </c>
      <c r="T38" s="25">
        <v>6904395</v>
      </c>
      <c r="U38" s="25">
        <v>2967104</v>
      </c>
      <c r="V38" s="25">
        <v>3634667</v>
      </c>
      <c r="W38" s="25">
        <v>2511544</v>
      </c>
      <c r="X38" s="25">
        <v>1180770</v>
      </c>
      <c r="Y38" s="25">
        <v>1420234</v>
      </c>
      <c r="Z38" s="25">
        <v>1612583</v>
      </c>
      <c r="AA38" s="25">
        <v>631391</v>
      </c>
      <c r="AB38" s="25">
        <v>630850</v>
      </c>
      <c r="AC38" s="25">
        <v>454142</v>
      </c>
      <c r="AD38" s="25">
        <v>55078</v>
      </c>
      <c r="AE38" s="25">
        <v>125373</v>
      </c>
      <c r="AF38" s="25">
        <v>102251</v>
      </c>
      <c r="AG38" s="25">
        <v>47627</v>
      </c>
      <c r="AH38" s="25">
        <v>0</v>
      </c>
      <c r="AI38" s="25">
        <v>0</v>
      </c>
      <c r="AJ38" s="25">
        <v>485320096</v>
      </c>
      <c r="AK38" s="16">
        <v>0</v>
      </c>
    </row>
    <row r="39" spans="1:37">
      <c r="A39" s="24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16">
        <v>0</v>
      </c>
    </row>
    <row r="40" spans="1:37">
      <c r="A40" s="176"/>
      <c r="B40" s="17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16">
        <v>0</v>
      </c>
    </row>
    <row r="41" spans="1:37">
      <c r="A41" s="176" t="s">
        <v>305</v>
      </c>
      <c r="B41" s="176"/>
      <c r="C41" s="25">
        <v>17762470</v>
      </c>
      <c r="D41" s="25">
        <v>36534906</v>
      </c>
      <c r="E41" s="25">
        <v>4994949</v>
      </c>
      <c r="F41" s="25">
        <v>9872004</v>
      </c>
      <c r="G41" s="25">
        <v>4728873</v>
      </c>
      <c r="H41" s="25">
        <v>4904383</v>
      </c>
      <c r="I41" s="25">
        <v>2824706</v>
      </c>
      <c r="J41" s="25">
        <v>6787646</v>
      </c>
      <c r="K41" s="25">
        <v>982371</v>
      </c>
      <c r="L41" s="25">
        <v>495857</v>
      </c>
      <c r="M41" s="25">
        <v>258460</v>
      </c>
      <c r="N41" s="25">
        <v>472651</v>
      </c>
      <c r="O41" s="25">
        <v>483789</v>
      </c>
      <c r="P41" s="25">
        <v>562142</v>
      </c>
      <c r="Q41" s="25">
        <v>4760631</v>
      </c>
      <c r="R41" s="25">
        <v>299100</v>
      </c>
      <c r="S41" s="25">
        <v>147924</v>
      </c>
      <c r="T41" s="25">
        <v>199534</v>
      </c>
      <c r="U41" s="25">
        <v>977488</v>
      </c>
      <c r="V41" s="25">
        <v>172336</v>
      </c>
      <c r="W41" s="25">
        <v>195280</v>
      </c>
      <c r="X41" s="25">
        <v>82598</v>
      </c>
      <c r="Y41" s="25">
        <v>948512</v>
      </c>
      <c r="Z41" s="25">
        <v>716260</v>
      </c>
      <c r="AA41" s="25">
        <v>207591</v>
      </c>
      <c r="AB41" s="25">
        <v>223692</v>
      </c>
      <c r="AC41" s="25">
        <v>66080</v>
      </c>
      <c r="AD41" s="25">
        <v>104462</v>
      </c>
      <c r="AE41" s="25">
        <v>9638</v>
      </c>
      <c r="AF41" s="25">
        <v>21806</v>
      </c>
      <c r="AG41" s="25">
        <v>14702</v>
      </c>
      <c r="AH41" s="25">
        <v>92631</v>
      </c>
      <c r="AI41" s="25">
        <v>7333</v>
      </c>
      <c r="AJ41" s="25">
        <v>100912805</v>
      </c>
      <c r="AK41" s="16">
        <v>0</v>
      </c>
    </row>
    <row r="42" spans="1:37">
      <c r="A42" s="177"/>
      <c r="B42" s="17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16">
        <v>0</v>
      </c>
    </row>
    <row r="43" spans="1:37">
      <c r="A43" s="176" t="s">
        <v>306</v>
      </c>
      <c r="B43" s="176"/>
      <c r="C43" s="25">
        <v>13770630</v>
      </c>
      <c r="D43" s="25">
        <v>28016420</v>
      </c>
      <c r="E43" s="25">
        <v>17472472</v>
      </c>
      <c r="F43" s="25">
        <v>3314644</v>
      </c>
      <c r="G43" s="25">
        <v>3751505</v>
      </c>
      <c r="H43" s="25">
        <v>4978420</v>
      </c>
      <c r="I43" s="25">
        <v>1646567</v>
      </c>
      <c r="J43" s="25">
        <v>7155716</v>
      </c>
      <c r="K43" s="25">
        <v>1034977</v>
      </c>
      <c r="L43" s="25">
        <v>1064708</v>
      </c>
      <c r="M43" s="25">
        <v>178091</v>
      </c>
      <c r="N43" s="25">
        <v>377105</v>
      </c>
      <c r="O43" s="25">
        <v>612404</v>
      </c>
      <c r="P43" s="25">
        <v>456524</v>
      </c>
      <c r="Q43" s="25">
        <v>4886273</v>
      </c>
      <c r="R43" s="25">
        <v>386423</v>
      </c>
      <c r="S43" s="25">
        <v>343267</v>
      </c>
      <c r="T43" s="25">
        <v>227008</v>
      </c>
      <c r="U43" s="25">
        <v>810606</v>
      </c>
      <c r="V43" s="25">
        <v>109240</v>
      </c>
      <c r="W43" s="25">
        <v>333097</v>
      </c>
      <c r="X43" s="25">
        <v>19389</v>
      </c>
      <c r="Y43" s="25">
        <v>345401</v>
      </c>
      <c r="Z43" s="25">
        <v>783688</v>
      </c>
      <c r="AA43" s="25">
        <v>76450</v>
      </c>
      <c r="AB43" s="25">
        <v>190632</v>
      </c>
      <c r="AC43" s="25">
        <v>70840</v>
      </c>
      <c r="AD43" s="25">
        <v>98965</v>
      </c>
      <c r="AE43" s="25">
        <v>72624</v>
      </c>
      <c r="AF43" s="25">
        <v>12001</v>
      </c>
      <c r="AG43" s="25">
        <v>10643</v>
      </c>
      <c r="AH43" s="25">
        <v>84873</v>
      </c>
      <c r="AI43" s="25">
        <v>25960</v>
      </c>
      <c r="AJ43" s="27">
        <v>92717563</v>
      </c>
      <c r="AK43" s="16">
        <v>0</v>
      </c>
    </row>
    <row r="44" spans="1:37">
      <c r="A44" s="178" t="s">
        <v>307</v>
      </c>
      <c r="B44" s="178"/>
      <c r="C44" s="164">
        <v>-4</v>
      </c>
      <c r="D44" s="164">
        <v>0</v>
      </c>
      <c r="E44" s="164">
        <v>0</v>
      </c>
      <c r="F44" s="164">
        <v>-2</v>
      </c>
      <c r="G44" s="164">
        <v>0</v>
      </c>
      <c r="H44" s="164">
        <v>0</v>
      </c>
      <c r="I44" s="164">
        <v>0</v>
      </c>
      <c r="J44" s="164">
        <v>0</v>
      </c>
      <c r="K44" s="164">
        <v>0</v>
      </c>
      <c r="L44" s="164">
        <v>1</v>
      </c>
      <c r="M44" s="164">
        <v>0</v>
      </c>
      <c r="N44" s="164">
        <v>0</v>
      </c>
      <c r="O44" s="164">
        <v>1</v>
      </c>
      <c r="P44" s="164">
        <v>-1</v>
      </c>
      <c r="Q44" s="164">
        <v>0</v>
      </c>
      <c r="R44" s="164">
        <v>0</v>
      </c>
      <c r="S44" s="164">
        <v>0</v>
      </c>
      <c r="T44" s="164">
        <v>0</v>
      </c>
      <c r="U44" s="164">
        <v>1</v>
      </c>
      <c r="V44" s="164">
        <v>0</v>
      </c>
      <c r="W44" s="164">
        <v>1</v>
      </c>
      <c r="X44" s="164">
        <v>1</v>
      </c>
      <c r="Y44" s="164">
        <v>0</v>
      </c>
      <c r="Z44" s="164">
        <v>0</v>
      </c>
      <c r="AA44" s="164">
        <v>0</v>
      </c>
      <c r="AB44" s="164">
        <v>0</v>
      </c>
      <c r="AC44" s="164">
        <v>0</v>
      </c>
      <c r="AD44" s="164">
        <v>0</v>
      </c>
      <c r="AE44" s="164">
        <v>0</v>
      </c>
      <c r="AF44" s="164">
        <v>0</v>
      </c>
      <c r="AG44" s="164">
        <v>0</v>
      </c>
      <c r="AH44" s="164">
        <v>0</v>
      </c>
      <c r="AI44" s="164">
        <v>0</v>
      </c>
      <c r="AJ44" s="164"/>
    </row>
    <row r="45" spans="1:37" ht="15">
      <c r="A45"/>
      <c r="B45"/>
      <c r="C45"/>
      <c r="D45"/>
      <c r="E45"/>
      <c r="F45" s="42"/>
      <c r="G45"/>
      <c r="H45" s="42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7" ht="15">
      <c r="A46"/>
      <c r="B46"/>
      <c r="C46"/>
      <c r="D46"/>
      <c r="E46" s="42"/>
      <c r="F46"/>
      <c r="G46"/>
      <c r="H46" s="42"/>
      <c r="I46"/>
      <c r="J46"/>
      <c r="K46"/>
      <c r="L46"/>
      <c r="M46"/>
      <c r="N46"/>
      <c r="O46"/>
      <c r="P46"/>
      <c r="Q46" s="42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7" ht="15">
      <c r="A47"/>
      <c r="B47"/>
      <c r="C47"/>
      <c r="D47"/>
      <c r="E47"/>
      <c r="F47"/>
      <c r="G47"/>
      <c r="H47" s="42"/>
      <c r="I47"/>
      <c r="J47"/>
      <c r="K47"/>
      <c r="L47" s="42"/>
      <c r="M47"/>
      <c r="N47" s="42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</sheetData>
  <mergeCells count="33">
    <mergeCell ref="J1:J3"/>
    <mergeCell ref="I1:I3"/>
    <mergeCell ref="K1:K3"/>
    <mergeCell ref="H1:H3"/>
    <mergeCell ref="C1:C3"/>
    <mergeCell ref="D1:D3"/>
    <mergeCell ref="E1:E3"/>
    <mergeCell ref="F1:F3"/>
    <mergeCell ref="G1:G3"/>
    <mergeCell ref="AI1:AI3"/>
    <mergeCell ref="AG1:AG3"/>
    <mergeCell ref="AH1:AH3"/>
    <mergeCell ref="AB1:AB3"/>
    <mergeCell ref="AC1:AC3"/>
    <mergeCell ref="AD1:AD3"/>
    <mergeCell ref="AF1:AF3"/>
    <mergeCell ref="AE1:AE3"/>
    <mergeCell ref="L1:L3"/>
    <mergeCell ref="M1:M3"/>
    <mergeCell ref="O1:O3"/>
    <mergeCell ref="N1:N3"/>
    <mergeCell ref="P1:P3"/>
    <mergeCell ref="Q1:Q3"/>
    <mergeCell ref="R1:R3"/>
    <mergeCell ref="S1:S3"/>
    <mergeCell ref="Z1:Z3"/>
    <mergeCell ref="AA1:AA3"/>
    <mergeCell ref="U1:U3"/>
    <mergeCell ref="W1:W3"/>
    <mergeCell ref="V1:V3"/>
    <mergeCell ref="X1:X3"/>
    <mergeCell ref="Y1:Y3"/>
    <mergeCell ref="T1:T3"/>
  </mergeCells>
  <pageMargins left="0.70866141732283472" right="0.70866141732283472" top="1.54" bottom="0.74803149606299213" header="0.6" footer="0.31496062992125984"/>
  <pageSetup paperSize="9" scale="86" firstPageNumber="24" orientation="portrait" useFirstPageNumber="1" r:id="rId1"/>
  <headerFooter alignWithMargins="0">
    <oddHeader>&amp;C&amp;"Times New Roman,Regular"&amp;12
&amp;"Times New Roman,Bold"3.3. SJÓÐSTREYMI ÁRIÐ 2010</oddHeader>
    <oddFooter>&amp;R&amp;"Times New Roman,Regular"&amp;10&amp;P</oddFooter>
  </headerFooter>
  <colBreaks count="5" manualBreakCount="5">
    <brk id="8" max="42" man="1"/>
    <brk id="14" max="42" man="1"/>
    <brk id="20" max="42" man="1"/>
    <brk id="26" max="42" man="1"/>
    <brk id="32" max="4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196"/>
  <sheetViews>
    <sheetView topLeftCell="A24" workbookViewId="0">
      <selection activeCell="C1" sqref="C1:AL5"/>
    </sheetView>
  </sheetViews>
  <sheetFormatPr baseColWidth="10" defaultColWidth="9.1640625" defaultRowHeight="15" outlineLevelRow="1"/>
  <cols>
    <col min="1" max="1" width="32.5" style="13" customWidth="1"/>
    <col min="2" max="2" width="0.5" style="24" customWidth="1"/>
    <col min="3" max="3" width="12.5" style="24" customWidth="1"/>
    <col min="4" max="4" width="13.5" style="24" customWidth="1"/>
    <col min="5" max="5" width="14.33203125" style="24" customWidth="1"/>
    <col min="6" max="6" width="12.5" style="24" customWidth="1"/>
    <col min="7" max="7" width="12" style="24" customWidth="1"/>
    <col min="8" max="8" width="14.1640625" style="24" customWidth="1"/>
    <col min="9" max="10" width="15.1640625" style="24" customWidth="1"/>
    <col min="11" max="11" width="16.1640625" style="24" customWidth="1"/>
    <col min="12" max="12" width="15.83203125" style="24" customWidth="1"/>
    <col min="13" max="13" width="15.1640625" style="24" customWidth="1"/>
    <col min="14" max="14" width="15.83203125" style="24" customWidth="1"/>
    <col min="15" max="15" width="14.1640625" style="24" customWidth="1"/>
    <col min="16" max="16" width="15.6640625" style="24" customWidth="1"/>
    <col min="17" max="17" width="14.33203125" style="24" customWidth="1"/>
    <col min="18" max="18" width="12.1640625" style="24" customWidth="1"/>
    <col min="19" max="20" width="14.1640625" style="24" customWidth="1"/>
    <col min="21" max="21" width="14" style="24" customWidth="1"/>
    <col min="22" max="22" width="15.33203125" style="24" customWidth="1"/>
    <col min="23" max="23" width="13.83203125" style="24" customWidth="1"/>
    <col min="24" max="25" width="13.5" style="24" customWidth="1"/>
    <col min="26" max="26" width="13.33203125" style="24" customWidth="1"/>
    <col min="27" max="27" width="13.6640625" style="24" customWidth="1"/>
    <col min="28" max="28" width="12.33203125" style="24" customWidth="1"/>
    <col min="29" max="29" width="12.83203125" style="24" customWidth="1"/>
    <col min="30" max="30" width="12.33203125" style="24" customWidth="1"/>
    <col min="31" max="31" width="14.5" style="24" customWidth="1"/>
    <col min="32" max="32" width="11.83203125" style="24" customWidth="1"/>
    <col min="33" max="33" width="11.5" style="24" customWidth="1"/>
    <col min="34" max="34" width="13.33203125" style="24" customWidth="1"/>
    <col min="35" max="35" width="11.6640625" style="24" customWidth="1"/>
    <col min="36" max="36" width="11.1640625" style="24" customWidth="1"/>
    <col min="37" max="37" width="10.5" style="24" customWidth="1"/>
    <col min="38" max="38" width="11.83203125" style="24" customWidth="1"/>
    <col min="39" max="39" width="13.6640625" customWidth="1"/>
    <col min="40" max="40" width="1.83203125" customWidth="1"/>
    <col min="41" max="41" width="14.33203125" customWidth="1"/>
    <col min="42" max="42" width="13.6640625" customWidth="1"/>
    <col min="43" max="43" width="13.5" style="24" customWidth="1"/>
    <col min="44" max="16384" width="9.1640625" style="24"/>
  </cols>
  <sheetData>
    <row r="1" spans="1:45" ht="15" customHeight="1">
      <c r="A1" s="45"/>
      <c r="B1" s="45"/>
      <c r="C1" s="581" t="s">
        <v>308</v>
      </c>
      <c r="D1" s="581"/>
      <c r="E1" s="582" t="s">
        <v>309</v>
      </c>
      <c r="F1" s="582" t="s">
        <v>12</v>
      </c>
      <c r="G1" s="582" t="s">
        <v>36</v>
      </c>
      <c r="H1" s="582" t="s">
        <v>88</v>
      </c>
      <c r="I1" s="582" t="s">
        <v>89</v>
      </c>
      <c r="J1" s="584" t="s">
        <v>91</v>
      </c>
      <c r="K1" s="583" t="s">
        <v>35</v>
      </c>
      <c r="L1" s="575" t="s">
        <v>92</v>
      </c>
      <c r="M1" s="575" t="s">
        <v>10</v>
      </c>
      <c r="N1" s="585" t="s">
        <v>276</v>
      </c>
      <c r="O1" s="586" t="s">
        <v>310</v>
      </c>
      <c r="P1" s="586"/>
      <c r="Q1" s="580" t="s">
        <v>16</v>
      </c>
      <c r="R1" s="580"/>
      <c r="S1" s="575" t="s">
        <v>311</v>
      </c>
      <c r="T1" s="576" t="s">
        <v>98</v>
      </c>
      <c r="U1" s="577" t="s">
        <v>713</v>
      </c>
      <c r="V1" s="578" t="s">
        <v>397</v>
      </c>
      <c r="W1" s="579" t="s">
        <v>312</v>
      </c>
      <c r="X1" s="590" t="s">
        <v>100</v>
      </c>
      <c r="Y1" s="574" t="s">
        <v>584</v>
      </c>
      <c r="Z1" s="591" t="s">
        <v>313</v>
      </c>
      <c r="AA1" s="574" t="s">
        <v>585</v>
      </c>
      <c r="AB1" s="574" t="s">
        <v>315</v>
      </c>
      <c r="AC1" s="574" t="s">
        <v>316</v>
      </c>
      <c r="AD1" s="574" t="s">
        <v>317</v>
      </c>
      <c r="AE1" s="574" t="s">
        <v>714</v>
      </c>
      <c r="AF1" s="574" t="s">
        <v>318</v>
      </c>
      <c r="AG1" s="574" t="s">
        <v>586</v>
      </c>
      <c r="AH1" s="574" t="s">
        <v>110</v>
      </c>
      <c r="AI1" s="574" t="s">
        <v>319</v>
      </c>
      <c r="AJ1" s="574" t="s">
        <v>112</v>
      </c>
      <c r="AK1" s="574" t="s">
        <v>587</v>
      </c>
      <c r="AL1" s="574" t="s">
        <v>588</v>
      </c>
      <c r="AM1" s="242"/>
      <c r="AN1" s="243"/>
      <c r="AO1" s="242"/>
      <c r="AP1" s="242"/>
      <c r="AQ1" s="37"/>
      <c r="AR1" s="37"/>
      <c r="AS1" s="37"/>
    </row>
    <row r="2" spans="1:45" ht="11">
      <c r="A2" s="45"/>
      <c r="B2" s="45"/>
      <c r="C2" s="325"/>
      <c r="D2" s="325"/>
      <c r="E2" s="582"/>
      <c r="F2" s="582"/>
      <c r="G2" s="582"/>
      <c r="H2" s="582"/>
      <c r="I2" s="582"/>
      <c r="J2" s="584"/>
      <c r="K2" s="583"/>
      <c r="L2" s="575"/>
      <c r="M2" s="575"/>
      <c r="N2" s="585"/>
      <c r="O2" s="45"/>
      <c r="P2" s="45"/>
      <c r="Q2" s="45"/>
      <c r="R2" s="45"/>
      <c r="S2" s="575"/>
      <c r="T2" s="576"/>
      <c r="U2" s="577"/>
      <c r="V2" s="578"/>
      <c r="W2" s="579"/>
      <c r="X2" s="590"/>
      <c r="Y2" s="574"/>
      <c r="Z2" s="591"/>
      <c r="AA2" s="574"/>
      <c r="AB2" s="574"/>
      <c r="AC2" s="574"/>
      <c r="AD2" s="574"/>
      <c r="AE2" s="574"/>
      <c r="AF2" s="574"/>
      <c r="AG2" s="574"/>
      <c r="AH2" s="574"/>
      <c r="AI2" s="574"/>
      <c r="AJ2" s="574"/>
      <c r="AK2" s="574"/>
      <c r="AL2" s="574"/>
      <c r="AM2" s="243" t="s">
        <v>137</v>
      </c>
      <c r="AN2" s="243"/>
      <c r="AO2" s="243" t="s">
        <v>321</v>
      </c>
      <c r="AP2" s="243" t="s">
        <v>321</v>
      </c>
      <c r="AQ2" s="37"/>
      <c r="AR2" s="37"/>
      <c r="AS2" s="37"/>
    </row>
    <row r="3" spans="1:45" ht="11.25" customHeight="1">
      <c r="A3" s="45"/>
      <c r="B3" s="45"/>
      <c r="C3" s="247"/>
      <c r="D3" s="247"/>
      <c r="E3" s="582" t="s">
        <v>322</v>
      </c>
      <c r="F3" s="582" t="s">
        <v>322</v>
      </c>
      <c r="G3" s="582"/>
      <c r="H3" s="582"/>
      <c r="I3" s="582"/>
      <c r="J3" s="584"/>
      <c r="K3" s="583" t="s">
        <v>322</v>
      </c>
      <c r="L3" s="575" t="s">
        <v>322</v>
      </c>
      <c r="M3" s="575"/>
      <c r="N3" s="585" t="s">
        <v>322</v>
      </c>
      <c r="O3" s="45"/>
      <c r="P3" s="45"/>
      <c r="Q3" s="45"/>
      <c r="R3" s="45"/>
      <c r="S3" s="575" t="s">
        <v>322</v>
      </c>
      <c r="T3" s="576" t="s">
        <v>322</v>
      </c>
      <c r="U3" s="577"/>
      <c r="V3" s="578" t="s">
        <v>322</v>
      </c>
      <c r="W3" s="579" t="s">
        <v>322</v>
      </c>
      <c r="X3" s="590" t="s">
        <v>322</v>
      </c>
      <c r="Y3" s="574"/>
      <c r="Z3" s="591"/>
      <c r="AA3" s="574"/>
      <c r="AB3" s="574"/>
      <c r="AC3" s="574"/>
      <c r="AD3" s="574"/>
      <c r="AE3" s="574"/>
      <c r="AF3" s="574"/>
      <c r="AG3" s="574"/>
      <c r="AH3" s="574"/>
      <c r="AI3" s="574"/>
      <c r="AJ3" s="574"/>
      <c r="AK3" s="574"/>
      <c r="AL3" s="574"/>
      <c r="AM3" s="243" t="s">
        <v>158</v>
      </c>
      <c r="AN3" s="243"/>
      <c r="AO3" s="243" t="s">
        <v>323</v>
      </c>
      <c r="AP3" s="243" t="s">
        <v>324</v>
      </c>
      <c r="AQ3" s="37"/>
      <c r="AR3" s="37"/>
      <c r="AS3" s="37"/>
    </row>
    <row r="4" spans="1:45" ht="11">
      <c r="A4" s="244" t="s">
        <v>71</v>
      </c>
      <c r="B4" s="45"/>
      <c r="C4" s="587" t="s">
        <v>159</v>
      </c>
      <c r="D4" s="587"/>
      <c r="E4" s="326" t="s">
        <v>160</v>
      </c>
      <c r="F4" s="326" t="s">
        <v>161</v>
      </c>
      <c r="G4" s="326" t="s">
        <v>162</v>
      </c>
      <c r="H4" s="326" t="s">
        <v>163</v>
      </c>
      <c r="I4" s="326" t="s">
        <v>164</v>
      </c>
      <c r="J4" s="246" t="s">
        <v>165</v>
      </c>
      <c r="K4" s="266" t="s">
        <v>166</v>
      </c>
      <c r="L4" s="246" t="s">
        <v>167</v>
      </c>
      <c r="M4" s="246" t="s">
        <v>168</v>
      </c>
      <c r="N4" s="248" t="s">
        <v>169</v>
      </c>
      <c r="O4" s="589" t="s">
        <v>170</v>
      </c>
      <c r="P4" s="589"/>
      <c r="Q4" s="588" t="s">
        <v>171</v>
      </c>
      <c r="R4" s="588"/>
      <c r="S4" s="327" t="s">
        <v>172</v>
      </c>
      <c r="T4" s="327" t="s">
        <v>173</v>
      </c>
      <c r="U4" s="249" t="s">
        <v>174</v>
      </c>
      <c r="V4" s="249" t="s">
        <v>175</v>
      </c>
      <c r="W4" s="249" t="s">
        <v>176</v>
      </c>
      <c r="X4" s="249" t="s">
        <v>177</v>
      </c>
      <c r="Y4" s="249" t="s">
        <v>178</v>
      </c>
      <c r="Z4" s="249" t="s">
        <v>179</v>
      </c>
      <c r="AA4" s="249" t="s">
        <v>180</v>
      </c>
      <c r="AB4" s="249" t="s">
        <v>181</v>
      </c>
      <c r="AC4" s="249" t="s">
        <v>182</v>
      </c>
      <c r="AD4" s="250" t="s">
        <v>183</v>
      </c>
      <c r="AE4" s="250" t="s">
        <v>184</v>
      </c>
      <c r="AF4" s="250" t="s">
        <v>185</v>
      </c>
      <c r="AG4" s="250" t="s">
        <v>186</v>
      </c>
      <c r="AH4" s="250" t="s">
        <v>187</v>
      </c>
      <c r="AI4" s="250" t="s">
        <v>188</v>
      </c>
      <c r="AJ4" s="250" t="s">
        <v>189</v>
      </c>
      <c r="AK4" s="250" t="s">
        <v>190</v>
      </c>
      <c r="AL4" s="250" t="s">
        <v>191</v>
      </c>
      <c r="AM4" s="242"/>
      <c r="AN4" s="242"/>
      <c r="AO4" s="242"/>
      <c r="AP4" s="242"/>
    </row>
    <row r="5" spans="1:45" ht="12">
      <c r="A5" s="45"/>
      <c r="B5" s="45"/>
      <c r="C5" s="45" t="s">
        <v>325</v>
      </c>
      <c r="D5" s="45" t="s">
        <v>326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50" t="s">
        <v>326</v>
      </c>
      <c r="P5" s="50" t="s">
        <v>329</v>
      </c>
      <c r="Q5" s="50" t="s">
        <v>327</v>
      </c>
      <c r="R5" s="50" t="s">
        <v>328</v>
      </c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242" t="s">
        <v>663</v>
      </c>
      <c r="AN5" s="242"/>
      <c r="AO5" s="242" t="s">
        <v>643</v>
      </c>
      <c r="AP5" s="242" t="s">
        <v>664</v>
      </c>
      <c r="AQ5" s="37"/>
      <c r="AR5" s="45"/>
      <c r="AS5" s="45"/>
    </row>
    <row r="6" spans="1:45" ht="13.5" customHeight="1">
      <c r="A6" s="183" t="s">
        <v>589</v>
      </c>
      <c r="B6" s="4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45"/>
      <c r="AN6" s="45"/>
      <c r="AO6" s="45"/>
      <c r="AP6" s="45"/>
      <c r="AQ6" s="37"/>
      <c r="AR6" s="45"/>
      <c r="AS6" s="45"/>
    </row>
    <row r="7" spans="1:45" ht="13.5" customHeight="1">
      <c r="A7" s="183" t="s">
        <v>495</v>
      </c>
      <c r="B7" s="4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45"/>
      <c r="AN7" s="45"/>
      <c r="AO7" s="45"/>
      <c r="AP7" s="45"/>
      <c r="AQ7" s="37"/>
      <c r="AR7" s="45"/>
      <c r="AS7" s="45"/>
    </row>
    <row r="8" spans="1:45" ht="15" customHeight="1" outlineLevel="1">
      <c r="A8" s="184" t="s">
        <v>192</v>
      </c>
      <c r="B8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Q8" s="52"/>
    </row>
    <row r="9" spans="1:45" ht="15" customHeight="1" outlineLevel="1">
      <c r="A9" s="185" t="s">
        <v>193</v>
      </c>
      <c r="B9"/>
      <c r="C9" s="25">
        <v>762482</v>
      </c>
      <c r="D9" s="25">
        <v>3769578</v>
      </c>
      <c r="E9" s="25">
        <v>5116919</v>
      </c>
      <c r="F9" s="25">
        <v>3540449</v>
      </c>
      <c r="G9" s="25">
        <v>1609135</v>
      </c>
      <c r="H9" s="25">
        <v>1464649</v>
      </c>
      <c r="I9" s="25">
        <v>923261</v>
      </c>
      <c r="J9" s="25">
        <v>474803</v>
      </c>
      <c r="K9" s="25">
        <v>1209140</v>
      </c>
      <c r="L9" s="25">
        <v>837941</v>
      </c>
      <c r="M9" s="25">
        <v>1168256</v>
      </c>
      <c r="N9" s="25">
        <v>112496</v>
      </c>
      <c r="O9" s="25">
        <v>1142668</v>
      </c>
      <c r="P9" s="25">
        <v>315734</v>
      </c>
      <c r="Q9" s="25">
        <v>67112</v>
      </c>
      <c r="R9" s="25">
        <v>436254</v>
      </c>
      <c r="S9" s="25">
        <v>832512</v>
      </c>
      <c r="T9" s="25">
        <v>188612</v>
      </c>
      <c r="U9" s="25">
        <v>324454</v>
      </c>
      <c r="V9" s="25">
        <v>323353</v>
      </c>
      <c r="W9" s="25">
        <v>150898</v>
      </c>
      <c r="X9" s="25">
        <v>74637</v>
      </c>
      <c r="Y9" s="25">
        <v>172590</v>
      </c>
      <c r="Z9" s="25">
        <v>16812</v>
      </c>
      <c r="AA9" s="25">
        <v>0</v>
      </c>
      <c r="AB9" s="25">
        <v>20085</v>
      </c>
      <c r="AC9" s="25">
        <v>83106</v>
      </c>
      <c r="AD9" s="25">
        <v>21217</v>
      </c>
      <c r="AE9" s="25">
        <v>8898</v>
      </c>
      <c r="AF9" s="25">
        <v>13420</v>
      </c>
      <c r="AG9" s="25">
        <v>22780</v>
      </c>
      <c r="AH9" s="25">
        <v>5760</v>
      </c>
      <c r="AI9" s="25">
        <v>1613</v>
      </c>
      <c r="AJ9" s="25">
        <v>1646</v>
      </c>
      <c r="AK9" s="25">
        <v>8094</v>
      </c>
      <c r="AL9" s="25">
        <v>0</v>
      </c>
      <c r="AM9" s="25">
        <f>SUM(B9:AL9)</f>
        <v>25221364</v>
      </c>
      <c r="AO9" s="25">
        <f ca="1">SUMIF($C$165:$AL$165,"já",C9:AK9)</f>
        <v>1039708</v>
      </c>
      <c r="AP9" s="25">
        <f ca="1">SUMIF($C$165:$AL$165,"nei",C9:AK9)</f>
        <v>24181656</v>
      </c>
      <c r="AQ9" s="52"/>
      <c r="AR9" s="12"/>
    </row>
    <row r="10" spans="1:45" ht="15" customHeight="1" outlineLevel="1">
      <c r="A10" s="185" t="s">
        <v>194</v>
      </c>
      <c r="B10"/>
      <c r="C10" s="25">
        <v>1927888</v>
      </c>
      <c r="D10" s="25">
        <v>10853471</v>
      </c>
      <c r="E10" s="25">
        <v>10125547</v>
      </c>
      <c r="F10" s="25">
        <v>7557055</v>
      </c>
      <c r="G10" s="25">
        <v>3425691</v>
      </c>
      <c r="H10" s="25">
        <v>2978947</v>
      </c>
      <c r="I10" s="25">
        <v>1959773</v>
      </c>
      <c r="J10" s="25">
        <v>1456822</v>
      </c>
      <c r="K10" s="25">
        <v>2461724</v>
      </c>
      <c r="L10" s="25">
        <v>1701733</v>
      </c>
      <c r="M10" s="25">
        <v>2425895</v>
      </c>
      <c r="N10" s="25">
        <v>244782</v>
      </c>
      <c r="O10" s="25">
        <v>3427839</v>
      </c>
      <c r="P10" s="25">
        <v>843099</v>
      </c>
      <c r="Q10" s="25">
        <v>251308</v>
      </c>
      <c r="R10" s="25">
        <v>668091</v>
      </c>
      <c r="S10" s="25">
        <v>1266720</v>
      </c>
      <c r="T10" s="25">
        <v>376424</v>
      </c>
      <c r="U10" s="25">
        <v>659500</v>
      </c>
      <c r="V10" s="25">
        <v>645748</v>
      </c>
      <c r="W10" s="25">
        <v>363192</v>
      </c>
      <c r="X10" s="25">
        <v>185240</v>
      </c>
      <c r="Y10" s="25">
        <v>684455</v>
      </c>
      <c r="Z10" s="25">
        <v>60520</v>
      </c>
      <c r="AA10" s="25">
        <v>0</v>
      </c>
      <c r="AB10" s="25">
        <v>176870</v>
      </c>
      <c r="AC10" s="25">
        <v>173498</v>
      </c>
      <c r="AD10" s="25">
        <v>42434</v>
      </c>
      <c r="AE10" s="25">
        <v>17757</v>
      </c>
      <c r="AF10" s="25">
        <v>27313</v>
      </c>
      <c r="AG10" s="25">
        <v>63750</v>
      </c>
      <c r="AH10" s="25">
        <v>11808</v>
      </c>
      <c r="AI10" s="25">
        <v>5477</v>
      </c>
      <c r="AJ10" s="25">
        <v>3709</v>
      </c>
      <c r="AK10" s="25">
        <v>5347</v>
      </c>
      <c r="AL10" s="25">
        <v>0</v>
      </c>
      <c r="AM10" s="25">
        <f>SUM(B10:AL10)</f>
        <v>57079427</v>
      </c>
      <c r="AO10" s="25">
        <f t="shared" ref="AO10:AO14" ca="1" si="0">SUMIF($C$165:$AL$165,"já",C10:AK10)</f>
        <v>2685062</v>
      </c>
      <c r="AP10" s="25">
        <f t="shared" ref="AP10:AP14" ca="1" si="1">SUMIF($C$165:$AL$165,"nei",C10:AK10)</f>
        <v>54394365</v>
      </c>
      <c r="AQ10" s="52"/>
      <c r="AR10" s="12"/>
    </row>
    <row r="11" spans="1:45" ht="15" customHeight="1" outlineLevel="1">
      <c r="A11" s="185" t="s">
        <v>195</v>
      </c>
      <c r="B11"/>
      <c r="C11" s="25">
        <v>-2192</v>
      </c>
      <c r="D11" s="25">
        <v>-9368</v>
      </c>
      <c r="E11" s="25">
        <v>-18884</v>
      </c>
      <c r="F11" s="25">
        <v>-47434</v>
      </c>
      <c r="G11" s="25">
        <v>-3699</v>
      </c>
      <c r="H11" s="25">
        <v>-2202</v>
      </c>
      <c r="I11" s="25">
        <v>-1795</v>
      </c>
      <c r="J11" s="25">
        <v>-15160</v>
      </c>
      <c r="K11" s="25">
        <v>-11355</v>
      </c>
      <c r="L11" s="25">
        <v>-16007</v>
      </c>
      <c r="M11" s="25">
        <v>-27651</v>
      </c>
      <c r="N11" s="25">
        <v>-4946</v>
      </c>
      <c r="O11" s="25">
        <v>-686</v>
      </c>
      <c r="P11" s="25">
        <v>-184269</v>
      </c>
      <c r="Q11" s="25">
        <v>0</v>
      </c>
      <c r="R11" s="25">
        <v>0</v>
      </c>
      <c r="S11" s="25">
        <v>459</v>
      </c>
      <c r="T11" s="25">
        <v>-41</v>
      </c>
      <c r="U11" s="25">
        <v>-1750</v>
      </c>
      <c r="V11" s="25">
        <v>-1509</v>
      </c>
      <c r="W11" s="25">
        <v>-5029</v>
      </c>
      <c r="X11" s="25">
        <v>0</v>
      </c>
      <c r="Y11" s="25">
        <v>0</v>
      </c>
      <c r="Z11" s="25">
        <v>0</v>
      </c>
      <c r="AA11" s="25">
        <v>-324</v>
      </c>
      <c r="AB11" s="25">
        <v>-233</v>
      </c>
      <c r="AC11" s="25">
        <v>-1234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f t="shared" ref="AM11:AM14" si="2">SUM(B11:AL11)</f>
        <v>-355309</v>
      </c>
      <c r="AO11" s="25">
        <f t="shared" ca="1" si="0"/>
        <v>-7371</v>
      </c>
      <c r="AP11" s="25">
        <f t="shared" ca="1" si="1"/>
        <v>-347938</v>
      </c>
      <c r="AQ11" s="52"/>
      <c r="AR11" s="12"/>
    </row>
    <row r="12" spans="1:45" ht="15" customHeight="1" outlineLevel="1">
      <c r="A12" s="186" t="s">
        <v>590</v>
      </c>
      <c r="B12" s="27"/>
      <c r="C12" s="27">
        <v>98202</v>
      </c>
      <c r="D12" s="27">
        <v>79444</v>
      </c>
      <c r="E12" s="27">
        <v>263912</v>
      </c>
      <c r="F12" s="27">
        <v>968770</v>
      </c>
      <c r="G12" s="27">
        <v>303441</v>
      </c>
      <c r="H12" s="27">
        <v>102138</v>
      </c>
      <c r="I12" s="27">
        <v>36335</v>
      </c>
      <c r="J12" s="27">
        <v>74825</v>
      </c>
      <c r="K12" s="27">
        <v>76487</v>
      </c>
      <c r="L12" s="27">
        <v>0</v>
      </c>
      <c r="M12" s="27">
        <v>259185</v>
      </c>
      <c r="N12" s="27">
        <v>21041</v>
      </c>
      <c r="O12" s="27">
        <v>24942</v>
      </c>
      <c r="P12" s="27">
        <v>12522</v>
      </c>
      <c r="Q12" s="27">
        <v>12163</v>
      </c>
      <c r="R12" s="27">
        <v>16371</v>
      </c>
      <c r="S12" s="27">
        <v>5029</v>
      </c>
      <c r="T12" s="27">
        <v>18937</v>
      </c>
      <c r="U12" s="27">
        <v>76177</v>
      </c>
      <c r="V12" s="27">
        <v>62198</v>
      </c>
      <c r="W12" s="27">
        <v>15293</v>
      </c>
      <c r="X12" s="27">
        <v>17937</v>
      </c>
      <c r="Y12" s="27">
        <v>6492</v>
      </c>
      <c r="Z12" s="27">
        <v>1899</v>
      </c>
      <c r="AA12" s="27">
        <v>5076</v>
      </c>
      <c r="AB12" s="27">
        <v>2104</v>
      </c>
      <c r="AC12" s="27">
        <v>16360</v>
      </c>
      <c r="AD12" s="27">
        <v>2207</v>
      </c>
      <c r="AE12" s="27">
        <v>1078</v>
      </c>
      <c r="AF12" s="27">
        <v>1078</v>
      </c>
      <c r="AG12" s="27">
        <v>1591</v>
      </c>
      <c r="AH12" s="27">
        <v>2232</v>
      </c>
      <c r="AI12" s="27">
        <v>795</v>
      </c>
      <c r="AJ12" s="27">
        <v>411</v>
      </c>
      <c r="AK12" s="27">
        <v>0</v>
      </c>
      <c r="AL12" s="27">
        <v>462</v>
      </c>
      <c r="AM12" s="25">
        <f>SUM(B12:AL12)</f>
        <v>2587134</v>
      </c>
      <c r="AN12" s="92"/>
      <c r="AO12" s="25">
        <f t="shared" ca="1" si="0"/>
        <v>148060</v>
      </c>
      <c r="AP12" s="25">
        <f t="shared" ca="1" si="1"/>
        <v>2439074</v>
      </c>
      <c r="AQ12" s="52"/>
      <c r="AR12" s="12"/>
    </row>
    <row r="13" spans="1:45" ht="15" customHeight="1" outlineLevel="1">
      <c r="A13" s="186" t="s">
        <v>197</v>
      </c>
      <c r="B13" s="25"/>
      <c r="C13" s="25">
        <v>9207507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1245684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800889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122754</v>
      </c>
      <c r="AE13" s="25">
        <v>69716</v>
      </c>
      <c r="AF13" s="25">
        <v>0</v>
      </c>
      <c r="AG13" s="25">
        <v>124753</v>
      </c>
      <c r="AH13" s="25">
        <v>82303</v>
      </c>
      <c r="AI13" s="25">
        <v>53113</v>
      </c>
      <c r="AJ13" s="25">
        <v>37518</v>
      </c>
      <c r="AK13" s="25">
        <v>84417</v>
      </c>
      <c r="AL13" s="25">
        <v>247501</v>
      </c>
      <c r="AM13" s="25">
        <f>SUM(B13:AL13)</f>
        <v>12076155</v>
      </c>
      <c r="AO13" s="25">
        <f t="shared" ca="1" si="0"/>
        <v>12076155</v>
      </c>
      <c r="AP13" s="25">
        <f t="shared" ca="1" si="1"/>
        <v>0</v>
      </c>
      <c r="AQ13" s="52"/>
      <c r="AR13" s="12"/>
    </row>
    <row r="14" spans="1:45" ht="15" customHeight="1" outlineLevel="1">
      <c r="A14" s="185" t="s">
        <v>591</v>
      </c>
      <c r="B14" s="27"/>
      <c r="C14" s="27">
        <v>9305709</v>
      </c>
      <c r="D14" s="27">
        <v>79444</v>
      </c>
      <c r="E14" s="27">
        <v>263912</v>
      </c>
      <c r="F14" s="27">
        <v>968770</v>
      </c>
      <c r="G14" s="27">
        <v>303441</v>
      </c>
      <c r="H14" s="27">
        <v>102138</v>
      </c>
      <c r="I14" s="27">
        <v>36335</v>
      </c>
      <c r="J14" s="27">
        <v>74825</v>
      </c>
      <c r="K14" s="27">
        <v>76487</v>
      </c>
      <c r="L14" s="27">
        <v>0</v>
      </c>
      <c r="M14" s="27">
        <v>259185</v>
      </c>
      <c r="N14" s="27">
        <v>1266725</v>
      </c>
      <c r="O14" s="27">
        <v>24942</v>
      </c>
      <c r="P14" s="27">
        <v>12522</v>
      </c>
      <c r="Q14" s="27">
        <v>12163</v>
      </c>
      <c r="R14" s="27">
        <v>16371</v>
      </c>
      <c r="S14" s="27">
        <v>5029</v>
      </c>
      <c r="T14" s="27">
        <v>18937</v>
      </c>
      <c r="U14" s="27">
        <v>76177</v>
      </c>
      <c r="V14" s="27">
        <v>62198</v>
      </c>
      <c r="W14" s="27">
        <v>15293</v>
      </c>
      <c r="X14" s="27">
        <v>818826</v>
      </c>
      <c r="Y14" s="27">
        <v>6492</v>
      </c>
      <c r="Z14" s="27">
        <v>1899</v>
      </c>
      <c r="AA14" s="27">
        <v>5076</v>
      </c>
      <c r="AB14" s="27">
        <v>2104</v>
      </c>
      <c r="AC14" s="27">
        <v>16360</v>
      </c>
      <c r="AD14" s="27">
        <v>124961</v>
      </c>
      <c r="AE14" s="27">
        <v>70794</v>
      </c>
      <c r="AF14" s="27">
        <v>1078</v>
      </c>
      <c r="AG14" s="27">
        <v>126344</v>
      </c>
      <c r="AH14" s="27">
        <v>84535</v>
      </c>
      <c r="AI14" s="27">
        <v>53908</v>
      </c>
      <c r="AJ14" s="27">
        <v>37929</v>
      </c>
      <c r="AK14" s="27">
        <v>84417</v>
      </c>
      <c r="AL14" s="27">
        <v>247963</v>
      </c>
      <c r="AM14" s="25">
        <f t="shared" si="2"/>
        <v>14663289</v>
      </c>
      <c r="AN14" s="92"/>
      <c r="AO14" s="25">
        <f t="shared" ca="1" si="0"/>
        <v>12224215</v>
      </c>
      <c r="AP14" s="25">
        <f t="shared" ca="1" si="1"/>
        <v>2439074</v>
      </c>
      <c r="AQ14" s="52"/>
      <c r="AR14" s="12"/>
    </row>
    <row r="15" spans="1:45">
      <c r="A15" s="184" t="s">
        <v>497</v>
      </c>
      <c r="B15"/>
      <c r="C15" s="25">
        <v>11993887</v>
      </c>
      <c r="D15" s="25">
        <v>14693125</v>
      </c>
      <c r="E15" s="25">
        <v>15487494</v>
      </c>
      <c r="F15" s="25">
        <v>12018840</v>
      </c>
      <c r="G15" s="25">
        <v>5334568</v>
      </c>
      <c r="H15" s="25">
        <v>4543532</v>
      </c>
      <c r="I15" s="25">
        <v>2917574</v>
      </c>
      <c r="J15" s="25">
        <v>1991290</v>
      </c>
      <c r="K15" s="25">
        <v>3735996</v>
      </c>
      <c r="L15" s="25">
        <v>2523667</v>
      </c>
      <c r="M15" s="25">
        <v>3825685</v>
      </c>
      <c r="N15" s="25">
        <v>1619057</v>
      </c>
      <c r="O15" s="25">
        <v>4594763</v>
      </c>
      <c r="P15" s="25">
        <v>987086</v>
      </c>
      <c r="Q15" s="25">
        <v>330583</v>
      </c>
      <c r="R15" s="25">
        <v>1120716</v>
      </c>
      <c r="S15" s="25">
        <v>2104720</v>
      </c>
      <c r="T15" s="25">
        <v>583932</v>
      </c>
      <c r="U15" s="25">
        <v>1058381</v>
      </c>
      <c r="V15" s="25">
        <v>1029790</v>
      </c>
      <c r="W15" s="25">
        <v>524354</v>
      </c>
      <c r="X15" s="25">
        <v>1078703</v>
      </c>
      <c r="Y15" s="25">
        <v>863537</v>
      </c>
      <c r="Z15" s="25">
        <v>79231</v>
      </c>
      <c r="AA15" s="25">
        <v>4752</v>
      </c>
      <c r="AB15" s="25">
        <v>198826</v>
      </c>
      <c r="AC15" s="25">
        <v>271730</v>
      </c>
      <c r="AD15" s="25">
        <v>188612</v>
      </c>
      <c r="AE15" s="25">
        <v>97449</v>
      </c>
      <c r="AF15" s="25">
        <v>41811</v>
      </c>
      <c r="AG15" s="25">
        <v>212874</v>
      </c>
      <c r="AH15" s="25">
        <v>102103</v>
      </c>
      <c r="AI15" s="25">
        <v>60998</v>
      </c>
      <c r="AJ15" s="25">
        <v>43284</v>
      </c>
      <c r="AK15" s="25">
        <v>97858</v>
      </c>
      <c r="AL15" s="25">
        <v>247963</v>
      </c>
      <c r="AM15" s="25">
        <f>SUM(AM9:AM13)</f>
        <v>96608771</v>
      </c>
      <c r="AN15" s="25">
        <f t="shared" ref="AN15" si="3">SUM(AN9:AN13)</f>
        <v>0</v>
      </c>
      <c r="AO15" s="25">
        <f ca="1">SUM(AO9:AO13)</f>
        <v>15941614</v>
      </c>
      <c r="AP15" s="25">
        <f ca="1">SUM(AP9:AP13)</f>
        <v>80667157</v>
      </c>
      <c r="AQ15" s="52"/>
      <c r="AR15" s="12"/>
    </row>
    <row r="16" spans="1:45" ht="11.25" customHeight="1">
      <c r="A16"/>
      <c r="B1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O16" s="42"/>
      <c r="AQ16" s="52"/>
      <c r="AR16" s="12"/>
    </row>
    <row r="17" spans="1:44" ht="15" customHeight="1" outlineLevel="1">
      <c r="A17" s="187" t="s">
        <v>199</v>
      </c>
      <c r="B17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Q17" s="52"/>
      <c r="AR17" s="12"/>
    </row>
    <row r="18" spans="1:44" ht="15" customHeight="1" outlineLevel="1">
      <c r="A18" s="188" t="s">
        <v>200</v>
      </c>
      <c r="B18"/>
      <c r="C18" s="25">
        <v>20232656</v>
      </c>
      <c r="D18" s="25">
        <v>1273384</v>
      </c>
      <c r="E18" s="25">
        <v>6370345</v>
      </c>
      <c r="F18" s="25">
        <v>7494422</v>
      </c>
      <c r="G18" s="25">
        <v>2984493</v>
      </c>
      <c r="H18" s="25">
        <v>3115666</v>
      </c>
      <c r="I18" s="25">
        <v>881972</v>
      </c>
      <c r="J18" s="25">
        <v>235346</v>
      </c>
      <c r="K18" s="25">
        <v>2242359</v>
      </c>
      <c r="L18" s="25">
        <v>1491385</v>
      </c>
      <c r="M18" s="25">
        <v>1844851</v>
      </c>
      <c r="N18" s="25">
        <v>2377098</v>
      </c>
      <c r="O18" s="25">
        <v>594899</v>
      </c>
      <c r="P18" s="25">
        <v>32232</v>
      </c>
      <c r="Q18" s="25">
        <v>1551080</v>
      </c>
      <c r="R18" s="25">
        <v>104446</v>
      </c>
      <c r="S18" s="25">
        <v>433643</v>
      </c>
      <c r="T18" s="25">
        <v>33929</v>
      </c>
      <c r="U18" s="25">
        <v>787008</v>
      </c>
      <c r="V18" s="25">
        <v>755513</v>
      </c>
      <c r="W18" s="25">
        <v>1096677</v>
      </c>
      <c r="X18" s="25">
        <v>1738379</v>
      </c>
      <c r="Y18" s="25">
        <v>684963</v>
      </c>
      <c r="Z18" s="25">
        <v>577506</v>
      </c>
      <c r="AA18" s="25">
        <v>494263</v>
      </c>
      <c r="AB18" s="25">
        <v>366971</v>
      </c>
      <c r="AC18" s="25">
        <v>144651</v>
      </c>
      <c r="AD18" s="25">
        <v>223189</v>
      </c>
      <c r="AE18" s="25">
        <v>176010</v>
      </c>
      <c r="AF18" s="25">
        <v>1614</v>
      </c>
      <c r="AG18" s="25">
        <v>276186</v>
      </c>
      <c r="AH18" s="25">
        <v>176871</v>
      </c>
      <c r="AI18" s="25">
        <v>75723</v>
      </c>
      <c r="AJ18" s="25">
        <v>74361</v>
      </c>
      <c r="AK18" s="25">
        <v>106595</v>
      </c>
      <c r="AL18" s="25">
        <v>229106</v>
      </c>
      <c r="AM18" s="25">
        <f>SUM(B18:AL18)</f>
        <v>61279792</v>
      </c>
      <c r="AO18" s="25">
        <f>SUMIF($C$165:$AL$165,"já",C18:AL18)</f>
        <v>26053145</v>
      </c>
      <c r="AP18" s="25">
        <f>SUMIF($C$165:$AL$165,"nei",C18:AL18)</f>
        <v>35226647</v>
      </c>
      <c r="AQ18" s="52"/>
      <c r="AR18" s="12"/>
    </row>
    <row r="19" spans="1:44" ht="15" customHeight="1" outlineLevel="1">
      <c r="A19" s="188" t="s">
        <v>202</v>
      </c>
      <c r="B19"/>
      <c r="C19" s="25">
        <v>0</v>
      </c>
      <c r="D19" s="25">
        <v>0</v>
      </c>
      <c r="E19" s="25">
        <v>-855</v>
      </c>
      <c r="F19" s="25">
        <v>-14443</v>
      </c>
      <c r="G19" s="25">
        <v>-6536</v>
      </c>
      <c r="H19" s="25">
        <v>-8107</v>
      </c>
      <c r="I19" s="25">
        <v>0</v>
      </c>
      <c r="J19" s="25">
        <v>-122</v>
      </c>
      <c r="K19" s="25">
        <v>-2257</v>
      </c>
      <c r="L19" s="25">
        <v>0</v>
      </c>
      <c r="M19" s="25">
        <v>-6624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-1111</v>
      </c>
      <c r="V19" s="25">
        <v>-2725</v>
      </c>
      <c r="W19" s="25">
        <v>-37391</v>
      </c>
      <c r="X19" s="25">
        <v>0</v>
      </c>
      <c r="Y19" s="25">
        <v>0</v>
      </c>
      <c r="Z19" s="25">
        <v>0</v>
      </c>
      <c r="AA19" s="25">
        <v>-477</v>
      </c>
      <c r="AB19" s="25">
        <v>0</v>
      </c>
      <c r="AC19" s="25">
        <v>-269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f t="shared" ref="AM19:AM21" si="4">SUM(B19:AL19)</f>
        <v>-80917</v>
      </c>
      <c r="AO19" s="25">
        <f t="shared" ref="AO19:AO21" si="5">SUMIF($C$165:$AL$165,"já",C19:AL19)</f>
        <v>0</v>
      </c>
      <c r="AP19" s="25">
        <f t="shared" ref="AP19:AP21" si="6">SUMIF($C$165:$AL$165,"nei",C19:AL19)</f>
        <v>-80917</v>
      </c>
      <c r="AQ19" s="52"/>
      <c r="AR19" s="12"/>
    </row>
    <row r="20" spans="1:44" ht="15" customHeight="1" outlineLevel="1">
      <c r="A20" s="188" t="s">
        <v>203</v>
      </c>
      <c r="B20"/>
      <c r="C20" s="25">
        <v>371</v>
      </c>
      <c r="D20" s="25">
        <v>575</v>
      </c>
      <c r="E20" s="25">
        <v>8452</v>
      </c>
      <c r="F20" s="25">
        <v>16732</v>
      </c>
      <c r="G20" s="25">
        <v>4928</v>
      </c>
      <c r="H20" s="25">
        <v>6195</v>
      </c>
      <c r="I20" s="25">
        <v>0</v>
      </c>
      <c r="J20" s="25">
        <v>0</v>
      </c>
      <c r="K20" s="25">
        <v>285</v>
      </c>
      <c r="L20" s="25">
        <v>4989</v>
      </c>
      <c r="M20" s="25">
        <v>6744</v>
      </c>
      <c r="N20" s="25">
        <v>64</v>
      </c>
      <c r="O20" s="25">
        <v>327</v>
      </c>
      <c r="P20" s="25">
        <v>0</v>
      </c>
      <c r="Q20" s="25">
        <v>0</v>
      </c>
      <c r="R20" s="25">
        <v>0</v>
      </c>
      <c r="S20" s="25">
        <v>88</v>
      </c>
      <c r="T20" s="25">
        <v>0</v>
      </c>
      <c r="U20" s="25">
        <v>0</v>
      </c>
      <c r="V20" s="25">
        <v>0</v>
      </c>
      <c r="W20" s="25">
        <v>316</v>
      </c>
      <c r="X20" s="25">
        <v>70</v>
      </c>
      <c r="Y20" s="25">
        <v>0</v>
      </c>
      <c r="Z20" s="25">
        <v>0</v>
      </c>
      <c r="AA20" s="25">
        <v>0</v>
      </c>
      <c r="AB20" s="25">
        <v>0</v>
      </c>
      <c r="AC20" s="25">
        <v>-566</v>
      </c>
      <c r="AD20" s="25">
        <v>0</v>
      </c>
      <c r="AE20" s="25">
        <v>0</v>
      </c>
      <c r="AF20" s="25">
        <v>595</v>
      </c>
      <c r="AG20" s="25">
        <v>302</v>
      </c>
      <c r="AH20" s="25">
        <v>0</v>
      </c>
      <c r="AI20" s="25">
        <v>26</v>
      </c>
      <c r="AJ20" s="25">
        <v>0</v>
      </c>
      <c r="AK20" s="25">
        <v>0</v>
      </c>
      <c r="AL20" s="25">
        <v>0</v>
      </c>
      <c r="AM20" s="25">
        <f t="shared" si="4"/>
        <v>50493</v>
      </c>
      <c r="AO20" s="25">
        <f t="shared" si="5"/>
        <v>833</v>
      </c>
      <c r="AP20" s="25">
        <f t="shared" si="6"/>
        <v>49660</v>
      </c>
      <c r="AQ20" s="52"/>
      <c r="AR20" s="12"/>
    </row>
    <row r="21" spans="1:44" ht="15" customHeight="1" outlineLevel="1">
      <c r="A21" s="188" t="s">
        <v>204</v>
      </c>
      <c r="B21"/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38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1878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f t="shared" si="4"/>
        <v>1916</v>
      </c>
      <c r="AO21" s="25">
        <f t="shared" si="5"/>
        <v>0</v>
      </c>
      <c r="AP21" s="25">
        <f t="shared" si="6"/>
        <v>1916</v>
      </c>
      <c r="AQ21" s="52"/>
      <c r="AR21" s="12"/>
    </row>
    <row r="22" spans="1:44">
      <c r="A22" s="187" t="s">
        <v>499</v>
      </c>
      <c r="B22"/>
      <c r="C22" s="25">
        <v>20233027</v>
      </c>
      <c r="D22" s="25">
        <v>1273959</v>
      </c>
      <c r="E22" s="25">
        <v>6377942</v>
      </c>
      <c r="F22" s="25">
        <v>7496711</v>
      </c>
      <c r="G22" s="25">
        <v>2982885</v>
      </c>
      <c r="H22" s="25">
        <v>3113754</v>
      </c>
      <c r="I22" s="25">
        <v>881972</v>
      </c>
      <c r="J22" s="25">
        <v>235224</v>
      </c>
      <c r="K22" s="25">
        <v>2240387</v>
      </c>
      <c r="L22" s="25">
        <v>1496374</v>
      </c>
      <c r="M22" s="25">
        <v>1844971</v>
      </c>
      <c r="N22" s="25">
        <v>2377162</v>
      </c>
      <c r="O22" s="25">
        <v>595226</v>
      </c>
      <c r="P22" s="25">
        <v>32232</v>
      </c>
      <c r="Q22" s="25">
        <v>1551080</v>
      </c>
      <c r="R22" s="25">
        <v>104446</v>
      </c>
      <c r="S22" s="25">
        <v>433731</v>
      </c>
      <c r="T22" s="25">
        <v>33967</v>
      </c>
      <c r="U22" s="25">
        <v>785897</v>
      </c>
      <c r="V22" s="25">
        <v>752788</v>
      </c>
      <c r="W22" s="25">
        <v>1059602</v>
      </c>
      <c r="X22" s="25">
        <v>1738449</v>
      </c>
      <c r="Y22" s="25">
        <v>684963</v>
      </c>
      <c r="Z22" s="25">
        <v>577506</v>
      </c>
      <c r="AA22" s="25">
        <v>493786</v>
      </c>
      <c r="AB22" s="25">
        <v>366971</v>
      </c>
      <c r="AC22" s="25">
        <v>143816</v>
      </c>
      <c r="AD22" s="25">
        <v>223189</v>
      </c>
      <c r="AE22" s="25">
        <v>176010</v>
      </c>
      <c r="AF22" s="25">
        <v>4087</v>
      </c>
      <c r="AG22" s="25">
        <v>276488</v>
      </c>
      <c r="AH22" s="25">
        <v>176871</v>
      </c>
      <c r="AI22" s="25">
        <v>75749</v>
      </c>
      <c r="AJ22" s="25">
        <v>74361</v>
      </c>
      <c r="AK22" s="25">
        <v>106595</v>
      </c>
      <c r="AL22" s="25">
        <v>229106</v>
      </c>
      <c r="AM22" s="25">
        <f>SUM(AM18:AM21)</f>
        <v>61251284</v>
      </c>
      <c r="AO22" s="25">
        <f>SUM(AO18:AO21)</f>
        <v>26053978</v>
      </c>
      <c r="AP22" s="25">
        <f>SUM(AP18:AP21)</f>
        <v>35197306</v>
      </c>
      <c r="AQ22" s="52"/>
      <c r="AR22" s="12"/>
    </row>
    <row r="23" spans="1:44" ht="11.25" customHeight="1">
      <c r="A23" s="187"/>
      <c r="B23"/>
      <c r="C23" s="25"/>
      <c r="D23" s="25"/>
      <c r="E23" s="25"/>
      <c r="F23" s="27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Q23" s="52"/>
      <c r="AR23" s="12"/>
    </row>
    <row r="24" spans="1:44" ht="15" customHeight="1" outlineLevel="1">
      <c r="A24" s="158" t="s">
        <v>206</v>
      </c>
      <c r="B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Q24" s="52"/>
      <c r="AR24" s="12"/>
    </row>
    <row r="25" spans="1:44" ht="15" customHeight="1" outlineLevel="1">
      <c r="A25" s="159" t="s">
        <v>207</v>
      </c>
      <c r="B25"/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f>SUM(B25:AL25)</f>
        <v>0</v>
      </c>
      <c r="AO25" s="25">
        <f>SUMIF($C$165:$AL$165,"já",C25:AL25)</f>
        <v>0</v>
      </c>
      <c r="AP25" s="25">
        <f>SUMIF($C$165:$AL$165,"nei",C25:AL25)</f>
        <v>0</v>
      </c>
      <c r="AQ25" s="52"/>
      <c r="AR25" s="12"/>
    </row>
    <row r="26" spans="1:44" ht="15" customHeight="1" outlineLevel="1">
      <c r="A26" s="159" t="s">
        <v>208</v>
      </c>
      <c r="B26"/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794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f t="shared" ref="AM26:AM31" si="7">SUM(B26:AL26)</f>
        <v>794</v>
      </c>
      <c r="AO26" s="25">
        <f t="shared" ref="AO26:AO33" si="8">SUMIF($C$165:$AL$165,"já",C26:AL26)</f>
        <v>0</v>
      </c>
      <c r="AP26" s="25">
        <f t="shared" ref="AP26:AP33" si="9">SUMIF($C$165:$AL$165,"nei",C26:AL26)</f>
        <v>794</v>
      </c>
      <c r="AQ26" s="52"/>
      <c r="AR26" s="12"/>
    </row>
    <row r="27" spans="1:44" ht="15" customHeight="1" outlineLevel="1">
      <c r="A27" s="159" t="s">
        <v>209</v>
      </c>
      <c r="B27"/>
      <c r="C27" s="25">
        <v>1650743</v>
      </c>
      <c r="D27" s="25">
        <v>991396</v>
      </c>
      <c r="E27" s="25">
        <v>2460098</v>
      </c>
      <c r="F27" s="25">
        <v>293946</v>
      </c>
      <c r="G27" s="25">
        <v>-217115</v>
      </c>
      <c r="H27" s="25">
        <v>469444</v>
      </c>
      <c r="I27" s="25">
        <v>-386969</v>
      </c>
      <c r="J27" s="25">
        <v>-12521</v>
      </c>
      <c r="K27" s="25">
        <v>308245</v>
      </c>
      <c r="L27" s="25">
        <v>358046</v>
      </c>
      <c r="M27" s="25">
        <v>196413</v>
      </c>
      <c r="N27" s="25">
        <v>-88518</v>
      </c>
      <c r="O27" s="25">
        <v>14856</v>
      </c>
      <c r="P27" s="25">
        <v>2015</v>
      </c>
      <c r="Q27" s="25">
        <v>0</v>
      </c>
      <c r="R27" s="25">
        <v>1317</v>
      </c>
      <c r="S27" s="25">
        <v>-24174</v>
      </c>
      <c r="T27" s="25">
        <v>3</v>
      </c>
      <c r="U27" s="25">
        <v>49251</v>
      </c>
      <c r="V27" s="25">
        <v>-51245</v>
      </c>
      <c r="W27" s="25">
        <v>427278</v>
      </c>
      <c r="X27" s="25">
        <v>211512</v>
      </c>
      <c r="Y27" s="25">
        <v>-22182</v>
      </c>
      <c r="Z27" s="25">
        <v>31596</v>
      </c>
      <c r="AA27" s="25">
        <v>4</v>
      </c>
      <c r="AB27" s="25">
        <v>0</v>
      </c>
      <c r="AC27" s="25">
        <v>38600</v>
      </c>
      <c r="AD27" s="25">
        <v>2911</v>
      </c>
      <c r="AE27" s="25">
        <v>567</v>
      </c>
      <c r="AF27" s="25">
        <v>200</v>
      </c>
      <c r="AG27" s="25">
        <v>462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f t="shared" si="7"/>
        <v>6706179</v>
      </c>
      <c r="AO27" s="25">
        <f t="shared" si="8"/>
        <v>1777677</v>
      </c>
      <c r="AP27" s="25">
        <f t="shared" si="9"/>
        <v>4928502</v>
      </c>
      <c r="AQ27" s="52"/>
      <c r="AR27" s="12"/>
    </row>
    <row r="28" spans="1:44" ht="15" customHeight="1" outlineLevel="1">
      <c r="A28" s="159" t="s">
        <v>210</v>
      </c>
      <c r="B28"/>
      <c r="C28" s="25">
        <v>0</v>
      </c>
      <c r="D28" s="25">
        <v>0</v>
      </c>
      <c r="E28" s="25">
        <v>10133</v>
      </c>
      <c r="F28" s="25">
        <v>4191</v>
      </c>
      <c r="G28" s="25">
        <v>17</v>
      </c>
      <c r="H28" s="25">
        <v>10619</v>
      </c>
      <c r="I28" s="25">
        <v>0</v>
      </c>
      <c r="J28" s="25">
        <v>0</v>
      </c>
      <c r="K28" s="25">
        <v>0</v>
      </c>
      <c r="L28" s="25">
        <v>0</v>
      </c>
      <c r="M28" s="25">
        <v>250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2526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298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f t="shared" si="7"/>
        <v>28034</v>
      </c>
      <c r="AO28" s="25">
        <f t="shared" si="8"/>
        <v>0</v>
      </c>
      <c r="AP28" s="25">
        <f t="shared" si="9"/>
        <v>28034</v>
      </c>
      <c r="AQ28" s="52"/>
      <c r="AR28" s="12"/>
    </row>
    <row r="29" spans="1:44" ht="15" customHeight="1" outlineLevel="1">
      <c r="A29" s="159" t="s">
        <v>211</v>
      </c>
      <c r="B29"/>
      <c r="C29" s="25">
        <v>8451349</v>
      </c>
      <c r="D29" s="25">
        <v>7065926</v>
      </c>
      <c r="E29" s="25">
        <v>16552420</v>
      </c>
      <c r="F29" s="25">
        <v>10534087</v>
      </c>
      <c r="G29" s="25">
        <v>7344333</v>
      </c>
      <c r="H29" s="25">
        <v>5589551</v>
      </c>
      <c r="I29" s="25">
        <v>3095728</v>
      </c>
      <c r="J29" s="25">
        <v>1472634</v>
      </c>
      <c r="K29" s="25">
        <v>3373251</v>
      </c>
      <c r="L29" s="25">
        <v>4563027</v>
      </c>
      <c r="M29" s="25">
        <v>3510704</v>
      </c>
      <c r="N29" s="25">
        <v>3299344</v>
      </c>
      <c r="O29" s="25">
        <v>2273297</v>
      </c>
      <c r="P29" s="25">
        <v>308420</v>
      </c>
      <c r="Q29" s="25">
        <v>2451058</v>
      </c>
      <c r="R29" s="25">
        <v>774309</v>
      </c>
      <c r="S29" s="25">
        <v>1495150</v>
      </c>
      <c r="T29" s="25">
        <v>283669</v>
      </c>
      <c r="U29" s="25">
        <v>1354185</v>
      </c>
      <c r="V29" s="25">
        <v>1908898</v>
      </c>
      <c r="W29" s="25">
        <v>1588966</v>
      </c>
      <c r="X29" s="25">
        <v>968972</v>
      </c>
      <c r="Y29" s="25">
        <v>1158065</v>
      </c>
      <c r="Z29" s="25">
        <v>1131111</v>
      </c>
      <c r="AA29" s="25">
        <v>578025</v>
      </c>
      <c r="AB29" s="25">
        <v>0</v>
      </c>
      <c r="AC29" s="25">
        <v>586883</v>
      </c>
      <c r="AD29" s="25">
        <v>168804</v>
      </c>
      <c r="AE29" s="25">
        <v>190351</v>
      </c>
      <c r="AF29" s="25">
        <v>31222</v>
      </c>
      <c r="AG29" s="25">
        <v>79435</v>
      </c>
      <c r="AH29" s="25">
        <v>77857</v>
      </c>
      <c r="AI29" s="25">
        <v>36701</v>
      </c>
      <c r="AJ29" s="25">
        <v>41514</v>
      </c>
      <c r="AK29" s="25">
        <v>6604</v>
      </c>
      <c r="AL29" s="25">
        <v>-593</v>
      </c>
      <c r="AM29" s="25">
        <f t="shared" si="7"/>
        <v>92345257</v>
      </c>
      <c r="AO29" s="25">
        <f t="shared" si="8"/>
        <v>13320338</v>
      </c>
      <c r="AP29" s="25">
        <f t="shared" si="9"/>
        <v>79024919</v>
      </c>
      <c r="AQ29" s="52"/>
      <c r="AR29" s="12"/>
    </row>
    <row r="30" spans="1:44" ht="15" customHeight="1" outlineLevel="1">
      <c r="A30" s="159" t="s">
        <v>212</v>
      </c>
      <c r="B30"/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f t="shared" si="7"/>
        <v>0</v>
      </c>
      <c r="AO30" s="25">
        <f t="shared" si="8"/>
        <v>0</v>
      </c>
      <c r="AP30" s="25">
        <f t="shared" si="9"/>
        <v>0</v>
      </c>
      <c r="AQ30" s="52"/>
      <c r="AR30" s="12"/>
    </row>
    <row r="31" spans="1:44" ht="15" customHeight="1" outlineLevel="1">
      <c r="A31" s="159" t="s">
        <v>213</v>
      </c>
      <c r="B31"/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f t="shared" si="7"/>
        <v>0</v>
      </c>
      <c r="AO31" s="25">
        <f t="shared" si="8"/>
        <v>0</v>
      </c>
      <c r="AP31" s="25">
        <f t="shared" si="9"/>
        <v>0</v>
      </c>
      <c r="AQ31" s="52"/>
      <c r="AR31" s="12"/>
    </row>
    <row r="32" spans="1:44" ht="15" customHeight="1" outlineLevel="1">
      <c r="A32" s="159" t="s">
        <v>214</v>
      </c>
      <c r="B32"/>
      <c r="C32" s="25">
        <v>-857324</v>
      </c>
      <c r="D32" s="25">
        <v>-702850</v>
      </c>
      <c r="E32" s="25">
        <v>-1270384</v>
      </c>
      <c r="F32" s="25">
        <v>-1298647</v>
      </c>
      <c r="G32" s="25">
        <v>-925467</v>
      </c>
      <c r="H32" s="25">
        <v>-1403101</v>
      </c>
      <c r="I32" s="25">
        <v>-918225</v>
      </c>
      <c r="J32" s="25">
        <v>-44109</v>
      </c>
      <c r="K32" s="25">
        <v>-1443584</v>
      </c>
      <c r="L32" s="25">
        <v>-223825</v>
      </c>
      <c r="M32" s="25">
        <v>-738062</v>
      </c>
      <c r="N32" s="25">
        <v>-479804</v>
      </c>
      <c r="O32" s="25">
        <v>-659253</v>
      </c>
      <c r="P32" s="25">
        <v>-89441</v>
      </c>
      <c r="Q32" s="25">
        <v>-150576</v>
      </c>
      <c r="R32" s="25">
        <v>0</v>
      </c>
      <c r="S32" s="25">
        <v>-1262347</v>
      </c>
      <c r="T32" s="25">
        <v>3838</v>
      </c>
      <c r="U32" s="25">
        <v>-280339</v>
      </c>
      <c r="V32" s="25">
        <v>-550818</v>
      </c>
      <c r="W32" s="25">
        <v>-459427</v>
      </c>
      <c r="X32" s="25">
        <v>-112055</v>
      </c>
      <c r="Y32" s="25">
        <v>26126</v>
      </c>
      <c r="Z32" s="25">
        <v>24914</v>
      </c>
      <c r="AA32" s="25">
        <v>-43574</v>
      </c>
      <c r="AB32" s="25">
        <v>9381</v>
      </c>
      <c r="AC32" s="25">
        <v>-3332</v>
      </c>
      <c r="AD32" s="25">
        <v>35274</v>
      </c>
      <c r="AE32" s="25">
        <v>-12436</v>
      </c>
      <c r="AF32" s="25">
        <v>-5175</v>
      </c>
      <c r="AG32" s="25">
        <v>-39836</v>
      </c>
      <c r="AH32" s="25">
        <v>311</v>
      </c>
      <c r="AI32" s="25">
        <v>1644</v>
      </c>
      <c r="AJ32" s="25">
        <v>-11205</v>
      </c>
      <c r="AK32" s="25">
        <v>0</v>
      </c>
      <c r="AL32" s="25">
        <v>77</v>
      </c>
      <c r="AM32" s="25">
        <f>SUM(B32:AL32)</f>
        <v>-13883631</v>
      </c>
      <c r="AO32" s="25">
        <f t="shared" si="8"/>
        <v>-1465973</v>
      </c>
      <c r="AP32" s="25">
        <f t="shared" si="9"/>
        <v>-12417658</v>
      </c>
      <c r="AQ32" s="52"/>
      <c r="AR32" s="12"/>
    </row>
    <row r="33" spans="1:44" ht="15" customHeight="1" outlineLevel="1">
      <c r="A33" s="159" t="s">
        <v>215</v>
      </c>
      <c r="B33"/>
      <c r="C33" s="25">
        <v>-600159</v>
      </c>
      <c r="D33" s="25">
        <v>-220595</v>
      </c>
      <c r="E33" s="25">
        <v>0</v>
      </c>
      <c r="F33" s="27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-76929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f>SUM(B33:AL33)</f>
        <v>-897683</v>
      </c>
      <c r="AO33" s="25">
        <f t="shared" si="8"/>
        <v>-677088</v>
      </c>
      <c r="AP33" s="25">
        <f t="shared" si="9"/>
        <v>-220595</v>
      </c>
      <c r="AQ33" s="52"/>
      <c r="AR33" s="12"/>
    </row>
    <row r="34" spans="1:44">
      <c r="A34" s="176" t="s">
        <v>500</v>
      </c>
      <c r="B34"/>
      <c r="C34" s="25">
        <v>8644609</v>
      </c>
      <c r="D34" s="25">
        <v>7133877</v>
      </c>
      <c r="E34" s="25">
        <v>17752267</v>
      </c>
      <c r="F34" s="25">
        <v>9533577</v>
      </c>
      <c r="G34" s="25">
        <v>6201768</v>
      </c>
      <c r="H34" s="25">
        <v>4666513</v>
      </c>
      <c r="I34" s="25">
        <v>1790534</v>
      </c>
      <c r="J34" s="25">
        <v>1416004</v>
      </c>
      <c r="K34" s="25">
        <v>2237912</v>
      </c>
      <c r="L34" s="25">
        <v>4697248</v>
      </c>
      <c r="M34" s="25">
        <v>2969305</v>
      </c>
      <c r="N34" s="25">
        <v>2731022</v>
      </c>
      <c r="O34" s="25">
        <v>1628900</v>
      </c>
      <c r="P34" s="25">
        <v>220994</v>
      </c>
      <c r="Q34" s="25">
        <v>2300482</v>
      </c>
      <c r="R34" s="25">
        <v>775626</v>
      </c>
      <c r="S34" s="25">
        <v>208629</v>
      </c>
      <c r="T34" s="25">
        <v>287510</v>
      </c>
      <c r="U34" s="25">
        <v>1123891</v>
      </c>
      <c r="V34" s="25">
        <v>1309361</v>
      </c>
      <c r="W34" s="25">
        <v>1556817</v>
      </c>
      <c r="X34" s="25">
        <v>991500</v>
      </c>
      <c r="Y34" s="25">
        <v>1162009</v>
      </c>
      <c r="Z34" s="25">
        <v>1187621</v>
      </c>
      <c r="AA34" s="25">
        <v>534455</v>
      </c>
      <c r="AB34" s="25">
        <v>452831</v>
      </c>
      <c r="AC34" s="25">
        <v>622449</v>
      </c>
      <c r="AD34" s="25">
        <v>206989</v>
      </c>
      <c r="AE34" s="25">
        <v>178482</v>
      </c>
      <c r="AF34" s="25">
        <v>26247</v>
      </c>
      <c r="AG34" s="25">
        <v>40061</v>
      </c>
      <c r="AH34" s="25">
        <v>78168</v>
      </c>
      <c r="AI34" s="25">
        <v>38345</v>
      </c>
      <c r="AJ34" s="25">
        <v>30309</v>
      </c>
      <c r="AK34" s="25">
        <v>6604</v>
      </c>
      <c r="AL34" s="25">
        <v>-516</v>
      </c>
      <c r="AM34" s="25">
        <f>SUM(AM25:AM33)</f>
        <v>84298950</v>
      </c>
      <c r="AO34" s="25">
        <f>SUM(AO25:AO33)</f>
        <v>12954954</v>
      </c>
      <c r="AP34" s="25">
        <f>SUM(AP25:AP33)</f>
        <v>71343996</v>
      </c>
      <c r="AQ34" s="52"/>
      <c r="AR34" s="12"/>
    </row>
    <row r="35" spans="1:44">
      <c r="A35"/>
      <c r="B3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4"/>
      <c r="AO35" s="24"/>
      <c r="AP35" s="24"/>
      <c r="AQ35" s="52"/>
      <c r="AR35" s="12"/>
    </row>
    <row r="36" spans="1:44" ht="15" customHeight="1" outlineLevel="1">
      <c r="A36" s="189" t="s">
        <v>217</v>
      </c>
      <c r="B36"/>
      <c r="C36" s="25"/>
      <c r="D36" s="25"/>
      <c r="E36" s="25"/>
      <c r="F36" s="25"/>
      <c r="G36" s="25"/>
      <c r="H36" s="25"/>
      <c r="I36" s="25"/>
      <c r="J36" s="25"/>
      <c r="K36" s="32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32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4"/>
      <c r="AO36" s="24"/>
      <c r="AP36" s="24"/>
      <c r="AQ36" s="52"/>
      <c r="AR36" s="12"/>
    </row>
    <row r="37" spans="1:44" ht="15" customHeight="1" outlineLevel="1">
      <c r="A37" s="190" t="s">
        <v>218</v>
      </c>
      <c r="B37"/>
      <c r="C37" s="25">
        <v>160478</v>
      </c>
      <c r="D37" s="25">
        <v>122366</v>
      </c>
      <c r="E37" s="25">
        <v>234226</v>
      </c>
      <c r="F37" s="25">
        <v>158492</v>
      </c>
      <c r="G37" s="25">
        <v>51863</v>
      </c>
      <c r="H37" s="25">
        <v>127497</v>
      </c>
      <c r="I37" s="25">
        <v>61471</v>
      </c>
      <c r="J37" s="25">
        <v>27343</v>
      </c>
      <c r="K37" s="25">
        <v>81871</v>
      </c>
      <c r="L37" s="25">
        <v>84378</v>
      </c>
      <c r="M37" s="25">
        <v>61397</v>
      </c>
      <c r="N37" s="25">
        <v>39630</v>
      </c>
      <c r="O37" s="25">
        <v>22089</v>
      </c>
      <c r="P37" s="25">
        <v>2883</v>
      </c>
      <c r="Q37" s="25">
        <v>11912</v>
      </c>
      <c r="R37" s="25">
        <v>4989</v>
      </c>
      <c r="S37" s="25">
        <v>53912</v>
      </c>
      <c r="T37" s="25">
        <v>1269</v>
      </c>
      <c r="U37" s="25">
        <v>19719</v>
      </c>
      <c r="V37" s="25">
        <v>21179</v>
      </c>
      <c r="W37" s="25">
        <v>19524</v>
      </c>
      <c r="X37" s="25">
        <v>24257</v>
      </c>
      <c r="Y37" s="25">
        <v>7940</v>
      </c>
      <c r="Z37" s="25">
        <v>7105</v>
      </c>
      <c r="AA37" s="25">
        <v>7925</v>
      </c>
      <c r="AB37" s="25">
        <v>5077</v>
      </c>
      <c r="AC37" s="25">
        <v>11281</v>
      </c>
      <c r="AD37" s="25">
        <v>8486</v>
      </c>
      <c r="AE37" s="25">
        <v>2455</v>
      </c>
      <c r="AF37" s="25">
        <v>80</v>
      </c>
      <c r="AG37" s="25">
        <v>6231</v>
      </c>
      <c r="AH37" s="25">
        <v>4128</v>
      </c>
      <c r="AI37" s="25">
        <v>2091</v>
      </c>
      <c r="AJ37" s="25">
        <v>2891</v>
      </c>
      <c r="AK37" s="25">
        <v>0</v>
      </c>
      <c r="AL37" s="25">
        <v>0</v>
      </c>
      <c r="AM37" s="25">
        <f>SUM(B37:AL37)</f>
        <v>1458435</v>
      </c>
      <c r="AN37" s="24"/>
      <c r="AO37" s="25">
        <f>SUMIF($C$165:$AL$165,"já",C37:AL37)</f>
        <v>255724</v>
      </c>
      <c r="AP37" s="25">
        <f>SUMIF($C$165:$AL$165,"nei",C37:AL37)</f>
        <v>1202711</v>
      </c>
      <c r="AQ37" s="52"/>
      <c r="AR37" s="12"/>
    </row>
    <row r="38" spans="1:44" ht="15" customHeight="1" outlineLevel="1">
      <c r="A38" s="190" t="s">
        <v>219</v>
      </c>
      <c r="B38"/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394</v>
      </c>
      <c r="J38" s="25">
        <v>0</v>
      </c>
      <c r="K38" s="25">
        <v>0</v>
      </c>
      <c r="L38" s="25">
        <v>3840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529</v>
      </c>
      <c r="U38" s="25">
        <v>0</v>
      </c>
      <c r="V38" s="25">
        <v>893</v>
      </c>
      <c r="W38" s="25">
        <v>6842</v>
      </c>
      <c r="X38" s="25">
        <v>0</v>
      </c>
      <c r="Y38" s="25">
        <v>1138</v>
      </c>
      <c r="Z38" s="25">
        <v>0</v>
      </c>
      <c r="AA38" s="25">
        <v>199</v>
      </c>
      <c r="AB38" s="25">
        <v>0</v>
      </c>
      <c r="AC38" s="25">
        <v>0</v>
      </c>
      <c r="AD38" s="25">
        <v>0</v>
      </c>
      <c r="AE38" s="25">
        <v>0</v>
      </c>
      <c r="AF38" s="25">
        <v>36</v>
      </c>
      <c r="AG38" s="25">
        <v>0</v>
      </c>
      <c r="AH38" s="25">
        <v>0</v>
      </c>
      <c r="AI38" s="25">
        <v>0</v>
      </c>
      <c r="AJ38" s="25">
        <v>0</v>
      </c>
      <c r="AK38" s="25">
        <v>2048</v>
      </c>
      <c r="AL38" s="25">
        <v>8</v>
      </c>
      <c r="AM38" s="25">
        <f t="shared" ref="AM38:AM40" si="10">SUM(B38:AL38)</f>
        <v>15927</v>
      </c>
      <c r="AN38" s="24"/>
      <c r="AO38" s="25">
        <f t="shared" ref="AO38:AO41" si="11">SUMIF($C$165:$AL$165,"já",C38:AL38)</f>
        <v>2056</v>
      </c>
      <c r="AP38" s="25">
        <f t="shared" ref="AP38:AP41" si="12">SUMIF($C$165:$AL$165,"nei",C38:AL38)</f>
        <v>13871</v>
      </c>
      <c r="AQ38" s="52"/>
      <c r="AR38" s="12"/>
    </row>
    <row r="39" spans="1:44" ht="15" customHeight="1" outlineLevel="1">
      <c r="A39" s="190" t="s">
        <v>220</v>
      </c>
      <c r="B39"/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f t="shared" si="10"/>
        <v>0</v>
      </c>
      <c r="AN39" s="24"/>
      <c r="AO39" s="25">
        <f t="shared" si="11"/>
        <v>0</v>
      </c>
      <c r="AP39" s="25">
        <f t="shared" si="12"/>
        <v>0</v>
      </c>
      <c r="AQ39" s="52"/>
      <c r="AR39" s="12"/>
    </row>
    <row r="40" spans="1:44" ht="15" customHeight="1" outlineLevel="1">
      <c r="A40" s="190" t="s">
        <v>221</v>
      </c>
      <c r="B40"/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f t="shared" si="10"/>
        <v>0</v>
      </c>
      <c r="AN40" s="24"/>
      <c r="AO40" s="25">
        <f t="shared" si="11"/>
        <v>0</v>
      </c>
      <c r="AP40" s="25">
        <f t="shared" si="12"/>
        <v>0</v>
      </c>
      <c r="AQ40" s="52"/>
      <c r="AR40" s="12"/>
    </row>
    <row r="41" spans="1:44" ht="15" customHeight="1" outlineLevel="1">
      <c r="A41" s="190" t="s">
        <v>222</v>
      </c>
      <c r="B41"/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28836</v>
      </c>
      <c r="K41" s="25">
        <v>0</v>
      </c>
      <c r="L41" s="25">
        <v>0</v>
      </c>
      <c r="M41" s="25">
        <v>14229</v>
      </c>
      <c r="N41" s="25">
        <v>0</v>
      </c>
      <c r="O41" s="25">
        <v>43698</v>
      </c>
      <c r="P41" s="25">
        <v>5705</v>
      </c>
      <c r="Q41" s="25">
        <v>0</v>
      </c>
      <c r="R41" s="25">
        <v>0</v>
      </c>
      <c r="S41" s="25">
        <v>37504</v>
      </c>
      <c r="T41" s="25">
        <v>0</v>
      </c>
      <c r="U41" s="25">
        <v>8023</v>
      </c>
      <c r="V41" s="25">
        <v>0</v>
      </c>
      <c r="W41" s="25">
        <v>17117</v>
      </c>
      <c r="X41" s="25">
        <v>0</v>
      </c>
      <c r="Y41" s="25">
        <v>0</v>
      </c>
      <c r="Z41" s="25">
        <v>0</v>
      </c>
      <c r="AA41" s="25">
        <v>619</v>
      </c>
      <c r="AB41" s="25">
        <v>0</v>
      </c>
      <c r="AC41" s="25">
        <v>2068</v>
      </c>
      <c r="AD41" s="25">
        <v>0</v>
      </c>
      <c r="AE41" s="25">
        <v>2354</v>
      </c>
      <c r="AF41" s="25">
        <v>48</v>
      </c>
      <c r="AG41" s="25">
        <v>0</v>
      </c>
      <c r="AH41" s="25">
        <v>13</v>
      </c>
      <c r="AI41" s="25">
        <v>0</v>
      </c>
      <c r="AJ41" s="25">
        <v>0</v>
      </c>
      <c r="AK41" s="25">
        <v>0</v>
      </c>
      <c r="AL41" s="25">
        <v>0</v>
      </c>
      <c r="AM41" s="25">
        <f>SUM(B41:AL41)</f>
        <v>160214</v>
      </c>
      <c r="AN41" s="24"/>
      <c r="AO41" s="25">
        <f t="shared" si="11"/>
        <v>2367</v>
      </c>
      <c r="AP41" s="25">
        <f t="shared" si="12"/>
        <v>157847</v>
      </c>
      <c r="AQ41" s="52"/>
      <c r="AR41" s="12"/>
    </row>
    <row r="42" spans="1:44">
      <c r="A42" s="189" t="s">
        <v>501</v>
      </c>
      <c r="B42"/>
      <c r="C42" s="25">
        <v>160478</v>
      </c>
      <c r="D42" s="25">
        <v>122366</v>
      </c>
      <c r="E42" s="25">
        <v>234226</v>
      </c>
      <c r="F42" s="25">
        <v>158492</v>
      </c>
      <c r="G42" s="25">
        <v>51863</v>
      </c>
      <c r="H42" s="25">
        <v>127497</v>
      </c>
      <c r="I42" s="25">
        <v>61865</v>
      </c>
      <c r="J42" s="25">
        <v>56179</v>
      </c>
      <c r="K42" s="25">
        <v>81871</v>
      </c>
      <c r="L42" s="25">
        <v>88218</v>
      </c>
      <c r="M42" s="25">
        <v>75626</v>
      </c>
      <c r="N42" s="25">
        <v>39630</v>
      </c>
      <c r="O42" s="25">
        <v>65787</v>
      </c>
      <c r="P42" s="25">
        <v>8588</v>
      </c>
      <c r="Q42" s="25">
        <v>11912</v>
      </c>
      <c r="R42" s="25">
        <v>4989</v>
      </c>
      <c r="S42" s="25">
        <v>91416</v>
      </c>
      <c r="T42" s="25">
        <v>1798</v>
      </c>
      <c r="U42" s="25">
        <v>27742</v>
      </c>
      <c r="V42" s="25">
        <v>22072</v>
      </c>
      <c r="W42" s="25">
        <v>43483</v>
      </c>
      <c r="X42" s="25">
        <v>24257</v>
      </c>
      <c r="Y42" s="25">
        <v>9078</v>
      </c>
      <c r="Z42" s="25">
        <v>7105</v>
      </c>
      <c r="AA42" s="25">
        <v>8743</v>
      </c>
      <c r="AB42" s="25">
        <v>5077</v>
      </c>
      <c r="AC42" s="25">
        <v>13349</v>
      </c>
      <c r="AD42" s="25">
        <v>8486</v>
      </c>
      <c r="AE42" s="25">
        <v>4809</v>
      </c>
      <c r="AF42" s="25">
        <v>164</v>
      </c>
      <c r="AG42" s="25">
        <v>6231</v>
      </c>
      <c r="AH42" s="25">
        <v>4141</v>
      </c>
      <c r="AI42" s="25">
        <v>2091</v>
      </c>
      <c r="AJ42" s="25">
        <v>2891</v>
      </c>
      <c r="AK42" s="25">
        <v>2048</v>
      </c>
      <c r="AL42" s="25">
        <v>8</v>
      </c>
      <c r="AM42" s="25">
        <f>SUM(AM37:AM41)</f>
        <v>1634576</v>
      </c>
      <c r="AN42" s="24"/>
      <c r="AO42" s="25">
        <f>SUM(AO37:AO41)</f>
        <v>260147</v>
      </c>
      <c r="AP42" s="25">
        <f>SUM(AP37:AP41)</f>
        <v>1374429</v>
      </c>
      <c r="AQ42" s="52"/>
      <c r="AR42" s="12"/>
    </row>
    <row r="43" spans="1:44">
      <c r="A43"/>
      <c r="B43"/>
      <c r="C43" s="25"/>
      <c r="D43" s="25"/>
      <c r="E43" s="25"/>
      <c r="F43" s="27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4"/>
      <c r="AO43" s="24"/>
      <c r="AP43" s="24"/>
      <c r="AQ43" s="52"/>
      <c r="AR43" s="12"/>
    </row>
    <row r="44" spans="1:44" ht="15" customHeight="1" outlineLevel="1">
      <c r="A44" s="191" t="s">
        <v>224</v>
      </c>
      <c r="B4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4"/>
      <c r="AO44" s="24"/>
      <c r="AP44" s="24"/>
      <c r="AQ44" s="52"/>
      <c r="AR44" s="12"/>
    </row>
    <row r="45" spans="1:44" ht="15" customHeight="1" outlineLevel="1">
      <c r="A45" s="192" t="s">
        <v>218</v>
      </c>
      <c r="B45"/>
      <c r="C45" s="25">
        <v>181072</v>
      </c>
      <c r="D45" s="25">
        <v>64440</v>
      </c>
      <c r="E45" s="25">
        <v>263069</v>
      </c>
      <c r="F45" s="25">
        <v>294342</v>
      </c>
      <c r="G45" s="25">
        <v>100986</v>
      </c>
      <c r="H45" s="25">
        <v>124914</v>
      </c>
      <c r="I45" s="25">
        <v>92206</v>
      </c>
      <c r="J45" s="25">
        <v>31738</v>
      </c>
      <c r="K45" s="25">
        <v>100243</v>
      </c>
      <c r="L45" s="25">
        <v>122875</v>
      </c>
      <c r="M45" s="25">
        <v>86637</v>
      </c>
      <c r="N45" s="25">
        <v>51005</v>
      </c>
      <c r="O45" s="25">
        <v>88356</v>
      </c>
      <c r="P45" s="25">
        <v>11535</v>
      </c>
      <c r="Q45" s="25">
        <v>21947</v>
      </c>
      <c r="R45" s="25">
        <v>24176</v>
      </c>
      <c r="S45" s="25">
        <v>70306</v>
      </c>
      <c r="T45" s="25">
        <v>11488</v>
      </c>
      <c r="U45" s="25">
        <v>33677</v>
      </c>
      <c r="V45" s="25">
        <v>74881</v>
      </c>
      <c r="W45" s="25">
        <v>42362</v>
      </c>
      <c r="X45" s="25">
        <v>23547</v>
      </c>
      <c r="Y45" s="25">
        <v>14575</v>
      </c>
      <c r="Z45" s="25">
        <v>5289</v>
      </c>
      <c r="AA45" s="25">
        <v>3903</v>
      </c>
      <c r="AB45" s="25">
        <v>14252</v>
      </c>
      <c r="AC45" s="25">
        <v>9230</v>
      </c>
      <c r="AD45" s="25">
        <v>19802</v>
      </c>
      <c r="AE45" s="25">
        <v>7364</v>
      </c>
      <c r="AF45" s="25">
        <v>1753</v>
      </c>
      <c r="AG45" s="25">
        <v>9664</v>
      </c>
      <c r="AH45" s="25">
        <v>6192</v>
      </c>
      <c r="AI45" s="25">
        <v>3137</v>
      </c>
      <c r="AJ45" s="25">
        <v>2891</v>
      </c>
      <c r="AK45" s="25">
        <v>2141</v>
      </c>
      <c r="AL45" s="25">
        <v>1145</v>
      </c>
      <c r="AM45" s="25">
        <f>SUM(B45:AL45)</f>
        <v>2017140</v>
      </c>
      <c r="AN45" s="24"/>
      <c r="AO45" s="25">
        <f>SUMIF($C$165:$AL$165,"já",C45:AL45)</f>
        <v>322212</v>
      </c>
      <c r="AP45" s="25">
        <f>SUMIF($C$165:$AL$165,"nei",C45:AL45)</f>
        <v>1694928</v>
      </c>
      <c r="AQ45" s="52"/>
      <c r="AR45" s="12"/>
    </row>
    <row r="46" spans="1:44" ht="15" customHeight="1" outlineLevel="1">
      <c r="A46" s="192" t="s">
        <v>225</v>
      </c>
      <c r="B46"/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7138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1572</v>
      </c>
      <c r="AL46" s="25">
        <v>8141</v>
      </c>
      <c r="AM46" s="25">
        <f>SUM(B46:AL46)</f>
        <v>16851</v>
      </c>
      <c r="AN46" s="24"/>
      <c r="AO46" s="25">
        <f>SUMIF($C$165:$AL$165,"já",C46:AL46)</f>
        <v>9713</v>
      </c>
      <c r="AP46" s="25">
        <f>SUMIF($C$165:$AL$165,"nei",C46:AL46)</f>
        <v>7138</v>
      </c>
      <c r="AQ46" s="52"/>
      <c r="AR46" s="12"/>
    </row>
    <row r="47" spans="1:44">
      <c r="A47" s="191" t="s">
        <v>224</v>
      </c>
      <c r="B47"/>
      <c r="C47" s="25">
        <v>181072</v>
      </c>
      <c r="D47" s="25">
        <v>64440</v>
      </c>
      <c r="E47" s="25">
        <v>263069</v>
      </c>
      <c r="F47" s="25">
        <v>294342</v>
      </c>
      <c r="G47" s="25">
        <v>100986</v>
      </c>
      <c r="H47" s="25">
        <v>124914</v>
      </c>
      <c r="I47" s="25">
        <v>92206</v>
      </c>
      <c r="J47" s="25">
        <v>31738</v>
      </c>
      <c r="K47" s="25">
        <v>100243</v>
      </c>
      <c r="L47" s="25">
        <v>122875</v>
      </c>
      <c r="M47" s="25">
        <v>86637</v>
      </c>
      <c r="N47" s="25">
        <v>51005</v>
      </c>
      <c r="O47" s="25">
        <v>88356</v>
      </c>
      <c r="P47" s="25">
        <v>11535</v>
      </c>
      <c r="Q47" s="25">
        <v>21947</v>
      </c>
      <c r="R47" s="25">
        <v>24176</v>
      </c>
      <c r="S47" s="25">
        <v>70306</v>
      </c>
      <c r="T47" s="25">
        <v>11488</v>
      </c>
      <c r="U47" s="25">
        <v>33677</v>
      </c>
      <c r="V47" s="25">
        <v>74881</v>
      </c>
      <c r="W47" s="25">
        <v>49500</v>
      </c>
      <c r="X47" s="25">
        <v>23547</v>
      </c>
      <c r="Y47" s="25">
        <v>14575</v>
      </c>
      <c r="Z47" s="25">
        <v>5289</v>
      </c>
      <c r="AA47" s="25">
        <v>3903</v>
      </c>
      <c r="AB47" s="25">
        <v>14252</v>
      </c>
      <c r="AC47" s="25">
        <v>9230</v>
      </c>
      <c r="AD47" s="25">
        <v>19802</v>
      </c>
      <c r="AE47" s="25">
        <v>7364</v>
      </c>
      <c r="AF47" s="25">
        <v>1753</v>
      </c>
      <c r="AG47" s="25">
        <v>9664</v>
      </c>
      <c r="AH47" s="25">
        <v>6192</v>
      </c>
      <c r="AI47" s="25">
        <v>3137</v>
      </c>
      <c r="AJ47" s="25">
        <v>2891</v>
      </c>
      <c r="AK47" s="25">
        <v>3713</v>
      </c>
      <c r="AL47" s="25">
        <v>9286</v>
      </c>
      <c r="AM47" s="25">
        <f>AM45+AM46</f>
        <v>2033991</v>
      </c>
      <c r="AN47" s="24"/>
      <c r="AO47" s="25">
        <f>SUM(AO45:AO46)</f>
        <v>331925</v>
      </c>
      <c r="AP47" s="25">
        <f>SUM(AP45:AP46)</f>
        <v>1702066</v>
      </c>
      <c r="AQ47" s="52"/>
      <c r="AR47" s="12"/>
    </row>
    <row r="48" spans="1:44">
      <c r="A48" s="192"/>
      <c r="B48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4"/>
      <c r="AO48" s="24"/>
      <c r="AP48" s="24"/>
      <c r="AQ48" s="52"/>
      <c r="AR48" s="12"/>
    </row>
    <row r="49" spans="1:44">
      <c r="A49" s="191" t="s">
        <v>227</v>
      </c>
      <c r="B49"/>
      <c r="C49" s="25">
        <v>24240</v>
      </c>
      <c r="D49" s="25">
        <v>16603</v>
      </c>
      <c r="E49" s="25">
        <v>66931</v>
      </c>
      <c r="F49" s="25">
        <v>36841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8131</v>
      </c>
      <c r="M49" s="25">
        <v>12935</v>
      </c>
      <c r="N49" s="25">
        <v>0</v>
      </c>
      <c r="O49" s="25">
        <v>0</v>
      </c>
      <c r="P49" s="25">
        <v>0</v>
      </c>
      <c r="Q49" s="25">
        <v>73</v>
      </c>
      <c r="R49" s="25">
        <v>384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2121</v>
      </c>
      <c r="Y49" s="25">
        <v>0</v>
      </c>
      <c r="Z49" s="25">
        <v>0</v>
      </c>
      <c r="AA49" s="25">
        <v>0</v>
      </c>
      <c r="AB49" s="25">
        <v>0</v>
      </c>
      <c r="AC49" s="25">
        <v>234</v>
      </c>
      <c r="AD49" s="25">
        <v>28288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f>SUM(B49:AL49)</f>
        <v>196781</v>
      </c>
      <c r="AN49" s="24"/>
      <c r="AO49" s="25">
        <f>SUMIF($C$165:$AL$165,"já",C49:AL49)</f>
        <v>54649</v>
      </c>
      <c r="AP49" s="25">
        <f>SUMIF($C$165:$AL$165,"nei",C49:AL49)</f>
        <v>142132</v>
      </c>
      <c r="AQ49" s="52"/>
      <c r="AR49" s="12"/>
    </row>
    <row r="50" spans="1:44">
      <c r="A50"/>
      <c r="B50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4"/>
      <c r="AO50" s="24"/>
      <c r="AP50" s="24"/>
      <c r="AQ50" s="52"/>
      <c r="AR50" s="12"/>
    </row>
    <row r="51" spans="1:44">
      <c r="A51" s="193" t="s">
        <v>228</v>
      </c>
      <c r="B51"/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4992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0</v>
      </c>
      <c r="AM51" s="25">
        <f>SUM(B51:AL51)</f>
        <v>4992</v>
      </c>
      <c r="AN51" s="24"/>
      <c r="AO51" s="25">
        <f>SUMIF($C$165:$AL$165,"já",C51:AL51)</f>
        <v>0</v>
      </c>
      <c r="AP51" s="25">
        <f>SUMIF($C$165:$AL$165,"nei",C51:AL51)</f>
        <v>4992</v>
      </c>
      <c r="AQ51" s="52"/>
      <c r="AR51" s="12"/>
    </row>
    <row r="52" spans="1:44" ht="11.25" customHeight="1">
      <c r="A52" s="193"/>
      <c r="B52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4"/>
      <c r="AO52" s="24"/>
      <c r="AP52" s="24"/>
      <c r="AQ52" s="52"/>
      <c r="AR52" s="12"/>
    </row>
    <row r="53" spans="1:44">
      <c r="A53" s="194" t="s">
        <v>229</v>
      </c>
      <c r="B53"/>
      <c r="C53" s="25"/>
      <c r="D53" s="25"/>
      <c r="E53" s="25"/>
      <c r="F53" s="27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4"/>
      <c r="AO53" s="24"/>
      <c r="AP53" s="24"/>
      <c r="AQ53" s="52"/>
      <c r="AR53" s="12"/>
    </row>
    <row r="54" spans="1:44">
      <c r="A54" s="194" t="s">
        <v>230</v>
      </c>
      <c r="B54"/>
      <c r="C54" s="25">
        <v>88159</v>
      </c>
      <c r="D54" s="25">
        <v>20382840</v>
      </c>
      <c r="E54" s="25">
        <v>26431455</v>
      </c>
      <c r="F54" s="25">
        <v>13639713</v>
      </c>
      <c r="G54" s="25">
        <v>8400602</v>
      </c>
      <c r="H54" s="25">
        <v>5843880</v>
      </c>
      <c r="I54" s="25">
        <v>3672065</v>
      </c>
      <c r="J54" s="25">
        <v>3084153</v>
      </c>
      <c r="K54" s="25">
        <v>3551407</v>
      </c>
      <c r="L54" s="25">
        <v>5521579</v>
      </c>
      <c r="M54" s="25">
        <v>4800691</v>
      </c>
      <c r="N54" s="25">
        <v>1882282</v>
      </c>
      <c r="O54" s="25">
        <v>5474294</v>
      </c>
      <c r="P54" s="25">
        <v>1155725</v>
      </c>
      <c r="Q54" s="25">
        <v>1046199</v>
      </c>
      <c r="R54" s="25">
        <v>1758123</v>
      </c>
      <c r="S54" s="25">
        <v>1717896</v>
      </c>
      <c r="T54" s="25">
        <v>824189</v>
      </c>
      <c r="U54" s="25">
        <v>1334956</v>
      </c>
      <c r="V54" s="25">
        <v>1489410</v>
      </c>
      <c r="W54" s="25">
        <v>928586</v>
      </c>
      <c r="X54" s="25">
        <v>286071</v>
      </c>
      <c r="Y54" s="25">
        <v>1316930</v>
      </c>
      <c r="Z54" s="25">
        <v>676952</v>
      </c>
      <c r="AA54" s="25">
        <v>32775</v>
      </c>
      <c r="AB54" s="25">
        <v>265357</v>
      </c>
      <c r="AC54" s="25">
        <v>728018</v>
      </c>
      <c r="AD54" s="25">
        <v>172412</v>
      </c>
      <c r="AE54" s="25">
        <v>87748</v>
      </c>
      <c r="AF54" s="25">
        <v>62054</v>
      </c>
      <c r="AG54" s="25">
        <v>-39448</v>
      </c>
      <c r="AH54" s="25">
        <v>-6933</v>
      </c>
      <c r="AI54" s="25">
        <v>18366</v>
      </c>
      <c r="AJ54" s="25">
        <v>-6550</v>
      </c>
      <c r="AK54" s="25">
        <v>-7894</v>
      </c>
      <c r="AL54" s="25">
        <v>9047</v>
      </c>
      <c r="AM54" s="27">
        <f>+AM15-AM22+AM34-AM42-AM47+AM49-AM51</f>
        <v>116179659</v>
      </c>
      <c r="AN54" s="6"/>
      <c r="AO54" s="27">
        <f ca="1">AO15-AO22+AO34-AO42-AO47+AO49-AO51</f>
        <v>2305167</v>
      </c>
      <c r="AP54" s="27">
        <f ca="1">AP15-AP22+AP34-AP42-AP47+AP49-AP51</f>
        <v>113874492</v>
      </c>
      <c r="AQ54" s="52"/>
      <c r="AR54" s="12"/>
    </row>
    <row r="55" spans="1:44" ht="5.25" customHeight="1">
      <c r="A55"/>
      <c r="B5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4"/>
      <c r="AO55" s="24"/>
      <c r="AP55" s="24"/>
      <c r="AQ55" s="52"/>
      <c r="AR55" s="12"/>
    </row>
    <row r="56" spans="1:44" ht="15" customHeight="1" outlineLevel="1">
      <c r="A56" s="195" t="s">
        <v>231</v>
      </c>
      <c r="B56"/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f t="shared" ref="AM56:AP56" si="13">+AM57+AM58</f>
        <v>0</v>
      </c>
      <c r="AN56" s="25"/>
      <c r="AO56" s="25">
        <f t="shared" si="13"/>
        <v>0</v>
      </c>
      <c r="AP56" s="25">
        <f t="shared" si="13"/>
        <v>0</v>
      </c>
      <c r="AQ56" s="52"/>
      <c r="AR56" s="12"/>
    </row>
    <row r="57" spans="1:44" ht="15" customHeight="1" outlineLevel="1">
      <c r="A57" s="196" t="s">
        <v>232</v>
      </c>
      <c r="B57"/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f t="shared" ref="AM57:AM58" si="14">SUM(B57:AK57)</f>
        <v>0</v>
      </c>
      <c r="AN57" s="25"/>
      <c r="AO57" s="25">
        <f>SUM(D57:AM57)</f>
        <v>0</v>
      </c>
      <c r="AP57" s="25">
        <f>SUM(E57:AN57)</f>
        <v>0</v>
      </c>
      <c r="AQ57" s="52"/>
      <c r="AR57" s="12"/>
    </row>
    <row r="58" spans="1:44" ht="15" customHeight="1" outlineLevel="1">
      <c r="A58" s="196" t="s">
        <v>233</v>
      </c>
      <c r="B58"/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f t="shared" si="14"/>
        <v>0</v>
      </c>
      <c r="AN58" s="25"/>
      <c r="AO58" s="25">
        <f>SUM(D58:AM58)</f>
        <v>0</v>
      </c>
      <c r="AP58" s="25">
        <f>SUM(E58:AN58)</f>
        <v>0</v>
      </c>
      <c r="AQ58" s="52"/>
      <c r="AR58" s="12"/>
    </row>
    <row r="59" spans="1:44" ht="15" customHeight="1" outlineLevel="1">
      <c r="A59" s="195"/>
      <c r="B59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4"/>
      <c r="AO59" s="24"/>
      <c r="AP59" s="24"/>
      <c r="AQ59" s="52"/>
      <c r="AR59" s="12"/>
    </row>
    <row r="60" spans="1:44" ht="15" customHeight="1" outlineLevel="1">
      <c r="A60" s="195" t="s">
        <v>234</v>
      </c>
      <c r="B60"/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5775600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  <c r="AJ60" s="25">
        <v>0</v>
      </c>
      <c r="AK60" s="25">
        <v>0</v>
      </c>
      <c r="AL60" s="25">
        <v>0</v>
      </c>
      <c r="AM60" s="25">
        <f>SUM(B60:AL60)</f>
        <v>5775600</v>
      </c>
      <c r="AN60" s="25"/>
      <c r="AO60" s="25">
        <f>SUMIF($C$165:$AL$165,"já",C60:AL60)</f>
        <v>0</v>
      </c>
      <c r="AP60" s="25">
        <f>SUMIF($C$165:$AL$165,"nei",C60:AL60)</f>
        <v>5775600</v>
      </c>
      <c r="AQ60" s="52"/>
      <c r="AR60" s="12"/>
    </row>
    <row r="61" spans="1:44" ht="11.25" customHeight="1">
      <c r="A61"/>
      <c r="B61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4"/>
      <c r="AO61" s="24"/>
      <c r="AP61" s="24"/>
      <c r="AQ61" s="52"/>
      <c r="AR61" s="12"/>
    </row>
    <row r="62" spans="1:44">
      <c r="A62" s="55" t="s">
        <v>235</v>
      </c>
      <c r="B62"/>
      <c r="C62" s="25">
        <v>88159</v>
      </c>
      <c r="D62" s="25">
        <v>20382840</v>
      </c>
      <c r="E62" s="25">
        <v>26431455</v>
      </c>
      <c r="F62" s="25">
        <v>13639713</v>
      </c>
      <c r="G62" s="25">
        <v>8400602</v>
      </c>
      <c r="H62" s="25">
        <v>5843880</v>
      </c>
      <c r="I62" s="25">
        <v>3672065</v>
      </c>
      <c r="J62" s="25">
        <v>3084153</v>
      </c>
      <c r="K62" s="25">
        <v>3551407</v>
      </c>
      <c r="L62" s="25">
        <v>11297179</v>
      </c>
      <c r="M62" s="25">
        <v>4800691</v>
      </c>
      <c r="N62" s="25">
        <v>1882282</v>
      </c>
      <c r="O62" s="25">
        <v>5474294</v>
      </c>
      <c r="P62" s="25">
        <v>1155725</v>
      </c>
      <c r="Q62" s="25">
        <v>1046199</v>
      </c>
      <c r="R62" s="25">
        <v>1758123</v>
      </c>
      <c r="S62" s="25">
        <v>1717896</v>
      </c>
      <c r="T62" s="25">
        <v>824189</v>
      </c>
      <c r="U62" s="25">
        <v>1334956</v>
      </c>
      <c r="V62" s="25">
        <v>1489410</v>
      </c>
      <c r="W62" s="25">
        <v>928586</v>
      </c>
      <c r="X62" s="25">
        <v>286071</v>
      </c>
      <c r="Y62" s="25">
        <v>1316930</v>
      </c>
      <c r="Z62" s="25">
        <v>676952</v>
      </c>
      <c r="AA62" s="25">
        <v>32775</v>
      </c>
      <c r="AB62" s="25">
        <v>265357</v>
      </c>
      <c r="AC62" s="25">
        <v>728018</v>
      </c>
      <c r="AD62" s="25">
        <v>172412</v>
      </c>
      <c r="AE62" s="25">
        <v>87748</v>
      </c>
      <c r="AF62" s="25">
        <v>62054</v>
      </c>
      <c r="AG62" s="25">
        <v>-39448</v>
      </c>
      <c r="AH62" s="25">
        <v>-6933</v>
      </c>
      <c r="AI62" s="25">
        <v>18366</v>
      </c>
      <c r="AJ62" s="25">
        <v>-6550</v>
      </c>
      <c r="AK62" s="25">
        <v>-7894</v>
      </c>
      <c r="AL62" s="25">
        <v>9047</v>
      </c>
      <c r="AM62" s="25">
        <f>+AM54+AM57-AM58+AM60</f>
        <v>121955259</v>
      </c>
      <c r="AN62" s="25"/>
      <c r="AO62" s="25">
        <f ca="1">+AO54+AO57-AO58+AO60</f>
        <v>2305167</v>
      </c>
      <c r="AP62" s="25">
        <f ca="1">+AP54+AP57-AP58+AP60</f>
        <v>119650092</v>
      </c>
      <c r="AQ62" s="52"/>
      <c r="AR62" s="12"/>
    </row>
    <row r="63" spans="1:44" ht="11.25" customHeight="1">
      <c r="A63" s="56"/>
      <c r="B63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Q63" s="52"/>
      <c r="AR63" s="12"/>
    </row>
    <row r="64" spans="1:44">
      <c r="A64" s="55" t="s">
        <v>236</v>
      </c>
      <c r="C64" s="25">
        <v>186891039</v>
      </c>
      <c r="D64" s="25">
        <v>134127584</v>
      </c>
      <c r="E64" s="25">
        <v>277133512</v>
      </c>
      <c r="F64" s="25">
        <v>224845588</v>
      </c>
      <c r="G64" s="25">
        <v>96836223</v>
      </c>
      <c r="H64" s="25">
        <v>94744899</v>
      </c>
      <c r="I64" s="25">
        <v>39697041</v>
      </c>
      <c r="J64" s="25">
        <v>16236554</v>
      </c>
      <c r="K64" s="25">
        <v>75592195</v>
      </c>
      <c r="L64" s="25">
        <v>67229163</v>
      </c>
      <c r="M64" s="25">
        <v>58214240</v>
      </c>
      <c r="N64" s="25">
        <v>52493758</v>
      </c>
      <c r="O64" s="25">
        <v>36262723</v>
      </c>
      <c r="P64" s="25">
        <v>4734155</v>
      </c>
      <c r="Q64" s="25">
        <v>31277674</v>
      </c>
      <c r="R64" s="25">
        <v>12472596</v>
      </c>
      <c r="S64" s="25">
        <v>28281259</v>
      </c>
      <c r="T64" s="25">
        <v>3444252</v>
      </c>
      <c r="U64" s="25">
        <v>27227380</v>
      </c>
      <c r="V64" s="25">
        <v>24724963</v>
      </c>
      <c r="W64" s="25">
        <v>21691472</v>
      </c>
      <c r="X64" s="25">
        <v>21368278</v>
      </c>
      <c r="Y64" s="25">
        <v>15266670</v>
      </c>
      <c r="Z64" s="25">
        <v>15418293</v>
      </c>
      <c r="AA64" s="25">
        <v>8036097</v>
      </c>
      <c r="AB64" s="25">
        <v>7377908</v>
      </c>
      <c r="AC64" s="25">
        <v>4890971</v>
      </c>
      <c r="AD64" s="25">
        <v>2801216</v>
      </c>
      <c r="AE64" s="25">
        <v>2811094</v>
      </c>
      <c r="AF64" s="25">
        <v>377217</v>
      </c>
      <c r="AG64" s="25">
        <v>1868983</v>
      </c>
      <c r="AH64" s="25">
        <v>922918</v>
      </c>
      <c r="AI64" s="25">
        <v>565143</v>
      </c>
      <c r="AJ64" s="25">
        <v>509250</v>
      </c>
      <c r="AK64" s="25">
        <v>92750</v>
      </c>
      <c r="AL64" s="25">
        <v>19262</v>
      </c>
      <c r="AM64" s="25">
        <f>SUM(B64:AL64)</f>
        <v>1596484320</v>
      </c>
      <c r="AO64" s="25">
        <f>SUMIF($C$165:$AL$165,"já",C64:AL64)</f>
        <v>277721599</v>
      </c>
      <c r="AP64" s="25">
        <f>SUMIF($C$165:$AL$165,"nei",C64:AL64)</f>
        <v>1318762721</v>
      </c>
      <c r="AQ64" s="52"/>
      <c r="AR64" s="12"/>
    </row>
    <row r="65" spans="1:45" ht="11.25" customHeight="1">
      <c r="A65" s="197"/>
      <c r="B6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Q65" s="52"/>
      <c r="AR65" s="12"/>
    </row>
    <row r="66" spans="1:45" ht="11">
      <c r="A66" s="198" t="s">
        <v>592</v>
      </c>
      <c r="B66" s="37"/>
      <c r="C66" s="32">
        <v>186979198</v>
      </c>
      <c r="D66" s="32">
        <v>154510424</v>
      </c>
      <c r="E66" s="32">
        <v>303564967</v>
      </c>
      <c r="F66" s="25">
        <v>238485301</v>
      </c>
      <c r="G66" s="32">
        <v>105236825</v>
      </c>
      <c r="H66" s="32">
        <v>100588779</v>
      </c>
      <c r="I66" s="32">
        <v>43369106</v>
      </c>
      <c r="J66" s="32">
        <v>19320707</v>
      </c>
      <c r="K66" s="32">
        <v>79143602</v>
      </c>
      <c r="L66" s="32">
        <v>78526342</v>
      </c>
      <c r="M66" s="32">
        <v>63014931</v>
      </c>
      <c r="N66" s="32">
        <v>54376040</v>
      </c>
      <c r="O66" s="32">
        <v>41737017</v>
      </c>
      <c r="P66" s="32">
        <v>5889880</v>
      </c>
      <c r="Q66" s="32">
        <v>32323873</v>
      </c>
      <c r="R66" s="32">
        <v>14230719</v>
      </c>
      <c r="S66" s="32">
        <v>29999155</v>
      </c>
      <c r="T66" s="32">
        <v>4268441</v>
      </c>
      <c r="U66" s="32">
        <v>28562336</v>
      </c>
      <c r="V66" s="32">
        <v>26214373</v>
      </c>
      <c r="W66" s="32">
        <v>22620058</v>
      </c>
      <c r="X66" s="32">
        <v>21654349</v>
      </c>
      <c r="Y66" s="32">
        <v>16583600</v>
      </c>
      <c r="Z66" s="32">
        <v>16095245</v>
      </c>
      <c r="AA66" s="32">
        <v>8068872</v>
      </c>
      <c r="AB66" s="32">
        <v>7643265</v>
      </c>
      <c r="AC66" s="32">
        <v>5618989</v>
      </c>
      <c r="AD66" s="32">
        <v>2973628</v>
      </c>
      <c r="AE66" s="32">
        <v>2898842</v>
      </c>
      <c r="AF66" s="32">
        <v>439271</v>
      </c>
      <c r="AG66" s="32">
        <v>1829535</v>
      </c>
      <c r="AH66" s="32">
        <v>915985</v>
      </c>
      <c r="AI66" s="32">
        <v>583509</v>
      </c>
      <c r="AJ66" s="32">
        <v>502700</v>
      </c>
      <c r="AK66" s="32">
        <v>84856</v>
      </c>
      <c r="AL66" s="32">
        <v>28309</v>
      </c>
      <c r="AM66" s="32">
        <f>AM62+AM64</f>
        <v>1718439579</v>
      </c>
      <c r="AN66" s="32"/>
      <c r="AO66" s="32">
        <f ca="1">AO62+AO64</f>
        <v>280026766</v>
      </c>
      <c r="AP66" s="32">
        <f ca="1">AP62+AP64</f>
        <v>1438412813</v>
      </c>
      <c r="AQ66" s="52"/>
      <c r="AR66" s="12"/>
    </row>
    <row r="67" spans="1:45" ht="11.25" customHeight="1">
      <c r="A67" s="198"/>
      <c r="B67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Q67" s="52"/>
      <c r="AR67" s="12"/>
    </row>
    <row r="68" spans="1:45" ht="13.5" customHeight="1">
      <c r="A68" s="199" t="s">
        <v>503</v>
      </c>
      <c r="B68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41"/>
      <c r="AQ68" s="52"/>
      <c r="AR68" s="12"/>
    </row>
    <row r="69" spans="1:45">
      <c r="A69" s="200" t="s">
        <v>504</v>
      </c>
      <c r="B69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O69" s="42"/>
      <c r="AQ69" s="52"/>
      <c r="AR69" s="12"/>
    </row>
    <row r="70" spans="1:45" outlineLevel="1">
      <c r="A70" s="201" t="s">
        <v>238</v>
      </c>
      <c r="B70"/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f>SUM(B70:AL70)</f>
        <v>0</v>
      </c>
      <c r="AO70" s="25">
        <f>SUMIF($C$165:$AL$165,"já",C70:AL70)</f>
        <v>0</v>
      </c>
      <c r="AP70" s="25">
        <f>SUMIF($C$165:$AL$165,"nei",C70:AL70)</f>
        <v>0</v>
      </c>
      <c r="AQ70" s="52"/>
      <c r="AR70" s="12"/>
      <c r="AS70" s="45"/>
    </row>
    <row r="71" spans="1:45" outlineLevel="1">
      <c r="A71"/>
      <c r="B71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Q71" s="52"/>
      <c r="AR71" s="12"/>
    </row>
    <row r="72" spans="1:45" ht="15" customHeight="1" outlineLevel="1">
      <c r="A72" s="172" t="s">
        <v>253</v>
      </c>
      <c r="B72"/>
      <c r="C72" s="25"/>
      <c r="D72" s="25"/>
      <c r="E72" s="25"/>
      <c r="F72" s="25"/>
      <c r="G72" s="25"/>
      <c r="H72" s="27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Q72" s="52"/>
      <c r="AR72" s="12"/>
    </row>
    <row r="73" spans="1:45" ht="15" customHeight="1" outlineLevel="1">
      <c r="A73" s="202" t="s">
        <v>240</v>
      </c>
      <c r="B73"/>
      <c r="C73" s="25">
        <v>60761</v>
      </c>
      <c r="D73" s="25">
        <v>60761</v>
      </c>
      <c r="E73" s="25">
        <v>236764</v>
      </c>
      <c r="F73" s="25">
        <v>186036</v>
      </c>
      <c r="G73" s="25">
        <v>67200</v>
      </c>
      <c r="H73" s="25">
        <v>134015</v>
      </c>
      <c r="I73" s="25">
        <v>0</v>
      </c>
      <c r="J73" s="25">
        <v>14788</v>
      </c>
      <c r="K73" s="25">
        <v>114308</v>
      </c>
      <c r="L73" s="25">
        <v>0</v>
      </c>
      <c r="M73" s="25">
        <v>15851</v>
      </c>
      <c r="N73" s="25">
        <v>0</v>
      </c>
      <c r="O73" s="25">
        <v>112841</v>
      </c>
      <c r="P73" s="25">
        <v>15924</v>
      </c>
      <c r="Q73" s="25">
        <v>0</v>
      </c>
      <c r="R73" s="25">
        <v>0</v>
      </c>
      <c r="S73" s="25">
        <v>0</v>
      </c>
      <c r="T73" s="25">
        <v>0</v>
      </c>
      <c r="U73" s="25">
        <v>20124</v>
      </c>
      <c r="V73" s="25">
        <v>32309</v>
      </c>
      <c r="W73" s="25">
        <v>0</v>
      </c>
      <c r="X73" s="25">
        <v>13502</v>
      </c>
      <c r="Y73" s="25">
        <v>16199</v>
      </c>
      <c r="Z73" s="25">
        <v>0</v>
      </c>
      <c r="AA73" s="25">
        <v>0</v>
      </c>
      <c r="AB73" s="25">
        <v>0</v>
      </c>
      <c r="AC73" s="25">
        <v>31807</v>
      </c>
      <c r="AD73" s="25">
        <v>0</v>
      </c>
      <c r="AE73" s="25">
        <v>0</v>
      </c>
      <c r="AF73" s="25">
        <v>0</v>
      </c>
      <c r="AG73" s="25">
        <v>14178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f>SUM(B73:AL73)</f>
        <v>1147368</v>
      </c>
      <c r="AO73" s="25">
        <f>SUMIF($C$165:$AL$165,"já",C73:AL73)</f>
        <v>88441</v>
      </c>
      <c r="AP73" s="25">
        <f>SUMIF($C$165:$AL$165,"nei",C73:AL73)</f>
        <v>1058927</v>
      </c>
      <c r="AQ73" s="52"/>
      <c r="AR73" s="12"/>
    </row>
    <row r="74" spans="1:45" ht="15" customHeight="1" outlineLevel="1">
      <c r="A74"/>
      <c r="B74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Q74" s="52"/>
      <c r="AR74" s="12"/>
    </row>
    <row r="75" spans="1:45" ht="15" customHeight="1" outlineLevel="1">
      <c r="A75" s="203" t="s">
        <v>241</v>
      </c>
      <c r="B7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Q75" s="52"/>
      <c r="AR75" s="12"/>
    </row>
    <row r="76" spans="1:45" ht="15" customHeight="1" outlineLevel="1">
      <c r="A76" s="57" t="s">
        <v>242</v>
      </c>
      <c r="B76"/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25">
        <v>0</v>
      </c>
      <c r="AK76" s="25">
        <v>0</v>
      </c>
      <c r="AL76" s="25">
        <v>0</v>
      </c>
      <c r="AM76" s="25">
        <f>SUM(B76:AL76)</f>
        <v>0</v>
      </c>
      <c r="AO76" s="25">
        <f>SUMIF($C$165:$AL$165,"já",C76:AL76)</f>
        <v>0</v>
      </c>
      <c r="AP76" s="25">
        <f>SUMIF($C$165:$AL$165,"nei",C76:AL76)</f>
        <v>0</v>
      </c>
      <c r="AQ76" s="52"/>
      <c r="AR76" s="12"/>
    </row>
    <row r="77" spans="1:45" ht="15" customHeight="1" outlineLevel="1">
      <c r="A77" s="57" t="s">
        <v>243</v>
      </c>
      <c r="B77"/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5">
        <v>0</v>
      </c>
      <c r="AD77" s="25">
        <v>0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25">
        <v>0</v>
      </c>
      <c r="AK77" s="25">
        <v>0</v>
      </c>
      <c r="AL77" s="25">
        <v>0</v>
      </c>
      <c r="AM77" s="25">
        <f t="shared" ref="AM77:AM79" si="15">SUM(B77:AL77)</f>
        <v>0</v>
      </c>
      <c r="AO77" s="25">
        <f t="shared" ref="AO77:AO79" si="16">SUMIF($C$165:$AL$165,"já",C77:AL77)</f>
        <v>0</v>
      </c>
      <c r="AP77" s="25">
        <f t="shared" ref="AP77:AP79" si="17">SUMIF($C$165:$AL$165,"nei",C77:AL77)</f>
        <v>0</v>
      </c>
      <c r="AQ77" s="52"/>
      <c r="AR77" s="12"/>
    </row>
    <row r="78" spans="1:45" ht="15" customHeight="1" outlineLevel="1">
      <c r="A78" s="57" t="s">
        <v>244</v>
      </c>
      <c r="B78"/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25">
        <v>26080</v>
      </c>
      <c r="N78" s="25">
        <v>0</v>
      </c>
      <c r="O78" s="25">
        <v>0</v>
      </c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5">
        <v>26080</v>
      </c>
      <c r="V78" s="25">
        <v>0</v>
      </c>
      <c r="W78" s="25">
        <v>26080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25">
        <v>0</v>
      </c>
      <c r="AE78" s="25">
        <v>0</v>
      </c>
      <c r="AF78" s="25">
        <v>0</v>
      </c>
      <c r="AG78" s="25">
        <v>0</v>
      </c>
      <c r="AH78" s="25">
        <v>0</v>
      </c>
      <c r="AI78" s="25">
        <v>0</v>
      </c>
      <c r="AJ78" s="25">
        <v>0</v>
      </c>
      <c r="AK78" s="25">
        <v>0</v>
      </c>
      <c r="AL78" s="25">
        <v>0</v>
      </c>
      <c r="AM78" s="25">
        <f t="shared" si="15"/>
        <v>78240</v>
      </c>
      <c r="AO78" s="25">
        <f t="shared" si="16"/>
        <v>0</v>
      </c>
      <c r="AP78" s="25">
        <f t="shared" si="17"/>
        <v>78240</v>
      </c>
      <c r="AQ78" s="52"/>
      <c r="AR78" s="12"/>
    </row>
    <row r="79" spans="1:45" ht="15" customHeight="1" outlineLevel="1">
      <c r="A79" s="57" t="s">
        <v>245</v>
      </c>
      <c r="B79"/>
      <c r="C79" s="25">
        <v>0</v>
      </c>
      <c r="D79" s="25">
        <v>0</v>
      </c>
      <c r="E79" s="25">
        <v>0</v>
      </c>
      <c r="F79" s="25">
        <v>0</v>
      </c>
      <c r="G79" s="25">
        <v>0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0</v>
      </c>
      <c r="AE79" s="25">
        <v>0</v>
      </c>
      <c r="AF79" s="25">
        <v>0</v>
      </c>
      <c r="AG79" s="25">
        <v>0</v>
      </c>
      <c r="AH79" s="25">
        <v>0</v>
      </c>
      <c r="AI79" s="25">
        <v>0</v>
      </c>
      <c r="AJ79" s="25">
        <v>0</v>
      </c>
      <c r="AK79" s="25">
        <v>0</v>
      </c>
      <c r="AL79" s="25">
        <v>0</v>
      </c>
      <c r="AM79" s="25">
        <f t="shared" si="15"/>
        <v>0</v>
      </c>
      <c r="AO79" s="25">
        <f t="shared" si="16"/>
        <v>0</v>
      </c>
      <c r="AP79" s="25">
        <f t="shared" si="17"/>
        <v>0</v>
      </c>
      <c r="AQ79" s="52"/>
      <c r="AR79" s="12"/>
    </row>
    <row r="80" spans="1:45" ht="15" customHeight="1" outlineLevel="1">
      <c r="A80"/>
      <c r="B80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Q80" s="52"/>
      <c r="AR80" s="12"/>
    </row>
    <row r="81" spans="1:44" ht="15" customHeight="1" outlineLevel="1">
      <c r="A81" s="204" t="s">
        <v>246</v>
      </c>
      <c r="B81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Q81" s="52"/>
      <c r="AR81" s="12"/>
    </row>
    <row r="82" spans="1:44" ht="15" customHeight="1" outlineLevel="1">
      <c r="A82" s="205" t="s">
        <v>247</v>
      </c>
      <c r="B82"/>
      <c r="C82" s="25">
        <v>79341629</v>
      </c>
      <c r="D82" s="25">
        <v>46213199</v>
      </c>
      <c r="E82" s="25">
        <v>107603800</v>
      </c>
      <c r="F82" s="25">
        <v>74310882</v>
      </c>
      <c r="G82" s="25">
        <v>32988064</v>
      </c>
      <c r="H82" s="27">
        <v>32220824</v>
      </c>
      <c r="I82" s="25">
        <v>18163474</v>
      </c>
      <c r="J82" s="25">
        <v>4159612</v>
      </c>
      <c r="K82" s="25">
        <v>21940728</v>
      </c>
      <c r="L82" s="25">
        <v>21485918</v>
      </c>
      <c r="M82" s="25">
        <v>20068707</v>
      </c>
      <c r="N82" s="25">
        <v>1444030</v>
      </c>
      <c r="O82" s="25">
        <v>10328521</v>
      </c>
      <c r="P82" s="25">
        <v>1457549</v>
      </c>
      <c r="Q82" s="25">
        <v>280508</v>
      </c>
      <c r="R82" s="25">
        <v>2004398</v>
      </c>
      <c r="S82" s="25">
        <v>8293993</v>
      </c>
      <c r="T82" s="25">
        <v>1053191</v>
      </c>
      <c r="U82" s="25">
        <v>9676429</v>
      </c>
      <c r="V82" s="25">
        <v>10834916</v>
      </c>
      <c r="W82" s="25">
        <v>10193230</v>
      </c>
      <c r="X82" s="25">
        <v>9796624</v>
      </c>
      <c r="Y82" s="25">
        <v>3294371</v>
      </c>
      <c r="Z82" s="25">
        <v>552788</v>
      </c>
      <c r="AA82" s="25">
        <v>1438554</v>
      </c>
      <c r="AB82" s="25">
        <v>373696</v>
      </c>
      <c r="AC82" s="25">
        <v>1952498</v>
      </c>
      <c r="AD82" s="25">
        <v>1201162</v>
      </c>
      <c r="AE82" s="25">
        <v>492032</v>
      </c>
      <c r="AF82" s="25">
        <v>104362</v>
      </c>
      <c r="AG82" s="25">
        <v>746127</v>
      </c>
      <c r="AH82" s="25">
        <v>196047</v>
      </c>
      <c r="AI82" s="25">
        <v>132529</v>
      </c>
      <c r="AJ82" s="25">
        <v>81571</v>
      </c>
      <c r="AK82" s="25">
        <v>0</v>
      </c>
      <c r="AL82" s="25">
        <v>0</v>
      </c>
      <c r="AM82" s="25">
        <f>SUM(B82:AL82)</f>
        <v>534425963</v>
      </c>
      <c r="AO82" s="25">
        <f>SUMIF($C$165:$AL$165,"já",C82:AL82)</f>
        <v>93805447</v>
      </c>
      <c r="AP82" s="25">
        <f>SUMIF($C$165:$AL$165,"nei",C82:AL82)</f>
        <v>440620516</v>
      </c>
      <c r="AQ82" s="52"/>
      <c r="AR82" s="12"/>
    </row>
    <row r="83" spans="1:44" ht="15" customHeight="1" outlineLevel="1">
      <c r="A83" s="205" t="s">
        <v>248</v>
      </c>
      <c r="B83"/>
      <c r="C83" s="25">
        <v>83746441</v>
      </c>
      <c r="D83" s="25">
        <v>77862295</v>
      </c>
      <c r="E83" s="25">
        <v>129612513</v>
      </c>
      <c r="F83" s="25">
        <v>134284393</v>
      </c>
      <c r="G83" s="25">
        <v>69362378</v>
      </c>
      <c r="H83" s="25">
        <v>52411911</v>
      </c>
      <c r="I83" s="25">
        <v>19901591</v>
      </c>
      <c r="J83" s="25">
        <v>14749229</v>
      </c>
      <c r="K83" s="25">
        <v>34194969</v>
      </c>
      <c r="L83" s="25">
        <v>52179769</v>
      </c>
      <c r="M83" s="25">
        <v>40196312</v>
      </c>
      <c r="N83" s="25">
        <v>51500576</v>
      </c>
      <c r="O83" s="25">
        <v>23768519</v>
      </c>
      <c r="P83" s="25">
        <v>3354187</v>
      </c>
      <c r="Q83" s="25">
        <v>22702786</v>
      </c>
      <c r="R83" s="25">
        <v>7669989</v>
      </c>
      <c r="S83" s="25">
        <v>13340369</v>
      </c>
      <c r="T83" s="25">
        <v>1930388</v>
      </c>
      <c r="U83" s="25">
        <v>17452265</v>
      </c>
      <c r="V83" s="25">
        <v>15040726</v>
      </c>
      <c r="W83" s="25">
        <v>10395571</v>
      </c>
      <c r="X83" s="25">
        <v>9958347</v>
      </c>
      <c r="Y83" s="25">
        <v>6598649</v>
      </c>
      <c r="Z83" s="25">
        <v>14931065</v>
      </c>
      <c r="AA83" s="25">
        <v>5079399</v>
      </c>
      <c r="AB83" s="25">
        <v>7066224</v>
      </c>
      <c r="AC83" s="25">
        <v>2816545</v>
      </c>
      <c r="AD83" s="25">
        <v>1468341</v>
      </c>
      <c r="AE83" s="25">
        <v>2191515</v>
      </c>
      <c r="AF83" s="25">
        <v>257204</v>
      </c>
      <c r="AG83" s="25">
        <v>726421</v>
      </c>
      <c r="AH83" s="25">
        <v>499992</v>
      </c>
      <c r="AI83" s="25">
        <v>421006</v>
      </c>
      <c r="AJ83" s="25">
        <v>396848</v>
      </c>
      <c r="AK83" s="25">
        <v>0</v>
      </c>
      <c r="AL83" s="25">
        <v>4288</v>
      </c>
      <c r="AM83" s="25">
        <f>SUM(B83:AL83)</f>
        <v>928073021</v>
      </c>
      <c r="AO83" s="25">
        <f t="shared" ref="AO83:AO87" si="18">SUMIF($C$165:$AL$165,"já",C83:AL83)</f>
        <v>157979999</v>
      </c>
      <c r="AP83" s="25">
        <f t="shared" ref="AP83:AP87" si="19">SUMIF($C$165:$AL$165,"nei",C83:AL83)</f>
        <v>770093022</v>
      </c>
      <c r="AQ83" s="52"/>
      <c r="AR83" s="12"/>
    </row>
    <row r="84" spans="1:44" ht="15" customHeight="1" outlineLevel="1">
      <c r="A84" s="84" t="s">
        <v>249</v>
      </c>
      <c r="B84"/>
      <c r="C84" s="25">
        <v>33691334</v>
      </c>
      <c r="D84" s="25">
        <v>24058816</v>
      </c>
      <c r="E84" s="25">
        <v>42441521</v>
      </c>
      <c r="F84" s="25">
        <v>15394056</v>
      </c>
      <c r="G84" s="25">
        <v>1110021</v>
      </c>
      <c r="H84" s="25">
        <v>15770550</v>
      </c>
      <c r="I84" s="25">
        <v>6949977</v>
      </c>
      <c r="J84" s="25">
        <v>18495</v>
      </c>
      <c r="K84" s="25">
        <v>16511056</v>
      </c>
      <c r="L84" s="25">
        <v>2477177</v>
      </c>
      <c r="M84" s="25">
        <v>2779341</v>
      </c>
      <c r="N84" s="25">
        <v>1207174</v>
      </c>
      <c r="O84" s="25">
        <v>5305667</v>
      </c>
      <c r="P84" s="25">
        <v>748730</v>
      </c>
      <c r="Q84" s="25">
        <v>1142169</v>
      </c>
      <c r="R84" s="25">
        <v>1891828</v>
      </c>
      <c r="S84" s="25">
        <v>6426530</v>
      </c>
      <c r="T84" s="25">
        <v>0</v>
      </c>
      <c r="U84" s="25">
        <v>0</v>
      </c>
      <c r="V84" s="25">
        <v>563675</v>
      </c>
      <c r="W84" s="25">
        <v>1574830</v>
      </c>
      <c r="X84" s="25">
        <v>2690027</v>
      </c>
      <c r="Y84" s="25">
        <v>2550440</v>
      </c>
      <c r="Z84" s="25">
        <v>289288</v>
      </c>
      <c r="AA84" s="25">
        <v>45130</v>
      </c>
      <c r="AB84" s="25">
        <v>47702</v>
      </c>
      <c r="AC84" s="25">
        <v>0</v>
      </c>
      <c r="AD84" s="25">
        <v>137110</v>
      </c>
      <c r="AE84" s="25">
        <v>20981</v>
      </c>
      <c r="AF84" s="25">
        <v>0</v>
      </c>
      <c r="AG84" s="25">
        <v>233122</v>
      </c>
      <c r="AH84" s="25">
        <v>18562</v>
      </c>
      <c r="AI84" s="25">
        <v>2223</v>
      </c>
      <c r="AJ84" s="25">
        <v>7835</v>
      </c>
      <c r="AK84" s="25">
        <v>0</v>
      </c>
      <c r="AL84" s="25">
        <v>1639</v>
      </c>
      <c r="AM84" s="25">
        <f t="shared" ref="AM84:AM89" si="20">SUM(B84:AL84)</f>
        <v>186107006</v>
      </c>
      <c r="AO84" s="25">
        <f t="shared" si="18"/>
        <v>38057709</v>
      </c>
      <c r="AP84" s="25">
        <f t="shared" si="19"/>
        <v>148049297</v>
      </c>
      <c r="AQ84" s="52"/>
      <c r="AR84" s="12"/>
    </row>
    <row r="85" spans="1:44" ht="15" customHeight="1" outlineLevel="1">
      <c r="A85" s="84" t="s">
        <v>250</v>
      </c>
      <c r="B85"/>
      <c r="C85" s="25">
        <v>0</v>
      </c>
      <c r="D85" s="25">
        <v>0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232488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25">
        <v>0</v>
      </c>
      <c r="AK85" s="25">
        <v>0</v>
      </c>
      <c r="AL85" s="25">
        <v>0</v>
      </c>
      <c r="AM85" s="25">
        <f t="shared" si="20"/>
        <v>232488</v>
      </c>
      <c r="AO85" s="25">
        <f t="shared" si="18"/>
        <v>0</v>
      </c>
      <c r="AP85" s="25">
        <f t="shared" si="19"/>
        <v>232488</v>
      </c>
      <c r="AQ85" s="52"/>
      <c r="AR85" s="12"/>
    </row>
    <row r="86" spans="1:44" ht="15" customHeight="1" outlineLevel="1">
      <c r="A86" s="205" t="s">
        <v>251</v>
      </c>
      <c r="B86"/>
      <c r="C86" s="25">
        <v>0</v>
      </c>
      <c r="D86" s="25">
        <v>0</v>
      </c>
      <c r="E86" s="25">
        <v>12865860</v>
      </c>
      <c r="F86" s="25">
        <v>0</v>
      </c>
      <c r="G86" s="25">
        <v>3075317</v>
      </c>
      <c r="H86" s="25">
        <v>0</v>
      </c>
      <c r="I86" s="25">
        <v>0</v>
      </c>
      <c r="J86" s="25">
        <v>0</v>
      </c>
      <c r="K86" s="25">
        <v>0</v>
      </c>
      <c r="L86" s="25">
        <v>628308</v>
      </c>
      <c r="M86" s="25">
        <v>922367</v>
      </c>
      <c r="N86" s="25">
        <v>0</v>
      </c>
      <c r="O86" s="25">
        <v>1130000</v>
      </c>
      <c r="P86" s="25">
        <v>159464</v>
      </c>
      <c r="Q86" s="25">
        <v>7755009</v>
      </c>
      <c r="R86" s="25">
        <v>2766523</v>
      </c>
      <c r="S86" s="25">
        <v>2184746</v>
      </c>
      <c r="T86" s="25">
        <v>450000</v>
      </c>
      <c r="U86" s="25">
        <v>1110379</v>
      </c>
      <c r="V86" s="25">
        <v>0</v>
      </c>
      <c r="W86" s="25">
        <v>0</v>
      </c>
      <c r="X86" s="25">
        <v>0</v>
      </c>
      <c r="Y86" s="25">
        <v>3960638</v>
      </c>
      <c r="Z86" s="25">
        <v>0</v>
      </c>
      <c r="AA86" s="25">
        <v>1496425</v>
      </c>
      <c r="AB86" s="25">
        <v>0</v>
      </c>
      <c r="AC86" s="25">
        <v>0</v>
      </c>
      <c r="AD86" s="25">
        <v>0</v>
      </c>
      <c r="AE86" s="25">
        <v>0</v>
      </c>
      <c r="AF86" s="25">
        <v>60392</v>
      </c>
      <c r="AG86" s="25">
        <v>0</v>
      </c>
      <c r="AH86" s="25">
        <v>126886</v>
      </c>
      <c r="AI86" s="25">
        <v>21276</v>
      </c>
      <c r="AJ86" s="25">
        <v>6979</v>
      </c>
      <c r="AK86" s="25">
        <v>0</v>
      </c>
      <c r="AL86" s="25">
        <v>0</v>
      </c>
      <c r="AM86" s="25">
        <f t="shared" si="20"/>
        <v>38720569</v>
      </c>
      <c r="AO86" s="25">
        <f t="shared" si="18"/>
        <v>155141</v>
      </c>
      <c r="AP86" s="25">
        <f t="shared" si="19"/>
        <v>38565428</v>
      </c>
      <c r="AQ86" s="52"/>
      <c r="AR86" s="12"/>
    </row>
    <row r="87" spans="1:44" ht="15" customHeight="1" outlineLevel="1">
      <c r="A87" s="84" t="s">
        <v>246</v>
      </c>
      <c r="B87"/>
      <c r="C87" s="25">
        <v>20718</v>
      </c>
      <c r="D87" s="25">
        <v>104584</v>
      </c>
      <c r="E87" s="25">
        <v>224345</v>
      </c>
      <c r="F87" s="25">
        <v>62054</v>
      </c>
      <c r="G87" s="25">
        <v>4286</v>
      </c>
      <c r="H87" s="25">
        <v>219394</v>
      </c>
      <c r="I87" s="25">
        <v>14965</v>
      </c>
      <c r="J87" s="25">
        <v>0</v>
      </c>
      <c r="K87" s="25">
        <v>479922</v>
      </c>
      <c r="L87" s="25">
        <v>35500</v>
      </c>
      <c r="M87" s="25">
        <v>14885</v>
      </c>
      <c r="N87" s="25">
        <v>0</v>
      </c>
      <c r="O87" s="25">
        <v>369803</v>
      </c>
      <c r="P87" s="25">
        <v>52186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  <c r="AC87" s="25">
        <v>0</v>
      </c>
      <c r="AD87" s="25">
        <v>11500</v>
      </c>
      <c r="AE87" s="25">
        <v>0</v>
      </c>
      <c r="AF87" s="25">
        <v>0</v>
      </c>
      <c r="AG87" s="25">
        <v>0</v>
      </c>
      <c r="AH87" s="25">
        <v>0</v>
      </c>
      <c r="AI87" s="25">
        <v>0</v>
      </c>
      <c r="AJ87" s="25">
        <v>0</v>
      </c>
      <c r="AK87" s="25">
        <v>0</v>
      </c>
      <c r="AL87" s="25">
        <v>0</v>
      </c>
      <c r="AM87" s="25">
        <f t="shared" si="20"/>
        <v>1614142</v>
      </c>
      <c r="AO87" s="25">
        <f t="shared" si="18"/>
        <v>32218</v>
      </c>
      <c r="AP87" s="25">
        <f t="shared" si="19"/>
        <v>1581924</v>
      </c>
      <c r="AQ87" s="52"/>
      <c r="AR87" s="12"/>
    </row>
    <row r="88" spans="1:44" ht="16.5" customHeight="1" outlineLevel="1">
      <c r="A88" s="206" t="s">
        <v>252</v>
      </c>
      <c r="B88"/>
      <c r="C88" s="25">
        <v>196800122</v>
      </c>
      <c r="D88" s="25">
        <v>148238894</v>
      </c>
      <c r="E88" s="25">
        <v>292748039</v>
      </c>
      <c r="F88" s="25">
        <v>224051385</v>
      </c>
      <c r="G88" s="25">
        <v>106540066</v>
      </c>
      <c r="H88" s="25">
        <v>100622679</v>
      </c>
      <c r="I88" s="25">
        <v>45030007</v>
      </c>
      <c r="J88" s="25">
        <v>18927336</v>
      </c>
      <c r="K88" s="25">
        <v>73126675</v>
      </c>
      <c r="L88" s="25">
        <v>76806672</v>
      </c>
      <c r="M88" s="25">
        <v>63981612</v>
      </c>
      <c r="N88" s="25">
        <v>54151780</v>
      </c>
      <c r="O88" s="25">
        <v>40902510</v>
      </c>
      <c r="P88" s="25">
        <v>5772116</v>
      </c>
      <c r="Q88" s="25">
        <v>31880472</v>
      </c>
      <c r="R88" s="25">
        <v>14332738</v>
      </c>
      <c r="S88" s="25">
        <v>30245638</v>
      </c>
      <c r="T88" s="25">
        <v>3433579</v>
      </c>
      <c r="U88" s="25">
        <v>28239073</v>
      </c>
      <c r="V88" s="25">
        <v>26439317</v>
      </c>
      <c r="W88" s="25">
        <v>22396119</v>
      </c>
      <c r="X88" s="25">
        <v>22444998</v>
      </c>
      <c r="Y88" s="25">
        <v>16404098</v>
      </c>
      <c r="Z88" s="25">
        <v>15773141</v>
      </c>
      <c r="AA88" s="25">
        <v>8059508</v>
      </c>
      <c r="AB88" s="25">
        <v>7487622</v>
      </c>
      <c r="AC88" s="25">
        <v>4769043</v>
      </c>
      <c r="AD88" s="25">
        <v>2818113</v>
      </c>
      <c r="AE88" s="25">
        <v>2704528</v>
      </c>
      <c r="AF88" s="25">
        <v>421958</v>
      </c>
      <c r="AG88" s="25">
        <v>1705670</v>
      </c>
      <c r="AH88" s="25">
        <v>841487</v>
      </c>
      <c r="AI88" s="25">
        <v>577034</v>
      </c>
      <c r="AJ88" s="25">
        <v>493233</v>
      </c>
      <c r="AK88" s="25">
        <v>0</v>
      </c>
      <c r="AL88" s="25">
        <v>5927</v>
      </c>
      <c r="AM88" s="25">
        <f t="shared" si="20"/>
        <v>1689173189</v>
      </c>
      <c r="AN88" s="25"/>
      <c r="AO88" s="25">
        <f t="shared" ref="AO88" si="21">SUM(AO82:AO87)</f>
        <v>290030514</v>
      </c>
      <c r="AP88" s="25">
        <f>SUM(AP82:AP87)</f>
        <v>1399142675</v>
      </c>
      <c r="AQ88" s="52"/>
      <c r="AR88" s="12"/>
    </row>
    <row r="89" spans="1:44" ht="15" customHeight="1">
      <c r="A89" s="172" t="s">
        <v>253</v>
      </c>
      <c r="B89"/>
      <c r="C89" s="25">
        <v>196860883</v>
      </c>
      <c r="D89" s="25">
        <v>148299655</v>
      </c>
      <c r="E89" s="25">
        <v>292984803</v>
      </c>
      <c r="F89" s="25">
        <v>224237421</v>
      </c>
      <c r="G89" s="25">
        <v>106607266</v>
      </c>
      <c r="H89" s="25">
        <v>100756694</v>
      </c>
      <c r="I89" s="25">
        <v>45030007</v>
      </c>
      <c r="J89" s="25">
        <v>18942124</v>
      </c>
      <c r="K89" s="25">
        <v>73240983</v>
      </c>
      <c r="L89" s="25">
        <v>76806672</v>
      </c>
      <c r="M89" s="25">
        <v>64023543</v>
      </c>
      <c r="N89" s="25">
        <v>54151780</v>
      </c>
      <c r="O89" s="25">
        <v>41015351</v>
      </c>
      <c r="P89" s="25">
        <v>5788040</v>
      </c>
      <c r="Q89" s="25">
        <v>31880472</v>
      </c>
      <c r="R89" s="25">
        <v>14332738</v>
      </c>
      <c r="S89" s="25">
        <v>30245638</v>
      </c>
      <c r="T89" s="25">
        <v>3433579</v>
      </c>
      <c r="U89" s="25">
        <v>28285277</v>
      </c>
      <c r="V89" s="25">
        <v>26471626</v>
      </c>
      <c r="W89" s="25">
        <v>22422199</v>
      </c>
      <c r="X89" s="25">
        <v>22458500</v>
      </c>
      <c r="Y89" s="25">
        <v>16420297</v>
      </c>
      <c r="Z89" s="25">
        <v>15773141</v>
      </c>
      <c r="AA89" s="25">
        <v>8059508</v>
      </c>
      <c r="AB89" s="25">
        <v>7487622</v>
      </c>
      <c r="AC89" s="25">
        <v>4800850</v>
      </c>
      <c r="AD89" s="25">
        <v>2818113</v>
      </c>
      <c r="AE89" s="25">
        <v>2704528</v>
      </c>
      <c r="AF89" s="25">
        <v>421958</v>
      </c>
      <c r="AG89" s="25">
        <v>1719848</v>
      </c>
      <c r="AH89" s="25">
        <v>841487</v>
      </c>
      <c r="AI89" s="25">
        <v>577034</v>
      </c>
      <c r="AJ89" s="25">
        <v>493233</v>
      </c>
      <c r="AK89" s="25">
        <v>0</v>
      </c>
      <c r="AL89" s="25">
        <v>5927</v>
      </c>
      <c r="AM89" s="25">
        <f t="shared" si="20"/>
        <v>1690398797</v>
      </c>
      <c r="AN89" s="25"/>
      <c r="AO89" s="25">
        <f>SUM(AO76:AO79)+AO70+AO73+AO88</f>
        <v>290118955</v>
      </c>
      <c r="AP89" s="25">
        <f>SUM(AP76:AP79)+AP70+AP73+AP88</f>
        <v>1400279842</v>
      </c>
      <c r="AQ89" s="52"/>
      <c r="AR89" s="12"/>
    </row>
    <row r="90" spans="1:44">
      <c r="A90"/>
      <c r="B90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Q90" s="52"/>
      <c r="AR90" s="12"/>
    </row>
    <row r="91" spans="1:44" ht="15" customHeight="1" outlineLevel="1">
      <c r="A91" s="173" t="s">
        <v>254</v>
      </c>
      <c r="B91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Q91" s="52"/>
      <c r="AR91" s="12"/>
    </row>
    <row r="92" spans="1:44" ht="15" customHeight="1" outlineLevel="1">
      <c r="A92" s="174" t="s">
        <v>255</v>
      </c>
      <c r="B92"/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0</v>
      </c>
      <c r="AJ92" s="25">
        <v>0</v>
      </c>
      <c r="AK92" s="25">
        <v>0</v>
      </c>
      <c r="AL92" s="25">
        <v>0</v>
      </c>
      <c r="AM92" s="25">
        <f>SUM(B92:AL92)</f>
        <v>0</v>
      </c>
      <c r="AO92" s="25">
        <f>SUMIF($C$165:$AL$165,"já",C92:AL92)</f>
        <v>0</v>
      </c>
      <c r="AP92" s="25">
        <f>SUMIF($C$165:$AL$165,"nei",C92:AL92)</f>
        <v>0</v>
      </c>
      <c r="AQ92" s="52"/>
      <c r="AR92" s="12"/>
    </row>
    <row r="93" spans="1:44" ht="15" customHeight="1" outlineLevel="1">
      <c r="A93" s="174" t="s">
        <v>256</v>
      </c>
      <c r="B93"/>
      <c r="C93" s="25">
        <v>917671</v>
      </c>
      <c r="D93" s="25">
        <v>1261018</v>
      </c>
      <c r="E93" s="25">
        <v>2262935</v>
      </c>
      <c r="F93" s="25">
        <v>1591060</v>
      </c>
      <c r="G93" s="25">
        <v>546724</v>
      </c>
      <c r="H93" s="25">
        <v>597037</v>
      </c>
      <c r="I93" s="25">
        <v>388981</v>
      </c>
      <c r="J93" s="25">
        <v>81039</v>
      </c>
      <c r="K93" s="25">
        <v>525420</v>
      </c>
      <c r="L93" s="25">
        <v>1015932</v>
      </c>
      <c r="M93" s="25">
        <v>792184</v>
      </c>
      <c r="N93" s="25">
        <v>38542</v>
      </c>
      <c r="O93" s="25">
        <v>419688</v>
      </c>
      <c r="P93" s="25">
        <v>59225</v>
      </c>
      <c r="Q93" s="25">
        <v>0</v>
      </c>
      <c r="R93" s="25">
        <v>0</v>
      </c>
      <c r="S93" s="25">
        <v>67682</v>
      </c>
      <c r="T93" s="25">
        <v>64471</v>
      </c>
      <c r="U93" s="25">
        <v>88755</v>
      </c>
      <c r="V93" s="25">
        <v>483720</v>
      </c>
      <c r="W93" s="25">
        <v>55709</v>
      </c>
      <c r="X93" s="25">
        <v>49724</v>
      </c>
      <c r="Y93" s="25">
        <v>62956</v>
      </c>
      <c r="Z93" s="25">
        <v>0</v>
      </c>
      <c r="AA93" s="25">
        <v>0</v>
      </c>
      <c r="AB93" s="25">
        <v>33314</v>
      </c>
      <c r="AC93" s="25">
        <v>34083</v>
      </c>
      <c r="AD93" s="25">
        <v>15870</v>
      </c>
      <c r="AE93" s="25">
        <v>13926</v>
      </c>
      <c r="AF93" s="25">
        <v>4754</v>
      </c>
      <c r="AG93" s="25">
        <v>0</v>
      </c>
      <c r="AH93" s="25">
        <v>3167</v>
      </c>
      <c r="AI93" s="25">
        <v>42</v>
      </c>
      <c r="AJ93" s="25">
        <v>2408</v>
      </c>
      <c r="AK93" s="25">
        <v>0</v>
      </c>
      <c r="AL93" s="25">
        <v>0</v>
      </c>
      <c r="AM93" s="25">
        <f>SUM(B93:AL93)</f>
        <v>11478037</v>
      </c>
      <c r="AO93" s="25">
        <f t="shared" ref="AO93:AO94" si="22">SUMIF($C$165:$AL$165,"já",C93:AL93)</f>
        <v>1074664</v>
      </c>
      <c r="AP93" s="25">
        <f t="shared" ref="AP93:AP94" si="23">SUMIF($C$165:$AL$165,"nei",C93:AL93)</f>
        <v>10403373</v>
      </c>
      <c r="AQ93" s="52"/>
      <c r="AR93" s="12"/>
    </row>
    <row r="94" spans="1:44" ht="15" customHeight="1" outlineLevel="1">
      <c r="A94" s="86" t="s">
        <v>257</v>
      </c>
      <c r="B94"/>
      <c r="C94" s="25">
        <v>111502</v>
      </c>
      <c r="D94" s="25">
        <v>8916</v>
      </c>
      <c r="E94" s="25">
        <v>255268</v>
      </c>
      <c r="F94" s="25">
        <v>1033387</v>
      </c>
      <c r="G94" s="25">
        <v>793551</v>
      </c>
      <c r="H94" s="25">
        <v>4898</v>
      </c>
      <c r="I94" s="25">
        <v>94730</v>
      </c>
      <c r="J94" s="25">
        <v>77244</v>
      </c>
      <c r="K94" s="25">
        <v>1256401</v>
      </c>
      <c r="L94" s="25">
        <v>176691</v>
      </c>
      <c r="M94" s="25">
        <v>290446</v>
      </c>
      <c r="N94" s="25">
        <v>44607</v>
      </c>
      <c r="O94" s="25">
        <v>37592</v>
      </c>
      <c r="P94" s="25">
        <v>5305</v>
      </c>
      <c r="Q94" s="25">
        <v>0</v>
      </c>
      <c r="R94" s="25">
        <v>0</v>
      </c>
      <c r="S94" s="25">
        <v>32219</v>
      </c>
      <c r="T94" s="25">
        <v>20038</v>
      </c>
      <c r="U94" s="25">
        <v>57957</v>
      </c>
      <c r="V94" s="25">
        <v>102101</v>
      </c>
      <c r="W94" s="25">
        <v>15687</v>
      </c>
      <c r="X94" s="25">
        <v>10800</v>
      </c>
      <c r="Y94" s="25">
        <v>8990</v>
      </c>
      <c r="Z94" s="25">
        <v>1899</v>
      </c>
      <c r="AA94" s="25">
        <v>10151</v>
      </c>
      <c r="AB94" s="25">
        <v>0</v>
      </c>
      <c r="AC94" s="25">
        <v>0</v>
      </c>
      <c r="AD94" s="25">
        <v>68463</v>
      </c>
      <c r="AE94" s="25">
        <v>1090</v>
      </c>
      <c r="AF94" s="25">
        <v>1134</v>
      </c>
      <c r="AG94" s="25">
        <v>15451</v>
      </c>
      <c r="AH94" s="25">
        <v>2232</v>
      </c>
      <c r="AI94" s="25">
        <v>795</v>
      </c>
      <c r="AJ94" s="25">
        <v>1032</v>
      </c>
      <c r="AK94" s="25">
        <v>0</v>
      </c>
      <c r="AL94" s="25">
        <v>462</v>
      </c>
      <c r="AM94" s="25">
        <f>SUM(B94:AL94)</f>
        <v>4541039</v>
      </c>
      <c r="AO94" s="25">
        <f t="shared" si="22"/>
        <v>256434</v>
      </c>
      <c r="AP94" s="25">
        <f t="shared" si="23"/>
        <v>4284605</v>
      </c>
      <c r="AQ94" s="52"/>
      <c r="AR94" s="12"/>
    </row>
    <row r="95" spans="1:44" ht="12.75" customHeight="1">
      <c r="A95" s="173" t="s">
        <v>258</v>
      </c>
      <c r="B95"/>
      <c r="C95" s="25">
        <v>1029173</v>
      </c>
      <c r="D95" s="25">
        <v>1269934</v>
      </c>
      <c r="E95" s="25">
        <v>2518203</v>
      </c>
      <c r="F95" s="25">
        <v>2624447</v>
      </c>
      <c r="G95" s="25">
        <v>1340275</v>
      </c>
      <c r="H95" s="25">
        <v>601935</v>
      </c>
      <c r="I95" s="25">
        <v>483711</v>
      </c>
      <c r="J95" s="25">
        <v>158283</v>
      </c>
      <c r="K95" s="25">
        <v>1781821</v>
      </c>
      <c r="L95" s="25">
        <v>1192623</v>
      </c>
      <c r="M95" s="25">
        <v>1082630</v>
      </c>
      <c r="N95" s="25">
        <v>83149</v>
      </c>
      <c r="O95" s="25">
        <v>457280</v>
      </c>
      <c r="P95" s="25">
        <v>64530</v>
      </c>
      <c r="Q95" s="25">
        <v>0</v>
      </c>
      <c r="R95" s="25">
        <v>0</v>
      </c>
      <c r="S95" s="25">
        <v>99901</v>
      </c>
      <c r="T95" s="25">
        <v>84509</v>
      </c>
      <c r="U95" s="25">
        <v>146712</v>
      </c>
      <c r="V95" s="25">
        <v>585821</v>
      </c>
      <c r="W95" s="25">
        <v>71396</v>
      </c>
      <c r="X95" s="25">
        <v>60524</v>
      </c>
      <c r="Y95" s="25">
        <v>71946</v>
      </c>
      <c r="Z95" s="25">
        <v>1899</v>
      </c>
      <c r="AA95" s="25">
        <v>10151</v>
      </c>
      <c r="AB95" s="25">
        <v>33314</v>
      </c>
      <c r="AC95" s="25">
        <v>34083</v>
      </c>
      <c r="AD95" s="25">
        <v>84333</v>
      </c>
      <c r="AE95" s="25">
        <v>15016</v>
      </c>
      <c r="AF95" s="25">
        <v>5888</v>
      </c>
      <c r="AG95" s="25">
        <v>15451</v>
      </c>
      <c r="AH95" s="25">
        <v>5399</v>
      </c>
      <c r="AI95" s="25">
        <v>837</v>
      </c>
      <c r="AJ95" s="25">
        <v>3440</v>
      </c>
      <c r="AK95" s="25">
        <v>0</v>
      </c>
      <c r="AL95" s="25">
        <v>462</v>
      </c>
      <c r="AM95" s="25">
        <f>SUM(AM92:AM94)</f>
        <v>16019076</v>
      </c>
      <c r="AN95" s="25"/>
      <c r="AO95" s="25">
        <f t="shared" ref="AO95" si="24">SUM(AO92:AO94)</f>
        <v>1331098</v>
      </c>
      <c r="AP95" s="25">
        <f>SUM(AP92:AP94)</f>
        <v>14687978</v>
      </c>
      <c r="AQ95" s="52"/>
      <c r="AR95" s="12"/>
    </row>
    <row r="96" spans="1:44">
      <c r="A96"/>
      <c r="B96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Q96" s="52"/>
      <c r="AR96" s="12"/>
    </row>
    <row r="97" spans="1:44" ht="15" customHeight="1" outlineLevel="1">
      <c r="A97" s="207" t="s">
        <v>259</v>
      </c>
      <c r="B97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Q97" s="52"/>
      <c r="AR97" s="12"/>
    </row>
    <row r="98" spans="1:44" ht="15" customHeight="1" outlineLevel="1">
      <c r="A98" s="208" t="s">
        <v>260</v>
      </c>
      <c r="B98"/>
      <c r="C98" s="25">
        <v>3549</v>
      </c>
      <c r="D98" s="25">
        <v>3549</v>
      </c>
      <c r="E98" s="25">
        <v>55537</v>
      </c>
      <c r="F98" s="25">
        <v>19915</v>
      </c>
      <c r="G98" s="25">
        <v>2810</v>
      </c>
      <c r="H98" s="25">
        <v>4802</v>
      </c>
      <c r="I98" s="25">
        <v>9261</v>
      </c>
      <c r="J98" s="25">
        <v>0</v>
      </c>
      <c r="K98" s="25">
        <v>19043</v>
      </c>
      <c r="L98" s="25">
        <v>16912</v>
      </c>
      <c r="M98" s="25">
        <v>1655</v>
      </c>
      <c r="N98" s="25">
        <v>0</v>
      </c>
      <c r="O98" s="25">
        <v>0</v>
      </c>
      <c r="P98" s="25">
        <v>0</v>
      </c>
      <c r="Q98" s="25">
        <v>1361</v>
      </c>
      <c r="R98" s="25">
        <v>124</v>
      </c>
      <c r="S98" s="25">
        <v>3644</v>
      </c>
      <c r="T98" s="25">
        <v>0</v>
      </c>
      <c r="U98" s="25">
        <v>1591</v>
      </c>
      <c r="V98" s="25">
        <v>411</v>
      </c>
      <c r="W98" s="25">
        <v>1331</v>
      </c>
      <c r="X98" s="25">
        <v>789</v>
      </c>
      <c r="Y98" s="25">
        <v>0</v>
      </c>
      <c r="Z98" s="25">
        <v>0</v>
      </c>
      <c r="AA98" s="25">
        <v>0</v>
      </c>
      <c r="AB98" s="25">
        <v>0</v>
      </c>
      <c r="AC98" s="25">
        <v>947</v>
      </c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5">
        <v>0</v>
      </c>
      <c r="AJ98" s="25">
        <v>0</v>
      </c>
      <c r="AK98" s="25">
        <v>0</v>
      </c>
      <c r="AL98" s="25">
        <v>0</v>
      </c>
      <c r="AM98" s="25">
        <f>SUM(B98:AL98)</f>
        <v>147231</v>
      </c>
      <c r="AO98" s="25">
        <f>SUMIF($C$165:$AL$165,"já",C98:AL98)</f>
        <v>4338</v>
      </c>
      <c r="AP98" s="25">
        <f>SUMIF($C$165:$AL$165,"nei",C98:AL98)</f>
        <v>142893</v>
      </c>
      <c r="AQ98" s="52"/>
      <c r="AR98" s="12"/>
    </row>
    <row r="99" spans="1:44" ht="15" customHeight="1" outlineLevel="1">
      <c r="A99" s="208" t="s">
        <v>261</v>
      </c>
      <c r="B99"/>
      <c r="C99" s="25">
        <v>1990557</v>
      </c>
      <c r="D99" s="25">
        <v>11221359</v>
      </c>
      <c r="E99" s="25">
        <v>27447173</v>
      </c>
      <c r="F99" s="25">
        <v>17410470</v>
      </c>
      <c r="G99" s="25">
        <v>3314646</v>
      </c>
      <c r="H99" s="25">
        <v>2660537</v>
      </c>
      <c r="I99" s="25">
        <v>1074941</v>
      </c>
      <c r="J99" s="25">
        <v>765670</v>
      </c>
      <c r="K99" s="25">
        <v>6928806</v>
      </c>
      <c r="L99" s="25">
        <v>1034977</v>
      </c>
      <c r="M99" s="25">
        <v>1063462</v>
      </c>
      <c r="N99" s="25">
        <v>178091</v>
      </c>
      <c r="O99" s="25">
        <v>320133</v>
      </c>
      <c r="P99" s="25">
        <v>45177</v>
      </c>
      <c r="Q99" s="25">
        <v>442040</v>
      </c>
      <c r="R99" s="25">
        <v>170363</v>
      </c>
      <c r="S99" s="25">
        <v>456525</v>
      </c>
      <c r="T99" s="25">
        <v>760164</v>
      </c>
      <c r="U99" s="25">
        <v>386423</v>
      </c>
      <c r="V99" s="25">
        <v>333342</v>
      </c>
      <c r="W99" s="25">
        <v>227008</v>
      </c>
      <c r="X99" s="25">
        <v>810605</v>
      </c>
      <c r="Y99" s="25">
        <v>109240</v>
      </c>
      <c r="Z99" s="25">
        <v>333096</v>
      </c>
      <c r="AA99" s="25">
        <v>19388</v>
      </c>
      <c r="AB99" s="25">
        <v>345401</v>
      </c>
      <c r="AC99" s="25">
        <v>783688</v>
      </c>
      <c r="AD99" s="25">
        <v>76450</v>
      </c>
      <c r="AE99" s="25">
        <v>190632</v>
      </c>
      <c r="AF99" s="25">
        <v>15725</v>
      </c>
      <c r="AG99" s="25">
        <v>98965</v>
      </c>
      <c r="AH99" s="25">
        <v>72624</v>
      </c>
      <c r="AI99" s="25">
        <v>12001</v>
      </c>
      <c r="AJ99" s="25">
        <v>10643</v>
      </c>
      <c r="AK99" s="25">
        <v>84873</v>
      </c>
      <c r="AL99" s="25">
        <v>25960</v>
      </c>
      <c r="AM99" s="25">
        <f>SUM(B99:AL99)</f>
        <v>81221155</v>
      </c>
      <c r="AO99" s="25">
        <f>SUMIF($C$165:$AL$165,"já",C99:AL99)</f>
        <v>3896802</v>
      </c>
      <c r="AP99" s="25">
        <f t="shared" ref="AP99:AP100" si="25">SUMIF($C$165:$AL$165,"nei",C99:AL99)</f>
        <v>77324353</v>
      </c>
      <c r="AQ99" s="52"/>
      <c r="AR99" s="12"/>
    </row>
    <row r="100" spans="1:44" ht="12.75" customHeight="1" outlineLevel="1">
      <c r="A100" s="88" t="s">
        <v>262</v>
      </c>
      <c r="B100"/>
      <c r="C100" s="25">
        <v>0</v>
      </c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>
        <v>300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f>SUM(B100:AL100)</f>
        <v>300</v>
      </c>
      <c r="AO100" s="25">
        <f t="shared" ref="AO100" si="26">SUMIF($C$165:$AL$165,"já",C100:AL100)</f>
        <v>0</v>
      </c>
      <c r="AP100" s="25">
        <f t="shared" si="25"/>
        <v>300</v>
      </c>
      <c r="AQ100" s="52"/>
      <c r="AR100" s="12"/>
    </row>
    <row r="101" spans="1:44">
      <c r="A101" s="207" t="s">
        <v>263</v>
      </c>
      <c r="B101"/>
      <c r="C101" s="25">
        <v>1994106</v>
      </c>
      <c r="D101" s="25">
        <v>11224908</v>
      </c>
      <c r="E101" s="25">
        <v>27502710</v>
      </c>
      <c r="F101" s="25">
        <v>17430385</v>
      </c>
      <c r="G101" s="25">
        <v>3317456</v>
      </c>
      <c r="H101" s="25">
        <v>2665339</v>
      </c>
      <c r="I101" s="25">
        <v>1084202</v>
      </c>
      <c r="J101" s="25">
        <v>765670</v>
      </c>
      <c r="K101" s="25">
        <v>6947849</v>
      </c>
      <c r="L101" s="25">
        <v>1051889</v>
      </c>
      <c r="M101" s="25">
        <v>1065117</v>
      </c>
      <c r="N101" s="25">
        <v>178091</v>
      </c>
      <c r="O101" s="25">
        <v>320133</v>
      </c>
      <c r="P101" s="25">
        <v>45177</v>
      </c>
      <c r="Q101" s="25">
        <v>443401</v>
      </c>
      <c r="R101" s="25">
        <v>170487</v>
      </c>
      <c r="S101" s="25">
        <v>460169</v>
      </c>
      <c r="T101" s="25">
        <v>760164</v>
      </c>
      <c r="U101" s="25">
        <v>388014</v>
      </c>
      <c r="V101" s="25">
        <v>333753</v>
      </c>
      <c r="W101" s="25">
        <v>228339</v>
      </c>
      <c r="X101" s="25">
        <v>811394</v>
      </c>
      <c r="Y101" s="25">
        <v>109240</v>
      </c>
      <c r="Z101" s="25">
        <v>333096</v>
      </c>
      <c r="AA101" s="25">
        <v>19388</v>
      </c>
      <c r="AB101" s="25">
        <v>345401</v>
      </c>
      <c r="AC101" s="25">
        <v>784935</v>
      </c>
      <c r="AD101" s="25">
        <v>76450</v>
      </c>
      <c r="AE101" s="25">
        <v>190632</v>
      </c>
      <c r="AF101" s="25">
        <v>15725</v>
      </c>
      <c r="AG101" s="25">
        <v>98965</v>
      </c>
      <c r="AH101" s="25">
        <v>72624</v>
      </c>
      <c r="AI101" s="25">
        <v>12001</v>
      </c>
      <c r="AJ101" s="25">
        <v>10643</v>
      </c>
      <c r="AK101" s="25">
        <v>84873</v>
      </c>
      <c r="AL101" s="25">
        <v>25960</v>
      </c>
      <c r="AM101" s="25">
        <f>SUM(AM98:AM100)</f>
        <v>81368686</v>
      </c>
      <c r="AN101" s="25"/>
      <c r="AO101" s="25">
        <f>SUM(AO98:AO100)</f>
        <v>3901140</v>
      </c>
      <c r="AP101" s="25">
        <f>SUM(AP98:AP100)</f>
        <v>77467546</v>
      </c>
      <c r="AQ101" s="52"/>
      <c r="AR101" s="12"/>
    </row>
    <row r="102" spans="1:44" ht="11.25" customHeight="1">
      <c r="A102"/>
      <c r="B102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Q102" s="52"/>
      <c r="AR102" s="12"/>
    </row>
    <row r="103" spans="1:44">
      <c r="A103" s="91" t="s">
        <v>505</v>
      </c>
      <c r="B103"/>
      <c r="C103" s="25">
        <v>0</v>
      </c>
      <c r="D103" s="25">
        <v>0</v>
      </c>
      <c r="E103" s="25">
        <v>0</v>
      </c>
      <c r="F103" s="25">
        <v>0</v>
      </c>
      <c r="G103" s="25">
        <v>0</v>
      </c>
      <c r="H103" s="25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0</v>
      </c>
      <c r="AJ103" s="25">
        <v>0</v>
      </c>
      <c r="AK103" s="25">
        <v>0</v>
      </c>
      <c r="AL103" s="25">
        <v>0</v>
      </c>
      <c r="AM103" s="25">
        <f>SUM(B103:AK103)</f>
        <v>0</v>
      </c>
      <c r="AO103" s="25">
        <f>SUMIF($C$165:$AL$165,"já",C103:AL103)</f>
        <v>0</v>
      </c>
      <c r="AP103" s="25">
        <f>SUMIF($C$165:$AL$165,"nei",C103:AL103)</f>
        <v>0</v>
      </c>
      <c r="AQ103" s="52"/>
      <c r="AR103" s="12"/>
    </row>
    <row r="104" spans="1:44" ht="11.25" customHeight="1">
      <c r="A104" s="91"/>
      <c r="B104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Q104" s="52"/>
      <c r="AR104" s="12"/>
    </row>
    <row r="105" spans="1:44">
      <c r="A105" s="209" t="s">
        <v>506</v>
      </c>
      <c r="B105"/>
      <c r="C105" s="25">
        <v>199884162</v>
      </c>
      <c r="D105" s="25">
        <v>160794497</v>
      </c>
      <c r="E105" s="25">
        <v>323005716</v>
      </c>
      <c r="F105" s="25">
        <v>244292253</v>
      </c>
      <c r="G105" s="25">
        <v>111264997</v>
      </c>
      <c r="H105" s="25">
        <v>104023968</v>
      </c>
      <c r="I105" s="25">
        <v>46597920</v>
      </c>
      <c r="J105" s="25">
        <v>19866077</v>
      </c>
      <c r="K105" s="25">
        <v>81970653</v>
      </c>
      <c r="L105" s="25">
        <v>79051184</v>
      </c>
      <c r="M105" s="25">
        <v>66171290</v>
      </c>
      <c r="N105" s="25">
        <v>54413020</v>
      </c>
      <c r="O105" s="25">
        <v>41792764</v>
      </c>
      <c r="P105" s="25">
        <v>5897747</v>
      </c>
      <c r="Q105" s="25">
        <v>32323873</v>
      </c>
      <c r="R105" s="25">
        <v>14503225</v>
      </c>
      <c r="S105" s="25">
        <v>30805708</v>
      </c>
      <c r="T105" s="25">
        <v>4278252</v>
      </c>
      <c r="U105" s="25">
        <v>28820003</v>
      </c>
      <c r="V105" s="25">
        <v>27391200</v>
      </c>
      <c r="W105" s="25">
        <v>22721934</v>
      </c>
      <c r="X105" s="25">
        <v>23330418</v>
      </c>
      <c r="Y105" s="25">
        <v>16601483</v>
      </c>
      <c r="Z105" s="25">
        <v>16108136</v>
      </c>
      <c r="AA105" s="25">
        <v>8089047</v>
      </c>
      <c r="AB105" s="25">
        <v>7866337</v>
      </c>
      <c r="AC105" s="25">
        <v>5619868</v>
      </c>
      <c r="AD105" s="25">
        <v>2978896</v>
      </c>
      <c r="AE105" s="25">
        <v>2910176</v>
      </c>
      <c r="AF105" s="25">
        <v>443571</v>
      </c>
      <c r="AG105" s="25">
        <v>1834264</v>
      </c>
      <c r="AH105" s="25">
        <v>919510</v>
      </c>
      <c r="AI105" s="25">
        <v>589872</v>
      </c>
      <c r="AJ105" s="25">
        <v>507316</v>
      </c>
      <c r="AK105" s="25">
        <v>84873</v>
      </c>
      <c r="AL105" s="25">
        <v>32349</v>
      </c>
      <c r="AM105" s="25">
        <f>AM89+AM95+AM101+AM103</f>
        <v>1787786559</v>
      </c>
      <c r="AN105" s="25"/>
      <c r="AO105" s="25">
        <f>AO89+AO95+AO101+AO103</f>
        <v>295351193</v>
      </c>
      <c r="AP105" s="25">
        <f t="shared" ref="AP105" si="27">AP89+AP95+AP101+AP103</f>
        <v>1492435366</v>
      </c>
      <c r="AQ105" s="52"/>
      <c r="AR105" s="12"/>
    </row>
    <row r="106" spans="1:44" ht="11.25" customHeight="1">
      <c r="A106"/>
      <c r="B106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Q106" s="52"/>
      <c r="AR106" s="12"/>
    </row>
    <row r="107" spans="1:44">
      <c r="A107" s="210" t="s">
        <v>507</v>
      </c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Q107" s="52"/>
      <c r="AR107" s="12"/>
    </row>
    <row r="108" spans="1:44">
      <c r="A108" s="58" t="s">
        <v>266</v>
      </c>
      <c r="B108"/>
      <c r="C108" s="25">
        <v>69941</v>
      </c>
      <c r="D108" s="25">
        <v>23499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351274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8332</v>
      </c>
      <c r="Y108" s="25">
        <v>0</v>
      </c>
      <c r="Z108" s="25">
        <v>0</v>
      </c>
      <c r="AA108" s="25">
        <v>0</v>
      </c>
      <c r="AB108" s="25">
        <v>0</v>
      </c>
      <c r="AC108" s="25">
        <v>0</v>
      </c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5">
        <v>0</v>
      </c>
      <c r="AJ108" s="25">
        <v>0</v>
      </c>
      <c r="AK108" s="25">
        <v>0</v>
      </c>
      <c r="AL108" s="25">
        <v>0</v>
      </c>
      <c r="AM108" s="25">
        <f>SUM(B108:AL108)</f>
        <v>453046</v>
      </c>
      <c r="AO108" s="25">
        <f>SUMIF($C$165:$AL$165,"já",C108:AL108)</f>
        <v>78273</v>
      </c>
      <c r="AP108" s="25">
        <f>SUMIF($C$165:$AL$165,"nei",C108:AL108)</f>
        <v>374773</v>
      </c>
      <c r="AQ108" s="52"/>
      <c r="AR108" s="12"/>
    </row>
    <row r="109" spans="1:44" ht="13.5" customHeight="1">
      <c r="A109"/>
      <c r="B109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Q109" s="52"/>
      <c r="AR109" s="12"/>
    </row>
    <row r="110" spans="1:44" outlineLevel="1">
      <c r="A110" s="211" t="s">
        <v>593</v>
      </c>
      <c r="B110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Q110" s="52"/>
      <c r="AR110" s="12"/>
    </row>
    <row r="111" spans="1:44" ht="15" customHeight="1" outlineLevel="1">
      <c r="A111" s="212" t="s">
        <v>268</v>
      </c>
      <c r="B111"/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>
        <v>10777</v>
      </c>
      <c r="T111" s="25">
        <v>5347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  <c r="AK111" s="25">
        <v>0</v>
      </c>
      <c r="AL111" s="25">
        <v>0</v>
      </c>
      <c r="AM111" s="25">
        <f>SUM(B111:AL111)</f>
        <v>16124</v>
      </c>
      <c r="AO111" s="25">
        <f>SUMIF($C$165:$AL$165,"já",C111:AL111)</f>
        <v>0</v>
      </c>
      <c r="AP111" s="25">
        <f>SUMIF($C$165:$AL$165,"nei",C111:AL111)</f>
        <v>16124</v>
      </c>
      <c r="AQ111" s="52"/>
      <c r="AR111" s="12"/>
    </row>
    <row r="112" spans="1:44" ht="15" customHeight="1" outlineLevel="1">
      <c r="A112" s="212" t="s">
        <v>269</v>
      </c>
      <c r="B112"/>
      <c r="C112" s="25">
        <v>12240758</v>
      </c>
      <c r="D112" s="25">
        <v>6150620</v>
      </c>
      <c r="E112" s="25">
        <v>18895126</v>
      </c>
      <c r="F112" s="25">
        <v>5348870</v>
      </c>
      <c r="G112" s="25">
        <v>5953420</v>
      </c>
      <c r="H112" s="25">
        <v>0</v>
      </c>
      <c r="I112" s="25">
        <v>0</v>
      </c>
      <c r="J112" s="25">
        <v>0</v>
      </c>
      <c r="K112" s="25">
        <v>0</v>
      </c>
      <c r="L112" s="25">
        <v>196279</v>
      </c>
      <c r="M112" s="25">
        <v>2969516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790000</v>
      </c>
      <c r="T112" s="25">
        <v>0</v>
      </c>
      <c r="U112" s="25">
        <v>0</v>
      </c>
      <c r="V112" s="25">
        <v>1044126</v>
      </c>
      <c r="W112" s="25">
        <v>0</v>
      </c>
      <c r="X112" s="25">
        <v>1615749</v>
      </c>
      <c r="Y112" s="25">
        <v>0</v>
      </c>
      <c r="Z112" s="25">
        <v>0</v>
      </c>
      <c r="AA112" s="25">
        <v>0</v>
      </c>
      <c r="AB112" s="25">
        <v>217086</v>
      </c>
      <c r="AC112" s="25">
        <v>0</v>
      </c>
      <c r="AD112" s="25">
        <v>0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  <c r="AJ112" s="25">
        <v>0</v>
      </c>
      <c r="AK112" s="25">
        <v>0</v>
      </c>
      <c r="AL112" s="25">
        <v>0</v>
      </c>
      <c r="AM112" s="25">
        <f t="shared" ref="AM112:AM114" si="28">SUM(B112:AL112)</f>
        <v>55421550</v>
      </c>
      <c r="AO112" s="25">
        <f t="shared" ref="AO112:AO114" si="29">SUMIF($C$165:$AL$165,"já",C112:AL112)</f>
        <v>14073593</v>
      </c>
      <c r="AP112" s="25">
        <f t="shared" ref="AP112:AP114" si="30">SUMIF($C$165:$AL$165,"nei",C112:AL112)</f>
        <v>41347957</v>
      </c>
      <c r="AQ112" s="52"/>
      <c r="AR112" s="12"/>
    </row>
    <row r="113" spans="1:45" ht="15" customHeight="1" outlineLevel="1">
      <c r="A113" s="94" t="s">
        <v>270</v>
      </c>
      <c r="B113"/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25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0</v>
      </c>
      <c r="AK113" s="25">
        <v>0</v>
      </c>
      <c r="AL113" s="25">
        <v>0</v>
      </c>
      <c r="AM113" s="25">
        <f t="shared" si="28"/>
        <v>0</v>
      </c>
      <c r="AO113" s="25">
        <f t="shared" si="29"/>
        <v>0</v>
      </c>
      <c r="AP113" s="25">
        <f t="shared" si="30"/>
        <v>0</v>
      </c>
      <c r="AQ113" s="52"/>
      <c r="AR113" s="12"/>
    </row>
    <row r="114" spans="1:45" ht="15" customHeight="1" outlineLevel="1">
      <c r="A114" s="94" t="s">
        <v>271</v>
      </c>
      <c r="B114"/>
      <c r="C114" s="25">
        <v>594265</v>
      </c>
      <c r="D114" s="25">
        <v>109954</v>
      </c>
      <c r="E114" s="25">
        <v>545623</v>
      </c>
      <c r="F114" s="25">
        <v>458082</v>
      </c>
      <c r="G114" s="25">
        <v>74752</v>
      </c>
      <c r="H114" s="25">
        <v>3415459</v>
      </c>
      <c r="I114" s="25">
        <v>3228815</v>
      </c>
      <c r="J114" s="25">
        <v>194096</v>
      </c>
      <c r="K114" s="25">
        <v>2827051</v>
      </c>
      <c r="L114" s="25">
        <v>328563</v>
      </c>
      <c r="M114" s="25">
        <v>186844</v>
      </c>
      <c r="N114" s="25">
        <v>36980</v>
      </c>
      <c r="O114" s="25">
        <v>55747</v>
      </c>
      <c r="P114" s="25">
        <v>7867</v>
      </c>
      <c r="Q114" s="25">
        <v>0</v>
      </c>
      <c r="R114" s="25">
        <v>272503</v>
      </c>
      <c r="S114" s="25">
        <v>5777</v>
      </c>
      <c r="T114" s="25">
        <v>4464</v>
      </c>
      <c r="U114" s="25">
        <v>257668</v>
      </c>
      <c r="V114" s="25">
        <v>132701</v>
      </c>
      <c r="W114" s="25">
        <v>101876</v>
      </c>
      <c r="X114" s="25">
        <v>51988</v>
      </c>
      <c r="Y114" s="25">
        <v>17883</v>
      </c>
      <c r="Z114" s="25">
        <v>12892</v>
      </c>
      <c r="AA114" s="25">
        <v>15218</v>
      </c>
      <c r="AB114" s="25">
        <v>5986</v>
      </c>
      <c r="AC114" s="25">
        <v>879</v>
      </c>
      <c r="AD114" s="25">
        <v>5268</v>
      </c>
      <c r="AE114" s="25">
        <v>11334</v>
      </c>
      <c r="AF114" s="25">
        <v>4300</v>
      </c>
      <c r="AG114" s="25">
        <v>4729</v>
      </c>
      <c r="AH114" s="25">
        <v>3525</v>
      </c>
      <c r="AI114" s="25">
        <v>6363</v>
      </c>
      <c r="AJ114" s="25">
        <v>4616</v>
      </c>
      <c r="AK114" s="25">
        <v>17</v>
      </c>
      <c r="AL114" s="25">
        <v>4040</v>
      </c>
      <c r="AM114" s="25">
        <f t="shared" si="28"/>
        <v>12988125</v>
      </c>
      <c r="AO114" s="25">
        <f t="shared" si="29"/>
        <v>729111</v>
      </c>
      <c r="AP114" s="25">
        <f t="shared" si="30"/>
        <v>12259014</v>
      </c>
      <c r="AQ114" s="52"/>
      <c r="AR114" s="12"/>
    </row>
    <row r="115" spans="1:45" ht="15" customHeight="1">
      <c r="A115" s="211" t="s">
        <v>272</v>
      </c>
      <c r="B115"/>
      <c r="C115" s="25">
        <v>12835023</v>
      </c>
      <c r="D115" s="25">
        <v>6260574</v>
      </c>
      <c r="E115" s="25">
        <v>19440749</v>
      </c>
      <c r="F115" s="25">
        <v>5806952</v>
      </c>
      <c r="G115" s="25">
        <v>6028172</v>
      </c>
      <c r="H115" s="25">
        <v>3415459</v>
      </c>
      <c r="I115" s="25">
        <v>3228815</v>
      </c>
      <c r="J115" s="25">
        <v>194096</v>
      </c>
      <c r="K115" s="25">
        <v>2827051</v>
      </c>
      <c r="L115" s="25">
        <v>524842</v>
      </c>
      <c r="M115" s="25">
        <v>3156360</v>
      </c>
      <c r="N115" s="25">
        <v>36980</v>
      </c>
      <c r="O115" s="25">
        <v>55747</v>
      </c>
      <c r="P115" s="25">
        <v>7867</v>
      </c>
      <c r="Q115" s="25">
        <v>0</v>
      </c>
      <c r="R115" s="25">
        <v>272503</v>
      </c>
      <c r="S115" s="25">
        <v>806554</v>
      </c>
      <c r="T115" s="25">
        <v>9811</v>
      </c>
      <c r="U115" s="25">
        <v>257668</v>
      </c>
      <c r="V115" s="25">
        <v>1176827</v>
      </c>
      <c r="W115" s="25">
        <v>101876</v>
      </c>
      <c r="X115" s="25">
        <v>1667737</v>
      </c>
      <c r="Y115" s="25">
        <v>17883</v>
      </c>
      <c r="Z115" s="25">
        <v>12892</v>
      </c>
      <c r="AA115" s="25">
        <v>15218</v>
      </c>
      <c r="AB115" s="25">
        <v>223072</v>
      </c>
      <c r="AC115" s="25">
        <v>879</v>
      </c>
      <c r="AD115" s="25">
        <v>5268</v>
      </c>
      <c r="AE115" s="25">
        <v>11334</v>
      </c>
      <c r="AF115" s="25">
        <v>4300</v>
      </c>
      <c r="AG115" s="25">
        <v>4729</v>
      </c>
      <c r="AH115" s="25">
        <v>3525</v>
      </c>
      <c r="AI115" s="25">
        <v>6363</v>
      </c>
      <c r="AJ115" s="25">
        <v>4616</v>
      </c>
      <c r="AK115" s="25">
        <v>17</v>
      </c>
      <c r="AL115" s="25">
        <v>4040</v>
      </c>
      <c r="AM115" s="25">
        <f t="shared" ref="AM115:AP115" si="31">SUM(AM111:AM114)</f>
        <v>68425799</v>
      </c>
      <c r="AN115" s="25"/>
      <c r="AO115" s="25">
        <f>SUM(AO111:AO114)</f>
        <v>14802704</v>
      </c>
      <c r="AP115" s="25">
        <f t="shared" si="31"/>
        <v>53623095</v>
      </c>
      <c r="AQ115" s="52"/>
      <c r="AR115" s="12"/>
    </row>
    <row r="116" spans="1:45" ht="11.25" customHeight="1">
      <c r="A116"/>
      <c r="B116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Q116" s="52"/>
      <c r="AR116" s="12"/>
    </row>
    <row r="117" spans="1:45">
      <c r="A117" s="213" t="s">
        <v>508</v>
      </c>
      <c r="B117"/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19730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4958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  <c r="AK117" s="25">
        <v>0</v>
      </c>
      <c r="AL117" s="25">
        <v>0</v>
      </c>
      <c r="AM117" s="25">
        <f>SUM(B117:AL117)</f>
        <v>24688</v>
      </c>
      <c r="AO117" s="25">
        <f>SUMIF($C$165:$AL$165,"já",C117:AL117)</f>
        <v>0</v>
      </c>
      <c r="AP117" s="25">
        <f>SUMIF($C$165:$AL$165,"nei",C117:AL117)</f>
        <v>24688</v>
      </c>
      <c r="AQ117" s="52"/>
      <c r="AR117" s="12"/>
    </row>
    <row r="118" spans="1:45" ht="11.25" customHeight="1">
      <c r="A118" s="98"/>
      <c r="B11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Q118" s="52"/>
      <c r="AR118" s="12"/>
    </row>
    <row r="119" spans="1:45">
      <c r="A119" s="214" t="s">
        <v>509</v>
      </c>
      <c r="B119"/>
      <c r="C119" s="25">
        <v>12904964</v>
      </c>
      <c r="D119" s="25">
        <v>6284073</v>
      </c>
      <c r="E119" s="25">
        <v>19440749</v>
      </c>
      <c r="F119" s="25">
        <v>5806952</v>
      </c>
      <c r="G119" s="25">
        <v>6028172</v>
      </c>
      <c r="H119" s="25">
        <v>3435189</v>
      </c>
      <c r="I119" s="25">
        <v>3228815</v>
      </c>
      <c r="J119" s="25">
        <v>545370</v>
      </c>
      <c r="K119" s="25">
        <v>2827051</v>
      </c>
      <c r="L119" s="25">
        <v>524842</v>
      </c>
      <c r="M119" s="25">
        <v>3156360</v>
      </c>
      <c r="N119" s="25">
        <v>36980</v>
      </c>
      <c r="O119" s="25">
        <v>55747</v>
      </c>
      <c r="P119" s="25">
        <v>7867</v>
      </c>
      <c r="Q119" s="25">
        <v>0</v>
      </c>
      <c r="R119" s="25">
        <v>272503</v>
      </c>
      <c r="S119" s="25">
        <v>806554</v>
      </c>
      <c r="T119" s="25">
        <v>9811</v>
      </c>
      <c r="U119" s="25">
        <v>257668</v>
      </c>
      <c r="V119" s="25">
        <v>1176827</v>
      </c>
      <c r="W119" s="25">
        <v>101876</v>
      </c>
      <c r="X119" s="25">
        <v>1676069</v>
      </c>
      <c r="Y119" s="25">
        <v>17883</v>
      </c>
      <c r="Z119" s="25">
        <v>12892</v>
      </c>
      <c r="AA119" s="25">
        <v>20176</v>
      </c>
      <c r="AB119" s="25">
        <v>223072</v>
      </c>
      <c r="AC119" s="25">
        <v>879</v>
      </c>
      <c r="AD119" s="25">
        <v>5268</v>
      </c>
      <c r="AE119" s="25">
        <v>11334</v>
      </c>
      <c r="AF119" s="25">
        <v>4300</v>
      </c>
      <c r="AG119" s="25">
        <v>4729</v>
      </c>
      <c r="AH119" s="25">
        <v>3525</v>
      </c>
      <c r="AI119" s="25">
        <v>6363</v>
      </c>
      <c r="AJ119" s="25">
        <v>4616</v>
      </c>
      <c r="AK119" s="25">
        <v>17</v>
      </c>
      <c r="AL119" s="25">
        <v>4040</v>
      </c>
      <c r="AM119" s="25">
        <f>+AM108+AM115+AM117</f>
        <v>68903533</v>
      </c>
      <c r="AO119" s="25">
        <f>SUMIF($C$165:$AL$165,"já",C119:AL119)</f>
        <v>14880977</v>
      </c>
      <c r="AP119" s="25">
        <f>SUMIF($C$165:$AL$165,"nei",C119:AL119)</f>
        <v>54022556</v>
      </c>
      <c r="AQ119" s="52"/>
      <c r="AR119" s="12"/>
    </row>
    <row r="120" spans="1:45" ht="11.25" customHeight="1">
      <c r="A120" s="215"/>
      <c r="B120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Q120" s="52"/>
      <c r="AR120" s="12"/>
    </row>
    <row r="121" spans="1:45" ht="11">
      <c r="A121" s="214" t="s">
        <v>592</v>
      </c>
      <c r="B121" s="37"/>
      <c r="C121" s="32">
        <v>186979198</v>
      </c>
      <c r="D121" s="32">
        <v>154510424</v>
      </c>
      <c r="E121" s="32">
        <v>303564967</v>
      </c>
      <c r="F121" s="32">
        <v>238485301</v>
      </c>
      <c r="G121" s="32">
        <v>105236825</v>
      </c>
      <c r="H121" s="32">
        <v>100588779</v>
      </c>
      <c r="I121" s="32">
        <v>43369105</v>
      </c>
      <c r="J121" s="32">
        <v>19320707</v>
      </c>
      <c r="K121" s="32">
        <v>79143602</v>
      </c>
      <c r="L121" s="32">
        <v>78526342</v>
      </c>
      <c r="M121" s="32">
        <v>63014930</v>
      </c>
      <c r="N121" s="32">
        <v>54376040</v>
      </c>
      <c r="O121" s="32">
        <v>41737017</v>
      </c>
      <c r="P121" s="32">
        <v>5889880</v>
      </c>
      <c r="Q121" s="32">
        <v>32323873</v>
      </c>
      <c r="R121" s="32">
        <v>14230722</v>
      </c>
      <c r="S121" s="32">
        <v>29999154</v>
      </c>
      <c r="T121" s="32">
        <v>4268441</v>
      </c>
      <c r="U121" s="32">
        <v>28562335</v>
      </c>
      <c r="V121" s="32">
        <v>26214373</v>
      </c>
      <c r="W121" s="32">
        <v>22620058</v>
      </c>
      <c r="X121" s="32">
        <v>21654349</v>
      </c>
      <c r="Y121" s="32">
        <v>16583600</v>
      </c>
      <c r="Z121" s="32">
        <v>16095244</v>
      </c>
      <c r="AA121" s="32">
        <v>8068871</v>
      </c>
      <c r="AB121" s="32">
        <v>7643265</v>
      </c>
      <c r="AC121" s="32">
        <v>5618989</v>
      </c>
      <c r="AD121" s="32">
        <v>2973628</v>
      </c>
      <c r="AE121" s="32">
        <v>2898842</v>
      </c>
      <c r="AF121" s="32">
        <v>439271</v>
      </c>
      <c r="AG121" s="32">
        <v>1829535</v>
      </c>
      <c r="AH121" s="32">
        <v>915985</v>
      </c>
      <c r="AI121" s="32">
        <v>583509</v>
      </c>
      <c r="AJ121" s="32">
        <v>502700</v>
      </c>
      <c r="AK121" s="32">
        <v>84856</v>
      </c>
      <c r="AL121" s="32">
        <v>28309</v>
      </c>
      <c r="AM121" s="32">
        <f>+AM105-AM119</f>
        <v>1718883026</v>
      </c>
      <c r="AN121" s="32"/>
      <c r="AO121" s="32">
        <f>+AO105-AO119</f>
        <v>280470216</v>
      </c>
      <c r="AP121" s="32">
        <f>+AP105-AP119</f>
        <v>1438412810</v>
      </c>
      <c r="AQ121" s="52"/>
      <c r="AR121" s="12"/>
    </row>
    <row r="122" spans="1:45" ht="11.25" customHeight="1">
      <c r="A122" s="214"/>
      <c r="B122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Q122" s="52"/>
      <c r="AR122" s="12"/>
      <c r="AS122" s="37"/>
    </row>
    <row r="123" spans="1:45" ht="13.5" customHeight="1">
      <c r="A123" s="216" t="s">
        <v>510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 s="25"/>
      <c r="AO123" s="42"/>
      <c r="AP123" s="42"/>
      <c r="AQ123" s="52"/>
      <c r="AR123" s="12"/>
      <c r="AS123" s="37"/>
    </row>
    <row r="124" spans="1:45" outlineLevel="1">
      <c r="A124" s="217" t="s">
        <v>277</v>
      </c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 s="25"/>
      <c r="AQ124" s="52"/>
      <c r="AR124" s="12"/>
      <c r="AS124" s="37"/>
    </row>
    <row r="125" spans="1:45" outlineLevel="1">
      <c r="A125" s="218" t="s">
        <v>278</v>
      </c>
      <c r="B125"/>
      <c r="C125" s="25">
        <v>13119540</v>
      </c>
      <c r="D125" s="25">
        <v>14666923</v>
      </c>
      <c r="E125" s="25">
        <v>15687749</v>
      </c>
      <c r="F125" s="25">
        <v>11180699</v>
      </c>
      <c r="G125" s="25">
        <v>5080473</v>
      </c>
      <c r="H125" s="25">
        <v>4466478</v>
      </c>
      <c r="I125" s="25">
        <v>2881239</v>
      </c>
      <c r="J125" s="25">
        <v>1991290</v>
      </c>
      <c r="K125" s="25">
        <v>3712741</v>
      </c>
      <c r="L125" s="25">
        <v>2653569</v>
      </c>
      <c r="M125" s="25">
        <v>3584233</v>
      </c>
      <c r="N125" s="25">
        <v>1571855</v>
      </c>
      <c r="O125" s="25">
        <v>4816697</v>
      </c>
      <c r="P125" s="25">
        <v>628827</v>
      </c>
      <c r="Q125" s="25">
        <v>318421</v>
      </c>
      <c r="R125" s="25">
        <v>1104346</v>
      </c>
      <c r="S125" s="25">
        <v>2088608</v>
      </c>
      <c r="T125" s="25">
        <v>565620</v>
      </c>
      <c r="U125" s="25">
        <v>967392</v>
      </c>
      <c r="V125" s="25">
        <v>993141</v>
      </c>
      <c r="W125" s="25">
        <v>472790</v>
      </c>
      <c r="X125" s="25">
        <v>1161477</v>
      </c>
      <c r="Y125" s="25">
        <v>859129</v>
      </c>
      <c r="Z125" s="25">
        <v>77331</v>
      </c>
      <c r="AA125" s="25">
        <v>0</v>
      </c>
      <c r="AB125" s="25">
        <v>198826</v>
      </c>
      <c r="AC125" s="25">
        <v>265039</v>
      </c>
      <c r="AD125" s="25">
        <v>104800</v>
      </c>
      <c r="AE125" s="25">
        <v>15156</v>
      </c>
      <c r="AF125" s="25">
        <v>40734</v>
      </c>
      <c r="AG125" s="25">
        <v>86530</v>
      </c>
      <c r="AH125" s="25">
        <v>101343</v>
      </c>
      <c r="AI125" s="25">
        <v>60161</v>
      </c>
      <c r="AJ125" s="25">
        <v>41146</v>
      </c>
      <c r="AK125" s="25">
        <v>65534</v>
      </c>
      <c r="AL125" s="25">
        <v>0</v>
      </c>
      <c r="AM125" s="25">
        <f>SUM(B125:AL125)</f>
        <v>95629837</v>
      </c>
      <c r="AO125" s="25">
        <f>SUMIF($C$165:$AL$165,"já",C125:AL125)</f>
        <v>16526368</v>
      </c>
      <c r="AP125" s="25">
        <f>SUMIF($C$165:$AL$165,"nei",C125:AL125)</f>
        <v>79103469</v>
      </c>
      <c r="AQ125" s="52"/>
      <c r="AR125" s="12"/>
      <c r="AS125" s="37"/>
    </row>
    <row r="126" spans="1:45" ht="15" customHeight="1" outlineLevel="1">
      <c r="A126" s="218" t="s">
        <v>279</v>
      </c>
      <c r="B126"/>
      <c r="C126" s="25">
        <v>138634</v>
      </c>
      <c r="D126" s="25">
        <v>3668791</v>
      </c>
      <c r="E126" s="25">
        <v>17938375</v>
      </c>
      <c r="F126" s="25">
        <v>4763064</v>
      </c>
      <c r="G126" s="25">
        <v>4514592</v>
      </c>
      <c r="H126" s="25">
        <v>9442381</v>
      </c>
      <c r="I126" s="25">
        <v>1775969</v>
      </c>
      <c r="J126" s="25">
        <v>1496186</v>
      </c>
      <c r="K126" s="25">
        <v>2818295</v>
      </c>
      <c r="L126" s="25">
        <v>2914498</v>
      </c>
      <c r="M126" s="25">
        <v>2411150</v>
      </c>
      <c r="N126" s="25">
        <v>390819</v>
      </c>
      <c r="O126" s="25">
        <v>736638</v>
      </c>
      <c r="P126" s="25">
        <v>96169</v>
      </c>
      <c r="Q126" s="25">
        <v>1054488</v>
      </c>
      <c r="R126" s="25">
        <v>493203</v>
      </c>
      <c r="S126" s="25">
        <v>1046680</v>
      </c>
      <c r="T126" s="25">
        <v>181534</v>
      </c>
      <c r="U126" s="25">
        <v>1083118</v>
      </c>
      <c r="V126" s="25">
        <v>798499</v>
      </c>
      <c r="W126" s="25">
        <v>441762</v>
      </c>
      <c r="X126" s="25">
        <v>135433</v>
      </c>
      <c r="Y126" s="25">
        <v>725243</v>
      </c>
      <c r="Z126" s="25">
        <v>23775</v>
      </c>
      <c r="AA126" s="25">
        <v>267098</v>
      </c>
      <c r="AB126" s="25">
        <v>458904</v>
      </c>
      <c r="AC126" s="25">
        <v>260306</v>
      </c>
      <c r="AD126" s="25">
        <v>102717</v>
      </c>
      <c r="AE126" s="25">
        <v>27509</v>
      </c>
      <c r="AF126" s="25">
        <v>18505</v>
      </c>
      <c r="AG126" s="25">
        <v>52807</v>
      </c>
      <c r="AH126" s="25">
        <v>45284</v>
      </c>
      <c r="AI126" s="25">
        <v>16601</v>
      </c>
      <c r="AJ126" s="25">
        <v>15012</v>
      </c>
      <c r="AK126" s="25">
        <v>6603</v>
      </c>
      <c r="AL126" s="25">
        <v>634</v>
      </c>
      <c r="AM126" s="25">
        <f t="shared" ref="AM126:AM133" si="32">SUM(B126:AL126)</f>
        <v>60361276</v>
      </c>
      <c r="AO126" s="25">
        <f t="shared" ref="AO126:AO133" si="33">SUMIF($C$165:$AL$165,"já",C126:AL126)</f>
        <v>1390957</v>
      </c>
      <c r="AP126" s="25">
        <f t="shared" ref="AP126:AP133" si="34">SUMIF($C$165:$AL$165,"nei",C126:AL126)</f>
        <v>58970319</v>
      </c>
      <c r="AQ126" s="52"/>
      <c r="AR126" s="12"/>
    </row>
    <row r="127" spans="1:45" ht="15" customHeight="1" outlineLevel="1">
      <c r="A127" s="218" t="s">
        <v>280</v>
      </c>
      <c r="B127"/>
      <c r="C127" s="25">
        <v>0</v>
      </c>
      <c r="D127" s="25">
        <v>0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12935</v>
      </c>
      <c r="N127" s="25">
        <v>0</v>
      </c>
      <c r="O127" s="25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  <c r="AC127" s="25">
        <v>234</v>
      </c>
      <c r="AD127" s="25">
        <v>28288</v>
      </c>
      <c r="AE127" s="25">
        <v>70794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247501</v>
      </c>
      <c r="AM127" s="25">
        <f t="shared" si="32"/>
        <v>359752</v>
      </c>
      <c r="AO127" s="25">
        <f t="shared" si="33"/>
        <v>346583</v>
      </c>
      <c r="AP127" s="25">
        <f t="shared" si="34"/>
        <v>13169</v>
      </c>
      <c r="AQ127" s="52"/>
      <c r="AR127" s="12"/>
    </row>
    <row r="128" spans="1:45" ht="15" customHeight="1" outlineLevel="1">
      <c r="A128" s="218" t="s">
        <v>281</v>
      </c>
      <c r="B128"/>
      <c r="C128" s="25">
        <v>9940897</v>
      </c>
      <c r="D128" s="25">
        <v>6351606</v>
      </c>
      <c r="E128" s="25">
        <v>6320934</v>
      </c>
      <c r="F128" s="25">
        <v>11508095</v>
      </c>
      <c r="G128" s="25">
        <v>2223788</v>
      </c>
      <c r="H128" s="25">
        <v>9925351</v>
      </c>
      <c r="I128" s="25">
        <v>148914</v>
      </c>
      <c r="J128" s="25">
        <v>835628</v>
      </c>
      <c r="K128" s="25">
        <v>4688742</v>
      </c>
      <c r="L128" s="25">
        <v>2902199</v>
      </c>
      <c r="M128" s="25">
        <v>1788203</v>
      </c>
      <c r="N128" s="25">
        <v>3205482</v>
      </c>
      <c r="O128" s="25">
        <v>1438535</v>
      </c>
      <c r="P128" s="25">
        <v>187803</v>
      </c>
      <c r="Q128" s="25">
        <v>1132237</v>
      </c>
      <c r="R128" s="25">
        <v>364240</v>
      </c>
      <c r="S128" s="25">
        <v>1386901</v>
      </c>
      <c r="T128" s="25">
        <v>175045</v>
      </c>
      <c r="U128" s="25">
        <v>590315</v>
      </c>
      <c r="V128" s="25">
        <v>1858367</v>
      </c>
      <c r="W128" s="25">
        <v>714310</v>
      </c>
      <c r="X128" s="25">
        <v>1290607</v>
      </c>
      <c r="Y128" s="25">
        <v>648361</v>
      </c>
      <c r="Z128" s="25">
        <v>1337670</v>
      </c>
      <c r="AA128" s="25">
        <v>290589</v>
      </c>
      <c r="AB128" s="25">
        <v>239854</v>
      </c>
      <c r="AC128" s="25">
        <v>0</v>
      </c>
      <c r="AD128" s="25">
        <v>63635</v>
      </c>
      <c r="AE128" s="25">
        <v>10176</v>
      </c>
      <c r="AF128" s="25">
        <v>15764</v>
      </c>
      <c r="AG128" s="25">
        <v>82001</v>
      </c>
      <c r="AH128" s="25">
        <v>46389</v>
      </c>
      <c r="AI128" s="25">
        <v>11486</v>
      </c>
      <c r="AJ128" s="25">
        <v>23723</v>
      </c>
      <c r="AK128" s="25">
        <v>0</v>
      </c>
      <c r="AL128" s="25">
        <v>6536</v>
      </c>
      <c r="AM128" s="25">
        <f t="shared" si="32"/>
        <v>71754383</v>
      </c>
      <c r="AO128" s="25">
        <f t="shared" si="33"/>
        <v>14920786</v>
      </c>
      <c r="AP128" s="25">
        <f t="shared" si="34"/>
        <v>56833597</v>
      </c>
      <c r="AQ128" s="52"/>
      <c r="AR128" s="12"/>
    </row>
    <row r="129" spans="1:44" ht="15" customHeight="1" outlineLevel="1">
      <c r="A129" s="218" t="s">
        <v>282</v>
      </c>
      <c r="B129"/>
      <c r="C129" s="25">
        <v>10514426</v>
      </c>
      <c r="D129" s="25">
        <v>6095971</v>
      </c>
      <c r="E129" s="25">
        <v>21629558</v>
      </c>
      <c r="F129" s="25">
        <v>11196352</v>
      </c>
      <c r="G129" s="25">
        <v>9659806</v>
      </c>
      <c r="H129" s="25">
        <v>3957549</v>
      </c>
      <c r="I129" s="25">
        <v>3799853</v>
      </c>
      <c r="J129" s="25">
        <v>3631419</v>
      </c>
      <c r="K129" s="25">
        <v>2983545</v>
      </c>
      <c r="L129" s="25">
        <v>3733867</v>
      </c>
      <c r="M129" s="25">
        <v>8283665</v>
      </c>
      <c r="N129" s="25">
        <v>2941894</v>
      </c>
      <c r="O129" s="25">
        <v>6943772</v>
      </c>
      <c r="P129" s="25">
        <v>906520</v>
      </c>
      <c r="Q129" s="25">
        <v>34736</v>
      </c>
      <c r="R129" s="25">
        <v>690311</v>
      </c>
      <c r="S129" s="25">
        <v>1935263</v>
      </c>
      <c r="T129" s="25">
        <v>181976</v>
      </c>
      <c r="U129" s="25">
        <v>1967242</v>
      </c>
      <c r="V129" s="25">
        <v>2129376</v>
      </c>
      <c r="W129" s="25">
        <v>4946504</v>
      </c>
      <c r="X129" s="25">
        <v>1308571</v>
      </c>
      <c r="Y129" s="25">
        <v>1646079</v>
      </c>
      <c r="Z129" s="25">
        <v>929721</v>
      </c>
      <c r="AA129" s="25">
        <v>618869</v>
      </c>
      <c r="AB129" s="25">
        <v>78</v>
      </c>
      <c r="AC129" s="25">
        <v>943064</v>
      </c>
      <c r="AD129" s="25">
        <v>360794</v>
      </c>
      <c r="AE129" s="25">
        <v>318709</v>
      </c>
      <c r="AF129" s="25">
        <v>22797</v>
      </c>
      <c r="AG129" s="25">
        <v>0</v>
      </c>
      <c r="AH129" s="25">
        <v>73315</v>
      </c>
      <c r="AI129" s="25">
        <v>64212</v>
      </c>
      <c r="AJ129" s="25">
        <v>31796</v>
      </c>
      <c r="AK129" s="25">
        <v>0</v>
      </c>
      <c r="AL129" s="25">
        <v>0</v>
      </c>
      <c r="AM129" s="25">
        <f t="shared" si="32"/>
        <v>114481610</v>
      </c>
      <c r="AO129" s="25">
        <f t="shared" si="33"/>
        <v>15613795</v>
      </c>
      <c r="AP129" s="25">
        <f t="shared" si="34"/>
        <v>98867815</v>
      </c>
      <c r="AQ129" s="52"/>
      <c r="AR129" s="12"/>
    </row>
    <row r="130" spans="1:44" ht="15" customHeight="1" outlineLevel="1">
      <c r="A130" s="218" t="s">
        <v>283</v>
      </c>
      <c r="B130"/>
      <c r="C130" s="25">
        <v>5707451</v>
      </c>
      <c r="D130" s="25">
        <v>13782922</v>
      </c>
      <c r="E130" s="25">
        <v>9567046</v>
      </c>
      <c r="F130" s="25">
        <v>14082828</v>
      </c>
      <c r="G130" s="25">
        <v>8989457</v>
      </c>
      <c r="H130" s="25">
        <v>17888452</v>
      </c>
      <c r="I130" s="25">
        <v>3860134</v>
      </c>
      <c r="J130" s="25">
        <v>2033006</v>
      </c>
      <c r="K130" s="25">
        <v>6531725</v>
      </c>
      <c r="L130" s="25">
        <v>3495783</v>
      </c>
      <c r="M130" s="25">
        <v>9012018</v>
      </c>
      <c r="N130" s="25">
        <v>650355</v>
      </c>
      <c r="O130" s="25">
        <v>8755588</v>
      </c>
      <c r="P130" s="25">
        <v>1143056</v>
      </c>
      <c r="Q130" s="25">
        <v>218211</v>
      </c>
      <c r="R130" s="25">
        <v>450523</v>
      </c>
      <c r="S130" s="25">
        <v>2024186</v>
      </c>
      <c r="T130" s="25">
        <v>126630</v>
      </c>
      <c r="U130" s="25">
        <v>1059693</v>
      </c>
      <c r="V130" s="25">
        <v>4034249</v>
      </c>
      <c r="W130" s="25">
        <v>1421000</v>
      </c>
      <c r="X130" s="25">
        <v>686025</v>
      </c>
      <c r="Y130" s="25">
        <v>394863</v>
      </c>
      <c r="Z130" s="25">
        <v>869296</v>
      </c>
      <c r="AA130" s="25">
        <v>194444</v>
      </c>
      <c r="AB130" s="25">
        <v>296911</v>
      </c>
      <c r="AC130" s="25">
        <v>378145</v>
      </c>
      <c r="AD130" s="25">
        <v>121200</v>
      </c>
      <c r="AE130" s="25">
        <v>277917</v>
      </c>
      <c r="AF130" s="25">
        <v>0</v>
      </c>
      <c r="AG130" s="25">
        <v>13014</v>
      </c>
      <c r="AH130" s="25">
        <v>68427</v>
      </c>
      <c r="AI130" s="25">
        <v>20826</v>
      </c>
      <c r="AJ130" s="25">
        <v>12277</v>
      </c>
      <c r="AK130" s="25">
        <v>0</v>
      </c>
      <c r="AL130" s="25">
        <v>0</v>
      </c>
      <c r="AM130" s="25">
        <f t="shared" si="32"/>
        <v>118167658</v>
      </c>
      <c r="AO130" s="25">
        <f t="shared" si="33"/>
        <v>7854403</v>
      </c>
      <c r="AP130" s="25">
        <f t="shared" si="34"/>
        <v>110313255</v>
      </c>
      <c r="AQ130" s="52"/>
      <c r="AR130" s="12"/>
    </row>
    <row r="131" spans="1:44" ht="15" customHeight="1" outlineLevel="1">
      <c r="A131" s="218" t="s">
        <v>284</v>
      </c>
      <c r="B131"/>
      <c r="C131" s="25">
        <v>0</v>
      </c>
      <c r="D131" s="25">
        <v>0</v>
      </c>
      <c r="E131" s="25">
        <v>0</v>
      </c>
      <c r="F131" s="25">
        <v>12398391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1182036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114370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5495</v>
      </c>
      <c r="Z131" s="25">
        <v>0</v>
      </c>
      <c r="AA131" s="25">
        <v>250000</v>
      </c>
      <c r="AB131" s="25">
        <v>0</v>
      </c>
      <c r="AC131" s="25">
        <v>0</v>
      </c>
      <c r="AD131" s="25">
        <v>0</v>
      </c>
      <c r="AE131" s="25">
        <v>0</v>
      </c>
      <c r="AF131" s="25">
        <v>0</v>
      </c>
      <c r="AG131" s="25">
        <v>0</v>
      </c>
      <c r="AH131" s="25">
        <v>32937</v>
      </c>
      <c r="AI131" s="25">
        <v>0</v>
      </c>
      <c r="AJ131" s="25">
        <v>0</v>
      </c>
      <c r="AK131" s="25">
        <v>0</v>
      </c>
      <c r="AL131" s="25">
        <v>0</v>
      </c>
      <c r="AM131" s="25">
        <f t="shared" si="32"/>
        <v>13983229</v>
      </c>
      <c r="AO131" s="25">
        <f t="shared" si="33"/>
        <v>32937</v>
      </c>
      <c r="AP131" s="25">
        <f t="shared" si="34"/>
        <v>13950292</v>
      </c>
      <c r="AQ131" s="52"/>
      <c r="AR131" s="12"/>
    </row>
    <row r="132" spans="1:44" ht="15" customHeight="1" outlineLevel="1">
      <c r="A132" s="218" t="s">
        <v>285</v>
      </c>
      <c r="B132"/>
      <c r="C132" s="25">
        <v>0</v>
      </c>
      <c r="D132" s="25">
        <v>0</v>
      </c>
      <c r="E132" s="25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21418</v>
      </c>
      <c r="L132" s="25">
        <v>0</v>
      </c>
      <c r="M132" s="25">
        <v>0</v>
      </c>
      <c r="N132" s="25">
        <v>0</v>
      </c>
      <c r="O132" s="25">
        <v>14270</v>
      </c>
      <c r="P132" s="25">
        <v>1863</v>
      </c>
      <c r="Q132" s="25">
        <v>0</v>
      </c>
      <c r="R132" s="25">
        <v>0</v>
      </c>
      <c r="S132" s="25">
        <v>0</v>
      </c>
      <c r="T132" s="25">
        <v>0</v>
      </c>
      <c r="U132" s="25">
        <v>0</v>
      </c>
      <c r="V132" s="25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5">
        <v>0</v>
      </c>
      <c r="AD132" s="25">
        <v>0</v>
      </c>
      <c r="AE132" s="25">
        <v>0</v>
      </c>
      <c r="AF132" s="25">
        <v>0</v>
      </c>
      <c r="AG132" s="25">
        <v>0</v>
      </c>
      <c r="AH132" s="25">
        <v>0</v>
      </c>
      <c r="AI132" s="25">
        <v>0</v>
      </c>
      <c r="AJ132" s="25">
        <v>0</v>
      </c>
      <c r="AK132" s="25">
        <v>0</v>
      </c>
      <c r="AL132" s="25">
        <v>0</v>
      </c>
      <c r="AM132" s="25">
        <f t="shared" si="32"/>
        <v>37551</v>
      </c>
      <c r="AO132" s="25">
        <f t="shared" si="33"/>
        <v>0</v>
      </c>
      <c r="AP132" s="25">
        <f t="shared" si="34"/>
        <v>37551</v>
      </c>
      <c r="AQ132" s="52"/>
      <c r="AR132" s="12"/>
    </row>
    <row r="133" spans="1:44" ht="15" customHeight="1" outlineLevel="1">
      <c r="A133" s="218" t="s">
        <v>286</v>
      </c>
      <c r="B133"/>
      <c r="C133" s="25">
        <v>0</v>
      </c>
      <c r="D133" s="25">
        <v>0</v>
      </c>
      <c r="E133" s="25">
        <v>244396</v>
      </c>
      <c r="F133" s="25">
        <v>36841</v>
      </c>
      <c r="G133" s="25">
        <v>105055</v>
      </c>
      <c r="H133" s="25">
        <v>309480</v>
      </c>
      <c r="I133" s="25">
        <v>8898</v>
      </c>
      <c r="J133" s="25">
        <v>0</v>
      </c>
      <c r="K133" s="25">
        <v>659869</v>
      </c>
      <c r="L133" s="25">
        <v>210491</v>
      </c>
      <c r="M133" s="25">
        <v>0</v>
      </c>
      <c r="N133" s="25">
        <v>0</v>
      </c>
      <c r="O133" s="25">
        <v>27910</v>
      </c>
      <c r="P133" s="25">
        <v>3644</v>
      </c>
      <c r="Q133" s="25">
        <v>48118</v>
      </c>
      <c r="R133" s="25">
        <v>17233</v>
      </c>
      <c r="S133" s="25">
        <v>7706</v>
      </c>
      <c r="T133" s="25">
        <v>8134</v>
      </c>
      <c r="U133" s="25">
        <v>76176</v>
      </c>
      <c r="V133" s="25">
        <v>0</v>
      </c>
      <c r="W133" s="25">
        <v>0</v>
      </c>
      <c r="X133" s="25">
        <v>0</v>
      </c>
      <c r="Y133" s="25">
        <v>0</v>
      </c>
      <c r="Z133" s="25">
        <v>0</v>
      </c>
      <c r="AA133" s="25">
        <v>0</v>
      </c>
      <c r="AB133" s="25">
        <v>8850</v>
      </c>
      <c r="AC133" s="25">
        <v>0</v>
      </c>
      <c r="AD133" s="25">
        <v>0</v>
      </c>
      <c r="AE133" s="25">
        <v>63560</v>
      </c>
      <c r="AF133" s="25">
        <v>9943</v>
      </c>
      <c r="AG133" s="25">
        <v>0</v>
      </c>
      <c r="AH133" s="25">
        <v>0</v>
      </c>
      <c r="AI133" s="25">
        <v>0</v>
      </c>
      <c r="AJ133" s="25">
        <v>0</v>
      </c>
      <c r="AK133" s="25">
        <v>32324</v>
      </c>
      <c r="AL133" s="25">
        <v>2356</v>
      </c>
      <c r="AM133" s="25">
        <f t="shared" si="32"/>
        <v>1880984</v>
      </c>
      <c r="AN133" s="25"/>
      <c r="AO133" s="25">
        <f t="shared" si="33"/>
        <v>107090</v>
      </c>
      <c r="AP133" s="25">
        <f t="shared" si="34"/>
        <v>1773894</v>
      </c>
      <c r="AQ133" s="52"/>
      <c r="AR133" s="12"/>
    </row>
    <row r="134" spans="1:44" ht="15" customHeight="1">
      <c r="A134" s="217" t="s">
        <v>287</v>
      </c>
      <c r="B134"/>
      <c r="C134" s="25">
        <v>39420948</v>
      </c>
      <c r="D134" s="25">
        <v>44566213</v>
      </c>
      <c r="E134" s="25">
        <v>71388058</v>
      </c>
      <c r="F134" s="25">
        <v>65166270</v>
      </c>
      <c r="G134" s="25">
        <v>30573171</v>
      </c>
      <c r="H134" s="25">
        <v>45989691</v>
      </c>
      <c r="I134" s="25">
        <v>12475007</v>
      </c>
      <c r="J134" s="25">
        <v>9987529</v>
      </c>
      <c r="K134" s="25">
        <v>21416335</v>
      </c>
      <c r="L134" s="25">
        <v>15910407</v>
      </c>
      <c r="M134" s="25">
        <v>26274240</v>
      </c>
      <c r="N134" s="25">
        <v>8760405</v>
      </c>
      <c r="O134" s="25">
        <v>22733410</v>
      </c>
      <c r="P134" s="25">
        <v>2967882</v>
      </c>
      <c r="Q134" s="25">
        <v>2806211</v>
      </c>
      <c r="R134" s="25">
        <v>3119856</v>
      </c>
      <c r="S134" s="25">
        <v>8603714</v>
      </c>
      <c r="T134" s="25">
        <v>1238939</v>
      </c>
      <c r="U134" s="25">
        <v>5743936</v>
      </c>
      <c r="V134" s="25">
        <v>9813632</v>
      </c>
      <c r="W134" s="25">
        <v>7996366</v>
      </c>
      <c r="X134" s="25">
        <v>4582113</v>
      </c>
      <c r="Y134" s="25">
        <v>4279170</v>
      </c>
      <c r="Z134" s="25">
        <v>3237793</v>
      </c>
      <c r="AA134" s="25">
        <v>1621000</v>
      </c>
      <c r="AB134" s="25">
        <v>1203423</v>
      </c>
      <c r="AC134" s="25">
        <v>1846788</v>
      </c>
      <c r="AD134" s="25">
        <v>781434</v>
      </c>
      <c r="AE134" s="25">
        <v>783821</v>
      </c>
      <c r="AF134" s="25">
        <v>107743</v>
      </c>
      <c r="AG134" s="25">
        <v>234352</v>
      </c>
      <c r="AH134" s="25">
        <v>367695</v>
      </c>
      <c r="AI134" s="25">
        <v>173286</v>
      </c>
      <c r="AJ134" s="25">
        <v>123954</v>
      </c>
      <c r="AK134" s="25">
        <v>104461</v>
      </c>
      <c r="AL134" s="25">
        <v>257027</v>
      </c>
      <c r="AM134" s="25">
        <f>SUM(AM125:AM133)</f>
        <v>476656280</v>
      </c>
      <c r="AN134" s="25"/>
      <c r="AO134" s="25">
        <f>SUM(AO125:AO133)</f>
        <v>56792919</v>
      </c>
      <c r="AP134" s="25">
        <f>SUM(AP125:AP133)</f>
        <v>419863361</v>
      </c>
      <c r="AQ134" s="52"/>
      <c r="AR134" s="12"/>
    </row>
    <row r="135" spans="1:44" ht="11.25" customHeight="1">
      <c r="A135"/>
      <c r="B13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Q135" s="52"/>
      <c r="AR135" s="12"/>
    </row>
    <row r="136" spans="1:44" outlineLevel="1">
      <c r="A136" s="219" t="s">
        <v>288</v>
      </c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 s="25"/>
      <c r="AQ136" s="52"/>
      <c r="AR136" s="12"/>
    </row>
    <row r="137" spans="1:44" ht="15" customHeight="1" outlineLevel="1">
      <c r="A137" s="220" t="s">
        <v>200</v>
      </c>
      <c r="B137"/>
      <c r="C137" s="25">
        <v>20183467</v>
      </c>
      <c r="D137" s="25">
        <v>1218384</v>
      </c>
      <c r="E137" s="25">
        <v>6377942</v>
      </c>
      <c r="F137" s="25">
        <v>7496711</v>
      </c>
      <c r="G137" s="25">
        <v>2982886</v>
      </c>
      <c r="H137" s="25">
        <v>3011616</v>
      </c>
      <c r="I137" s="25">
        <v>881972</v>
      </c>
      <c r="J137" s="25">
        <v>235347</v>
      </c>
      <c r="K137" s="25">
        <v>2046279</v>
      </c>
      <c r="L137" s="25">
        <v>1366166</v>
      </c>
      <c r="M137" s="25">
        <v>1690336</v>
      </c>
      <c r="N137" s="25">
        <v>2377162</v>
      </c>
      <c r="O137" s="25">
        <v>555002</v>
      </c>
      <c r="P137" s="25">
        <v>72456</v>
      </c>
      <c r="Q137" s="25">
        <v>1551080</v>
      </c>
      <c r="R137" s="25">
        <v>104446</v>
      </c>
      <c r="S137" s="25">
        <v>433643</v>
      </c>
      <c r="T137" s="25">
        <v>34229</v>
      </c>
      <c r="U137" s="25">
        <v>785897</v>
      </c>
      <c r="V137" s="25">
        <v>690181</v>
      </c>
      <c r="W137" s="25">
        <v>951184</v>
      </c>
      <c r="X137" s="25">
        <v>1737585</v>
      </c>
      <c r="Y137" s="25">
        <v>684753</v>
      </c>
      <c r="Z137" s="25">
        <v>577506</v>
      </c>
      <c r="AA137" s="25">
        <v>495380</v>
      </c>
      <c r="AB137" s="25">
        <v>366971</v>
      </c>
      <c r="AC137" s="25">
        <v>143816</v>
      </c>
      <c r="AD137" s="25">
        <v>223189</v>
      </c>
      <c r="AE137" s="25">
        <v>176010</v>
      </c>
      <c r="AF137" s="25">
        <v>4866</v>
      </c>
      <c r="AG137" s="25">
        <v>151734</v>
      </c>
      <c r="AH137" s="25">
        <v>176871</v>
      </c>
      <c r="AI137" s="25">
        <v>75749</v>
      </c>
      <c r="AJ137" s="25">
        <v>74361</v>
      </c>
      <c r="AK137" s="25">
        <v>106595</v>
      </c>
      <c r="AL137" s="25">
        <v>229106</v>
      </c>
      <c r="AM137" s="25">
        <f>SUM(B137:AL137)</f>
        <v>60270878</v>
      </c>
      <c r="AO137" s="25">
        <f>SUMIF($C$165:$AL$165,"já",C137:AL137)</f>
        <v>25878800</v>
      </c>
      <c r="AP137" s="25">
        <f>SUMIF($C$165:$AL$165,"nei",C137:AL137)</f>
        <v>34392078</v>
      </c>
      <c r="AQ137" s="52"/>
      <c r="AR137" s="12"/>
    </row>
    <row r="138" spans="1:44" ht="15" customHeight="1" outlineLevel="1">
      <c r="A138" s="220" t="s">
        <v>289</v>
      </c>
      <c r="B138"/>
      <c r="C138" s="25">
        <v>159029</v>
      </c>
      <c r="D138" s="25">
        <v>118204</v>
      </c>
      <c r="E138" s="25">
        <v>218074</v>
      </c>
      <c r="F138" s="25">
        <v>158492</v>
      </c>
      <c r="G138" s="25">
        <v>51029</v>
      </c>
      <c r="H138" s="25">
        <v>127498</v>
      </c>
      <c r="I138" s="25">
        <v>47645</v>
      </c>
      <c r="J138" s="25">
        <v>56179</v>
      </c>
      <c r="K138" s="25">
        <v>77189</v>
      </c>
      <c r="L138" s="25">
        <v>88218</v>
      </c>
      <c r="M138" s="25">
        <v>76110</v>
      </c>
      <c r="N138" s="25">
        <v>39630</v>
      </c>
      <c r="O138" s="25">
        <v>59030</v>
      </c>
      <c r="P138" s="25">
        <v>7706</v>
      </c>
      <c r="Q138" s="25">
        <v>11912</v>
      </c>
      <c r="R138" s="25">
        <v>4989</v>
      </c>
      <c r="S138" s="25">
        <v>91133</v>
      </c>
      <c r="T138" s="25">
        <v>8749</v>
      </c>
      <c r="U138" s="25">
        <v>27008</v>
      </c>
      <c r="V138" s="25">
        <v>22072</v>
      </c>
      <c r="W138" s="25">
        <v>43482</v>
      </c>
      <c r="X138" s="25">
        <v>24257</v>
      </c>
      <c r="Y138" s="25">
        <v>762</v>
      </c>
      <c r="Z138" s="25">
        <v>7104</v>
      </c>
      <c r="AA138" s="25">
        <v>199</v>
      </c>
      <c r="AB138" s="25">
        <v>5077</v>
      </c>
      <c r="AC138" s="25">
        <v>13936</v>
      </c>
      <c r="AD138" s="25">
        <v>8486</v>
      </c>
      <c r="AE138" s="25">
        <v>2354</v>
      </c>
      <c r="AF138" s="25">
        <v>36</v>
      </c>
      <c r="AG138" s="25">
        <v>6230</v>
      </c>
      <c r="AH138" s="25">
        <v>4141</v>
      </c>
      <c r="AI138" s="25">
        <v>2091</v>
      </c>
      <c r="AJ138" s="25">
        <v>2891</v>
      </c>
      <c r="AK138" s="25">
        <v>0</v>
      </c>
      <c r="AL138" s="25">
        <v>8</v>
      </c>
      <c r="AM138" s="25">
        <f t="shared" ref="AM138:AM141" si="35">SUM(B138:AL138)</f>
        <v>1570950</v>
      </c>
      <c r="AO138" s="25">
        <f t="shared" ref="AO138:AO141" si="36">SUMIF($C$165:$AL$165,"já",C138:AL138)</f>
        <v>254194</v>
      </c>
      <c r="AP138" s="25">
        <f t="shared" ref="AP138:AP141" si="37">SUMIF($C$165:$AL$165,"nei",C138:AL138)</f>
        <v>1316756</v>
      </c>
      <c r="AQ138" s="52"/>
      <c r="AR138" s="12"/>
    </row>
    <row r="139" spans="1:44" ht="15" customHeight="1" outlineLevel="1">
      <c r="A139" s="220" t="s">
        <v>290</v>
      </c>
      <c r="B139"/>
      <c r="C139" s="25">
        <v>155198</v>
      </c>
      <c r="D139" s="25">
        <v>45596</v>
      </c>
      <c r="E139" s="25">
        <v>244929</v>
      </c>
      <c r="F139" s="25">
        <v>284243</v>
      </c>
      <c r="G139" s="25">
        <v>100191</v>
      </c>
      <c r="H139" s="25">
        <v>122010</v>
      </c>
      <c r="I139" s="25">
        <v>141341</v>
      </c>
      <c r="J139" s="25">
        <v>31738</v>
      </c>
      <c r="K139" s="25">
        <v>94497</v>
      </c>
      <c r="L139" s="25">
        <v>119345</v>
      </c>
      <c r="M139" s="25">
        <v>85178</v>
      </c>
      <c r="N139" s="25">
        <v>51005</v>
      </c>
      <c r="O139" s="25">
        <v>84623</v>
      </c>
      <c r="P139" s="25">
        <v>11048</v>
      </c>
      <c r="Q139" s="25">
        <v>57975</v>
      </c>
      <c r="R139" s="25">
        <v>24153</v>
      </c>
      <c r="S139" s="25">
        <v>69295</v>
      </c>
      <c r="T139" s="25">
        <v>11388</v>
      </c>
      <c r="U139" s="25">
        <v>32338</v>
      </c>
      <c r="V139" s="25">
        <v>68312</v>
      </c>
      <c r="W139" s="25">
        <v>69823</v>
      </c>
      <c r="X139" s="25">
        <v>20049</v>
      </c>
      <c r="Y139" s="25">
        <v>22084</v>
      </c>
      <c r="Z139" s="25">
        <v>3822</v>
      </c>
      <c r="AA139" s="25">
        <v>7860</v>
      </c>
      <c r="AB139" s="25">
        <v>0</v>
      </c>
      <c r="AC139" s="25">
        <v>9025</v>
      </c>
      <c r="AD139" s="25">
        <v>19802</v>
      </c>
      <c r="AE139" s="25">
        <v>7667</v>
      </c>
      <c r="AF139" s="25">
        <v>1887</v>
      </c>
      <c r="AG139" s="25">
        <v>9664</v>
      </c>
      <c r="AH139" s="25">
        <v>6192</v>
      </c>
      <c r="AI139" s="25">
        <v>3137</v>
      </c>
      <c r="AJ139" s="25">
        <v>2891</v>
      </c>
      <c r="AK139" s="25">
        <v>5634</v>
      </c>
      <c r="AL139" s="25">
        <v>9286</v>
      </c>
      <c r="AM139" s="25">
        <f t="shared" si="35"/>
        <v>2033226</v>
      </c>
      <c r="AO139" s="25">
        <f t="shared" si="36"/>
        <v>290525</v>
      </c>
      <c r="AP139" s="25">
        <f t="shared" si="37"/>
        <v>1742701</v>
      </c>
      <c r="AQ139" s="52"/>
      <c r="AR139" s="12"/>
    </row>
    <row r="140" spans="1:44" ht="15" customHeight="1" outlineLevel="1">
      <c r="A140" s="220" t="s">
        <v>291</v>
      </c>
      <c r="B140"/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5">
        <v>0</v>
      </c>
      <c r="AD140" s="25">
        <v>0</v>
      </c>
      <c r="AE140" s="25">
        <v>0</v>
      </c>
      <c r="AF140" s="25">
        <v>0</v>
      </c>
      <c r="AG140" s="25">
        <v>0</v>
      </c>
      <c r="AH140" s="25">
        <v>0</v>
      </c>
      <c r="AI140" s="25">
        <v>0</v>
      </c>
      <c r="AJ140" s="25">
        <v>0</v>
      </c>
      <c r="AK140" s="25">
        <v>-10</v>
      </c>
      <c r="AL140" s="25">
        <v>0</v>
      </c>
      <c r="AM140" s="25">
        <f t="shared" si="35"/>
        <v>-10</v>
      </c>
      <c r="AO140" s="25">
        <f t="shared" si="36"/>
        <v>-10</v>
      </c>
      <c r="AP140" s="25">
        <f t="shared" si="37"/>
        <v>0</v>
      </c>
      <c r="AQ140" s="52"/>
      <c r="AR140" s="12"/>
    </row>
    <row r="141" spans="1:44" ht="15" customHeight="1" outlineLevel="1">
      <c r="A141" s="220" t="s">
        <v>292</v>
      </c>
      <c r="B141"/>
      <c r="C141" s="25">
        <v>0</v>
      </c>
      <c r="D141" s="25">
        <v>0</v>
      </c>
      <c r="E141" s="25">
        <v>270546</v>
      </c>
      <c r="F141" s="25">
        <v>0</v>
      </c>
      <c r="G141" s="25">
        <v>0</v>
      </c>
      <c r="H141" s="25">
        <v>0</v>
      </c>
      <c r="I141" s="25">
        <v>135867</v>
      </c>
      <c r="J141" s="25">
        <v>59416</v>
      </c>
      <c r="K141" s="25">
        <v>0</v>
      </c>
      <c r="L141" s="25">
        <v>13326</v>
      </c>
      <c r="M141" s="25">
        <v>0</v>
      </c>
      <c r="N141" s="25">
        <v>0</v>
      </c>
      <c r="O141" s="25">
        <v>33809</v>
      </c>
      <c r="P141" s="25">
        <v>4414</v>
      </c>
      <c r="Q141" s="25">
        <v>0</v>
      </c>
      <c r="R141" s="25">
        <v>14348</v>
      </c>
      <c r="S141" s="25">
        <v>5721</v>
      </c>
      <c r="T141" s="25">
        <v>487</v>
      </c>
      <c r="U141" s="25">
        <v>10787</v>
      </c>
      <c r="V141" s="25">
        <v>0</v>
      </c>
      <c r="W141" s="25">
        <v>8</v>
      </c>
      <c r="X141" s="25">
        <v>0</v>
      </c>
      <c r="Y141" s="25">
        <v>0</v>
      </c>
      <c r="Z141" s="25">
        <v>0</v>
      </c>
      <c r="AA141" s="25">
        <v>0</v>
      </c>
      <c r="AB141" s="25">
        <v>14252</v>
      </c>
      <c r="AC141" s="25">
        <v>0</v>
      </c>
      <c r="AD141" s="25">
        <v>29707</v>
      </c>
      <c r="AE141" s="25">
        <v>0</v>
      </c>
      <c r="AF141" s="25">
        <v>0</v>
      </c>
      <c r="AG141" s="25">
        <v>17143</v>
      </c>
      <c r="AH141" s="25">
        <v>-7868</v>
      </c>
      <c r="AI141" s="25">
        <v>-137</v>
      </c>
      <c r="AJ141" s="25">
        <v>243</v>
      </c>
      <c r="AK141" s="25">
        <v>0</v>
      </c>
      <c r="AL141" s="25">
        <v>0</v>
      </c>
      <c r="AM141" s="25">
        <f t="shared" si="35"/>
        <v>602069</v>
      </c>
      <c r="AO141" s="25">
        <f t="shared" si="36"/>
        <v>53340</v>
      </c>
      <c r="AP141" s="25">
        <f t="shared" si="37"/>
        <v>548729</v>
      </c>
      <c r="AQ141" s="52"/>
      <c r="AR141" s="12"/>
    </row>
    <row r="142" spans="1:44">
      <c r="A142" s="219" t="s">
        <v>293</v>
      </c>
      <c r="B142"/>
      <c r="C142" s="25">
        <v>20497694</v>
      </c>
      <c r="D142" s="25">
        <v>1382184</v>
      </c>
      <c r="E142" s="25">
        <v>7111491</v>
      </c>
      <c r="F142" s="25">
        <v>7939446</v>
      </c>
      <c r="G142" s="25">
        <v>3134106</v>
      </c>
      <c r="H142" s="25">
        <v>3261124</v>
      </c>
      <c r="I142" s="25">
        <v>1206825</v>
      </c>
      <c r="J142" s="25">
        <v>382680</v>
      </c>
      <c r="K142" s="25">
        <v>2217965</v>
      </c>
      <c r="L142" s="25">
        <v>1587055</v>
      </c>
      <c r="M142" s="25">
        <v>1851624</v>
      </c>
      <c r="N142" s="25">
        <v>2467797</v>
      </c>
      <c r="O142" s="25">
        <v>732464</v>
      </c>
      <c r="P142" s="25">
        <v>95624</v>
      </c>
      <c r="Q142" s="25">
        <v>1620967</v>
      </c>
      <c r="R142" s="25">
        <v>147936</v>
      </c>
      <c r="S142" s="25">
        <v>599792</v>
      </c>
      <c r="T142" s="25">
        <v>54853</v>
      </c>
      <c r="U142" s="25">
        <v>856030</v>
      </c>
      <c r="V142" s="25">
        <v>780565</v>
      </c>
      <c r="W142" s="25">
        <v>1064497</v>
      </c>
      <c r="X142" s="25">
        <v>1781891</v>
      </c>
      <c r="Y142" s="25">
        <v>707599</v>
      </c>
      <c r="Z142" s="25">
        <v>588432</v>
      </c>
      <c r="AA142" s="25">
        <v>503439</v>
      </c>
      <c r="AB142" s="25">
        <v>386300</v>
      </c>
      <c r="AC142" s="25">
        <v>166777</v>
      </c>
      <c r="AD142" s="25">
        <v>281184</v>
      </c>
      <c r="AE142" s="25">
        <v>186031</v>
      </c>
      <c r="AF142" s="25">
        <v>6789</v>
      </c>
      <c r="AG142" s="25">
        <v>184771</v>
      </c>
      <c r="AH142" s="25">
        <v>179336</v>
      </c>
      <c r="AI142" s="25">
        <v>80840</v>
      </c>
      <c r="AJ142" s="25">
        <v>80386</v>
      </c>
      <c r="AK142" s="25">
        <v>112219</v>
      </c>
      <c r="AL142" s="25">
        <v>238400</v>
      </c>
      <c r="AM142" s="25">
        <f>SUM(AM137:AM141)</f>
        <v>64477113</v>
      </c>
      <c r="AN142" s="25"/>
      <c r="AO142" s="25">
        <f>SUM(AO137:AO141)</f>
        <v>26476849</v>
      </c>
      <c r="AP142" s="25">
        <f>SUM(AP137:AP141)</f>
        <v>38000264</v>
      </c>
      <c r="AQ142" s="52"/>
      <c r="AR142" s="12"/>
    </row>
    <row r="143" spans="1:44" ht="11.25" customHeight="1">
      <c r="A143" s="219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 s="25"/>
      <c r="AQ143" s="52"/>
      <c r="AR143" s="12"/>
    </row>
    <row r="144" spans="1:44">
      <c r="A144" s="219" t="s">
        <v>294</v>
      </c>
      <c r="B144"/>
      <c r="C144" s="25"/>
      <c r="D144"/>
      <c r="E144"/>
      <c r="F144" s="25"/>
      <c r="G144"/>
      <c r="H144"/>
      <c r="I144" s="25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 s="25"/>
      <c r="AQ144" s="52"/>
      <c r="AR144" s="12"/>
    </row>
    <row r="145" spans="1:44" ht="11">
      <c r="A145" s="219" t="s">
        <v>295</v>
      </c>
      <c r="C145" s="25">
        <v>18923254</v>
      </c>
      <c r="D145" s="25">
        <v>43184029</v>
      </c>
      <c r="E145" s="25">
        <v>64276567</v>
      </c>
      <c r="F145" s="25">
        <v>57226824</v>
      </c>
      <c r="G145" s="25">
        <v>27439065</v>
      </c>
      <c r="H145" s="25">
        <v>42728567</v>
      </c>
      <c r="I145" s="25">
        <v>11268182</v>
      </c>
      <c r="J145" s="25">
        <v>9604849</v>
      </c>
      <c r="K145" s="25">
        <v>19198370</v>
      </c>
      <c r="L145" s="25">
        <v>14323352</v>
      </c>
      <c r="M145" s="25">
        <v>24422616</v>
      </c>
      <c r="N145" s="25">
        <v>6292608</v>
      </c>
      <c r="O145" s="25">
        <v>22000946</v>
      </c>
      <c r="P145" s="25">
        <v>2872258</v>
      </c>
      <c r="Q145" s="25">
        <v>1185244</v>
      </c>
      <c r="R145" s="25">
        <v>2971920</v>
      </c>
      <c r="S145" s="25">
        <v>8003922</v>
      </c>
      <c r="T145" s="25">
        <v>1184086</v>
      </c>
      <c r="U145" s="25">
        <v>4887906</v>
      </c>
      <c r="V145" s="25">
        <v>9033067</v>
      </c>
      <c r="W145" s="25">
        <v>6931869</v>
      </c>
      <c r="X145" s="25">
        <v>2800222</v>
      </c>
      <c r="Y145" s="25">
        <v>3571571</v>
      </c>
      <c r="Z145" s="25">
        <v>2649361</v>
      </c>
      <c r="AA145" s="25">
        <v>1117561</v>
      </c>
      <c r="AB145" s="25">
        <v>817123</v>
      </c>
      <c r="AC145" s="25">
        <v>1680011</v>
      </c>
      <c r="AD145" s="25">
        <v>500250</v>
      </c>
      <c r="AE145" s="25">
        <v>597790</v>
      </c>
      <c r="AF145" s="25">
        <v>100954</v>
      </c>
      <c r="AG145" s="25">
        <v>49581</v>
      </c>
      <c r="AH145" s="25">
        <v>188359</v>
      </c>
      <c r="AI145" s="25">
        <v>92446</v>
      </c>
      <c r="AJ145" s="25">
        <v>43568</v>
      </c>
      <c r="AK145" s="25">
        <v>-7758</v>
      </c>
      <c r="AL145" s="25">
        <v>18627</v>
      </c>
      <c r="AM145" s="25">
        <f>SUM(B145:AL145)</f>
        <v>412179167</v>
      </c>
      <c r="AN145" s="25"/>
      <c r="AO145" s="25">
        <f>SUMIF($C$165:$AL$165,"já",C145:AL145)</f>
        <v>30316070</v>
      </c>
      <c r="AP145" s="25">
        <f>SUMIF($C$165:$AL$165,"nei",C145:AL145)</f>
        <v>381863097</v>
      </c>
      <c r="AQ145" s="52"/>
      <c r="AR145" s="12"/>
    </row>
    <row r="146" spans="1:44" ht="11.25" customHeight="1">
      <c r="A146" s="24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Q146" s="52"/>
      <c r="AR146" s="12"/>
    </row>
    <row r="147" spans="1:44" outlineLevel="1">
      <c r="A147" s="221" t="s">
        <v>296</v>
      </c>
      <c r="B147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Q147" s="52"/>
      <c r="AR147" s="12"/>
    </row>
    <row r="148" spans="1:44" outlineLevel="1">
      <c r="A148" s="59" t="s">
        <v>297</v>
      </c>
      <c r="B148"/>
      <c r="C148" s="25">
        <v>4037402</v>
      </c>
      <c r="D148" s="25">
        <v>3694400</v>
      </c>
      <c r="E148" s="25">
        <v>17056817</v>
      </c>
      <c r="F148" s="25">
        <v>8561866</v>
      </c>
      <c r="G148" s="25">
        <v>7210855</v>
      </c>
      <c r="H148" s="25">
        <v>7328949</v>
      </c>
      <c r="I148" s="25">
        <v>2936763</v>
      </c>
      <c r="J148" s="25">
        <v>2837369</v>
      </c>
      <c r="K148" s="25">
        <v>4723072</v>
      </c>
      <c r="L148" s="25">
        <v>1325053</v>
      </c>
      <c r="M148" s="25">
        <v>8886562</v>
      </c>
      <c r="N148" s="25">
        <v>2808002</v>
      </c>
      <c r="O148" s="25">
        <v>7072293</v>
      </c>
      <c r="P148" s="25">
        <v>919916</v>
      </c>
      <c r="Q148" s="25">
        <v>47064</v>
      </c>
      <c r="R148" s="25">
        <v>709503</v>
      </c>
      <c r="S148" s="25">
        <v>1982101</v>
      </c>
      <c r="T148" s="25">
        <v>483808</v>
      </c>
      <c r="U148" s="25">
        <v>1333453</v>
      </c>
      <c r="V148" s="25">
        <v>3695958</v>
      </c>
      <c r="W148" s="25">
        <v>2826875</v>
      </c>
      <c r="X148" s="25">
        <v>493557</v>
      </c>
      <c r="Y148" s="25">
        <v>1813443</v>
      </c>
      <c r="Z148" s="25">
        <v>784770</v>
      </c>
      <c r="AA148" s="25">
        <v>440297</v>
      </c>
      <c r="AB148" s="25">
        <v>242716</v>
      </c>
      <c r="AC148" s="25">
        <v>824695</v>
      </c>
      <c r="AD148" s="25">
        <v>206677</v>
      </c>
      <c r="AE148" s="25">
        <v>215769</v>
      </c>
      <c r="AF148" s="25">
        <v>43533</v>
      </c>
      <c r="AG148" s="25">
        <v>33900</v>
      </c>
      <c r="AH148" s="25">
        <v>32924</v>
      </c>
      <c r="AI148" s="25">
        <v>55957</v>
      </c>
      <c r="AJ148" s="25">
        <v>27299</v>
      </c>
      <c r="AK148" s="25">
        <v>0</v>
      </c>
      <c r="AL148" s="25">
        <v>0</v>
      </c>
      <c r="AM148" s="25">
        <f>SUM(B148:AL148)</f>
        <v>95693618</v>
      </c>
      <c r="AO148" s="25">
        <f>SUMIF($C$165:$AL$165,"já",C148:AL148)</f>
        <v>8154203</v>
      </c>
      <c r="AP148" s="25">
        <f>SUMIF($C$165:$AL$165,"nei",C148:AL148)</f>
        <v>87539415</v>
      </c>
      <c r="AQ148" s="52"/>
      <c r="AR148" s="12"/>
    </row>
    <row r="149" spans="1:44" ht="15" customHeight="1" outlineLevel="1">
      <c r="A149" s="59" t="s">
        <v>298</v>
      </c>
      <c r="B149"/>
      <c r="C149" s="25">
        <v>16989818</v>
      </c>
      <c r="D149" s="25">
        <v>38741742</v>
      </c>
      <c r="E149" s="25">
        <v>40776028</v>
      </c>
      <c r="F149" s="25">
        <v>34323896</v>
      </c>
      <c r="G149" s="25">
        <v>25875005</v>
      </c>
      <c r="H149" s="25">
        <v>34301424</v>
      </c>
      <c r="I149" s="25">
        <v>9074419</v>
      </c>
      <c r="J149" s="25">
        <v>6963855</v>
      </c>
      <c r="K149" s="25">
        <v>13065598</v>
      </c>
      <c r="L149" s="25">
        <v>11019293</v>
      </c>
      <c r="M149" s="25">
        <v>14827772</v>
      </c>
      <c r="N149" s="25">
        <v>3564975</v>
      </c>
      <c r="O149" s="25">
        <v>14638338</v>
      </c>
      <c r="P149" s="25">
        <v>1911058</v>
      </c>
      <c r="Q149" s="25">
        <v>757774</v>
      </c>
      <c r="R149" s="25">
        <v>1741725</v>
      </c>
      <c r="S149" s="25">
        <v>5915752</v>
      </c>
      <c r="T149" s="25">
        <v>611490</v>
      </c>
      <c r="U149" s="25">
        <v>3466719</v>
      </c>
      <c r="V149" s="25">
        <v>5090214</v>
      </c>
      <c r="W149" s="25">
        <v>3914318</v>
      </c>
      <c r="X149" s="25">
        <v>2430235</v>
      </c>
      <c r="Y149" s="25">
        <v>1762124</v>
      </c>
      <c r="Z149" s="25">
        <v>1726774</v>
      </c>
      <c r="AA149" s="25">
        <v>740473</v>
      </c>
      <c r="AB149" s="25">
        <v>1177518</v>
      </c>
      <c r="AC149" s="25">
        <v>787888</v>
      </c>
      <c r="AD149" s="25">
        <v>423714</v>
      </c>
      <c r="AE149" s="25">
        <v>415081</v>
      </c>
      <c r="AF149" s="25">
        <v>73977</v>
      </c>
      <c r="AG149" s="25">
        <v>0</v>
      </c>
      <c r="AH149" s="25">
        <v>92449</v>
      </c>
      <c r="AI149" s="25">
        <v>45818</v>
      </c>
      <c r="AJ149" s="25">
        <v>45834</v>
      </c>
      <c r="AK149" s="25">
        <v>0</v>
      </c>
      <c r="AL149" s="25">
        <v>0</v>
      </c>
      <c r="AM149" s="25">
        <f t="shared" ref="AM149:AM154" si="38">SUM(B149:AL149)</f>
        <v>297293098</v>
      </c>
      <c r="AO149" s="25">
        <f t="shared" ref="AO149:AO154" si="39">SUMIF($C$165:$AL$165,"já",C149:AL149)</f>
        <v>25185442</v>
      </c>
      <c r="AP149" s="25">
        <f t="shared" ref="AP149:AP154" si="40">SUMIF($C$165:$AL$165,"nei",C149:AL149)</f>
        <v>272107656</v>
      </c>
      <c r="AQ149" s="52"/>
      <c r="AR149" s="12"/>
    </row>
    <row r="150" spans="1:44" ht="15" customHeight="1" outlineLevel="1">
      <c r="A150" s="59" t="s">
        <v>299</v>
      </c>
      <c r="B150"/>
      <c r="C150" s="25">
        <v>634302</v>
      </c>
      <c r="D150" s="25">
        <v>2015260</v>
      </c>
      <c r="E150" s="25">
        <v>3090733</v>
      </c>
      <c r="F150" s="25">
        <v>1720963</v>
      </c>
      <c r="G150" s="25">
        <v>0</v>
      </c>
      <c r="H150" s="25">
        <v>1940108</v>
      </c>
      <c r="I150" s="25">
        <v>0</v>
      </c>
      <c r="J150" s="25">
        <v>0</v>
      </c>
      <c r="K150" s="25">
        <v>985563</v>
      </c>
      <c r="L150" s="25">
        <v>117995</v>
      </c>
      <c r="M150" s="25">
        <v>125900</v>
      </c>
      <c r="N150" s="25">
        <v>0</v>
      </c>
      <c r="O150" s="25">
        <v>269382</v>
      </c>
      <c r="P150" s="25">
        <v>35168</v>
      </c>
      <c r="Q150" s="25">
        <v>32000</v>
      </c>
      <c r="R150" s="25">
        <v>140327</v>
      </c>
      <c r="S150" s="25">
        <v>210927</v>
      </c>
      <c r="T150" s="25">
        <v>0</v>
      </c>
      <c r="U150" s="25">
        <v>0</v>
      </c>
      <c r="V150" s="25">
        <v>56473</v>
      </c>
      <c r="W150" s="25">
        <v>162227</v>
      </c>
      <c r="X150" s="25">
        <v>42975</v>
      </c>
      <c r="Y150" s="25">
        <v>59100</v>
      </c>
      <c r="Z150" s="25">
        <v>0</v>
      </c>
      <c r="AA150" s="25">
        <v>0</v>
      </c>
      <c r="AB150" s="25">
        <v>0</v>
      </c>
      <c r="AC150" s="25">
        <v>0</v>
      </c>
      <c r="AD150" s="25">
        <v>0</v>
      </c>
      <c r="AE150" s="25">
        <v>0</v>
      </c>
      <c r="AF150" s="25">
        <v>0</v>
      </c>
      <c r="AG150" s="25">
        <v>7000</v>
      </c>
      <c r="AH150" s="25">
        <v>0</v>
      </c>
      <c r="AI150" s="25">
        <v>0</v>
      </c>
      <c r="AJ150" s="25">
        <v>0</v>
      </c>
      <c r="AK150" s="25">
        <v>0</v>
      </c>
      <c r="AL150" s="25">
        <v>0</v>
      </c>
      <c r="AM150" s="25">
        <f t="shared" si="38"/>
        <v>11646403</v>
      </c>
      <c r="AO150" s="25">
        <f t="shared" si="39"/>
        <v>684277</v>
      </c>
      <c r="AP150" s="25">
        <f t="shared" si="40"/>
        <v>10962126</v>
      </c>
      <c r="AQ150" s="52"/>
      <c r="AR150" s="12"/>
    </row>
    <row r="151" spans="1:44" ht="15" customHeight="1" outlineLevel="1">
      <c r="A151" s="59" t="s">
        <v>300</v>
      </c>
      <c r="B151"/>
      <c r="C151" s="25">
        <v>0</v>
      </c>
      <c r="D151" s="25">
        <v>0</v>
      </c>
      <c r="E151" s="25">
        <v>11676740</v>
      </c>
      <c r="F151" s="25">
        <v>0</v>
      </c>
      <c r="G151" s="25">
        <v>909607</v>
      </c>
      <c r="H151" s="25">
        <v>0</v>
      </c>
      <c r="I151" s="25">
        <v>0</v>
      </c>
      <c r="J151" s="25">
        <v>0</v>
      </c>
      <c r="K151" s="25">
        <v>0</v>
      </c>
      <c r="L151" s="25">
        <v>1807114</v>
      </c>
      <c r="M151" s="25">
        <v>0</v>
      </c>
      <c r="N151" s="25">
        <v>0</v>
      </c>
      <c r="O151" s="25">
        <v>-277480</v>
      </c>
      <c r="P151" s="25">
        <v>-36225</v>
      </c>
      <c r="Q151" s="25">
        <v>300000</v>
      </c>
      <c r="R151" s="25">
        <v>300000</v>
      </c>
      <c r="S151" s="25">
        <v>0</v>
      </c>
      <c r="T151" s="25">
        <v>-150000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1000</v>
      </c>
      <c r="AE151" s="25">
        <v>0</v>
      </c>
      <c r="AF151" s="25">
        <v>-24129</v>
      </c>
      <c r="AG151" s="25">
        <v>0</v>
      </c>
      <c r="AH151" s="25">
        <v>0</v>
      </c>
      <c r="AI151" s="25">
        <v>476</v>
      </c>
      <c r="AJ151" s="25">
        <v>-25506</v>
      </c>
      <c r="AK151" s="25">
        <v>0</v>
      </c>
      <c r="AL151" s="25">
        <v>0</v>
      </c>
      <c r="AM151" s="25">
        <f t="shared" si="38"/>
        <v>14481597</v>
      </c>
      <c r="AO151" s="25">
        <f t="shared" si="39"/>
        <v>-24030</v>
      </c>
      <c r="AP151" s="25">
        <f t="shared" si="40"/>
        <v>14505627</v>
      </c>
      <c r="AQ151" s="52"/>
      <c r="AR151" s="12"/>
    </row>
    <row r="152" spans="1:44" ht="15" customHeight="1" outlineLevel="1">
      <c r="A152" s="59" t="s">
        <v>301</v>
      </c>
      <c r="B152"/>
      <c r="C152" s="25">
        <v>14217</v>
      </c>
      <c r="D152" s="25">
        <v>97378</v>
      </c>
      <c r="E152" s="25">
        <v>9519</v>
      </c>
      <c r="F152" s="25">
        <v>0</v>
      </c>
      <c r="G152" s="25">
        <v>958</v>
      </c>
      <c r="H152" s="25">
        <v>0</v>
      </c>
      <c r="I152" s="25">
        <v>0</v>
      </c>
      <c r="J152" s="25">
        <v>0</v>
      </c>
      <c r="K152" s="25">
        <v>35776</v>
      </c>
      <c r="L152" s="25">
        <v>1291</v>
      </c>
      <c r="M152" s="25">
        <v>13130</v>
      </c>
      <c r="N152" s="25">
        <v>0</v>
      </c>
      <c r="O152" s="25">
        <v>377617</v>
      </c>
      <c r="P152" s="25">
        <v>49298</v>
      </c>
      <c r="Q152" s="25">
        <v>143</v>
      </c>
      <c r="R152" s="25">
        <v>13</v>
      </c>
      <c r="S152" s="25">
        <v>704</v>
      </c>
      <c r="T152" s="25">
        <v>0</v>
      </c>
      <c r="U152" s="25">
        <v>410</v>
      </c>
      <c r="V152" s="25">
        <v>0</v>
      </c>
      <c r="W152" s="25">
        <v>975</v>
      </c>
      <c r="X152" s="25">
        <v>337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f t="shared" si="38"/>
        <v>601766</v>
      </c>
      <c r="AO152" s="25">
        <f t="shared" si="39"/>
        <v>14554</v>
      </c>
      <c r="AP152" s="25">
        <f t="shared" si="40"/>
        <v>587212</v>
      </c>
      <c r="AQ152" s="52"/>
      <c r="AR152" s="12"/>
    </row>
    <row r="153" spans="1:44" ht="15" customHeight="1" outlineLevel="1">
      <c r="A153" s="59" t="s">
        <v>302</v>
      </c>
      <c r="B153"/>
      <c r="C153" s="25">
        <v>0</v>
      </c>
      <c r="D153" s="25">
        <v>0</v>
      </c>
      <c r="E153" s="25">
        <v>0</v>
      </c>
      <c r="F153" s="25">
        <v>0</v>
      </c>
      <c r="G153" s="25">
        <v>0</v>
      </c>
      <c r="H153" s="25">
        <v>0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5">
        <v>0</v>
      </c>
      <c r="Q153" s="25">
        <v>0</v>
      </c>
      <c r="R153" s="25">
        <v>0</v>
      </c>
      <c r="S153" s="25">
        <v>0</v>
      </c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0</v>
      </c>
      <c r="AE153" s="25">
        <v>0</v>
      </c>
      <c r="AF153" s="25">
        <v>0</v>
      </c>
      <c r="AG153" s="25">
        <v>14178</v>
      </c>
      <c r="AH153" s="25">
        <v>0</v>
      </c>
      <c r="AI153" s="25">
        <v>0</v>
      </c>
      <c r="AJ153" s="25">
        <v>0</v>
      </c>
      <c r="AK153" s="25">
        <v>0</v>
      </c>
      <c r="AL153" s="25">
        <v>0</v>
      </c>
      <c r="AM153" s="25">
        <f t="shared" si="38"/>
        <v>14178</v>
      </c>
      <c r="AO153" s="25">
        <f t="shared" si="39"/>
        <v>14178</v>
      </c>
      <c r="AP153" s="25">
        <f t="shared" si="40"/>
        <v>0</v>
      </c>
      <c r="AQ153" s="52"/>
      <c r="AR153" s="12"/>
    </row>
    <row r="154" spans="1:44" ht="15" customHeight="1" outlineLevel="1">
      <c r="A154" s="59" t="s">
        <v>303</v>
      </c>
      <c r="B154"/>
      <c r="C154" s="25">
        <v>0</v>
      </c>
      <c r="D154" s="25">
        <v>0</v>
      </c>
      <c r="E154" s="25">
        <v>0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  <c r="AJ154" s="25">
        <v>0</v>
      </c>
      <c r="AK154" s="25">
        <v>0</v>
      </c>
      <c r="AL154" s="25">
        <v>0</v>
      </c>
      <c r="AM154" s="25">
        <f t="shared" si="38"/>
        <v>0</v>
      </c>
      <c r="AO154" s="25">
        <f t="shared" si="39"/>
        <v>0</v>
      </c>
      <c r="AP154" s="25">
        <f t="shared" si="40"/>
        <v>0</v>
      </c>
      <c r="AQ154" s="52"/>
      <c r="AR154" s="12"/>
    </row>
    <row r="155" spans="1:44" ht="15" customHeight="1">
      <c r="A155" s="221" t="s">
        <v>304</v>
      </c>
      <c r="B155"/>
      <c r="C155" s="25">
        <v>21675739</v>
      </c>
      <c r="D155" s="25">
        <v>44548780</v>
      </c>
      <c r="E155" s="25">
        <v>72609837</v>
      </c>
      <c r="F155" s="25">
        <v>44606725</v>
      </c>
      <c r="G155" s="25">
        <v>33996425</v>
      </c>
      <c r="H155" s="25">
        <v>43570481</v>
      </c>
      <c r="I155" s="25">
        <v>12011182</v>
      </c>
      <c r="J155" s="25">
        <v>9801224</v>
      </c>
      <c r="K155" s="25">
        <v>18810009</v>
      </c>
      <c r="L155" s="25">
        <v>14270746</v>
      </c>
      <c r="M155" s="25">
        <v>23853364</v>
      </c>
      <c r="N155" s="25">
        <v>6372977</v>
      </c>
      <c r="O155" s="25">
        <v>22080150</v>
      </c>
      <c r="P155" s="25">
        <v>2879215</v>
      </c>
      <c r="Q155" s="25">
        <v>1136981</v>
      </c>
      <c r="R155" s="25">
        <v>2891568</v>
      </c>
      <c r="S155" s="25">
        <v>8109484</v>
      </c>
      <c r="T155" s="25">
        <v>945298</v>
      </c>
      <c r="U155" s="25">
        <v>4800582</v>
      </c>
      <c r="V155" s="25">
        <v>8842645</v>
      </c>
      <c r="W155" s="25">
        <v>6904395</v>
      </c>
      <c r="X155" s="25">
        <v>2967104</v>
      </c>
      <c r="Y155" s="25">
        <v>3634667</v>
      </c>
      <c r="Z155" s="25">
        <v>2511544</v>
      </c>
      <c r="AA155" s="25">
        <v>1180770</v>
      </c>
      <c r="AB155" s="25">
        <v>1420234</v>
      </c>
      <c r="AC155" s="25">
        <v>1612583</v>
      </c>
      <c r="AD155" s="25">
        <v>631391</v>
      </c>
      <c r="AE155" s="25">
        <v>630850</v>
      </c>
      <c r="AF155" s="25">
        <v>93381</v>
      </c>
      <c r="AG155" s="25">
        <v>55078</v>
      </c>
      <c r="AH155" s="25">
        <v>125373</v>
      </c>
      <c r="AI155" s="25">
        <v>102251</v>
      </c>
      <c r="AJ155" s="25">
        <v>47627</v>
      </c>
      <c r="AK155" s="25">
        <v>0</v>
      </c>
      <c r="AL155" s="25">
        <v>0</v>
      </c>
      <c r="AM155" s="25">
        <f>SUM(AM148:AM154)</f>
        <v>419730660</v>
      </c>
      <c r="AN155" s="25"/>
      <c r="AO155" s="25">
        <f>SUM(AO148:AO154)</f>
        <v>34028624</v>
      </c>
      <c r="AP155" s="25">
        <f>SUM(AP148:AP154)</f>
        <v>385702036</v>
      </c>
      <c r="AQ155" s="52"/>
      <c r="AR155" s="12"/>
    </row>
    <row r="156" spans="1:44" ht="11.25" customHeight="1">
      <c r="A156" s="221"/>
      <c r="B156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Q156" s="52"/>
      <c r="AR156" s="12"/>
    </row>
    <row r="157" spans="1:44">
      <c r="A157" s="60" t="s">
        <v>512</v>
      </c>
      <c r="B157"/>
      <c r="C157" s="25">
        <v>-2752485</v>
      </c>
      <c r="D157" s="25">
        <v>-1364751</v>
      </c>
      <c r="E157" s="25">
        <v>-8333270</v>
      </c>
      <c r="F157" s="25">
        <v>12620099</v>
      </c>
      <c r="G157" s="25">
        <v>-6557360</v>
      </c>
      <c r="H157" s="25">
        <v>-841914</v>
      </c>
      <c r="I157" s="25">
        <v>-743000</v>
      </c>
      <c r="J157" s="25">
        <v>-196375</v>
      </c>
      <c r="K157" s="25">
        <v>388361</v>
      </c>
      <c r="L157" s="25">
        <v>52606</v>
      </c>
      <c r="M157" s="25">
        <v>569252</v>
      </c>
      <c r="N157" s="25">
        <v>-80369</v>
      </c>
      <c r="O157" s="25">
        <v>-79204</v>
      </c>
      <c r="P157" s="25">
        <v>-6957</v>
      </c>
      <c r="Q157" s="25">
        <v>48263</v>
      </c>
      <c r="R157" s="25">
        <v>80352</v>
      </c>
      <c r="S157" s="25">
        <v>-105562</v>
      </c>
      <c r="T157" s="25">
        <v>238788</v>
      </c>
      <c r="U157" s="25">
        <v>87324</v>
      </c>
      <c r="V157" s="25">
        <v>190422</v>
      </c>
      <c r="W157" s="25">
        <v>27474</v>
      </c>
      <c r="X157" s="25">
        <v>-166882</v>
      </c>
      <c r="Y157" s="25">
        <v>-63096</v>
      </c>
      <c r="Z157" s="25">
        <v>137817</v>
      </c>
      <c r="AA157" s="25">
        <v>-63209</v>
      </c>
      <c r="AB157" s="25">
        <v>-603111</v>
      </c>
      <c r="AC157" s="25">
        <v>67428</v>
      </c>
      <c r="AD157" s="25">
        <v>-131141</v>
      </c>
      <c r="AE157" s="25">
        <v>-33060</v>
      </c>
      <c r="AF157" s="25">
        <v>7573</v>
      </c>
      <c r="AG157" s="25">
        <v>-5497</v>
      </c>
      <c r="AH157" s="25">
        <v>62986</v>
      </c>
      <c r="AI157" s="25">
        <v>-9805</v>
      </c>
      <c r="AJ157" s="25">
        <v>-4059</v>
      </c>
      <c r="AK157" s="25">
        <v>-7758</v>
      </c>
      <c r="AL157" s="25">
        <v>18627</v>
      </c>
      <c r="AM157" s="25">
        <f>+AM145-AM155</f>
        <v>-7551493</v>
      </c>
      <c r="AN157" s="25"/>
      <c r="AO157" s="25">
        <f>+AO145-AO155</f>
        <v>-3712554</v>
      </c>
      <c r="AP157" s="25">
        <f>+AP145-AP155</f>
        <v>-3838939</v>
      </c>
      <c r="AQ157" s="52"/>
      <c r="AR157" s="12"/>
    </row>
    <row r="158" spans="1:44" ht="11.25" customHeight="1">
      <c r="A158" s="60"/>
      <c r="B15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Q158" s="52"/>
      <c r="AR158" s="12"/>
    </row>
    <row r="159" spans="1:44">
      <c r="A159" s="60" t="s">
        <v>305</v>
      </c>
      <c r="B159"/>
      <c r="C159" s="25">
        <v>4743042</v>
      </c>
      <c r="D159" s="25">
        <v>12586109</v>
      </c>
      <c r="E159" s="25">
        <v>35780443</v>
      </c>
      <c r="F159" s="25">
        <v>4790371</v>
      </c>
      <c r="G159" s="25">
        <v>9872004</v>
      </c>
      <c r="H159" s="25">
        <v>3502451</v>
      </c>
      <c r="I159" s="25">
        <v>1817942</v>
      </c>
      <c r="J159" s="25">
        <v>962045</v>
      </c>
      <c r="K159" s="25">
        <v>6540445</v>
      </c>
      <c r="L159" s="25">
        <v>982371</v>
      </c>
      <c r="M159" s="25">
        <v>494210</v>
      </c>
      <c r="N159" s="25">
        <v>258460</v>
      </c>
      <c r="O159" s="25">
        <v>399337</v>
      </c>
      <c r="P159" s="25">
        <v>52134</v>
      </c>
      <c r="Q159" s="25">
        <v>393777</v>
      </c>
      <c r="R159" s="25">
        <v>90012</v>
      </c>
      <c r="S159" s="25">
        <v>562086</v>
      </c>
      <c r="T159" s="25">
        <v>521376</v>
      </c>
      <c r="U159" s="25">
        <v>299100</v>
      </c>
      <c r="V159" s="25">
        <v>142920</v>
      </c>
      <c r="W159" s="25">
        <v>199534</v>
      </c>
      <c r="X159" s="25">
        <v>977488</v>
      </c>
      <c r="Y159" s="25">
        <v>172336</v>
      </c>
      <c r="Z159" s="25">
        <v>195280</v>
      </c>
      <c r="AA159" s="25">
        <v>82598</v>
      </c>
      <c r="AB159" s="25">
        <v>948512</v>
      </c>
      <c r="AC159" s="25">
        <v>716260</v>
      </c>
      <c r="AD159" s="25">
        <v>207591</v>
      </c>
      <c r="AE159" s="25">
        <v>223692</v>
      </c>
      <c r="AF159" s="25">
        <v>8151</v>
      </c>
      <c r="AG159" s="25">
        <v>104462</v>
      </c>
      <c r="AH159" s="25">
        <v>9638</v>
      </c>
      <c r="AI159" s="25">
        <v>21806</v>
      </c>
      <c r="AJ159" s="25">
        <v>14702</v>
      </c>
      <c r="AK159" s="25">
        <v>92634</v>
      </c>
      <c r="AL159" s="25">
        <v>7333</v>
      </c>
      <c r="AM159" s="25">
        <f>SUM(B159:AL159)</f>
        <v>88772652</v>
      </c>
      <c r="AO159" s="25">
        <f>SUMIF($C$165:$AL$165,"já",C159:AL159)</f>
        <v>7609360</v>
      </c>
      <c r="AP159" s="25">
        <f>SUMIF($C$165:$AL$165,"nei",C159:AL159)</f>
        <v>81163292</v>
      </c>
      <c r="AQ159" s="52"/>
      <c r="AR159" s="12"/>
    </row>
    <row r="160" spans="1:44" ht="11.25" customHeight="1">
      <c r="A160" s="222"/>
      <c r="B160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Q160" s="52"/>
      <c r="AR160" s="12"/>
    </row>
    <row r="161" spans="1:44" ht="11">
      <c r="A161" s="223" t="s">
        <v>306</v>
      </c>
      <c r="B161" s="37"/>
      <c r="C161" s="32">
        <v>1990557</v>
      </c>
      <c r="D161" s="32">
        <v>11221358</v>
      </c>
      <c r="E161" s="32">
        <v>27447173</v>
      </c>
      <c r="F161" s="32">
        <v>17410470</v>
      </c>
      <c r="G161" s="32">
        <v>3314644</v>
      </c>
      <c r="H161" s="32">
        <v>2660537</v>
      </c>
      <c r="I161" s="32">
        <v>1074942</v>
      </c>
      <c r="J161" s="32">
        <v>765670</v>
      </c>
      <c r="K161" s="32">
        <v>6928806</v>
      </c>
      <c r="L161" s="32">
        <v>1034977</v>
      </c>
      <c r="M161" s="32">
        <v>1063462</v>
      </c>
      <c r="N161" s="32">
        <v>178091</v>
      </c>
      <c r="O161" s="32">
        <v>320133</v>
      </c>
      <c r="P161" s="32">
        <v>45177</v>
      </c>
      <c r="Q161" s="32">
        <v>442040</v>
      </c>
      <c r="R161" s="32">
        <v>170364</v>
      </c>
      <c r="S161" s="32">
        <v>456524</v>
      </c>
      <c r="T161" s="32">
        <v>760164</v>
      </c>
      <c r="U161" s="32">
        <v>386424</v>
      </c>
      <c r="V161" s="32">
        <v>333342</v>
      </c>
      <c r="W161" s="32">
        <v>227008</v>
      </c>
      <c r="X161" s="32">
        <v>810606</v>
      </c>
      <c r="Y161" s="32">
        <v>109240</v>
      </c>
      <c r="Z161" s="32">
        <v>333097</v>
      </c>
      <c r="AA161" s="32">
        <v>19389</v>
      </c>
      <c r="AB161" s="32">
        <v>345401</v>
      </c>
      <c r="AC161" s="32">
        <v>783688</v>
      </c>
      <c r="AD161" s="32">
        <v>76450</v>
      </c>
      <c r="AE161" s="32">
        <v>190632</v>
      </c>
      <c r="AF161" s="32">
        <v>15724</v>
      </c>
      <c r="AG161" s="32">
        <v>98965</v>
      </c>
      <c r="AH161" s="32">
        <v>72624</v>
      </c>
      <c r="AI161" s="32">
        <v>12001</v>
      </c>
      <c r="AJ161" s="32">
        <v>10643</v>
      </c>
      <c r="AK161" s="32">
        <v>84876</v>
      </c>
      <c r="AL161" s="32">
        <v>25960</v>
      </c>
      <c r="AM161" s="32">
        <f>+AM157+AM159</f>
        <v>81221159</v>
      </c>
      <c r="AN161" s="32"/>
      <c r="AO161" s="32">
        <f>+AO157+AO159</f>
        <v>3896806</v>
      </c>
      <c r="AP161" s="32">
        <f>+AP157+AP159</f>
        <v>77324353</v>
      </c>
      <c r="AQ161" s="52"/>
      <c r="AR161" s="12"/>
    </row>
    <row r="162" spans="1:44">
      <c r="A162" s="224" t="s">
        <v>307</v>
      </c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 s="25">
        <f t="shared" ref="AM162" si="41">SUM(B162:AK162)</f>
        <v>0</v>
      </c>
    </row>
    <row r="163" spans="1:44">
      <c r="A163" s="224" t="s">
        <v>594</v>
      </c>
      <c r="B163"/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1</v>
      </c>
      <c r="J163" s="25">
        <v>0</v>
      </c>
      <c r="K163" s="25">
        <v>0</v>
      </c>
      <c r="L163" s="25">
        <v>0</v>
      </c>
      <c r="M163" s="25">
        <v>1</v>
      </c>
      <c r="N163" s="25">
        <v>0</v>
      </c>
      <c r="O163" s="25">
        <v>0</v>
      </c>
      <c r="P163" s="25">
        <v>0</v>
      </c>
      <c r="Q163" s="25">
        <v>0</v>
      </c>
      <c r="R163" s="25">
        <v>-3</v>
      </c>
      <c r="S163" s="25">
        <v>1</v>
      </c>
      <c r="T163" s="25">
        <v>0</v>
      </c>
      <c r="U163" s="25">
        <v>1</v>
      </c>
      <c r="V163" s="25">
        <v>0</v>
      </c>
      <c r="W163" s="25">
        <v>0</v>
      </c>
      <c r="X163" s="25">
        <v>0</v>
      </c>
      <c r="Y163" s="25">
        <v>0</v>
      </c>
      <c r="Z163" s="25">
        <v>1</v>
      </c>
      <c r="AA163" s="25">
        <v>1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f>+AM66-AM121</f>
        <v>-443447</v>
      </c>
      <c r="AN163" s="25"/>
      <c r="AO163" s="25">
        <f ca="1">+AO66-AO121</f>
        <v>-443450</v>
      </c>
      <c r="AP163" s="25">
        <f ca="1">+AP66-AP121</f>
        <v>3</v>
      </c>
    </row>
    <row r="164" spans="1:44">
      <c r="A164" s="224" t="s">
        <v>595</v>
      </c>
      <c r="B164"/>
      <c r="C164" s="25">
        <v>0</v>
      </c>
      <c r="D164" s="25">
        <v>-1</v>
      </c>
      <c r="E164" s="25">
        <v>0</v>
      </c>
      <c r="F164" s="25">
        <v>0</v>
      </c>
      <c r="G164" s="25">
        <v>-2</v>
      </c>
      <c r="H164" s="25">
        <v>0</v>
      </c>
      <c r="I164" s="25">
        <v>1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1</v>
      </c>
      <c r="S164" s="25">
        <v>-1</v>
      </c>
      <c r="T164" s="25">
        <v>0</v>
      </c>
      <c r="U164" s="25">
        <v>1</v>
      </c>
      <c r="V164" s="25">
        <v>0</v>
      </c>
      <c r="W164" s="25">
        <v>0</v>
      </c>
      <c r="X164" s="25">
        <v>1</v>
      </c>
      <c r="Y164" s="25">
        <v>0</v>
      </c>
      <c r="Z164" s="25">
        <v>1</v>
      </c>
      <c r="AA164" s="25">
        <v>1</v>
      </c>
      <c r="AB164" s="25">
        <v>0</v>
      </c>
      <c r="AC164" s="25">
        <v>0</v>
      </c>
      <c r="AD164" s="25">
        <v>0</v>
      </c>
      <c r="AE164" s="25">
        <v>0</v>
      </c>
      <c r="AF164" s="25">
        <v>-1</v>
      </c>
      <c r="AG164" s="25">
        <v>0</v>
      </c>
      <c r="AH164" s="25">
        <v>0</v>
      </c>
      <c r="AI164" s="25">
        <v>0</v>
      </c>
      <c r="AJ164" s="25">
        <v>0</v>
      </c>
      <c r="AK164" s="25">
        <v>3</v>
      </c>
      <c r="AL164" s="25">
        <v>0</v>
      </c>
      <c r="AM164" s="25">
        <f>AM161-AM99</f>
        <v>4</v>
      </c>
      <c r="AN164" s="25"/>
      <c r="AO164" s="25">
        <f>AO161-AO99</f>
        <v>4</v>
      </c>
      <c r="AP164" s="25">
        <f>AP161-AP99</f>
        <v>0</v>
      </c>
    </row>
    <row r="165" spans="1:44">
      <c r="A165" s="245" t="s">
        <v>363</v>
      </c>
      <c r="B165"/>
      <c r="C165" s="24" t="s">
        <v>364</v>
      </c>
      <c r="D165" s="24" t="s">
        <v>365</v>
      </c>
      <c r="E165" s="236" t="s">
        <v>365</v>
      </c>
      <c r="F165" s="236" t="s">
        <v>365</v>
      </c>
      <c r="G165" s="24" t="s">
        <v>365</v>
      </c>
      <c r="H165" s="24" t="s">
        <v>365</v>
      </c>
      <c r="I165" s="24" t="s">
        <v>365</v>
      </c>
      <c r="J165" s="24" t="s">
        <v>365</v>
      </c>
      <c r="K165" s="24" t="s">
        <v>365</v>
      </c>
      <c r="L165" s="24" t="s">
        <v>365</v>
      </c>
      <c r="M165" s="24" t="s">
        <v>365</v>
      </c>
      <c r="N165" s="24" t="s">
        <v>364</v>
      </c>
      <c r="O165" s="24" t="s">
        <v>365</v>
      </c>
      <c r="P165" s="24" t="s">
        <v>365</v>
      </c>
      <c r="Q165" s="24" t="s">
        <v>365</v>
      </c>
      <c r="R165" s="24" t="s">
        <v>365</v>
      </c>
      <c r="S165" s="24" t="s">
        <v>365</v>
      </c>
      <c r="T165" s="24" t="s">
        <v>365</v>
      </c>
      <c r="U165" s="24" t="s">
        <v>365</v>
      </c>
      <c r="V165" s="24" t="s">
        <v>365</v>
      </c>
      <c r="W165" s="24" t="s">
        <v>365</v>
      </c>
      <c r="X165" s="24" t="s">
        <v>364</v>
      </c>
      <c r="Y165" s="24" t="s">
        <v>365</v>
      </c>
      <c r="Z165" s="24" t="s">
        <v>365</v>
      </c>
      <c r="AA165" s="24" t="s">
        <v>365</v>
      </c>
      <c r="AB165" s="24" t="s">
        <v>364</v>
      </c>
      <c r="AC165" s="24" t="s">
        <v>365</v>
      </c>
      <c r="AD165" s="24" t="s">
        <v>364</v>
      </c>
      <c r="AE165" s="24" t="s">
        <v>364</v>
      </c>
      <c r="AF165" s="24" t="s">
        <v>365</v>
      </c>
      <c r="AG165" s="24" t="s">
        <v>364</v>
      </c>
      <c r="AH165" s="24" t="s">
        <v>364</v>
      </c>
      <c r="AI165" s="24" t="s">
        <v>364</v>
      </c>
      <c r="AJ165" s="24" t="s">
        <v>364</v>
      </c>
      <c r="AK165" s="24" t="s">
        <v>364</v>
      </c>
      <c r="AL165" s="24" t="s">
        <v>364</v>
      </c>
      <c r="AM165" s="25">
        <f>AO165+AP165</f>
        <v>35</v>
      </c>
      <c r="AO165" s="25">
        <f>COUNTIF(B165:AK165,"já")</f>
        <v>11</v>
      </c>
      <c r="AP165" s="25">
        <f>COUNTIF(B165:AK165,"nei")</f>
        <v>24</v>
      </c>
    </row>
    <row r="166" spans="1:44">
      <c r="A166" s="224" t="s">
        <v>596</v>
      </c>
      <c r="B166"/>
      <c r="C166" s="24" t="s">
        <v>597</v>
      </c>
      <c r="D166" s="24" t="s">
        <v>598</v>
      </c>
      <c r="E166" s="236" t="s">
        <v>599</v>
      </c>
      <c r="F166" s="236" t="s">
        <v>599</v>
      </c>
      <c r="G166" s="24" t="s">
        <v>599</v>
      </c>
      <c r="H166" s="24" t="s">
        <v>600</v>
      </c>
      <c r="I166" s="24" t="s">
        <v>600</v>
      </c>
      <c r="J166" s="24" t="s">
        <v>600</v>
      </c>
      <c r="K166" s="24" t="s">
        <v>600</v>
      </c>
      <c r="L166" s="24" t="s">
        <v>599</v>
      </c>
      <c r="M166" s="24" t="s">
        <v>599</v>
      </c>
      <c r="N166" s="24" t="s">
        <v>597</v>
      </c>
      <c r="O166" s="24" t="s">
        <v>598</v>
      </c>
      <c r="P166" s="24" t="s">
        <v>600</v>
      </c>
      <c r="Q166" s="24" t="s">
        <v>597</v>
      </c>
      <c r="R166" s="24" t="s">
        <v>600</v>
      </c>
      <c r="S166" s="24" t="s">
        <v>600</v>
      </c>
      <c r="T166" s="24" t="s">
        <v>600</v>
      </c>
      <c r="U166" s="24" t="s">
        <v>599</v>
      </c>
      <c r="V166" s="24" t="s">
        <v>599</v>
      </c>
      <c r="W166" s="24" t="s">
        <v>599</v>
      </c>
      <c r="X166" s="24" t="s">
        <v>597</v>
      </c>
      <c r="Y166" s="61" t="s">
        <v>598</v>
      </c>
      <c r="Z166" s="24" t="s">
        <v>597</v>
      </c>
      <c r="AA166" s="61" t="s">
        <v>598</v>
      </c>
      <c r="AB166" s="24" t="s">
        <v>597</v>
      </c>
      <c r="AC166" s="24" t="s">
        <v>598</v>
      </c>
      <c r="AD166" s="24" t="s">
        <v>597</v>
      </c>
      <c r="AE166" s="24" t="s">
        <v>597</v>
      </c>
      <c r="AF166" s="24" t="s">
        <v>600</v>
      </c>
      <c r="AG166" s="24" t="s">
        <v>597</v>
      </c>
      <c r="AH166" s="24" t="s">
        <v>597</v>
      </c>
      <c r="AI166" s="24" t="s">
        <v>597</v>
      </c>
      <c r="AJ166" s="24" t="s">
        <v>597</v>
      </c>
      <c r="AK166" s="24" t="s">
        <v>597</v>
      </c>
      <c r="AL166" s="24" t="s">
        <v>597</v>
      </c>
    </row>
    <row r="167" spans="1:44">
      <c r="A167" s="224" t="s">
        <v>395</v>
      </c>
      <c r="B167"/>
      <c r="C167" s="239" t="s">
        <v>601</v>
      </c>
      <c r="D167" s="240" t="s">
        <v>602</v>
      </c>
      <c r="E167" s="236" t="s">
        <v>603</v>
      </c>
      <c r="F167" s="236" t="s">
        <v>604</v>
      </c>
      <c r="G167" s="237" t="s">
        <v>605</v>
      </c>
      <c r="H167" s="238" t="s">
        <v>606</v>
      </c>
      <c r="I167" s="225" t="s">
        <v>607</v>
      </c>
      <c r="J167" s="226" t="s">
        <v>609</v>
      </c>
      <c r="K167" s="226" t="s">
        <v>608</v>
      </c>
      <c r="L167" s="62" t="s">
        <v>610</v>
      </c>
      <c r="M167" s="227" t="s">
        <v>611</v>
      </c>
      <c r="N167" s="63" t="s">
        <v>612</v>
      </c>
      <c r="O167" s="64" t="s">
        <v>615</v>
      </c>
      <c r="P167" s="64" t="s">
        <v>616</v>
      </c>
      <c r="Q167" s="63" t="s">
        <v>613</v>
      </c>
      <c r="R167" s="63" t="s">
        <v>614</v>
      </c>
      <c r="S167" s="65" t="s">
        <v>617</v>
      </c>
      <c r="T167" s="66" t="s">
        <v>619</v>
      </c>
      <c r="U167" s="67" t="s">
        <v>618</v>
      </c>
      <c r="V167" s="68" t="s">
        <v>620</v>
      </c>
      <c r="W167" s="69" t="s">
        <v>621</v>
      </c>
      <c r="X167" s="70" t="s">
        <v>622</v>
      </c>
      <c r="Y167" s="61" t="s">
        <v>624</v>
      </c>
      <c r="Z167" s="61" t="s">
        <v>623</v>
      </c>
      <c r="AA167" s="61" t="s">
        <v>625</v>
      </c>
      <c r="AB167" s="71" t="s">
        <v>626</v>
      </c>
      <c r="AC167" s="73" t="s">
        <v>627</v>
      </c>
      <c r="AD167" s="228" t="s">
        <v>629</v>
      </c>
      <c r="AE167" s="229" t="s">
        <v>628</v>
      </c>
      <c r="AF167" s="230" t="s">
        <v>630</v>
      </c>
      <c r="AG167" s="231" t="s">
        <v>631</v>
      </c>
      <c r="AH167" s="232" t="s">
        <v>632</v>
      </c>
      <c r="AI167" s="233" t="s">
        <v>623</v>
      </c>
      <c r="AJ167" s="233" t="s">
        <v>633</v>
      </c>
      <c r="AK167" s="234" t="s">
        <v>634</v>
      </c>
      <c r="AL167" s="234" t="s">
        <v>635</v>
      </c>
      <c r="AM167" s="14"/>
      <c r="AN167" s="14"/>
      <c r="AO167" s="14"/>
      <c r="AP167" s="14"/>
    </row>
    <row r="168" spans="1:4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O168" s="42"/>
    </row>
    <row r="169" spans="1:4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O169" s="42"/>
    </row>
    <row r="170" spans="1:44">
      <c r="A170" s="24"/>
    </row>
    <row r="171" spans="1:4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O171" s="42"/>
    </row>
    <row r="172" spans="1:4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P172" s="42"/>
    </row>
    <row r="174" spans="1:44">
      <c r="A174"/>
      <c r="B174"/>
      <c r="E174"/>
      <c r="F174"/>
      <c r="G174"/>
      <c r="H174"/>
      <c r="I174"/>
      <c r="J174"/>
      <c r="K174"/>
      <c r="L174"/>
      <c r="M174"/>
      <c r="N174"/>
      <c r="O174"/>
      <c r="Q174"/>
      <c r="R174"/>
      <c r="S174"/>
      <c r="T174"/>
      <c r="U174"/>
      <c r="V174"/>
      <c r="W174"/>
      <c r="Y174"/>
      <c r="Z174"/>
      <c r="AA174"/>
      <c r="AC174"/>
      <c r="AF174"/>
    </row>
    <row r="177" spans="3:5">
      <c r="C177" s="37"/>
      <c r="D177" s="37"/>
    </row>
    <row r="179" spans="3:5">
      <c r="E179" s="25"/>
    </row>
    <row r="180" spans="3:5">
      <c r="E180" s="25"/>
    </row>
    <row r="181" spans="3:5">
      <c r="C181"/>
      <c r="D181"/>
      <c r="E181" s="42"/>
    </row>
    <row r="182" spans="3:5">
      <c r="C182"/>
      <c r="D182"/>
      <c r="E182" s="42"/>
    </row>
    <row r="183" spans="3:5">
      <c r="C183"/>
      <c r="D183"/>
      <c r="E183" s="42"/>
    </row>
    <row r="184" spans="3:5">
      <c r="C184"/>
      <c r="D184"/>
      <c r="E184" s="42"/>
    </row>
    <row r="185" spans="3:5">
      <c r="C185"/>
      <c r="D185"/>
      <c r="E185" s="42"/>
    </row>
    <row r="186" spans="3:5">
      <c r="C186"/>
      <c r="D186"/>
      <c r="E186" s="42"/>
    </row>
    <row r="187" spans="3:5">
      <c r="C187"/>
      <c r="D187"/>
      <c r="E187" s="42"/>
    </row>
    <row r="188" spans="3:5">
      <c r="C188"/>
      <c r="D188"/>
      <c r="E188" s="42"/>
    </row>
    <row r="189" spans="3:5">
      <c r="C189"/>
      <c r="D189"/>
      <c r="E189" s="42"/>
    </row>
    <row r="190" spans="3:5">
      <c r="C190"/>
      <c r="D190"/>
      <c r="E190" s="42"/>
    </row>
    <row r="191" spans="3:5">
      <c r="C191"/>
      <c r="D191"/>
      <c r="E191" s="42"/>
    </row>
    <row r="192" spans="3:5">
      <c r="C192"/>
      <c r="D192"/>
      <c r="E192" s="42"/>
    </row>
    <row r="193" spans="4:5">
      <c r="D193"/>
      <c r="E193" s="42"/>
    </row>
    <row r="194" spans="4:5">
      <c r="D194"/>
      <c r="E194" s="42"/>
    </row>
    <row r="195" spans="4:5">
      <c r="D195"/>
      <c r="E195" s="42"/>
    </row>
    <row r="196" spans="4:5">
      <c r="D196"/>
      <c r="E196" s="42"/>
    </row>
  </sheetData>
  <mergeCells count="36">
    <mergeCell ref="AL1:AL3"/>
    <mergeCell ref="C4:D4"/>
    <mergeCell ref="Q4:R4"/>
    <mergeCell ref="O4:P4"/>
    <mergeCell ref="AI1:AI3"/>
    <mergeCell ref="AJ1:AJ3"/>
    <mergeCell ref="AK1:AK3"/>
    <mergeCell ref="AC1:AC3"/>
    <mergeCell ref="AD1:AD3"/>
    <mergeCell ref="AE1:AE3"/>
    <mergeCell ref="AF1:AF3"/>
    <mergeCell ref="AG1:AG3"/>
    <mergeCell ref="AH1:AH3"/>
    <mergeCell ref="X1:X3"/>
    <mergeCell ref="Z1:Z3"/>
    <mergeCell ref="Y1:Y3"/>
    <mergeCell ref="Q1:R1"/>
    <mergeCell ref="C1:D1"/>
    <mergeCell ref="E1:E3"/>
    <mergeCell ref="F1:F3"/>
    <mergeCell ref="G1:G3"/>
    <mergeCell ref="H1:H3"/>
    <mergeCell ref="K1:K3"/>
    <mergeCell ref="J1:J3"/>
    <mergeCell ref="L1:L3"/>
    <mergeCell ref="M1:M3"/>
    <mergeCell ref="N1:N3"/>
    <mergeCell ref="I1:I3"/>
    <mergeCell ref="O1:P1"/>
    <mergeCell ref="AA1:AA3"/>
    <mergeCell ref="AB1:AB3"/>
    <mergeCell ref="S1:S3"/>
    <mergeCell ref="T1:T3"/>
    <mergeCell ref="U1:U3"/>
    <mergeCell ref="V1:V3"/>
    <mergeCell ref="W1:W3"/>
  </mergeCells>
  <pageMargins left="0.94488188976377963" right="0.70866141732283472" top="1.1299999999999999" bottom="0.5" header="0.68" footer="0.31496062992125984"/>
  <pageSetup paperSize="9" scale="78" firstPageNumber="32" orientation="portrait" useFirstPageNumber="1" r:id="rId1"/>
  <headerFooter alignWithMargins="0">
    <oddHeader>&amp;C&amp;"Times New Roman,Bold"&amp;12 4.1. SAMTRYGGINGADEILDIR
YFIRLIT, EFNAHAGSREIKNGAR OG SJÓÐSTREYMI ÁRIÐ 2010</oddHeader>
    <oddFooter>&amp;R&amp;"Times New Roman,Regular"&amp;10&amp;P</oddFooter>
  </headerFooter>
  <colBreaks count="7" manualBreakCount="7">
    <brk id="6" max="160" man="1"/>
    <brk id="11" max="160" man="1"/>
    <brk id="16" max="160" man="1"/>
    <brk id="21" max="160" man="1"/>
    <brk id="26" max="160" man="1"/>
    <brk id="31" max="160" man="1"/>
    <brk id="36" max="16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123"/>
  <sheetViews>
    <sheetView workbookViewId="0">
      <selection activeCell="C6" sqref="C6:AL36"/>
    </sheetView>
  </sheetViews>
  <sheetFormatPr baseColWidth="10" defaultColWidth="9.1640625" defaultRowHeight="11"/>
  <cols>
    <col min="1" max="1" width="29.6640625" style="24" bestFit="1" customWidth="1"/>
    <col min="2" max="2" width="2.83203125" style="24" customWidth="1"/>
    <col min="3" max="3" width="10.5" style="24" customWidth="1"/>
    <col min="4" max="4" width="11" style="324" customWidth="1"/>
    <col min="5" max="5" width="13.33203125" style="24" customWidth="1"/>
    <col min="6" max="6" width="10" style="24" customWidth="1"/>
    <col min="7" max="7" width="11.1640625" style="24" customWidth="1"/>
    <col min="8" max="8" width="11.83203125" style="24" customWidth="1"/>
    <col min="9" max="9" width="13.5" style="24" customWidth="1"/>
    <col min="10" max="10" width="9.83203125" style="24" customWidth="1"/>
    <col min="11" max="11" width="11" style="24" customWidth="1"/>
    <col min="12" max="13" width="9.5" style="24" customWidth="1"/>
    <col min="14" max="14" width="11.1640625" style="24" customWidth="1"/>
    <col min="15" max="16" width="9.1640625" style="24"/>
    <col min="17" max="17" width="9.6640625" style="24" customWidth="1"/>
    <col min="18" max="18" width="9.83203125" style="24" customWidth="1"/>
    <col min="19" max="19" width="9.5" style="24" customWidth="1"/>
    <col min="20" max="20" width="10.33203125" style="24" customWidth="1"/>
    <col min="21" max="21" width="9.1640625" style="24"/>
    <col min="22" max="22" width="10" style="24" customWidth="1"/>
    <col min="23" max="23" width="8.5" style="24" customWidth="1"/>
    <col min="24" max="24" width="9.1640625" style="24"/>
    <col min="25" max="25" width="8.5" style="24" customWidth="1"/>
    <col min="26" max="26" width="11.5" style="24" customWidth="1"/>
    <col min="27" max="27" width="9.1640625" style="24"/>
    <col min="28" max="28" width="10.1640625" style="24" customWidth="1"/>
    <col min="29" max="29" width="9.5" style="24" bestFit="1" customWidth="1"/>
    <col min="30" max="30" width="9.1640625" style="24"/>
    <col min="31" max="31" width="10.33203125" style="24" customWidth="1"/>
    <col min="32" max="32" width="9.5" style="24" customWidth="1"/>
    <col min="33" max="33" width="10.6640625" style="24" customWidth="1"/>
    <col min="34" max="36" width="9.1640625" style="24"/>
    <col min="37" max="37" width="11.1640625" style="24" customWidth="1"/>
    <col min="38" max="38" width="13.5" style="24" customWidth="1"/>
    <col min="39" max="39" width="3.6640625" style="24" customWidth="1"/>
    <col min="40" max="40" width="12.5" style="6" customWidth="1"/>
    <col min="41" max="41" width="2.5" style="6" customWidth="1"/>
    <col min="42" max="42" width="10.6640625" style="6" customWidth="1"/>
    <col min="43" max="43" width="11.1640625" style="6" customWidth="1"/>
    <col min="44" max="45" width="10.83203125" style="24" bestFit="1" customWidth="1"/>
    <col min="46" max="16384" width="9.1640625" style="24"/>
  </cols>
  <sheetData>
    <row r="1" spans="1:47" ht="12.25" customHeight="1">
      <c r="A1" s="45"/>
      <c r="B1" s="45"/>
      <c r="C1" s="581" t="s">
        <v>308</v>
      </c>
      <c r="D1" s="581"/>
      <c r="E1" s="582" t="s">
        <v>31</v>
      </c>
      <c r="F1" s="582" t="s">
        <v>86</v>
      </c>
      <c r="G1" s="582" t="s">
        <v>36</v>
      </c>
      <c r="H1" s="582" t="s">
        <v>88</v>
      </c>
      <c r="I1" s="582" t="s">
        <v>665</v>
      </c>
      <c r="J1" s="536" t="s">
        <v>91</v>
      </c>
      <c r="K1" s="583" t="s">
        <v>35</v>
      </c>
      <c r="L1" s="575" t="s">
        <v>92</v>
      </c>
      <c r="M1" s="575" t="s">
        <v>93</v>
      </c>
      <c r="N1" s="585" t="s">
        <v>276</v>
      </c>
      <c r="O1" s="544" t="s">
        <v>310</v>
      </c>
      <c r="P1" s="544"/>
      <c r="Q1" s="545" t="s">
        <v>16</v>
      </c>
      <c r="R1" s="545"/>
      <c r="S1" s="575" t="s">
        <v>311</v>
      </c>
      <c r="T1" s="576" t="s">
        <v>666</v>
      </c>
      <c r="U1" s="577" t="s">
        <v>97</v>
      </c>
      <c r="V1" s="578" t="s">
        <v>397</v>
      </c>
      <c r="W1" s="579" t="s">
        <v>312</v>
      </c>
      <c r="X1" s="590" t="s">
        <v>100</v>
      </c>
      <c r="Y1" s="574" t="s">
        <v>314</v>
      </c>
      <c r="Z1" s="591" t="s">
        <v>313</v>
      </c>
      <c r="AA1" s="574" t="s">
        <v>678</v>
      </c>
      <c r="AB1" s="574" t="s">
        <v>315</v>
      </c>
      <c r="AC1" s="574" t="s">
        <v>316</v>
      </c>
      <c r="AD1" s="574" t="s">
        <v>317</v>
      </c>
      <c r="AE1" s="574" t="s">
        <v>106</v>
      </c>
      <c r="AF1" s="574" t="s">
        <v>318</v>
      </c>
      <c r="AG1" s="574" t="s">
        <v>667</v>
      </c>
      <c r="AH1" s="574" t="s">
        <v>110</v>
      </c>
      <c r="AI1" s="574" t="s">
        <v>319</v>
      </c>
      <c r="AJ1" s="574" t="s">
        <v>112</v>
      </c>
      <c r="AK1" s="574" t="s">
        <v>113</v>
      </c>
      <c r="AL1" s="574" t="s">
        <v>320</v>
      </c>
      <c r="AM1" s="45"/>
      <c r="AN1" s="242"/>
      <c r="AO1" s="243"/>
      <c r="AP1" s="242"/>
      <c r="AQ1" s="242"/>
      <c r="AR1" s="45"/>
      <c r="AS1" s="45"/>
      <c r="AT1" s="45"/>
      <c r="AU1" s="45"/>
    </row>
    <row r="2" spans="1:47" ht="12.25" customHeight="1">
      <c r="A2" s="45"/>
      <c r="B2" s="45"/>
      <c r="C2" s="325"/>
      <c r="D2" s="325"/>
      <c r="E2" s="582"/>
      <c r="F2" s="582"/>
      <c r="G2" s="582"/>
      <c r="H2" s="582"/>
      <c r="I2" s="582"/>
      <c r="J2" s="536"/>
      <c r="K2" s="583"/>
      <c r="L2" s="575"/>
      <c r="M2" s="575"/>
      <c r="N2" s="585"/>
      <c r="O2" s="544"/>
      <c r="P2" s="544"/>
      <c r="Q2" s="545"/>
      <c r="R2" s="545"/>
      <c r="S2" s="575"/>
      <c r="T2" s="576"/>
      <c r="U2" s="577"/>
      <c r="V2" s="578"/>
      <c r="W2" s="579"/>
      <c r="X2" s="590"/>
      <c r="Y2" s="574"/>
      <c r="Z2" s="591"/>
      <c r="AA2" s="574"/>
      <c r="AB2" s="574"/>
      <c r="AC2" s="574"/>
      <c r="AD2" s="574"/>
      <c r="AE2" s="574"/>
      <c r="AF2" s="574"/>
      <c r="AG2" s="574"/>
      <c r="AH2" s="574"/>
      <c r="AI2" s="574"/>
      <c r="AJ2" s="574"/>
      <c r="AK2" s="574"/>
      <c r="AL2" s="574"/>
      <c r="AM2" s="45"/>
      <c r="AN2" s="243" t="s">
        <v>137</v>
      </c>
      <c r="AO2" s="243"/>
      <c r="AP2" s="243" t="s">
        <v>321</v>
      </c>
      <c r="AQ2" s="243" t="s">
        <v>321</v>
      </c>
      <c r="AR2" s="45"/>
      <c r="AS2" s="45"/>
      <c r="AT2" s="45"/>
      <c r="AU2" s="45"/>
    </row>
    <row r="3" spans="1:47" ht="12.25" customHeight="1">
      <c r="A3" s="45"/>
      <c r="B3" s="45"/>
      <c r="C3" s="247"/>
      <c r="D3" s="247"/>
      <c r="E3" s="582" t="s">
        <v>322</v>
      </c>
      <c r="F3" s="582" t="s">
        <v>322</v>
      </c>
      <c r="G3" s="582"/>
      <c r="H3" s="582"/>
      <c r="I3" s="582"/>
      <c r="J3" s="536"/>
      <c r="K3" s="583"/>
      <c r="L3" s="575" t="s">
        <v>322</v>
      </c>
      <c r="M3" s="575"/>
      <c r="N3" s="585" t="s">
        <v>322</v>
      </c>
      <c r="O3" s="45"/>
      <c r="P3" s="45"/>
      <c r="Q3" s="45"/>
      <c r="R3" s="45"/>
      <c r="S3" s="575" t="s">
        <v>322</v>
      </c>
      <c r="T3" s="576" t="s">
        <v>322</v>
      </c>
      <c r="U3" s="577" t="s">
        <v>322</v>
      </c>
      <c r="V3" s="578" t="s">
        <v>322</v>
      </c>
      <c r="W3" s="579" t="s">
        <v>322</v>
      </c>
      <c r="X3" s="590" t="s">
        <v>322</v>
      </c>
      <c r="Y3" s="574"/>
      <c r="Z3" s="591"/>
      <c r="AA3" s="574"/>
      <c r="AB3" s="574"/>
      <c r="AC3" s="574"/>
      <c r="AD3" s="574"/>
      <c r="AE3" s="574"/>
      <c r="AF3" s="574"/>
      <c r="AG3" s="574"/>
      <c r="AH3" s="574"/>
      <c r="AI3" s="574"/>
      <c r="AJ3" s="574"/>
      <c r="AK3" s="574"/>
      <c r="AL3" s="574"/>
      <c r="AM3" s="45"/>
      <c r="AN3" s="243" t="s">
        <v>158</v>
      </c>
      <c r="AO3" s="243"/>
      <c r="AP3" s="243" t="s">
        <v>323</v>
      </c>
      <c r="AQ3" s="243" t="s">
        <v>324</v>
      </c>
      <c r="AR3" s="45"/>
      <c r="AS3" s="45"/>
      <c r="AT3" s="45"/>
      <c r="AU3" s="45"/>
    </row>
    <row r="4" spans="1:47" ht="12.25" customHeight="1">
      <c r="A4" s="244"/>
      <c r="B4" s="45"/>
      <c r="C4" s="587" t="s">
        <v>159</v>
      </c>
      <c r="D4" s="587"/>
      <c r="E4" s="326" t="s">
        <v>160</v>
      </c>
      <c r="F4" s="326" t="s">
        <v>161</v>
      </c>
      <c r="G4" s="326" t="s">
        <v>162</v>
      </c>
      <c r="H4" s="326" t="s">
        <v>163</v>
      </c>
      <c r="I4" s="266" t="s">
        <v>164</v>
      </c>
      <c r="J4" s="246" t="s">
        <v>165</v>
      </c>
      <c r="K4" s="266" t="s">
        <v>166</v>
      </c>
      <c r="L4" s="246" t="s">
        <v>167</v>
      </c>
      <c r="M4" s="246" t="s">
        <v>168</v>
      </c>
      <c r="N4" s="248" t="s">
        <v>169</v>
      </c>
      <c r="O4" s="589" t="s">
        <v>170</v>
      </c>
      <c r="P4" s="589"/>
      <c r="Q4" s="588" t="s">
        <v>171</v>
      </c>
      <c r="R4" s="588"/>
      <c r="S4" s="327" t="s">
        <v>172</v>
      </c>
      <c r="T4" s="327" t="s">
        <v>173</v>
      </c>
      <c r="U4" s="249" t="s">
        <v>174</v>
      </c>
      <c r="V4" s="249" t="s">
        <v>175</v>
      </c>
      <c r="W4" s="249" t="s">
        <v>176</v>
      </c>
      <c r="X4" s="249" t="s">
        <v>177</v>
      </c>
      <c r="Y4" s="249" t="s">
        <v>178</v>
      </c>
      <c r="Z4" s="249" t="s">
        <v>179</v>
      </c>
      <c r="AA4" s="249" t="s">
        <v>180</v>
      </c>
      <c r="AB4" s="249" t="s">
        <v>181</v>
      </c>
      <c r="AC4" s="249" t="s">
        <v>182</v>
      </c>
      <c r="AD4" s="250" t="s">
        <v>183</v>
      </c>
      <c r="AE4" s="250" t="s">
        <v>184</v>
      </c>
      <c r="AF4" s="250" t="s">
        <v>185</v>
      </c>
      <c r="AG4" s="250" t="s">
        <v>186</v>
      </c>
      <c r="AH4" s="250" t="s">
        <v>187</v>
      </c>
      <c r="AI4" s="250" t="s">
        <v>188</v>
      </c>
      <c r="AJ4" s="250" t="s">
        <v>189</v>
      </c>
      <c r="AK4" s="250" t="s">
        <v>190</v>
      </c>
      <c r="AL4" s="250" t="s">
        <v>191</v>
      </c>
      <c r="AM4" s="45"/>
      <c r="AN4" s="242"/>
      <c r="AO4" s="242"/>
      <c r="AP4" s="242"/>
      <c r="AQ4" s="242"/>
      <c r="AR4" s="45"/>
      <c r="AS4" s="45"/>
      <c r="AT4" s="45"/>
      <c r="AU4" s="45"/>
    </row>
    <row r="5" spans="1:47" s="36" customFormat="1" ht="12.25" customHeight="1">
      <c r="C5" s="36" t="s">
        <v>325</v>
      </c>
      <c r="D5" s="36" t="s">
        <v>326</v>
      </c>
      <c r="O5" s="36" t="s">
        <v>326</v>
      </c>
      <c r="P5" s="36" t="s">
        <v>329</v>
      </c>
      <c r="Q5" s="36" t="s">
        <v>327</v>
      </c>
      <c r="R5" s="36" t="s">
        <v>328</v>
      </c>
      <c r="T5" s="327"/>
      <c r="U5" s="249"/>
      <c r="AD5" s="328"/>
      <c r="AE5" s="328"/>
      <c r="AK5" s="250"/>
      <c r="AN5" s="242" t="s">
        <v>663</v>
      </c>
      <c r="AO5" s="242"/>
      <c r="AP5" s="242" t="s">
        <v>643</v>
      </c>
      <c r="AQ5" s="242" t="s">
        <v>664</v>
      </c>
    </row>
    <row r="6" spans="1:47" ht="12.25" customHeight="1">
      <c r="A6" s="251" t="s">
        <v>330</v>
      </c>
      <c r="B6" s="24">
        <v>1</v>
      </c>
      <c r="C6" s="283">
        <v>1.8834057360828327</v>
      </c>
      <c r="D6" s="283">
        <v>2.2633334658346937</v>
      </c>
      <c r="E6" s="308">
        <v>3.45000161643001</v>
      </c>
      <c r="F6" s="283">
        <v>1.3689412301238768</v>
      </c>
      <c r="G6" s="283">
        <v>3.4710131153693036</v>
      </c>
      <c r="H6" s="283">
        <v>1.9628139285290169</v>
      </c>
      <c r="I6" s="37">
        <v>1.5</v>
      </c>
      <c r="J6" s="283">
        <v>5.0189758018636121</v>
      </c>
      <c r="K6" s="283">
        <v>8.084005295780905E-2</v>
      </c>
      <c r="L6" s="308">
        <v>3.6576214779729721</v>
      </c>
      <c r="M6" s="283">
        <v>2.0983381711526139</v>
      </c>
      <c r="N6" s="283">
        <v>2.3940076613208516</v>
      </c>
      <c r="O6" s="283">
        <v>1.2126645868969055</v>
      </c>
      <c r="P6" s="283">
        <v>1.2126684451734926</v>
      </c>
      <c r="Q6" s="283">
        <v>4.6593609524553381</v>
      </c>
      <c r="R6" s="283">
        <v>3.0616432822565542</v>
      </c>
      <c r="S6" s="283">
        <v>-2.3866097931170893</v>
      </c>
      <c r="T6" s="308">
        <v>4.5999999999999996</v>
      </c>
      <c r="U6" s="283">
        <v>1.2404152402391677</v>
      </c>
      <c r="V6" s="283">
        <v>2.2086184778218776</v>
      </c>
      <c r="W6" s="283">
        <v>4.1153215569154966</v>
      </c>
      <c r="X6" s="283">
        <v>1.827659189521591</v>
      </c>
      <c r="Y6" s="283">
        <v>4.6809503252105422</v>
      </c>
      <c r="Z6" s="283">
        <v>5.0068006021901423</v>
      </c>
      <c r="AA6" s="308">
        <v>4</v>
      </c>
      <c r="AB6" s="283">
        <v>3.2486136634641838</v>
      </c>
      <c r="AC6" s="283">
        <v>9.2595806484873311</v>
      </c>
      <c r="AD6" s="308">
        <v>4.7024104240990683</v>
      </c>
      <c r="AE6" s="283">
        <v>3.3037782425865414</v>
      </c>
      <c r="AF6" s="308">
        <v>3.4428554268877143</v>
      </c>
      <c r="AG6" s="308">
        <v>-1.2616817069894926</v>
      </c>
      <c r="AH6" s="283">
        <v>4.9218882900117888</v>
      </c>
      <c r="AI6" s="283">
        <v>3.242783511964209</v>
      </c>
      <c r="AJ6" s="283">
        <v>2.2979057010408921</v>
      </c>
      <c r="AK6" s="283">
        <v>-1.6140536779518322</v>
      </c>
      <c r="AL6" s="283">
        <v>-35.866389966680643</v>
      </c>
      <c r="AM6" s="283"/>
      <c r="AN6" s="271">
        <f>+AN79</f>
        <v>2.3518302108504141</v>
      </c>
      <c r="AO6" s="271"/>
      <c r="AP6" s="271">
        <f>+AP79</f>
        <v>2.0531749493998941</v>
      </c>
      <c r="AQ6" s="271">
        <f t="shared" ref="AQ6" si="0">+AQ79</f>
        <v>2.4155078030763999</v>
      </c>
    </row>
    <row r="7" spans="1:47" ht="12.25" customHeight="1">
      <c r="A7" s="6" t="s">
        <v>668</v>
      </c>
      <c r="B7" s="24">
        <v>2</v>
      </c>
      <c r="C7" s="24">
        <v>-3.1</v>
      </c>
      <c r="D7" s="24">
        <v>-2.7</v>
      </c>
      <c r="E7" s="24">
        <v>-2</v>
      </c>
      <c r="F7" s="24">
        <v>-3.9</v>
      </c>
      <c r="G7" s="24">
        <v>-2</v>
      </c>
      <c r="H7" s="24">
        <v>-2.7</v>
      </c>
      <c r="I7" s="24">
        <v>-3.7</v>
      </c>
      <c r="J7" s="24">
        <v>-1.8</v>
      </c>
      <c r="K7" s="24">
        <v>-4.2</v>
      </c>
      <c r="L7" s="24">
        <v>0.8</v>
      </c>
      <c r="M7" s="24">
        <v>-2.1</v>
      </c>
      <c r="N7" s="24">
        <v>4.0999999999999996</v>
      </c>
      <c r="O7" s="24">
        <v>-0.2</v>
      </c>
      <c r="P7" s="24">
        <v>0</v>
      </c>
      <c r="Q7" s="24">
        <v>2.8</v>
      </c>
      <c r="R7" s="24">
        <v>1.1000000000000001</v>
      </c>
      <c r="S7" s="24">
        <v>-6.2</v>
      </c>
      <c r="T7" s="24">
        <v>-3.3</v>
      </c>
      <c r="U7" s="24">
        <v>1</v>
      </c>
      <c r="V7" s="24">
        <v>-4.8</v>
      </c>
      <c r="W7" s="24">
        <v>-1.1000000000000001</v>
      </c>
      <c r="X7" s="24">
        <v>-3.5</v>
      </c>
      <c r="Y7" s="24">
        <v>-2.9</v>
      </c>
      <c r="Z7" s="24">
        <v>3.4</v>
      </c>
      <c r="AA7" s="24">
        <v>-3.9</v>
      </c>
      <c r="AB7" s="24">
        <v>3.4</v>
      </c>
      <c r="AC7" s="24">
        <v>0.5</v>
      </c>
      <c r="AD7" s="24">
        <v>-0.4</v>
      </c>
      <c r="AE7" s="24">
        <v>2.9</v>
      </c>
      <c r="AF7" s="24">
        <v>-3.2</v>
      </c>
      <c r="AG7" s="24">
        <v>-4.8</v>
      </c>
      <c r="AH7" s="24">
        <v>-3</v>
      </c>
      <c r="AI7" s="24">
        <v>1</v>
      </c>
      <c r="AJ7" s="24">
        <v>1.2</v>
      </c>
      <c r="AK7" s="24">
        <v>-3</v>
      </c>
      <c r="AL7" s="24">
        <v>-2.2000000000000002</v>
      </c>
      <c r="AN7" s="271"/>
      <c r="AP7" s="271"/>
      <c r="AQ7" s="271"/>
    </row>
    <row r="8" spans="1:47" ht="12.75" customHeight="1">
      <c r="A8" s="6"/>
      <c r="D8" s="24"/>
      <c r="H8" s="48" t="s">
        <v>561</v>
      </c>
    </row>
    <row r="9" spans="1:47" s="306" customFormat="1" ht="12.25" customHeight="1">
      <c r="A9" s="278" t="s">
        <v>331</v>
      </c>
      <c r="C9" s="306">
        <v>36.4</v>
      </c>
      <c r="D9" s="306">
        <v>26.7</v>
      </c>
      <c r="E9" s="306">
        <v>30.7</v>
      </c>
      <c r="F9" s="306">
        <v>20.6</v>
      </c>
      <c r="G9" s="306">
        <v>24</v>
      </c>
      <c r="H9" s="306">
        <v>22.8</v>
      </c>
      <c r="I9" s="313">
        <v>35.5</v>
      </c>
      <c r="J9" s="306">
        <v>20.7</v>
      </c>
      <c r="K9" s="306">
        <v>14.2</v>
      </c>
      <c r="L9" s="306">
        <v>27.4</v>
      </c>
      <c r="M9" s="306">
        <v>26.2</v>
      </c>
      <c r="N9" s="306">
        <v>1.1000000000000001</v>
      </c>
      <c r="O9" s="306">
        <v>12.7</v>
      </c>
      <c r="P9" s="306">
        <v>12.7</v>
      </c>
      <c r="Q9" s="306">
        <v>0</v>
      </c>
      <c r="R9" s="314">
        <v>5</v>
      </c>
      <c r="S9" s="306">
        <v>17.2</v>
      </c>
      <c r="T9" s="313">
        <v>24.4</v>
      </c>
      <c r="U9" s="306">
        <v>26.7</v>
      </c>
      <c r="V9" s="306">
        <v>32.1</v>
      </c>
      <c r="W9" s="314">
        <v>45.3</v>
      </c>
      <c r="X9" s="306">
        <v>39.200000000000003</v>
      </c>
      <c r="Y9" s="313">
        <v>13.6</v>
      </c>
      <c r="Z9" s="306">
        <v>2.7</v>
      </c>
      <c r="AA9" s="306">
        <v>12.3</v>
      </c>
      <c r="AB9" s="306">
        <v>5</v>
      </c>
      <c r="AC9" s="306">
        <v>39.4</v>
      </c>
      <c r="AD9" s="306">
        <v>42.7</v>
      </c>
      <c r="AE9" s="306">
        <v>12</v>
      </c>
      <c r="AF9" s="313">
        <v>19.8</v>
      </c>
      <c r="AG9" s="306">
        <v>42.5</v>
      </c>
      <c r="AH9" s="306">
        <v>22.9</v>
      </c>
      <c r="AI9" s="306">
        <v>20.399999999999999</v>
      </c>
      <c r="AJ9" s="306">
        <v>16.5</v>
      </c>
      <c r="AK9" s="306">
        <v>0</v>
      </c>
      <c r="AL9" s="306">
        <v>0</v>
      </c>
      <c r="AN9" s="315">
        <f>+AN94/$AN$100*100</f>
        <v>24.903579355423851</v>
      </c>
      <c r="AO9" s="315"/>
      <c r="AP9" s="315">
        <f>+AP94/$AP$100*100</f>
        <v>28.979130302475685</v>
      </c>
      <c r="AQ9" s="315">
        <f t="shared" ref="AQ9:AQ14" si="1">+AQ94/$AQ$100*100</f>
        <v>24.058913122952244</v>
      </c>
      <c r="AU9" s="348"/>
    </row>
    <row r="10" spans="1:47" s="306" customFormat="1" ht="12.25" customHeight="1">
      <c r="A10" s="278" t="s">
        <v>332</v>
      </c>
      <c r="C10" s="306">
        <v>36.6</v>
      </c>
      <c r="D10" s="306">
        <v>51.1</v>
      </c>
      <c r="E10" s="306">
        <v>42.7</v>
      </c>
      <c r="F10" s="306">
        <v>56.4</v>
      </c>
      <c r="G10" s="306">
        <v>65</v>
      </c>
      <c r="H10" s="306">
        <v>46.3</v>
      </c>
      <c r="I10" s="313">
        <v>38.799999999999997</v>
      </c>
      <c r="J10" s="306">
        <v>73.900000000000006</v>
      </c>
      <c r="K10" s="306">
        <v>45.7</v>
      </c>
      <c r="L10" s="306">
        <v>67.599999999999994</v>
      </c>
      <c r="M10" s="306">
        <v>58.8</v>
      </c>
      <c r="N10" s="306">
        <v>32.4</v>
      </c>
      <c r="O10" s="306">
        <v>56.6</v>
      </c>
      <c r="P10" s="306">
        <v>56.6</v>
      </c>
      <c r="Q10" s="306">
        <v>64.2</v>
      </c>
      <c r="R10" s="314">
        <v>53</v>
      </c>
      <c r="S10" s="306">
        <v>38.4</v>
      </c>
      <c r="T10" s="313">
        <v>56</v>
      </c>
      <c r="U10" s="306">
        <v>59.1</v>
      </c>
      <c r="V10" s="306">
        <v>53.5</v>
      </c>
      <c r="W10" s="314">
        <v>43.4</v>
      </c>
      <c r="X10" s="306">
        <v>41.4</v>
      </c>
      <c r="Y10" s="313">
        <v>39.1</v>
      </c>
      <c r="Z10" s="306">
        <v>88.8</v>
      </c>
      <c r="AA10" s="306">
        <v>61.1</v>
      </c>
      <c r="AB10" s="306">
        <v>83</v>
      </c>
      <c r="AC10" s="306">
        <v>40.5</v>
      </c>
      <c r="AD10" s="306">
        <v>45.6</v>
      </c>
      <c r="AE10" s="306">
        <v>80.599999999999994</v>
      </c>
      <c r="AF10" s="313">
        <v>61</v>
      </c>
      <c r="AG10" s="306">
        <v>37.200000000000003</v>
      </c>
      <c r="AH10" s="306">
        <v>58.6</v>
      </c>
      <c r="AI10" s="306">
        <v>70.400000000000006</v>
      </c>
      <c r="AJ10" s="306">
        <v>80.5</v>
      </c>
      <c r="AK10" s="306">
        <v>0</v>
      </c>
      <c r="AL10" s="306">
        <v>0</v>
      </c>
      <c r="AN10" s="315">
        <f t="shared" ref="AN10:AN13" si="2">+AN95/$AN$100*100</f>
        <v>49.955098161706793</v>
      </c>
      <c r="AO10" s="315"/>
      <c r="AP10" s="315">
        <f t="shared" ref="AP10:AP14" si="3">+AP95/$AP$100*100</f>
        <v>38.091437173055517</v>
      </c>
      <c r="AQ10" s="315">
        <f t="shared" si="1"/>
        <v>52.413866058560934</v>
      </c>
      <c r="AU10" s="348"/>
    </row>
    <row r="11" spans="1:47" s="306" customFormat="1" ht="12.25" customHeight="1">
      <c r="A11" s="278" t="s">
        <v>333</v>
      </c>
      <c r="C11" s="306">
        <v>3.9</v>
      </c>
      <c r="D11" s="306">
        <v>4.5</v>
      </c>
      <c r="E11" s="306">
        <v>6</v>
      </c>
      <c r="F11" s="306">
        <v>12.6</v>
      </c>
      <c r="G11" s="306">
        <v>8</v>
      </c>
      <c r="H11" s="306">
        <v>8.8000000000000007</v>
      </c>
      <c r="I11" s="313">
        <v>4.9000000000000004</v>
      </c>
      <c r="J11" s="306">
        <v>2</v>
      </c>
      <c r="K11" s="306">
        <v>15.8</v>
      </c>
      <c r="L11" s="306">
        <v>0.6</v>
      </c>
      <c r="M11" s="306">
        <v>5.4</v>
      </c>
      <c r="N11" s="306">
        <v>1.6</v>
      </c>
      <c r="O11" s="306">
        <v>12.5</v>
      </c>
      <c r="P11" s="306">
        <v>12.5</v>
      </c>
      <c r="Q11" s="306">
        <v>0.9</v>
      </c>
      <c r="R11" s="314">
        <v>9</v>
      </c>
      <c r="S11" s="306">
        <v>10.199999999999999</v>
      </c>
      <c r="T11" s="313">
        <v>6.3</v>
      </c>
      <c r="U11" s="306">
        <v>7.5</v>
      </c>
      <c r="V11" s="306">
        <v>8.9</v>
      </c>
      <c r="W11" s="314">
        <v>0.3</v>
      </c>
      <c r="X11" s="306">
        <v>4.4000000000000004</v>
      </c>
      <c r="Y11" s="313">
        <v>6.5</v>
      </c>
      <c r="Z11" s="306">
        <v>0.8</v>
      </c>
      <c r="AA11" s="306">
        <v>5.5</v>
      </c>
      <c r="AB11" s="306">
        <v>0</v>
      </c>
      <c r="AC11" s="306">
        <v>1.4</v>
      </c>
      <c r="AD11" s="306">
        <v>0.1</v>
      </c>
      <c r="AE11" s="306">
        <v>6.2</v>
      </c>
      <c r="AF11" s="313">
        <v>5</v>
      </c>
      <c r="AG11" s="306">
        <v>1.3</v>
      </c>
      <c r="AH11" s="306">
        <v>0.3</v>
      </c>
      <c r="AI11" s="306">
        <v>2.5</v>
      </c>
      <c r="AJ11" s="306">
        <v>0</v>
      </c>
      <c r="AK11" s="306">
        <v>0</v>
      </c>
      <c r="AL11" s="306">
        <v>0</v>
      </c>
      <c r="AN11" s="315">
        <f t="shared" si="2"/>
        <v>6.7840339695942493</v>
      </c>
      <c r="AO11" s="315"/>
      <c r="AP11" s="315">
        <f t="shared" si="3"/>
        <v>3.3578660002650618</v>
      </c>
      <c r="AQ11" s="315">
        <f t="shared" si="1"/>
        <v>7.4941142576499375</v>
      </c>
      <c r="AU11" s="348"/>
    </row>
    <row r="12" spans="1:47" s="306" customFormat="1" ht="12.25" customHeight="1">
      <c r="A12" s="278" t="s">
        <v>334</v>
      </c>
      <c r="C12" s="306">
        <v>6</v>
      </c>
      <c r="D12" s="306">
        <v>1.5</v>
      </c>
      <c r="E12" s="306">
        <v>1.5</v>
      </c>
      <c r="F12" s="306">
        <v>3.6</v>
      </c>
      <c r="G12" s="306">
        <v>0</v>
      </c>
      <c r="H12" s="306">
        <v>7.1</v>
      </c>
      <c r="I12" s="313">
        <v>5.4</v>
      </c>
      <c r="J12" s="306">
        <v>3.2</v>
      </c>
      <c r="K12" s="306">
        <v>1.2</v>
      </c>
      <c r="L12" s="306">
        <v>1.2</v>
      </c>
      <c r="M12" s="306">
        <v>3.8</v>
      </c>
      <c r="N12" s="306">
        <v>62.7</v>
      </c>
      <c r="O12" s="306">
        <v>1.6</v>
      </c>
      <c r="P12" s="306">
        <v>1.6</v>
      </c>
      <c r="Q12" s="306">
        <v>7</v>
      </c>
      <c r="R12" s="314">
        <v>0.6</v>
      </c>
      <c r="S12" s="306">
        <v>5.8</v>
      </c>
      <c r="T12" s="313">
        <v>0.2</v>
      </c>
      <c r="U12" s="306">
        <v>2.9</v>
      </c>
      <c r="V12" s="306">
        <v>3.4</v>
      </c>
      <c r="W12" s="314">
        <v>2.9</v>
      </c>
      <c r="X12" s="306">
        <v>3</v>
      </c>
      <c r="Y12" s="313">
        <v>1.1000000000000001</v>
      </c>
      <c r="Z12" s="306">
        <v>5.9</v>
      </c>
      <c r="AA12" s="306">
        <v>1.9</v>
      </c>
      <c r="AB12" s="306">
        <v>11</v>
      </c>
      <c r="AC12" s="306">
        <v>18.7</v>
      </c>
      <c r="AD12" s="306">
        <v>6.7</v>
      </c>
      <c r="AE12" s="306">
        <v>0.4</v>
      </c>
      <c r="AF12" s="313">
        <v>0</v>
      </c>
      <c r="AG12" s="306">
        <v>5.3</v>
      </c>
      <c r="AH12" s="306">
        <v>0.9</v>
      </c>
      <c r="AI12" s="306">
        <v>2.6</v>
      </c>
      <c r="AJ12" s="306">
        <v>0</v>
      </c>
      <c r="AK12" s="306">
        <v>0</v>
      </c>
      <c r="AL12" s="306">
        <v>72.3</v>
      </c>
      <c r="AN12" s="315">
        <f t="shared" si="2"/>
        <v>5.0914268157034552</v>
      </c>
      <c r="AO12" s="315"/>
      <c r="AP12" s="315">
        <f t="shared" si="3"/>
        <v>16.40346554052585</v>
      </c>
      <c r="AQ12" s="315">
        <f t="shared" si="1"/>
        <v>2.7469837562490023</v>
      </c>
      <c r="AU12" s="348"/>
    </row>
    <row r="13" spans="1:47" s="306" customFormat="1" ht="12.25" customHeight="1">
      <c r="A13" s="278" t="s">
        <v>335</v>
      </c>
      <c r="C13" s="306">
        <v>17.100000000000001</v>
      </c>
      <c r="D13" s="306">
        <v>16.2</v>
      </c>
      <c r="E13" s="306">
        <v>14.5</v>
      </c>
      <c r="F13" s="306">
        <v>6.9</v>
      </c>
      <c r="G13" s="306">
        <v>1</v>
      </c>
      <c r="H13" s="306">
        <v>15</v>
      </c>
      <c r="I13" s="313">
        <v>15.4</v>
      </c>
      <c r="J13" s="306">
        <v>0.1</v>
      </c>
      <c r="K13" s="306">
        <v>22.6</v>
      </c>
      <c r="L13" s="306">
        <v>3.2</v>
      </c>
      <c r="M13" s="306">
        <v>4.3</v>
      </c>
      <c r="N13" s="306">
        <v>2.2000000000000002</v>
      </c>
      <c r="O13" s="306">
        <v>13</v>
      </c>
      <c r="P13" s="306">
        <v>13</v>
      </c>
      <c r="Q13" s="306">
        <v>3.6</v>
      </c>
      <c r="R13" s="314">
        <v>13.2</v>
      </c>
      <c r="S13" s="306">
        <v>21.2</v>
      </c>
      <c r="T13" s="313">
        <v>0</v>
      </c>
      <c r="U13" s="306">
        <v>0</v>
      </c>
      <c r="V13" s="306">
        <v>2.1</v>
      </c>
      <c r="W13" s="314">
        <v>7</v>
      </c>
      <c r="X13" s="306">
        <v>12</v>
      </c>
      <c r="Y13" s="313">
        <v>15.6</v>
      </c>
      <c r="Z13" s="306">
        <v>1.8</v>
      </c>
      <c r="AA13" s="306">
        <v>0.6</v>
      </c>
      <c r="AB13" s="306">
        <v>1</v>
      </c>
      <c r="AC13" s="306">
        <v>0</v>
      </c>
      <c r="AD13" s="306">
        <v>4.9000000000000004</v>
      </c>
      <c r="AE13" s="306">
        <v>0.8</v>
      </c>
      <c r="AF13" s="313">
        <v>0</v>
      </c>
      <c r="AG13" s="306">
        <v>13.7</v>
      </c>
      <c r="AH13" s="306">
        <v>2.2000000000000002</v>
      </c>
      <c r="AI13" s="306">
        <v>0.4</v>
      </c>
      <c r="AJ13" s="306">
        <v>1.6</v>
      </c>
      <c r="AK13" s="306">
        <v>100</v>
      </c>
      <c r="AL13" s="306">
        <v>27.7</v>
      </c>
      <c r="AN13" s="315">
        <f t="shared" si="2"/>
        <v>10.970531150503273</v>
      </c>
      <c r="AO13" s="315"/>
      <c r="AP13" s="315">
        <f t="shared" si="3"/>
        <v>13.114547978217214</v>
      </c>
      <c r="AQ13" s="315">
        <f t="shared" si="1"/>
        <v>10.526179297281836</v>
      </c>
      <c r="AU13" s="348"/>
    </row>
    <row r="14" spans="1:47" s="306" customFormat="1" ht="12.25" customHeight="1">
      <c r="A14" s="278" t="s">
        <v>336</v>
      </c>
      <c r="C14" s="306">
        <v>0</v>
      </c>
      <c r="D14" s="306">
        <v>0</v>
      </c>
      <c r="E14" s="306">
        <v>4.5999999999999996</v>
      </c>
      <c r="F14" s="306">
        <v>0</v>
      </c>
      <c r="G14" s="306">
        <v>2</v>
      </c>
      <c r="H14" s="306">
        <v>0</v>
      </c>
      <c r="I14" s="313">
        <v>0</v>
      </c>
      <c r="J14" s="306">
        <v>0.1</v>
      </c>
      <c r="K14" s="306">
        <v>0.5</v>
      </c>
      <c r="L14" s="306">
        <v>0</v>
      </c>
      <c r="M14" s="306">
        <v>1.5</v>
      </c>
      <c r="N14" s="306">
        <v>0</v>
      </c>
      <c r="O14" s="306">
        <v>3.6</v>
      </c>
      <c r="P14" s="306">
        <v>3.6</v>
      </c>
      <c r="Q14" s="306">
        <v>24.3</v>
      </c>
      <c r="R14" s="314">
        <v>19.3</v>
      </c>
      <c r="S14" s="306">
        <v>7.2</v>
      </c>
      <c r="T14" s="313">
        <v>13.1</v>
      </c>
      <c r="U14" s="306">
        <v>3.9</v>
      </c>
      <c r="V14" s="306">
        <v>0</v>
      </c>
      <c r="W14" s="314">
        <v>1.1000000000000001</v>
      </c>
      <c r="X14" s="306">
        <v>0</v>
      </c>
      <c r="Y14" s="313">
        <v>24.1</v>
      </c>
      <c r="Z14" s="306">
        <v>0</v>
      </c>
      <c r="AA14" s="306">
        <v>18.600000000000001</v>
      </c>
      <c r="AB14" s="306">
        <v>0</v>
      </c>
      <c r="AC14" s="306">
        <v>0</v>
      </c>
      <c r="AD14" s="306">
        <v>0</v>
      </c>
      <c r="AE14" s="306">
        <v>0</v>
      </c>
      <c r="AF14" s="313">
        <v>14.3</v>
      </c>
      <c r="AG14" s="306">
        <v>0</v>
      </c>
      <c r="AH14" s="306">
        <v>15.1</v>
      </c>
      <c r="AI14" s="306">
        <v>3.7</v>
      </c>
      <c r="AJ14" s="306">
        <v>1.4</v>
      </c>
      <c r="AK14" s="306">
        <v>0</v>
      </c>
      <c r="AL14" s="306">
        <v>0</v>
      </c>
      <c r="AN14" s="315">
        <f>+AN99/$AN$100*100</f>
        <v>2.2953305470683603</v>
      </c>
      <c r="AO14" s="315"/>
      <c r="AP14" s="315">
        <f t="shared" si="3"/>
        <v>5.35530054606599E-2</v>
      </c>
      <c r="AQ14" s="315">
        <f t="shared" si="1"/>
        <v>2.7599435073060441</v>
      </c>
      <c r="AU14" s="348"/>
    </row>
    <row r="15" spans="1:47" s="306" customFormat="1" ht="12.25" customHeight="1">
      <c r="A15" s="276" t="s">
        <v>337</v>
      </c>
      <c r="B15" s="25">
        <v>3</v>
      </c>
      <c r="C15" s="306">
        <v>100</v>
      </c>
      <c r="D15" s="306">
        <v>100</v>
      </c>
      <c r="E15" s="306">
        <v>100</v>
      </c>
      <c r="F15" s="306">
        <v>100.1</v>
      </c>
      <c r="G15" s="306">
        <v>100</v>
      </c>
      <c r="H15" s="306">
        <v>99.999999999999986</v>
      </c>
      <c r="I15" s="306">
        <v>100.00000000000001</v>
      </c>
      <c r="J15" s="306">
        <v>100</v>
      </c>
      <c r="K15" s="306">
        <v>100</v>
      </c>
      <c r="L15" s="306">
        <v>100</v>
      </c>
      <c r="M15" s="306">
        <v>100</v>
      </c>
      <c r="N15" s="306">
        <v>100.00000000000001</v>
      </c>
      <c r="O15" s="306">
        <v>99.999999999999986</v>
      </c>
      <c r="P15" s="306">
        <v>99.999999999999986</v>
      </c>
      <c r="Q15" s="306">
        <v>100</v>
      </c>
      <c r="R15" s="316">
        <v>100.1</v>
      </c>
      <c r="S15" s="306">
        <v>100</v>
      </c>
      <c r="T15" s="316">
        <v>100</v>
      </c>
      <c r="U15" s="306">
        <v>100.10000000000001</v>
      </c>
      <c r="V15" s="306">
        <v>100</v>
      </c>
      <c r="W15" s="316">
        <v>99.999999999999986</v>
      </c>
      <c r="X15" s="306">
        <v>100</v>
      </c>
      <c r="Y15" s="316">
        <v>100</v>
      </c>
      <c r="Z15" s="306">
        <v>100</v>
      </c>
      <c r="AA15" s="306">
        <v>100</v>
      </c>
      <c r="AB15" s="306">
        <v>100</v>
      </c>
      <c r="AC15" s="306">
        <v>100.00000000000001</v>
      </c>
      <c r="AD15" s="306">
        <v>100.00000000000001</v>
      </c>
      <c r="AE15" s="306">
        <v>100</v>
      </c>
      <c r="AF15" s="316">
        <v>100</v>
      </c>
      <c r="AG15" s="306">
        <v>100</v>
      </c>
      <c r="AH15" s="306">
        <v>100</v>
      </c>
      <c r="AI15" s="306">
        <v>100.00000000000001</v>
      </c>
      <c r="AJ15" s="306">
        <v>100</v>
      </c>
      <c r="AK15" s="306">
        <v>100</v>
      </c>
      <c r="AL15" s="306">
        <v>100</v>
      </c>
      <c r="AN15" s="315">
        <f t="shared" ref="AN15:AQ15" si="4">SUM(AN9:AN14)</f>
        <v>99.999999999999986</v>
      </c>
      <c r="AO15" s="315"/>
      <c r="AP15" s="315">
        <f t="shared" si="4"/>
        <v>100</v>
      </c>
      <c r="AQ15" s="315">
        <f t="shared" si="4"/>
        <v>100</v>
      </c>
      <c r="AU15" s="348"/>
    </row>
    <row r="16" spans="1:47" ht="12.25" customHeight="1">
      <c r="A16" s="284"/>
      <c r="D16" s="24"/>
      <c r="U16" s="283"/>
      <c r="AS16" s="306"/>
      <c r="AU16" s="348"/>
    </row>
    <row r="17" spans="1:47">
      <c r="A17" s="24" t="s">
        <v>338</v>
      </c>
      <c r="C17" s="24">
        <v>61.8</v>
      </c>
      <c r="D17" s="24">
        <v>70.900000000000006</v>
      </c>
      <c r="E17" s="24">
        <v>67.5</v>
      </c>
      <c r="F17" s="24">
        <v>70.8</v>
      </c>
      <c r="G17" s="24">
        <v>74</v>
      </c>
      <c r="H17" s="24">
        <v>72.8</v>
      </c>
      <c r="I17" s="24">
        <v>77.099999999999994</v>
      </c>
      <c r="J17" s="24">
        <v>89.6</v>
      </c>
      <c r="K17" s="24">
        <v>75.400000000000006</v>
      </c>
      <c r="L17" s="24">
        <v>81.5</v>
      </c>
      <c r="M17" s="24">
        <v>82.7</v>
      </c>
      <c r="N17" s="24">
        <v>99.8</v>
      </c>
      <c r="O17" s="24">
        <v>81.8</v>
      </c>
      <c r="P17" s="24">
        <v>81.8</v>
      </c>
      <c r="Q17" s="24">
        <v>99.9</v>
      </c>
      <c r="R17" s="24">
        <v>89.2</v>
      </c>
      <c r="S17" s="24">
        <v>74.7</v>
      </c>
      <c r="T17" s="24">
        <v>93.9</v>
      </c>
      <c r="U17" s="283">
        <v>71.099999999999994</v>
      </c>
      <c r="V17" s="24">
        <v>68.7</v>
      </c>
      <c r="W17" s="24">
        <v>81.5</v>
      </c>
      <c r="X17" s="24">
        <v>58.3</v>
      </c>
      <c r="Y17" s="24">
        <v>89.3</v>
      </c>
      <c r="Z17" s="24">
        <v>98.7</v>
      </c>
      <c r="AA17" s="24">
        <v>94.2</v>
      </c>
      <c r="AB17" s="24">
        <v>100</v>
      </c>
      <c r="AC17" s="24">
        <v>94</v>
      </c>
      <c r="AD17" s="24">
        <v>74.099999999999994</v>
      </c>
      <c r="AE17" s="24">
        <v>88.7</v>
      </c>
      <c r="AF17" s="24">
        <v>93.6</v>
      </c>
      <c r="AG17" s="24">
        <v>62.9</v>
      </c>
      <c r="AH17" s="24">
        <v>95.6</v>
      </c>
      <c r="AI17" s="24">
        <v>98.8</v>
      </c>
      <c r="AJ17" s="24">
        <v>99.4</v>
      </c>
      <c r="AK17" s="24">
        <v>100</v>
      </c>
      <c r="AL17" s="24">
        <v>100</v>
      </c>
      <c r="AN17" s="315">
        <f>+AN103/$AN$105*100</f>
        <v>73.836984526990392</v>
      </c>
      <c r="AP17" s="315">
        <f>+AP103/$AP$105*100</f>
        <v>70.223571005015003</v>
      </c>
      <c r="AQ17" s="315">
        <f>+AQ103/$AQ$105*100</f>
        <v>74.586014772296195</v>
      </c>
      <c r="AS17" s="306"/>
      <c r="AU17" s="348"/>
    </row>
    <row r="18" spans="1:47">
      <c r="A18" s="24" t="s">
        <v>339</v>
      </c>
      <c r="C18" s="24">
        <v>38.200000000000003</v>
      </c>
      <c r="D18" s="24">
        <v>29.1</v>
      </c>
      <c r="E18" s="24">
        <v>32.5</v>
      </c>
      <c r="F18" s="24">
        <v>29.2</v>
      </c>
      <c r="G18" s="24">
        <v>26</v>
      </c>
      <c r="H18" s="24">
        <v>27.2</v>
      </c>
      <c r="I18" s="24">
        <v>22.9</v>
      </c>
      <c r="J18" s="24">
        <v>10.4</v>
      </c>
      <c r="K18" s="24">
        <v>24.6</v>
      </c>
      <c r="L18" s="24">
        <v>18.5</v>
      </c>
      <c r="M18" s="24">
        <v>17.3</v>
      </c>
      <c r="N18" s="24">
        <v>0.2</v>
      </c>
      <c r="O18" s="24">
        <v>18.2</v>
      </c>
      <c r="P18" s="24">
        <v>18.2</v>
      </c>
      <c r="Q18" s="24">
        <v>0.1</v>
      </c>
      <c r="R18" s="24">
        <v>10.8</v>
      </c>
      <c r="S18" s="24">
        <v>25.3</v>
      </c>
      <c r="T18" s="24">
        <v>6.1</v>
      </c>
      <c r="U18" s="283">
        <v>28.9</v>
      </c>
      <c r="V18" s="24">
        <v>31.3</v>
      </c>
      <c r="W18" s="24">
        <v>18.5</v>
      </c>
      <c r="X18" s="24">
        <v>41.7</v>
      </c>
      <c r="Y18" s="24">
        <v>10.7</v>
      </c>
      <c r="Z18" s="24">
        <v>1.3</v>
      </c>
      <c r="AA18" s="24">
        <v>5.8</v>
      </c>
      <c r="AB18" s="24">
        <v>0</v>
      </c>
      <c r="AC18" s="24">
        <v>6</v>
      </c>
      <c r="AD18" s="24">
        <v>25.9</v>
      </c>
      <c r="AE18" s="24">
        <v>11.3</v>
      </c>
      <c r="AF18" s="24">
        <v>6.4</v>
      </c>
      <c r="AG18" s="24">
        <v>37.1</v>
      </c>
      <c r="AH18" s="24">
        <v>4.4000000000000004</v>
      </c>
      <c r="AI18" s="24">
        <v>1.2</v>
      </c>
      <c r="AJ18" s="24">
        <v>0.6</v>
      </c>
      <c r="AK18" s="24">
        <v>0</v>
      </c>
      <c r="AL18" s="24">
        <v>0</v>
      </c>
      <c r="AN18" s="315">
        <f>+AN104/$AN$105*100</f>
        <v>26.163015473009608</v>
      </c>
      <c r="AP18" s="315">
        <f>+AP104/$AP$105*100</f>
        <v>29.776428994985</v>
      </c>
      <c r="AQ18" s="315">
        <f>+AQ104/$AQ$105*100</f>
        <v>25.413985227703812</v>
      </c>
      <c r="AS18" s="306"/>
      <c r="AU18" s="348"/>
    </row>
    <row r="19" spans="1:47">
      <c r="A19" s="252" t="s">
        <v>340</v>
      </c>
      <c r="B19" s="24">
        <v>4</v>
      </c>
      <c r="D19" s="24"/>
      <c r="AS19" s="306"/>
      <c r="AU19" s="348"/>
    </row>
    <row r="20" spans="1:47">
      <c r="A20" s="284"/>
      <c r="D20" s="24"/>
      <c r="AS20" s="306"/>
      <c r="AU20" s="348"/>
    </row>
    <row r="21" spans="1:47">
      <c r="A21" s="24" t="s">
        <v>341</v>
      </c>
      <c r="B21" s="24">
        <v>5</v>
      </c>
      <c r="C21" s="24">
        <v>5218</v>
      </c>
      <c r="D21" s="24">
        <v>22703</v>
      </c>
      <c r="E21" s="24">
        <v>32435</v>
      </c>
      <c r="F21" s="24">
        <v>25175</v>
      </c>
      <c r="G21" s="24">
        <v>12712</v>
      </c>
      <c r="H21" s="24">
        <v>9886</v>
      </c>
      <c r="I21" s="24">
        <v>6222</v>
      </c>
      <c r="J21" s="24">
        <v>7372</v>
      </c>
      <c r="K21" s="24">
        <v>8862</v>
      </c>
      <c r="L21" s="24">
        <v>6992</v>
      </c>
      <c r="M21" s="24">
        <v>9995</v>
      </c>
      <c r="N21" s="24">
        <v>792</v>
      </c>
      <c r="O21" s="24">
        <v>9510</v>
      </c>
      <c r="P21" s="24">
        <v>3498</v>
      </c>
      <c r="Q21" s="24">
        <v>403</v>
      </c>
      <c r="R21" s="24">
        <v>1835</v>
      </c>
      <c r="S21" s="24">
        <v>2595</v>
      </c>
      <c r="T21" s="24">
        <v>1964</v>
      </c>
      <c r="U21" s="24">
        <v>1582</v>
      </c>
      <c r="V21" s="24">
        <v>2898</v>
      </c>
      <c r="W21" s="24">
        <v>2822</v>
      </c>
      <c r="X21" s="24">
        <v>522</v>
      </c>
      <c r="Y21" s="24">
        <v>565</v>
      </c>
      <c r="Z21" s="24">
        <v>123</v>
      </c>
      <c r="AA21" s="24">
        <v>4639</v>
      </c>
      <c r="AB21" s="24">
        <v>157</v>
      </c>
      <c r="AC21" s="24">
        <v>836</v>
      </c>
      <c r="AD21" s="24">
        <v>142</v>
      </c>
      <c r="AE21" s="24">
        <v>52</v>
      </c>
      <c r="AF21" s="24">
        <v>222</v>
      </c>
      <c r="AG21" s="24">
        <v>151</v>
      </c>
      <c r="AH21" s="24">
        <v>54</v>
      </c>
      <c r="AI21" s="24">
        <v>20</v>
      </c>
      <c r="AJ21" s="24">
        <v>11</v>
      </c>
      <c r="AK21" s="24">
        <v>34</v>
      </c>
      <c r="AL21" s="24">
        <v>0</v>
      </c>
      <c r="AN21" s="27">
        <f>SUM(C21:AL21)</f>
        <v>182999</v>
      </c>
      <c r="AP21" s="27">
        <f>SUMIF($C$65:$AL$65,"já",C21:AL21)</f>
        <v>7153</v>
      </c>
      <c r="AQ21" s="27">
        <f>SUMIF($C$65:$AL$65,"nei",C21:AL21)</f>
        <v>175846</v>
      </c>
      <c r="AS21" s="306"/>
      <c r="AU21" s="348"/>
    </row>
    <row r="22" spans="1:47">
      <c r="A22" s="24" t="s">
        <v>342</v>
      </c>
      <c r="B22" s="24">
        <v>6</v>
      </c>
      <c r="C22" s="24">
        <v>11257</v>
      </c>
      <c r="D22" s="24">
        <v>1876</v>
      </c>
      <c r="E22" s="24">
        <v>9745</v>
      </c>
      <c r="F22" s="24">
        <v>14919</v>
      </c>
      <c r="G22" s="24">
        <v>6433</v>
      </c>
      <c r="H22" s="24">
        <v>5073</v>
      </c>
      <c r="I22" s="24">
        <v>585</v>
      </c>
      <c r="J22" s="24">
        <v>565</v>
      </c>
      <c r="K22" s="24">
        <v>4195</v>
      </c>
      <c r="L22" s="24">
        <v>7198</v>
      </c>
      <c r="M22" s="24">
        <v>4632</v>
      </c>
      <c r="N22" s="24">
        <v>2719</v>
      </c>
      <c r="O22" s="24">
        <v>1385</v>
      </c>
      <c r="P22" s="24">
        <v>260</v>
      </c>
      <c r="Q22" s="24">
        <v>758</v>
      </c>
      <c r="R22" s="24">
        <v>105</v>
      </c>
      <c r="S22" s="24">
        <v>235</v>
      </c>
      <c r="T22" s="24">
        <v>109</v>
      </c>
      <c r="U22" s="24">
        <v>1100</v>
      </c>
      <c r="V22" s="24">
        <v>1483</v>
      </c>
      <c r="W22" s="24">
        <v>3507</v>
      </c>
      <c r="X22" s="24">
        <v>748</v>
      </c>
      <c r="Y22" s="24">
        <v>143</v>
      </c>
      <c r="Z22" s="24">
        <v>238</v>
      </c>
      <c r="AA22" s="24">
        <v>900</v>
      </c>
      <c r="AB22" s="24">
        <v>388</v>
      </c>
      <c r="AC22" s="24">
        <v>454</v>
      </c>
      <c r="AD22" s="24">
        <v>237</v>
      </c>
      <c r="AE22" s="24">
        <v>169</v>
      </c>
      <c r="AF22" s="24">
        <v>3</v>
      </c>
      <c r="AG22" s="24">
        <v>266</v>
      </c>
      <c r="AH22" s="24">
        <v>211</v>
      </c>
      <c r="AI22" s="24">
        <v>84</v>
      </c>
      <c r="AJ22" s="24">
        <v>56</v>
      </c>
      <c r="AK22" s="24">
        <v>200</v>
      </c>
      <c r="AL22" s="24">
        <v>168</v>
      </c>
      <c r="AN22" s="27">
        <f>SUM(C22:AL22)</f>
        <v>82404</v>
      </c>
      <c r="AP22" s="27">
        <f>SUMIF($C$65:$AL$65,"já",C22:AL22)</f>
        <v>16503</v>
      </c>
      <c r="AQ22" s="27">
        <f>SUMIF($C$65:$AL$65,"nei",C22:AL22)</f>
        <v>65901</v>
      </c>
      <c r="AS22" s="306"/>
      <c r="AU22" s="348"/>
    </row>
    <row r="23" spans="1:47">
      <c r="A23" s="24" t="s">
        <v>343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T23" s="24">
        <v>0</v>
      </c>
      <c r="V23" s="24">
        <v>0</v>
      </c>
      <c r="W23" s="24">
        <v>0</v>
      </c>
      <c r="X23" s="24">
        <v>0</v>
      </c>
      <c r="Z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I23" s="24">
        <v>0</v>
      </c>
      <c r="AJ23" s="24">
        <v>0</v>
      </c>
      <c r="AL23" s="24">
        <v>0</v>
      </c>
      <c r="AN23" s="27"/>
      <c r="AP23" s="27"/>
      <c r="AQ23" s="27"/>
      <c r="AS23" s="306"/>
      <c r="AU23" s="348"/>
    </row>
    <row r="24" spans="1:47">
      <c r="D24" s="24"/>
      <c r="AS24" s="306"/>
      <c r="AU24" s="348"/>
    </row>
    <row r="25" spans="1:47" s="306" customFormat="1">
      <c r="A25" s="306" t="s">
        <v>344</v>
      </c>
      <c r="C25" s="306">
        <v>77.8</v>
      </c>
      <c r="D25" s="317">
        <v>33.9</v>
      </c>
      <c r="E25" s="306">
        <v>64.900000000000006</v>
      </c>
      <c r="F25" s="306">
        <v>61</v>
      </c>
      <c r="G25" s="306">
        <v>64.599999999999994</v>
      </c>
      <c r="H25" s="306">
        <v>68.8</v>
      </c>
      <c r="I25" s="313">
        <v>78</v>
      </c>
      <c r="J25" s="306">
        <v>34.299999999999997</v>
      </c>
      <c r="K25" s="313">
        <v>70.900000000000006</v>
      </c>
      <c r="L25" s="306">
        <v>75.099999999999994</v>
      </c>
      <c r="M25" s="306">
        <v>62</v>
      </c>
      <c r="N25" s="306">
        <v>73.3</v>
      </c>
      <c r="O25" s="306">
        <v>54.1</v>
      </c>
      <c r="P25" s="306">
        <v>46.7</v>
      </c>
      <c r="Q25" s="306">
        <v>81.5</v>
      </c>
      <c r="R25" s="306">
        <v>40.299999999999997</v>
      </c>
      <c r="S25" s="306">
        <v>80</v>
      </c>
      <c r="T25" s="306">
        <v>15.5</v>
      </c>
      <c r="U25" s="306">
        <v>56.4</v>
      </c>
      <c r="V25" s="306">
        <v>58.4</v>
      </c>
      <c r="W25" s="306">
        <v>84.4</v>
      </c>
      <c r="X25" s="306">
        <v>88.2</v>
      </c>
      <c r="Y25" s="306">
        <v>80.8</v>
      </c>
      <c r="Z25" s="306">
        <v>84.8</v>
      </c>
      <c r="AA25" s="306">
        <v>74.900000000000006</v>
      </c>
      <c r="AB25" s="306">
        <v>75.8</v>
      </c>
      <c r="AC25" s="306">
        <v>73.8</v>
      </c>
      <c r="AD25" s="306">
        <v>74.400000000000006</v>
      </c>
      <c r="AE25" s="306">
        <v>80.8</v>
      </c>
      <c r="AF25" s="306">
        <v>0</v>
      </c>
      <c r="AG25" s="306">
        <v>83.8</v>
      </c>
      <c r="AH25" s="306">
        <v>76.5</v>
      </c>
      <c r="AI25" s="306">
        <v>75.2</v>
      </c>
      <c r="AJ25" s="306">
        <v>67</v>
      </c>
      <c r="AK25" s="306">
        <v>69.2</v>
      </c>
      <c r="AL25" s="306">
        <v>75.3</v>
      </c>
      <c r="AN25" s="315">
        <f>+AN84/$AN$89*100</f>
        <v>70.944099900594551</v>
      </c>
      <c r="AO25" s="315"/>
      <c r="AP25" s="315">
        <f>+AP84/$AP$89*100</f>
        <v>78.001519174249935</v>
      </c>
      <c r="AQ25" s="315">
        <f>+AQ84/$AQ$89*100</f>
        <v>65.719395158935242</v>
      </c>
      <c r="AU25" s="348"/>
    </row>
    <row r="26" spans="1:47" s="306" customFormat="1">
      <c r="A26" s="306" t="s">
        <v>345</v>
      </c>
      <c r="C26" s="306">
        <v>3.5</v>
      </c>
      <c r="D26" s="317">
        <v>54.9</v>
      </c>
      <c r="E26" s="306">
        <v>25.2</v>
      </c>
      <c r="F26" s="306">
        <v>30.2</v>
      </c>
      <c r="G26" s="306">
        <v>27.3</v>
      </c>
      <c r="H26" s="306">
        <v>17.600000000000001</v>
      </c>
      <c r="I26" s="313">
        <v>8.6999999999999993</v>
      </c>
      <c r="J26" s="306">
        <v>51.3</v>
      </c>
      <c r="K26" s="313">
        <v>16.3</v>
      </c>
      <c r="L26" s="306">
        <v>14.2</v>
      </c>
      <c r="M26" s="306">
        <v>30.3</v>
      </c>
      <c r="N26" s="306">
        <v>19.2</v>
      </c>
      <c r="O26" s="306">
        <v>35.9</v>
      </c>
      <c r="P26" s="306">
        <v>45.2</v>
      </c>
      <c r="Q26" s="306">
        <v>7.1</v>
      </c>
      <c r="R26" s="306">
        <v>47.4</v>
      </c>
      <c r="S26" s="306">
        <v>6.3</v>
      </c>
      <c r="T26" s="306">
        <v>78</v>
      </c>
      <c r="U26" s="306">
        <v>33.799999999999997</v>
      </c>
      <c r="V26" s="306">
        <v>29.4</v>
      </c>
      <c r="W26" s="306">
        <v>6.8</v>
      </c>
      <c r="X26" s="306">
        <v>9.1</v>
      </c>
      <c r="Y26" s="306">
        <v>8.6</v>
      </c>
      <c r="Z26" s="306">
        <v>2</v>
      </c>
      <c r="AA26" s="306">
        <v>5.5</v>
      </c>
      <c r="AB26" s="306">
        <v>5.0999999999999996</v>
      </c>
      <c r="AC26" s="306">
        <v>19.899999999999999</v>
      </c>
      <c r="AD26" s="306">
        <v>16.899999999999999</v>
      </c>
      <c r="AE26" s="306">
        <v>3.4</v>
      </c>
      <c r="AF26" s="306">
        <v>100</v>
      </c>
      <c r="AG26" s="306">
        <v>5.2</v>
      </c>
      <c r="AH26" s="306">
        <v>8.6999999999999993</v>
      </c>
      <c r="AI26" s="306">
        <v>9.5</v>
      </c>
      <c r="AJ26" s="306">
        <v>4.4000000000000004</v>
      </c>
      <c r="AK26" s="306">
        <v>8.9</v>
      </c>
      <c r="AL26" s="306">
        <v>1.8</v>
      </c>
      <c r="AN26" s="315">
        <f>+AN85/$AN$89*100</f>
        <v>16.060582635792898</v>
      </c>
      <c r="AO26" s="315"/>
      <c r="AP26" s="315">
        <f>+AP85/$AP$89*100</f>
        <v>5.5229839316300744</v>
      </c>
      <c r="AQ26" s="315">
        <f>+AQ85/$AQ$89*100</f>
        <v>23.861712167782045</v>
      </c>
      <c r="AU26" s="348"/>
    </row>
    <row r="27" spans="1:47" s="306" customFormat="1">
      <c r="A27" s="306" t="s">
        <v>346</v>
      </c>
      <c r="C27" s="306">
        <v>18.600000000000001</v>
      </c>
      <c r="D27" s="317">
        <v>5.0999999999999996</v>
      </c>
      <c r="E27" s="306">
        <v>8.3000000000000007</v>
      </c>
      <c r="F27" s="306">
        <v>7.6</v>
      </c>
      <c r="G27" s="306">
        <v>6.9</v>
      </c>
      <c r="H27" s="306">
        <v>12.4</v>
      </c>
      <c r="I27" s="313">
        <v>11.7</v>
      </c>
      <c r="J27" s="306">
        <v>10.5</v>
      </c>
      <c r="K27" s="313">
        <v>12.1</v>
      </c>
      <c r="L27" s="306">
        <v>10.1</v>
      </c>
      <c r="M27" s="306">
        <v>6.1</v>
      </c>
      <c r="N27" s="306">
        <v>7.4</v>
      </c>
      <c r="O27" s="306">
        <v>4.9000000000000004</v>
      </c>
      <c r="P27" s="306">
        <v>1.9</v>
      </c>
      <c r="Q27" s="306">
        <v>11.3</v>
      </c>
      <c r="R27" s="306">
        <v>10.1</v>
      </c>
      <c r="S27" s="306">
        <v>12.4</v>
      </c>
      <c r="T27" s="306">
        <v>6.5</v>
      </c>
      <c r="U27" s="306">
        <v>8.8000000000000007</v>
      </c>
      <c r="V27" s="306">
        <v>9.6999999999999993</v>
      </c>
      <c r="W27" s="306">
        <v>8.4</v>
      </c>
      <c r="X27" s="306">
        <v>2.7</v>
      </c>
      <c r="Y27" s="306">
        <v>9</v>
      </c>
      <c r="Z27" s="306">
        <v>13.1</v>
      </c>
      <c r="AA27" s="306">
        <v>19.600000000000001</v>
      </c>
      <c r="AB27" s="306">
        <v>19</v>
      </c>
      <c r="AC27" s="306">
        <v>5.0999999999999996</v>
      </c>
      <c r="AD27" s="306">
        <v>8.6999999999999993</v>
      </c>
      <c r="AE27" s="306">
        <v>15.7</v>
      </c>
      <c r="AF27" s="306">
        <v>0</v>
      </c>
      <c r="AG27" s="306">
        <v>10.9</v>
      </c>
      <c r="AH27" s="306">
        <v>14.7</v>
      </c>
      <c r="AI27" s="306">
        <v>14.8</v>
      </c>
      <c r="AJ27" s="306">
        <v>28.6</v>
      </c>
      <c r="AK27" s="306">
        <v>21.4</v>
      </c>
      <c r="AL27" s="306">
        <v>22.8</v>
      </c>
      <c r="AN27" s="315">
        <f>+AN86/$AN$89*100</f>
        <v>12.129710193458648</v>
      </c>
      <c r="AO27" s="315"/>
      <c r="AP27" s="315">
        <f>+AP86/$AP$89*100</f>
        <v>16.375253245413404</v>
      </c>
      <c r="AQ27" s="315">
        <f>+AQ86/$AQ$89*100</f>
        <v>8.9866761672291453</v>
      </c>
      <c r="AU27" s="348"/>
    </row>
    <row r="28" spans="1:47" s="306" customFormat="1">
      <c r="A28" s="306" t="s">
        <v>347</v>
      </c>
      <c r="C28" s="306">
        <v>0.1</v>
      </c>
      <c r="D28" s="317">
        <v>6.1</v>
      </c>
      <c r="E28" s="306">
        <v>1.6</v>
      </c>
      <c r="F28" s="306">
        <v>1.2</v>
      </c>
      <c r="G28" s="306">
        <v>1.1000000000000001</v>
      </c>
      <c r="H28" s="306">
        <v>0.9</v>
      </c>
      <c r="I28" s="313">
        <v>1.6</v>
      </c>
      <c r="J28" s="306">
        <v>3.9</v>
      </c>
      <c r="K28" s="313">
        <v>0.7</v>
      </c>
      <c r="L28" s="306">
        <v>0.6</v>
      </c>
      <c r="M28" s="306">
        <v>1.6</v>
      </c>
      <c r="N28" s="306">
        <v>0.1</v>
      </c>
      <c r="O28" s="306">
        <v>5.0999999999999996</v>
      </c>
      <c r="P28" s="306">
        <v>6.2</v>
      </c>
      <c r="Q28" s="306">
        <v>0.1</v>
      </c>
      <c r="R28" s="306">
        <v>2.2000000000000002</v>
      </c>
      <c r="S28" s="306">
        <v>1.3</v>
      </c>
      <c r="T28" s="306">
        <v>0</v>
      </c>
      <c r="U28" s="306">
        <v>1</v>
      </c>
      <c r="V28" s="306">
        <v>2.5</v>
      </c>
      <c r="W28" s="306">
        <v>0.4</v>
      </c>
      <c r="X28" s="306">
        <v>0.1</v>
      </c>
      <c r="Y28" s="306">
        <v>1.7</v>
      </c>
      <c r="Z28" s="306">
        <v>0.1</v>
      </c>
      <c r="AA28" s="306">
        <v>0</v>
      </c>
      <c r="AB28" s="306">
        <v>0</v>
      </c>
      <c r="AC28" s="306">
        <v>1.2</v>
      </c>
      <c r="AD28" s="306">
        <v>0</v>
      </c>
      <c r="AE28" s="306">
        <v>0.1</v>
      </c>
      <c r="AF28" s="306">
        <v>0</v>
      </c>
      <c r="AG28" s="306">
        <v>0.1</v>
      </c>
      <c r="AH28" s="306">
        <v>0.1</v>
      </c>
      <c r="AI28" s="306">
        <v>0.5</v>
      </c>
      <c r="AJ28" s="306">
        <v>0</v>
      </c>
      <c r="AK28" s="306">
        <v>0.5</v>
      </c>
      <c r="AL28" s="306">
        <v>0.1</v>
      </c>
      <c r="AN28" s="315">
        <f>+AN87/$AN$89*100</f>
        <v>0.85035631918360732</v>
      </c>
      <c r="AO28" s="315"/>
      <c r="AP28" s="315">
        <f>+AP87/$AP$89*100</f>
        <v>0.1002436487065875</v>
      </c>
      <c r="AQ28" s="315">
        <f>+AQ87/$AQ$89*100</f>
        <v>1.4056750659172275</v>
      </c>
      <c r="AU28" s="348"/>
    </row>
    <row r="29" spans="1:47" s="306" customFormat="1">
      <c r="A29" s="306" t="s">
        <v>348</v>
      </c>
      <c r="C29" s="306">
        <v>0</v>
      </c>
      <c r="D29" s="317">
        <v>0</v>
      </c>
      <c r="E29" s="306">
        <v>0</v>
      </c>
      <c r="F29" s="306">
        <v>0</v>
      </c>
      <c r="G29" s="306">
        <v>0</v>
      </c>
      <c r="H29" s="306">
        <v>0.3</v>
      </c>
      <c r="I29" s="313">
        <v>0</v>
      </c>
      <c r="J29" s="306">
        <v>0</v>
      </c>
      <c r="K29" s="313">
        <v>0</v>
      </c>
      <c r="L29" s="306">
        <v>0</v>
      </c>
      <c r="M29" s="306">
        <v>0</v>
      </c>
      <c r="N29" s="306">
        <v>0</v>
      </c>
      <c r="O29" s="306">
        <v>0</v>
      </c>
      <c r="P29" s="306">
        <v>0</v>
      </c>
      <c r="Q29" s="306">
        <v>0</v>
      </c>
      <c r="R29" s="306">
        <v>0</v>
      </c>
      <c r="S29" s="306">
        <v>0</v>
      </c>
      <c r="T29" s="306">
        <v>0</v>
      </c>
      <c r="U29" s="306">
        <v>0</v>
      </c>
      <c r="V29" s="306">
        <v>0</v>
      </c>
      <c r="W29" s="306">
        <v>0</v>
      </c>
      <c r="X29" s="306">
        <v>0</v>
      </c>
      <c r="Y29" s="306">
        <v>0</v>
      </c>
      <c r="Z29" s="306">
        <v>0</v>
      </c>
      <c r="AA29" s="306">
        <v>0</v>
      </c>
      <c r="AB29" s="306">
        <v>0</v>
      </c>
      <c r="AC29" s="306">
        <v>0</v>
      </c>
      <c r="AD29" s="306">
        <v>0</v>
      </c>
      <c r="AE29" s="306">
        <v>0</v>
      </c>
      <c r="AF29" s="306">
        <v>0</v>
      </c>
      <c r="AG29" s="306">
        <v>0</v>
      </c>
      <c r="AH29" s="306">
        <v>0</v>
      </c>
      <c r="AI29" s="306">
        <v>0</v>
      </c>
      <c r="AJ29" s="306">
        <v>0</v>
      </c>
      <c r="AK29" s="306">
        <v>0</v>
      </c>
      <c r="AL29" s="306">
        <v>0</v>
      </c>
      <c r="AN29" s="315">
        <f>+AN88/$AN$89*100</f>
        <v>1.5250950970301633E-2</v>
      </c>
      <c r="AO29" s="315"/>
      <c r="AP29" s="315">
        <f>+AP88/$AP$89*100</f>
        <v>0</v>
      </c>
      <c r="AQ29" s="315">
        <f>+AQ88/$AQ$89*100</f>
        <v>2.6541440136333191E-2</v>
      </c>
      <c r="AU29" s="348"/>
    </row>
    <row r="30" spans="1:47" s="306" customFormat="1">
      <c r="A30" s="277" t="s">
        <v>340</v>
      </c>
      <c r="B30" s="438">
        <v>7</v>
      </c>
      <c r="C30" s="306">
        <v>100</v>
      </c>
      <c r="D30" s="318">
        <v>99.999999999999986</v>
      </c>
      <c r="E30" s="306">
        <v>100</v>
      </c>
      <c r="F30" s="306">
        <v>100</v>
      </c>
      <c r="G30" s="306">
        <v>99.899999999999991</v>
      </c>
      <c r="H30" s="306">
        <v>100.00000000000001</v>
      </c>
      <c r="I30" s="306">
        <v>100</v>
      </c>
      <c r="J30" s="306">
        <v>100</v>
      </c>
      <c r="K30" s="316">
        <v>100</v>
      </c>
      <c r="L30" s="306">
        <v>99.999999999999986</v>
      </c>
      <c r="M30" s="306">
        <v>99.999999999999986</v>
      </c>
      <c r="N30" s="306">
        <v>100</v>
      </c>
      <c r="O30" s="306">
        <v>100</v>
      </c>
      <c r="P30" s="306">
        <v>100.00000000000001</v>
      </c>
      <c r="Q30" s="306">
        <v>99.999999999999986</v>
      </c>
      <c r="R30" s="306">
        <v>99.999999999999986</v>
      </c>
      <c r="S30" s="306">
        <v>100</v>
      </c>
      <c r="T30" s="306">
        <v>100</v>
      </c>
      <c r="U30" s="306">
        <v>99.999999999999986</v>
      </c>
      <c r="V30" s="306">
        <v>100</v>
      </c>
      <c r="W30" s="306">
        <v>100.00000000000001</v>
      </c>
      <c r="X30" s="306">
        <v>100.1</v>
      </c>
      <c r="Y30" s="306">
        <v>100.1</v>
      </c>
      <c r="Z30" s="306">
        <v>99.999999999999986</v>
      </c>
      <c r="AA30" s="306">
        <v>100</v>
      </c>
      <c r="AB30" s="306">
        <v>99.899999999999991</v>
      </c>
      <c r="AC30" s="306">
        <v>99.999999999999986</v>
      </c>
      <c r="AD30" s="306">
        <v>100.00000000000001</v>
      </c>
      <c r="AE30" s="306">
        <v>100</v>
      </c>
      <c r="AF30" s="306">
        <v>100</v>
      </c>
      <c r="AG30" s="306">
        <v>100</v>
      </c>
      <c r="AH30" s="306">
        <v>100</v>
      </c>
      <c r="AI30" s="306">
        <v>100</v>
      </c>
      <c r="AJ30" s="306">
        <v>100</v>
      </c>
      <c r="AK30" s="306">
        <v>100</v>
      </c>
      <c r="AL30" s="306">
        <v>99.999999999999986</v>
      </c>
      <c r="AN30" s="315">
        <f t="shared" ref="AN30" si="5">SUM(AN25:AN29)</f>
        <v>100</v>
      </c>
      <c r="AO30" s="315"/>
      <c r="AP30" s="315">
        <f>SUM(AP25:AP29)</f>
        <v>100</v>
      </c>
      <c r="AQ30" s="315">
        <f>SUM(AQ25:AQ29)</f>
        <v>99.999999999999986</v>
      </c>
      <c r="AU30" s="348"/>
    </row>
    <row r="31" spans="1:47">
      <c r="A31" s="284"/>
      <c r="B31" s="438"/>
      <c r="D31" s="24"/>
      <c r="AS31" s="306"/>
      <c r="AU31" s="348"/>
    </row>
    <row r="32" spans="1:47" s="306" customFormat="1">
      <c r="A32" s="306" t="s">
        <v>349</v>
      </c>
      <c r="B32" s="438">
        <v>8</v>
      </c>
      <c r="C32" s="306">
        <v>23.9</v>
      </c>
      <c r="D32" s="306">
        <v>12.2</v>
      </c>
      <c r="E32" s="306">
        <v>28.5</v>
      </c>
      <c r="F32" s="306">
        <v>23</v>
      </c>
      <c r="G32" s="306">
        <v>10.3</v>
      </c>
      <c r="H32" s="306">
        <v>17</v>
      </c>
      <c r="I32" s="306">
        <v>16.600000000000001</v>
      </c>
      <c r="J32" s="306">
        <v>0</v>
      </c>
      <c r="K32" s="306">
        <v>12.6</v>
      </c>
      <c r="L32" s="306">
        <v>9.6999999999999993</v>
      </c>
      <c r="M32" s="306">
        <v>9.8000000000000007</v>
      </c>
      <c r="N32" s="306">
        <v>0</v>
      </c>
      <c r="O32" s="306">
        <v>10</v>
      </c>
      <c r="P32" s="306">
        <v>10</v>
      </c>
      <c r="Q32" s="306">
        <v>4</v>
      </c>
      <c r="R32" s="306">
        <v>4</v>
      </c>
      <c r="S32" s="306">
        <v>7.2</v>
      </c>
      <c r="T32" s="306">
        <v>0</v>
      </c>
      <c r="U32" s="306">
        <v>3</v>
      </c>
      <c r="V32" s="306">
        <v>4</v>
      </c>
      <c r="W32" s="306">
        <v>4.5999999999999996</v>
      </c>
      <c r="X32" s="306">
        <v>3.1</v>
      </c>
      <c r="Y32" s="306">
        <v>0</v>
      </c>
      <c r="Z32" s="306">
        <v>0</v>
      </c>
      <c r="AA32" s="306">
        <v>0</v>
      </c>
      <c r="AB32" s="306">
        <v>0</v>
      </c>
      <c r="AC32" s="306">
        <v>1.3</v>
      </c>
      <c r="AD32" s="306">
        <v>0</v>
      </c>
      <c r="AE32" s="306">
        <v>1</v>
      </c>
      <c r="AF32" s="306">
        <v>0</v>
      </c>
      <c r="AG32" s="306">
        <v>1</v>
      </c>
      <c r="AH32" s="306">
        <v>0</v>
      </c>
      <c r="AI32" s="306">
        <v>0</v>
      </c>
      <c r="AJ32" s="306">
        <v>0</v>
      </c>
      <c r="AK32" s="306">
        <v>0</v>
      </c>
      <c r="AL32" s="306">
        <v>0</v>
      </c>
      <c r="AN32" s="315">
        <f>SUM(C32:AL32)</f>
        <v>216.79999999999998</v>
      </c>
      <c r="AO32" s="315"/>
      <c r="AP32" s="315">
        <f>SUMIF($C$65:$AL$65,"já",C32:AL32)</f>
        <v>29</v>
      </c>
      <c r="AQ32" s="315">
        <f>SUMIF($C$65:$AL$65,"nei",C32:AL32)</f>
        <v>187.79999999999998</v>
      </c>
      <c r="AU32" s="348"/>
    </row>
    <row r="33" spans="1:47" s="306" customFormat="1">
      <c r="A33" s="306" t="s">
        <v>350</v>
      </c>
      <c r="B33" s="438">
        <v>9</v>
      </c>
      <c r="C33" s="306">
        <v>752</v>
      </c>
      <c r="D33" s="306">
        <v>9</v>
      </c>
      <c r="E33" s="306">
        <v>41</v>
      </c>
      <c r="F33" s="306">
        <v>64</v>
      </c>
      <c r="G33" s="306">
        <v>56</v>
      </c>
      <c r="H33" s="306">
        <v>69</v>
      </c>
      <c r="I33" s="306">
        <v>31</v>
      </c>
      <c r="J33" s="306">
        <v>12</v>
      </c>
      <c r="K33" s="306">
        <v>61</v>
      </c>
      <c r="L33" s="306">
        <v>0</v>
      </c>
      <c r="M33" s="306">
        <v>52</v>
      </c>
      <c r="N33" s="306">
        <v>147</v>
      </c>
      <c r="O33" s="306">
        <v>13</v>
      </c>
      <c r="P33" s="306">
        <v>3</v>
      </c>
      <c r="Q33" s="306">
        <v>487</v>
      </c>
      <c r="R33" s="306">
        <v>10</v>
      </c>
      <c r="S33" s="306">
        <v>21</v>
      </c>
      <c r="T33" s="306">
        <v>0</v>
      </c>
      <c r="U33" s="306">
        <v>80</v>
      </c>
      <c r="V33" s="306">
        <v>80</v>
      </c>
      <c r="W33" s="306">
        <v>205</v>
      </c>
      <c r="X33" s="306">
        <v>669</v>
      </c>
      <c r="Y33" s="306">
        <v>0</v>
      </c>
      <c r="Z33" s="306">
        <v>747</v>
      </c>
      <c r="AA33" s="306">
        <v>0</v>
      </c>
      <c r="AB33" s="306">
        <v>0</v>
      </c>
      <c r="AC33" s="306">
        <v>56</v>
      </c>
      <c r="AD33" s="306">
        <v>118</v>
      </c>
      <c r="AE33" s="306">
        <v>660</v>
      </c>
      <c r="AF33" s="306">
        <v>10</v>
      </c>
      <c r="AG33" s="306">
        <v>130</v>
      </c>
      <c r="AH33" s="306">
        <v>173</v>
      </c>
      <c r="AI33" s="306">
        <v>124</v>
      </c>
      <c r="AJ33" s="306">
        <v>172</v>
      </c>
      <c r="AK33" s="306">
        <v>163</v>
      </c>
      <c r="AL33" s="306">
        <v>0</v>
      </c>
      <c r="AN33" s="315">
        <v>44.868939967859625</v>
      </c>
      <c r="AO33" s="315"/>
      <c r="AP33" s="315">
        <v>68.243400982998224</v>
      </c>
      <c r="AQ33" s="315">
        <v>35.224480782993048</v>
      </c>
      <c r="AU33" s="348"/>
    </row>
    <row r="34" spans="1:47">
      <c r="D34" s="24"/>
      <c r="AS34" s="306"/>
      <c r="AU34" s="348"/>
    </row>
    <row r="35" spans="1:47">
      <c r="A35" s="24" t="s">
        <v>351</v>
      </c>
      <c r="B35" s="24">
        <v>10</v>
      </c>
      <c r="C35" s="24">
        <v>-62.1</v>
      </c>
      <c r="D35" s="24">
        <v>-12</v>
      </c>
      <c r="E35" s="24">
        <v>-3.4</v>
      </c>
      <c r="F35" s="24">
        <v>-8.1</v>
      </c>
      <c r="G35" s="24">
        <v>-11.7</v>
      </c>
      <c r="H35" s="24">
        <v>-5.9</v>
      </c>
      <c r="I35" s="24">
        <v>-6.1</v>
      </c>
      <c r="J35" s="24">
        <v>-6.9</v>
      </c>
      <c r="K35" s="24">
        <v>-8.1</v>
      </c>
      <c r="L35" s="24">
        <v>-2.7</v>
      </c>
      <c r="M35" s="24">
        <v>-7.5</v>
      </c>
      <c r="N35" s="24">
        <v>-20.3</v>
      </c>
      <c r="O35" s="24">
        <v>-11.4</v>
      </c>
      <c r="P35" s="24">
        <v>-5</v>
      </c>
      <c r="Q35" s="24">
        <v>-6.1</v>
      </c>
      <c r="R35" s="24">
        <v>-4.5</v>
      </c>
      <c r="S35" s="24">
        <v>-8.6999999999999993</v>
      </c>
      <c r="T35" s="24">
        <v>0.8</v>
      </c>
      <c r="U35" s="24">
        <v>-4.9000000000000004</v>
      </c>
      <c r="V35" s="24">
        <v>-8.1999999999999993</v>
      </c>
      <c r="W35" s="24">
        <v>-11.9</v>
      </c>
      <c r="X35" s="24">
        <v>-64</v>
      </c>
      <c r="Y35" s="24">
        <v>-7.6</v>
      </c>
      <c r="Z35" s="24">
        <v>14.7</v>
      </c>
      <c r="AA35" s="24">
        <v>-2</v>
      </c>
      <c r="AB35" s="24">
        <v>-34.299999999999997</v>
      </c>
      <c r="AC35" s="24">
        <v>-3.7</v>
      </c>
      <c r="AD35" s="24">
        <v>-57.1</v>
      </c>
      <c r="AE35" s="24">
        <v>-48.5</v>
      </c>
      <c r="AF35" s="24">
        <v>2.4</v>
      </c>
      <c r="AG35" s="24">
        <v>-78.8</v>
      </c>
      <c r="AH35" s="24">
        <v>-81.599999999999994</v>
      </c>
      <c r="AI35" s="24">
        <v>-74.2</v>
      </c>
      <c r="AJ35" s="24">
        <v>-71.8</v>
      </c>
      <c r="AK35" s="24">
        <v>-94.8</v>
      </c>
      <c r="AL35" s="24">
        <v>-99.2</v>
      </c>
      <c r="AS35" s="306"/>
      <c r="AU35" s="348"/>
    </row>
    <row r="36" spans="1:47">
      <c r="A36" s="24" t="s">
        <v>352</v>
      </c>
      <c r="B36" s="24">
        <v>11</v>
      </c>
      <c r="C36" s="24">
        <v>-62.5</v>
      </c>
      <c r="D36" s="24">
        <v>-2.5</v>
      </c>
      <c r="E36" s="24">
        <v>-2.5</v>
      </c>
      <c r="F36" s="24">
        <v>-9.5</v>
      </c>
      <c r="G36" s="24">
        <v>-14.2</v>
      </c>
      <c r="H36" s="24">
        <v>-9.6</v>
      </c>
      <c r="I36" s="24">
        <v>-13.3</v>
      </c>
      <c r="J36" s="24">
        <v>-17.8</v>
      </c>
      <c r="K36" s="24">
        <v>-16.7</v>
      </c>
      <c r="L36" s="24">
        <v>-2</v>
      </c>
      <c r="M36" s="24">
        <v>-8.9</v>
      </c>
      <c r="N36" s="24">
        <v>-15.3</v>
      </c>
      <c r="O36" s="24">
        <v>-4.5999999999999996</v>
      </c>
      <c r="P36" s="24">
        <v>4.5999999999999996</v>
      </c>
      <c r="Q36" s="24">
        <v>-4.3</v>
      </c>
      <c r="R36" s="24">
        <v>-10.7</v>
      </c>
      <c r="S36" s="24">
        <v>-19.2</v>
      </c>
      <c r="T36" s="24">
        <v>-1.4</v>
      </c>
      <c r="U36" s="24">
        <v>-4.2</v>
      </c>
      <c r="V36" s="24">
        <v>-8.1999999999999993</v>
      </c>
      <c r="W36" s="24">
        <v>-8.8000000000000007</v>
      </c>
      <c r="X36" s="24">
        <v>-63.5</v>
      </c>
      <c r="Y36" s="24">
        <v>-12.5</v>
      </c>
      <c r="Z36" s="24">
        <v>17.8</v>
      </c>
      <c r="AA36" s="24">
        <v>0</v>
      </c>
      <c r="AB36" s="24">
        <v>-30.2</v>
      </c>
      <c r="AC36" s="24">
        <v>-0.6</v>
      </c>
      <c r="AD36" s="24">
        <v>-56.2</v>
      </c>
      <c r="AE36" s="24">
        <v>-46.9</v>
      </c>
      <c r="AF36" s="24">
        <v>0.7</v>
      </c>
      <c r="AG36" s="24">
        <v>-81.7</v>
      </c>
      <c r="AH36" s="24">
        <v>-83.2</v>
      </c>
      <c r="AI36" s="24">
        <v>-74.5</v>
      </c>
      <c r="AJ36" s="24">
        <v>-72.5</v>
      </c>
      <c r="AK36" s="24">
        <v>-97.6</v>
      </c>
      <c r="AL36" s="24">
        <v>-99.2</v>
      </c>
      <c r="AS36" s="306"/>
      <c r="AU36" s="348"/>
    </row>
    <row r="37" spans="1:47">
      <c r="D37" s="24"/>
    </row>
    <row r="38" spans="1:47">
      <c r="D38" s="24"/>
    </row>
    <row r="39" spans="1:47">
      <c r="D39" s="24"/>
    </row>
    <row r="40" spans="1:47">
      <c r="D40" s="24"/>
    </row>
    <row r="41" spans="1:47" ht="12">
      <c r="A41" s="285" t="s">
        <v>353</v>
      </c>
      <c r="D41" s="24"/>
      <c r="T41" s="593" t="s">
        <v>715</v>
      </c>
      <c r="U41" s="593"/>
      <c r="V41" s="593"/>
      <c r="AA41" s="592" t="s">
        <v>715</v>
      </c>
      <c r="AB41" s="592"/>
      <c r="AC41" s="592"/>
    </row>
    <row r="42" spans="1:47" ht="12">
      <c r="D42" s="24"/>
      <c r="E42" s="258"/>
      <c r="I42" s="592" t="s">
        <v>669</v>
      </c>
      <c r="J42" s="592"/>
      <c r="K42" s="592"/>
      <c r="T42" s="458" t="s">
        <v>716</v>
      </c>
      <c r="AA42" s="24" t="s">
        <v>716</v>
      </c>
    </row>
    <row r="43" spans="1:47">
      <c r="C43" s="258"/>
      <c r="D43" s="24"/>
      <c r="H43" s="13" t="s">
        <v>583</v>
      </c>
    </row>
    <row r="44" spans="1:47" ht="12">
      <c r="D44" s="24"/>
      <c r="F44" s="309"/>
      <c r="G44" s="36"/>
      <c r="H44" s="13" t="s">
        <v>555</v>
      </c>
      <c r="I44" s="13" t="s">
        <v>559</v>
      </c>
      <c r="K44" s="279"/>
    </row>
    <row r="45" spans="1:47" ht="12">
      <c r="D45" s="24"/>
      <c r="F45" s="309"/>
      <c r="H45" s="13" t="s">
        <v>556</v>
      </c>
      <c r="I45" s="13" t="s">
        <v>558</v>
      </c>
      <c r="K45" s="280"/>
    </row>
    <row r="46" spans="1:47" ht="12">
      <c r="D46" s="24"/>
      <c r="F46" s="309"/>
      <c r="H46" s="13" t="s">
        <v>557</v>
      </c>
      <c r="I46" s="13" t="s">
        <v>560</v>
      </c>
      <c r="K46" s="275"/>
    </row>
    <row r="47" spans="1:47">
      <c r="D47" s="24"/>
      <c r="F47" s="309"/>
      <c r="H47" s="36"/>
    </row>
    <row r="48" spans="1:47">
      <c r="D48" s="24"/>
    </row>
    <row r="49" spans="3:40">
      <c r="C49" s="286" t="s">
        <v>354</v>
      </c>
      <c r="D49" s="24"/>
      <c r="I49" s="286" t="s">
        <v>354</v>
      </c>
      <c r="O49" s="286" t="s">
        <v>354</v>
      </c>
      <c r="U49" s="286" t="s">
        <v>354</v>
      </c>
      <c r="AB49" s="286" t="s">
        <v>354</v>
      </c>
      <c r="AI49" s="286" t="s">
        <v>354</v>
      </c>
      <c r="AL49" s="286"/>
      <c r="AN49" s="24"/>
    </row>
    <row r="50" spans="3:40">
      <c r="C50" s="287" t="s">
        <v>670</v>
      </c>
      <c r="D50" s="24"/>
      <c r="I50" s="287" t="s">
        <v>671</v>
      </c>
      <c r="O50" s="287" t="s">
        <v>671</v>
      </c>
      <c r="U50" s="287" t="s">
        <v>671</v>
      </c>
      <c r="AB50" s="287" t="s">
        <v>671</v>
      </c>
      <c r="AI50" s="287" t="s">
        <v>686</v>
      </c>
      <c r="AL50" s="287"/>
      <c r="AN50" s="24"/>
    </row>
    <row r="51" spans="3:40">
      <c r="C51" s="287" t="s">
        <v>355</v>
      </c>
      <c r="D51" s="24"/>
      <c r="I51" s="287" t="s">
        <v>355</v>
      </c>
      <c r="O51" s="287" t="s">
        <v>355</v>
      </c>
      <c r="U51" s="287" t="s">
        <v>355</v>
      </c>
      <c r="AB51" s="287" t="s">
        <v>355</v>
      </c>
      <c r="AI51" s="287" t="s">
        <v>355</v>
      </c>
      <c r="AL51" s="287"/>
      <c r="AN51" s="24"/>
    </row>
    <row r="52" spans="3:40">
      <c r="C52" s="287" t="s">
        <v>356</v>
      </c>
      <c r="D52" s="24"/>
      <c r="I52" s="287" t="s">
        <v>356</v>
      </c>
      <c r="O52" s="287" t="s">
        <v>356</v>
      </c>
      <c r="U52" s="287" t="s">
        <v>356</v>
      </c>
      <c r="AB52" s="287" t="s">
        <v>356</v>
      </c>
      <c r="AI52" s="287" t="s">
        <v>356</v>
      </c>
      <c r="AL52" s="287"/>
      <c r="AN52" s="24"/>
    </row>
    <row r="53" spans="3:40" ht="12.25" customHeight="1">
      <c r="C53" s="287" t="s">
        <v>357</v>
      </c>
      <c r="D53" s="24"/>
      <c r="I53" s="287" t="s">
        <v>357</v>
      </c>
      <c r="O53" s="287" t="s">
        <v>357</v>
      </c>
      <c r="U53" s="287" t="s">
        <v>357</v>
      </c>
      <c r="AB53" s="287" t="s">
        <v>357</v>
      </c>
      <c r="AI53" s="287" t="s">
        <v>357</v>
      </c>
      <c r="AL53" s="287"/>
      <c r="AN53" s="24"/>
    </row>
    <row r="54" spans="3:40" ht="12.25" customHeight="1">
      <c r="C54" s="287" t="s">
        <v>358</v>
      </c>
      <c r="D54" s="24"/>
      <c r="I54" s="287" t="s">
        <v>358</v>
      </c>
      <c r="O54" s="287" t="s">
        <v>358</v>
      </c>
      <c r="U54" s="287" t="s">
        <v>358</v>
      </c>
      <c r="AB54" s="287" t="s">
        <v>358</v>
      </c>
      <c r="AI54" s="287" t="s">
        <v>358</v>
      </c>
      <c r="AL54" s="287"/>
      <c r="AN54" s="24"/>
    </row>
    <row r="55" spans="3:40" ht="12.25" customHeight="1">
      <c r="C55" s="287" t="s">
        <v>672</v>
      </c>
      <c r="D55" s="24"/>
      <c r="I55" s="287" t="s">
        <v>672</v>
      </c>
      <c r="O55" s="287" t="s">
        <v>672</v>
      </c>
      <c r="U55" s="287" t="s">
        <v>672</v>
      </c>
      <c r="AB55" s="287" t="s">
        <v>672</v>
      </c>
      <c r="AI55" s="287" t="s">
        <v>672</v>
      </c>
      <c r="AL55" s="287"/>
      <c r="AN55" s="24"/>
    </row>
    <row r="56" spans="3:40" ht="12.25" customHeight="1">
      <c r="C56" s="287" t="s">
        <v>673</v>
      </c>
      <c r="D56" s="24"/>
      <c r="I56" s="287" t="s">
        <v>673</v>
      </c>
      <c r="O56" s="287" t="s">
        <v>673</v>
      </c>
      <c r="U56" s="287" t="s">
        <v>673</v>
      </c>
      <c r="AB56" s="287" t="s">
        <v>673</v>
      </c>
      <c r="AI56" s="287" t="s">
        <v>673</v>
      </c>
      <c r="AL56" s="287"/>
      <c r="AN56" s="24"/>
    </row>
    <row r="57" spans="3:40" ht="12.25" customHeight="1">
      <c r="C57" s="287" t="s">
        <v>359</v>
      </c>
      <c r="D57" s="24"/>
      <c r="I57" s="287" t="s">
        <v>359</v>
      </c>
      <c r="O57" s="287" t="s">
        <v>359</v>
      </c>
      <c r="U57" s="287" t="s">
        <v>359</v>
      </c>
      <c r="AB57" s="287" t="s">
        <v>359</v>
      </c>
      <c r="AI57" s="287" t="s">
        <v>359</v>
      </c>
      <c r="AL57" s="287"/>
      <c r="AN57" s="24"/>
    </row>
    <row r="58" spans="3:40" ht="12.25" customHeight="1">
      <c r="C58" s="287" t="s">
        <v>674</v>
      </c>
      <c r="D58" s="24"/>
      <c r="I58" s="287" t="s">
        <v>674</v>
      </c>
      <c r="O58" s="287" t="s">
        <v>674</v>
      </c>
      <c r="U58" s="287" t="s">
        <v>674</v>
      </c>
      <c r="AB58" s="287" t="s">
        <v>674</v>
      </c>
      <c r="AI58" s="287" t="s">
        <v>674</v>
      </c>
      <c r="AL58" s="287"/>
      <c r="AN58" s="24"/>
    </row>
    <row r="59" spans="3:40" ht="12.25" customHeight="1">
      <c r="C59" s="287" t="s">
        <v>360</v>
      </c>
      <c r="D59" s="24"/>
      <c r="I59" s="287" t="s">
        <v>360</v>
      </c>
      <c r="O59" s="287" t="s">
        <v>360</v>
      </c>
      <c r="U59" s="287" t="s">
        <v>360</v>
      </c>
      <c r="AB59" s="287" t="s">
        <v>360</v>
      </c>
      <c r="AI59" s="287" t="s">
        <v>360</v>
      </c>
      <c r="AL59" s="287"/>
      <c r="AN59" s="24"/>
    </row>
    <row r="60" spans="3:40" ht="12.25" customHeight="1">
      <c r="C60" s="287" t="s">
        <v>675</v>
      </c>
      <c r="D60" s="24"/>
      <c r="I60" s="287" t="s">
        <v>675</v>
      </c>
      <c r="O60" s="287" t="s">
        <v>675</v>
      </c>
      <c r="U60" s="287" t="s">
        <v>675</v>
      </c>
      <c r="AB60" s="287" t="s">
        <v>675</v>
      </c>
      <c r="AI60" s="287" t="s">
        <v>675</v>
      </c>
      <c r="AL60" s="287"/>
      <c r="AN60" s="24"/>
    </row>
    <row r="61" spans="3:40" ht="12.25" customHeight="1">
      <c r="C61" s="287" t="s">
        <v>361</v>
      </c>
      <c r="D61" s="24"/>
      <c r="I61" s="287" t="s">
        <v>361</v>
      </c>
      <c r="O61" s="287" t="s">
        <v>361</v>
      </c>
      <c r="U61" s="287" t="s">
        <v>361</v>
      </c>
      <c r="AB61" s="287" t="s">
        <v>361</v>
      </c>
      <c r="AI61" s="287" t="s">
        <v>361</v>
      </c>
      <c r="AL61" s="287"/>
      <c r="AN61" s="24"/>
    </row>
    <row r="62" spans="3:40" ht="12.25" customHeight="1">
      <c r="C62" s="287" t="s">
        <v>676</v>
      </c>
      <c r="D62" s="24"/>
      <c r="I62" s="287" t="s">
        <v>676</v>
      </c>
      <c r="O62" s="287" t="s">
        <v>676</v>
      </c>
      <c r="U62" s="287" t="s">
        <v>676</v>
      </c>
      <c r="AB62" s="287" t="s">
        <v>676</v>
      </c>
      <c r="AI62" s="287" t="s">
        <v>676</v>
      </c>
      <c r="AL62" s="287"/>
      <c r="AN62" s="24"/>
    </row>
    <row r="63" spans="3:40" ht="12.25" customHeight="1">
      <c r="C63" s="287" t="s">
        <v>362</v>
      </c>
      <c r="D63" s="24"/>
      <c r="I63" s="287" t="s">
        <v>362</v>
      </c>
      <c r="O63" s="287" t="s">
        <v>362</v>
      </c>
      <c r="U63" s="287" t="s">
        <v>362</v>
      </c>
      <c r="AB63" s="287" t="s">
        <v>362</v>
      </c>
      <c r="AI63" s="287" t="s">
        <v>362</v>
      </c>
      <c r="AL63" s="287"/>
      <c r="AN63" s="24"/>
    </row>
    <row r="64" spans="3:40">
      <c r="D64" s="24"/>
    </row>
    <row r="65" spans="1:47">
      <c r="A65" s="245" t="s">
        <v>363</v>
      </c>
      <c r="B65" s="14"/>
      <c r="C65" s="24" t="s">
        <v>364</v>
      </c>
      <c r="D65" s="24" t="s">
        <v>365</v>
      </c>
      <c r="E65" s="236" t="s">
        <v>365</v>
      </c>
      <c r="F65" s="236" t="s">
        <v>365</v>
      </c>
      <c r="G65" s="24" t="s">
        <v>365</v>
      </c>
      <c r="H65" s="24" t="s">
        <v>365</v>
      </c>
      <c r="I65" s="24" t="s">
        <v>365</v>
      </c>
      <c r="J65" s="24" t="s">
        <v>365</v>
      </c>
      <c r="K65" s="24" t="s">
        <v>365</v>
      </c>
      <c r="L65" s="24" t="s">
        <v>365</v>
      </c>
      <c r="M65" s="24" t="s">
        <v>365</v>
      </c>
      <c r="N65" s="24" t="s">
        <v>364</v>
      </c>
      <c r="O65" s="24" t="s">
        <v>365</v>
      </c>
      <c r="P65" s="24" t="s">
        <v>365</v>
      </c>
      <c r="Q65" s="24" t="s">
        <v>365</v>
      </c>
      <c r="R65" s="24" t="s">
        <v>365</v>
      </c>
      <c r="S65" s="24" t="s">
        <v>365</v>
      </c>
      <c r="T65" s="24" t="s">
        <v>365</v>
      </c>
      <c r="U65" s="24" t="s">
        <v>365</v>
      </c>
      <c r="V65" s="24" t="s">
        <v>365</v>
      </c>
      <c r="W65" s="24" t="s">
        <v>365</v>
      </c>
      <c r="X65" s="24" t="s">
        <v>364</v>
      </c>
      <c r="Y65" s="24" t="s">
        <v>365</v>
      </c>
      <c r="Z65" s="24" t="s">
        <v>365</v>
      </c>
      <c r="AA65" s="24" t="s">
        <v>365</v>
      </c>
      <c r="AB65" s="24" t="s">
        <v>364</v>
      </c>
      <c r="AC65" s="24" t="s">
        <v>365</v>
      </c>
      <c r="AD65" s="24" t="s">
        <v>364</v>
      </c>
      <c r="AE65" s="24" t="s">
        <v>364</v>
      </c>
      <c r="AF65" s="24" t="s">
        <v>365</v>
      </c>
      <c r="AG65" s="24" t="s">
        <v>364</v>
      </c>
      <c r="AH65" s="24" t="s">
        <v>364</v>
      </c>
      <c r="AI65" s="24" t="s">
        <v>364</v>
      </c>
      <c r="AJ65" s="24" t="s">
        <v>364</v>
      </c>
      <c r="AK65" s="24" t="s">
        <v>364</v>
      </c>
      <c r="AL65" s="24" t="s">
        <v>364</v>
      </c>
      <c r="AM65" s="14"/>
      <c r="AN65" s="27">
        <v>36</v>
      </c>
      <c r="AO65" s="319"/>
      <c r="AP65" s="27">
        <v>12</v>
      </c>
      <c r="AQ65" s="27">
        <v>24</v>
      </c>
      <c r="AR65" s="14"/>
      <c r="AS65" s="27"/>
      <c r="AT65" s="14"/>
      <c r="AU65" s="14"/>
    </row>
    <row r="66" spans="1:47" ht="12" thickBot="1">
      <c r="A66" s="270"/>
      <c r="B66" s="270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0"/>
      <c r="R66" s="270"/>
      <c r="S66" s="270"/>
      <c r="T66" s="270"/>
      <c r="U66" s="270"/>
      <c r="V66" s="270"/>
      <c r="W66" s="270"/>
      <c r="X66" s="270"/>
      <c r="Y66" s="270"/>
      <c r="Z66" s="270"/>
      <c r="AA66" s="270"/>
      <c r="AB66" s="270"/>
      <c r="AC66" s="270"/>
      <c r="AD66" s="270"/>
      <c r="AE66" s="270"/>
      <c r="AF66" s="270"/>
      <c r="AG66" s="270"/>
      <c r="AH66" s="270"/>
      <c r="AI66" s="270"/>
      <c r="AJ66" s="270"/>
      <c r="AK66" s="270"/>
      <c r="AL66" s="270"/>
      <c r="AM66" s="270"/>
      <c r="AN66" s="270"/>
      <c r="AO66" s="270"/>
      <c r="AP66" s="270"/>
      <c r="AQ66" s="270"/>
    </row>
    <row r="67" spans="1:47">
      <c r="A67" s="253" t="s">
        <v>366</v>
      </c>
      <c r="D67" s="24"/>
      <c r="AS67" s="25"/>
    </row>
    <row r="68" spans="1:47">
      <c r="A68" s="253" t="s">
        <v>367</v>
      </c>
      <c r="D68" s="24"/>
    </row>
    <row r="69" spans="1:47">
      <c r="A69" s="254" t="s">
        <v>368</v>
      </c>
      <c r="C69" s="25">
        <v>8484131</v>
      </c>
      <c r="D69" s="25">
        <v>7011511</v>
      </c>
      <c r="E69" s="25">
        <v>17518041</v>
      </c>
      <c r="F69" s="25">
        <v>9375085</v>
      </c>
      <c r="G69" s="25">
        <v>6149905</v>
      </c>
      <c r="H69" s="25">
        <v>4539016</v>
      </c>
      <c r="I69" s="27">
        <v>1728669</v>
      </c>
      <c r="J69" s="25">
        <v>1359825</v>
      </c>
      <c r="K69" s="25">
        <v>2156041</v>
      </c>
      <c r="L69" s="25">
        <v>4609030</v>
      </c>
      <c r="M69" s="25">
        <v>2893679</v>
      </c>
      <c r="N69" s="25">
        <v>2691392</v>
      </c>
      <c r="O69" s="25">
        <v>1563113</v>
      </c>
      <c r="P69" s="25">
        <v>212406</v>
      </c>
      <c r="Q69" s="25">
        <v>2288570</v>
      </c>
      <c r="R69" s="25">
        <v>770637</v>
      </c>
      <c r="S69" s="25">
        <v>117213</v>
      </c>
      <c r="T69" s="25">
        <v>285712</v>
      </c>
      <c r="U69" s="25">
        <v>1096149</v>
      </c>
      <c r="V69" s="25">
        <v>1287289</v>
      </c>
      <c r="W69" s="25">
        <v>1513334</v>
      </c>
      <c r="X69" s="25">
        <v>967243</v>
      </c>
      <c r="Y69" s="25">
        <v>1152931</v>
      </c>
      <c r="Z69" s="25">
        <v>1180516</v>
      </c>
      <c r="AA69" s="25">
        <v>525712</v>
      </c>
      <c r="AB69" s="25">
        <v>447754</v>
      </c>
      <c r="AC69" s="25">
        <v>609100</v>
      </c>
      <c r="AD69" s="25">
        <v>198503</v>
      </c>
      <c r="AE69" s="25">
        <v>173673</v>
      </c>
      <c r="AF69" s="25">
        <v>26083</v>
      </c>
      <c r="AG69" s="25">
        <v>33830</v>
      </c>
      <c r="AH69" s="25">
        <v>74027</v>
      </c>
      <c r="AI69" s="25">
        <v>36254</v>
      </c>
      <c r="AJ69" s="25">
        <v>27418</v>
      </c>
      <c r="AK69" s="25">
        <v>4556</v>
      </c>
      <c r="AL69" s="25">
        <v>-524</v>
      </c>
      <c r="AM69" s="25"/>
      <c r="AN69" s="25">
        <f>SUM(C69:AL69)</f>
        <v>83107824</v>
      </c>
      <c r="AO69" s="27"/>
      <c r="AP69" s="27">
        <v>13138257</v>
      </c>
      <c r="AQ69" s="27">
        <v>69969567</v>
      </c>
      <c r="AS69" s="25"/>
    </row>
    <row r="70" spans="1:47">
      <c r="A70" s="254" t="s">
        <v>369</v>
      </c>
      <c r="C70" s="25">
        <v>181072</v>
      </c>
      <c r="D70" s="25">
        <v>64440</v>
      </c>
      <c r="E70" s="25">
        <v>196138</v>
      </c>
      <c r="F70" s="25">
        <v>257501</v>
      </c>
      <c r="G70" s="25">
        <v>100986</v>
      </c>
      <c r="H70" s="25">
        <v>124914</v>
      </c>
      <c r="I70" s="25">
        <v>92206</v>
      </c>
      <c r="J70" s="25">
        <v>31738</v>
      </c>
      <c r="K70" s="25">
        <v>100243</v>
      </c>
      <c r="L70" s="25">
        <v>114744</v>
      </c>
      <c r="M70" s="25">
        <v>73702</v>
      </c>
      <c r="N70" s="25">
        <v>51005</v>
      </c>
      <c r="O70" s="25">
        <v>88356</v>
      </c>
      <c r="P70" s="25">
        <v>11535</v>
      </c>
      <c r="Q70" s="25">
        <v>21947</v>
      </c>
      <c r="R70" s="25">
        <v>24176</v>
      </c>
      <c r="S70" s="25">
        <v>70306</v>
      </c>
      <c r="T70" s="25">
        <v>11488</v>
      </c>
      <c r="U70" s="25">
        <v>33677</v>
      </c>
      <c r="V70" s="25">
        <v>74881</v>
      </c>
      <c r="W70" s="25">
        <v>49500</v>
      </c>
      <c r="X70" s="25">
        <v>23547</v>
      </c>
      <c r="Y70" s="25">
        <v>14575</v>
      </c>
      <c r="Z70" s="25">
        <v>5289</v>
      </c>
      <c r="AA70" s="25">
        <v>3903</v>
      </c>
      <c r="AB70" s="25">
        <v>14252</v>
      </c>
      <c r="AC70" s="25">
        <v>8996</v>
      </c>
      <c r="AD70" s="25">
        <v>-8486</v>
      </c>
      <c r="AE70" s="25">
        <v>7364</v>
      </c>
      <c r="AF70" s="25">
        <v>1753</v>
      </c>
      <c r="AG70" s="25">
        <v>9664</v>
      </c>
      <c r="AH70" s="25">
        <v>6192</v>
      </c>
      <c r="AI70" s="25">
        <v>3137</v>
      </c>
      <c r="AJ70" s="25">
        <v>2891</v>
      </c>
      <c r="AK70" s="25">
        <v>3713</v>
      </c>
      <c r="AL70" s="25">
        <v>9286</v>
      </c>
      <c r="AM70" s="25"/>
      <c r="AN70" s="25">
        <f>SUM(C70:AL70)</f>
        <v>1880631</v>
      </c>
      <c r="AO70" s="27"/>
      <c r="AP70" s="27">
        <v>277276</v>
      </c>
      <c r="AQ70" s="27">
        <v>1559934</v>
      </c>
      <c r="AS70" s="25"/>
      <c r="AT70" s="25"/>
    </row>
    <row r="71" spans="1:47">
      <c r="A71" s="254" t="s">
        <v>370</v>
      </c>
      <c r="C71" s="25">
        <v>186891039</v>
      </c>
      <c r="D71" s="25">
        <v>134127584</v>
      </c>
      <c r="E71" s="25">
        <v>277066581</v>
      </c>
      <c r="F71" s="25">
        <v>224845588</v>
      </c>
      <c r="G71" s="25">
        <v>96836223</v>
      </c>
      <c r="H71" s="25">
        <v>94744899</v>
      </c>
      <c r="I71" s="25">
        <v>39697041</v>
      </c>
      <c r="J71" s="25">
        <v>16236554</v>
      </c>
      <c r="K71" s="25">
        <v>75592195</v>
      </c>
      <c r="L71" s="25">
        <v>67229163</v>
      </c>
      <c r="M71" s="25">
        <v>58214240</v>
      </c>
      <c r="N71" s="25">
        <v>52493758</v>
      </c>
      <c r="O71" s="25">
        <v>36262723</v>
      </c>
      <c r="P71" s="25">
        <v>4734155</v>
      </c>
      <c r="Q71" s="25">
        <v>31277674</v>
      </c>
      <c r="R71" s="25">
        <v>12472596</v>
      </c>
      <c r="S71" s="25">
        <v>28281259</v>
      </c>
      <c r="T71" s="25">
        <v>3444252</v>
      </c>
      <c r="U71" s="25">
        <v>27227380</v>
      </c>
      <c r="V71" s="25">
        <v>24724963</v>
      </c>
      <c r="W71" s="25">
        <v>21691472</v>
      </c>
      <c r="X71" s="25">
        <v>21368278</v>
      </c>
      <c r="Y71" s="25">
        <v>15266670</v>
      </c>
      <c r="Z71" s="25">
        <v>15418293</v>
      </c>
      <c r="AA71" s="25">
        <v>8036097</v>
      </c>
      <c r="AB71" s="25">
        <v>7377908</v>
      </c>
      <c r="AC71" s="25">
        <v>4890971</v>
      </c>
      <c r="AD71" s="25">
        <v>2801216</v>
      </c>
      <c r="AE71" s="25">
        <v>2811094</v>
      </c>
      <c r="AF71" s="25">
        <v>377217</v>
      </c>
      <c r="AG71" s="25">
        <v>1868983</v>
      </c>
      <c r="AH71" s="25">
        <v>922918</v>
      </c>
      <c r="AI71" s="25">
        <v>565143</v>
      </c>
      <c r="AJ71" s="25">
        <v>509250</v>
      </c>
      <c r="AK71" s="25">
        <v>92750</v>
      </c>
      <c r="AL71" s="25">
        <v>19262</v>
      </c>
      <c r="AM71" s="25"/>
      <c r="AN71" s="25">
        <f>SUM(C71:AL71)</f>
        <v>1596417389</v>
      </c>
      <c r="AO71" s="27"/>
      <c r="AP71" s="27">
        <v>277721599</v>
      </c>
      <c r="AQ71" s="27">
        <v>1318762721</v>
      </c>
      <c r="AS71" s="25"/>
    </row>
    <row r="72" spans="1:47">
      <c r="A72" s="254" t="s">
        <v>371</v>
      </c>
      <c r="C72" s="25">
        <v>186979198</v>
      </c>
      <c r="D72" s="25">
        <v>154510424</v>
      </c>
      <c r="E72" s="25">
        <v>303564967</v>
      </c>
      <c r="F72" s="25">
        <v>238485301</v>
      </c>
      <c r="G72" s="25">
        <v>105236825</v>
      </c>
      <c r="H72" s="25">
        <v>100588779</v>
      </c>
      <c r="I72" s="25">
        <v>43369106</v>
      </c>
      <c r="J72" s="25">
        <v>19320707</v>
      </c>
      <c r="K72" s="25">
        <v>79143602</v>
      </c>
      <c r="L72" s="25">
        <v>78526342</v>
      </c>
      <c r="M72" s="25">
        <v>63014931</v>
      </c>
      <c r="N72" s="25">
        <v>54376040</v>
      </c>
      <c r="O72" s="25">
        <v>41737017</v>
      </c>
      <c r="P72" s="25">
        <v>5889880</v>
      </c>
      <c r="Q72" s="25">
        <v>32323873</v>
      </c>
      <c r="R72" s="25">
        <v>14230719</v>
      </c>
      <c r="S72" s="25">
        <v>29999155</v>
      </c>
      <c r="T72" s="25">
        <v>4268441</v>
      </c>
      <c r="U72" s="25">
        <v>28562336</v>
      </c>
      <c r="V72" s="25">
        <v>26214373</v>
      </c>
      <c r="W72" s="25">
        <v>22620058</v>
      </c>
      <c r="X72" s="25">
        <v>21654349</v>
      </c>
      <c r="Y72" s="25">
        <v>16583600</v>
      </c>
      <c r="Z72" s="25">
        <v>16095245</v>
      </c>
      <c r="AA72" s="25">
        <v>8068872</v>
      </c>
      <c r="AB72" s="25">
        <v>7643265</v>
      </c>
      <c r="AC72" s="25">
        <v>5618989</v>
      </c>
      <c r="AD72" s="25">
        <v>2973628</v>
      </c>
      <c r="AE72" s="25">
        <v>2898842</v>
      </c>
      <c r="AF72" s="25">
        <v>439271</v>
      </c>
      <c r="AG72" s="25">
        <v>1829535</v>
      </c>
      <c r="AH72" s="25">
        <v>915985</v>
      </c>
      <c r="AI72" s="25">
        <v>583509</v>
      </c>
      <c r="AJ72" s="25">
        <v>502700</v>
      </c>
      <c r="AK72" s="25">
        <v>84856</v>
      </c>
      <c r="AL72" s="25">
        <v>28309</v>
      </c>
      <c r="AM72" s="25"/>
      <c r="AN72" s="25">
        <f>SUM(C72:AL72)</f>
        <v>1718883029</v>
      </c>
      <c r="AO72" s="27"/>
      <c r="AP72" s="27">
        <v>280470216</v>
      </c>
      <c r="AQ72" s="27">
        <v>1438412813</v>
      </c>
      <c r="AR72" s="25"/>
      <c r="AS72" s="25"/>
    </row>
    <row r="73" spans="1:47">
      <c r="A73" s="255"/>
      <c r="D73" s="24"/>
      <c r="AN73" s="24"/>
    </row>
    <row r="74" spans="1:47">
      <c r="A74" s="254" t="s">
        <v>372</v>
      </c>
      <c r="D74" s="24"/>
      <c r="AN74" s="24"/>
      <c r="AS74" s="25"/>
    </row>
    <row r="75" spans="1:47">
      <c r="A75" s="254" t="s">
        <v>373</v>
      </c>
      <c r="C75" s="25">
        <f>+(C71+C72-(C69-C70))</f>
        <v>365567178</v>
      </c>
      <c r="D75" s="25">
        <f>+(D71+D72-(D69-D70))</f>
        <v>281690937</v>
      </c>
      <c r="E75" s="25">
        <f>+(E71+E72-(E69-E70))</f>
        <v>563309645</v>
      </c>
      <c r="F75" s="25">
        <f>+(F71+F72-(F69-F70))</f>
        <v>454213305</v>
      </c>
      <c r="G75" s="25">
        <f t="shared" ref="G75:AQ75" si="6">+(G71+G72-(G69-G70))</f>
        <v>196024129</v>
      </c>
      <c r="H75" s="25">
        <f>+(H71+H72-(H69-H70))</f>
        <v>190919576</v>
      </c>
      <c r="I75" s="25">
        <f t="shared" si="6"/>
        <v>81429684</v>
      </c>
      <c r="J75" s="25">
        <f>+(J71+J72-(J69-J70))</f>
        <v>34229174</v>
      </c>
      <c r="K75" s="25">
        <f t="shared" si="6"/>
        <v>152679999</v>
      </c>
      <c r="L75" s="25">
        <f t="shared" si="6"/>
        <v>141261219</v>
      </c>
      <c r="M75" s="25">
        <f>+(M71+M72-(M69-M70))</f>
        <v>118409194</v>
      </c>
      <c r="N75" s="25">
        <f t="shared" si="6"/>
        <v>104229411</v>
      </c>
      <c r="O75" s="25">
        <f>+(O71+O72-(O69-O70))</f>
        <v>76524983</v>
      </c>
      <c r="P75" s="25">
        <f>+(P71+P72-(P69-P70))</f>
        <v>10423164</v>
      </c>
      <c r="Q75" s="25">
        <f t="shared" si="6"/>
        <v>61334924</v>
      </c>
      <c r="R75" s="25">
        <f t="shared" si="6"/>
        <v>25956854</v>
      </c>
      <c r="S75" s="25">
        <f t="shared" si="6"/>
        <v>58233507</v>
      </c>
      <c r="T75" s="25">
        <f>+(T71+T72-(T69-T70))</f>
        <v>7438469</v>
      </c>
      <c r="U75" s="25">
        <f>+(U71+U72-(U69-U70))</f>
        <v>54727244</v>
      </c>
      <c r="V75" s="25">
        <f t="shared" si="6"/>
        <v>49726928</v>
      </c>
      <c r="W75" s="25">
        <f t="shared" si="6"/>
        <v>42847696</v>
      </c>
      <c r="X75" s="25">
        <f t="shared" si="6"/>
        <v>42078931</v>
      </c>
      <c r="Y75" s="25">
        <f>+(Y71+Y72-(Y69-Y70))</f>
        <v>30711914</v>
      </c>
      <c r="Z75" s="25">
        <f t="shared" si="6"/>
        <v>30338311</v>
      </c>
      <c r="AA75" s="25">
        <f t="shared" si="6"/>
        <v>15583160</v>
      </c>
      <c r="AB75" s="25">
        <f t="shared" si="6"/>
        <v>14587671</v>
      </c>
      <c r="AC75" s="25">
        <f t="shared" si="6"/>
        <v>9909856</v>
      </c>
      <c r="AD75" s="25">
        <f>+(AD71+AD72-(AD69-AD70))</f>
        <v>5567855</v>
      </c>
      <c r="AE75" s="25">
        <f>+(AE71+AE72-(AE69-AE70))</f>
        <v>5543627</v>
      </c>
      <c r="AF75" s="25">
        <f t="shared" si="6"/>
        <v>792158</v>
      </c>
      <c r="AG75" s="25">
        <f t="shared" si="6"/>
        <v>3674352</v>
      </c>
      <c r="AH75" s="25">
        <f t="shared" si="6"/>
        <v>1771068</v>
      </c>
      <c r="AI75" s="25">
        <f t="shared" si="6"/>
        <v>1115535</v>
      </c>
      <c r="AJ75" s="25">
        <f t="shared" si="6"/>
        <v>987423</v>
      </c>
      <c r="AK75" s="25">
        <f>+(AK71+AK72-(AK69-AK70))</f>
        <v>176763</v>
      </c>
      <c r="AL75" s="25">
        <f t="shared" si="6"/>
        <v>57381</v>
      </c>
      <c r="AM75" s="25"/>
      <c r="AN75" s="25">
        <f>+(AN71+AN72-(AN69-AN70))</f>
        <v>3234073225</v>
      </c>
      <c r="AO75" s="27"/>
      <c r="AP75" s="27">
        <f t="shared" si="6"/>
        <v>545330834</v>
      </c>
      <c r="AQ75" s="27">
        <f t="shared" si="6"/>
        <v>2688765901</v>
      </c>
      <c r="AS75" s="25"/>
    </row>
    <row r="76" spans="1:47">
      <c r="A76" s="254" t="s">
        <v>374</v>
      </c>
      <c r="C76" s="309">
        <f>+(2*(C69-C70))/C75</f>
        <v>4.5425626257945946E-2</v>
      </c>
      <c r="D76" s="309">
        <f>+(2*(D69-D70))/D75</f>
        <v>4.9324064692929756E-2</v>
      </c>
      <c r="E76" s="309">
        <f t="shared" ref="E76:AL76" si="7">+(2*(E69-E70))/E75</f>
        <v>6.1500466586188136E-2</v>
      </c>
      <c r="F76" s="309">
        <f>+(2*(F69-F70))/F75</f>
        <v>4.0146705962301125E-2</v>
      </c>
      <c r="G76" s="309">
        <f t="shared" si="7"/>
        <v>6.1716065576804577E-2</v>
      </c>
      <c r="H76" s="309">
        <f>+(2*(H69-H70))/H75</f>
        <v>4.6240433720636381E-2</v>
      </c>
      <c r="I76" s="309">
        <f t="shared" si="7"/>
        <v>4.019327890305948E-2</v>
      </c>
      <c r="J76" s="309">
        <f>+(2*(J69-J70))/J75</f>
        <v>7.7599710702922597E-2</v>
      </c>
      <c r="K76" s="309">
        <f t="shared" si="7"/>
        <v>2.692949978339992E-2</v>
      </c>
      <c r="L76" s="309">
        <f t="shared" si="7"/>
        <v>6.3630853985480615E-2</v>
      </c>
      <c r="M76" s="309">
        <f t="shared" si="7"/>
        <v>4.7631047974197004E-2</v>
      </c>
      <c r="N76" s="309">
        <f t="shared" si="7"/>
        <v>5.0664912612813286E-2</v>
      </c>
      <c r="O76" s="309">
        <f>+(2*(O69-O70))/O75</f>
        <v>3.8543151326149265E-2</v>
      </c>
      <c r="P76" s="309">
        <f>+(2*(P69-P70))/P75</f>
        <v>3.8543190915925341E-2</v>
      </c>
      <c r="Q76" s="309">
        <f t="shared" si="7"/>
        <v>7.3909702733144331E-2</v>
      </c>
      <c r="R76" s="309">
        <f t="shared" si="7"/>
        <v>5.751552171923454E-2</v>
      </c>
      <c r="S76" s="309">
        <f t="shared" si="7"/>
        <v>1.6109969128254632E-3</v>
      </c>
      <c r="T76" s="309">
        <f>+(2*(T69-T70))/T75</f>
        <v>7.3731301427753485E-2</v>
      </c>
      <c r="U76" s="309">
        <f>+(2*(U69-U70))/U75</f>
        <v>3.8827900780094099E-2</v>
      </c>
      <c r="V76" s="309">
        <f t="shared" si="7"/>
        <v>4.8762634200930327E-2</v>
      </c>
      <c r="W76" s="309">
        <f t="shared" si="7"/>
        <v>6.8327314495509869E-2</v>
      </c>
      <c r="X76" s="309">
        <f t="shared" si="7"/>
        <v>4.4853610943681052E-2</v>
      </c>
      <c r="Y76" s="309">
        <f>+(2*(Y69-Y70))/Y75</f>
        <v>7.4131231286985233E-2</v>
      </c>
      <c r="Z76" s="309">
        <f t="shared" si="7"/>
        <v>7.7474780979072955E-2</v>
      </c>
      <c r="AA76" s="309">
        <f t="shared" si="7"/>
        <v>6.6970883954217242E-2</v>
      </c>
      <c r="AB76" s="309">
        <f t="shared" si="7"/>
        <v>5.9434024800806104E-2</v>
      </c>
      <c r="AC76" s="309">
        <f t="shared" si="7"/>
        <v>0.12111255703412845</v>
      </c>
      <c r="AD76" s="309">
        <f>+(2*(AD69-AD70))/AD75</f>
        <v>7.4351433361680569E-2</v>
      </c>
      <c r="AE76" s="309">
        <f>+(2*(AE69-AE70))/AE75</f>
        <v>6.0000068547180395E-2</v>
      </c>
      <c r="AF76" s="309">
        <f t="shared" si="7"/>
        <v>6.1427139535294724E-2</v>
      </c>
      <c r="AG76" s="309">
        <f t="shared" si="7"/>
        <v>1.3153884004580944E-2</v>
      </c>
      <c r="AH76" s="309">
        <f t="shared" si="7"/>
        <v>7.6603495743811076E-2</v>
      </c>
      <c r="AI76" s="309">
        <f t="shared" si="7"/>
        <v>5.9374201616264839E-2</v>
      </c>
      <c r="AJ76" s="309">
        <f t="shared" si="7"/>
        <v>4.967881039838043E-2</v>
      </c>
      <c r="AK76" s="309">
        <f>+(2*(AK69-AK70))/AK75</f>
        <v>9.5381952105361417E-3</v>
      </c>
      <c r="AL76" s="309">
        <f t="shared" si="7"/>
        <v>-0.34192502744810999</v>
      </c>
      <c r="AM76" s="309"/>
      <c r="AN76" s="272">
        <f>+(2*(AN69-AN70))/AN75</f>
        <v>5.023212979353614E-2</v>
      </c>
      <c r="AO76" s="272"/>
      <c r="AP76" s="272">
        <f>+(2*(AP69-AP70))/AP75</f>
        <v>4.7167628155792125E-2</v>
      </c>
      <c r="AQ76" s="272">
        <f>+(2*(AQ69-AQ70))/AQ75</f>
        <v>5.0885525567366974E-2</v>
      </c>
      <c r="AS76" s="320"/>
    </row>
    <row r="77" spans="1:47">
      <c r="A77" s="256" t="s">
        <v>375</v>
      </c>
      <c r="C77" s="307">
        <v>2.6100000000000002E-2</v>
      </c>
      <c r="D77" s="307">
        <v>2.6100000000000002E-2</v>
      </c>
      <c r="E77" s="307">
        <v>2.6100000000000002E-2</v>
      </c>
      <c r="F77" s="307">
        <v>2.6100000000000002E-2</v>
      </c>
      <c r="G77" s="307">
        <v>2.6100000000000002E-2</v>
      </c>
      <c r="H77" s="307">
        <v>2.6100000000000002E-2</v>
      </c>
      <c r="I77" s="307">
        <v>2.6100000000000002E-2</v>
      </c>
      <c r="J77" s="307">
        <v>2.6100000000000002E-2</v>
      </c>
      <c r="K77" s="307">
        <v>2.6100000000000002E-2</v>
      </c>
      <c r="L77" s="307">
        <v>2.6100000000000002E-2</v>
      </c>
      <c r="M77" s="307">
        <v>2.6100000000000002E-2</v>
      </c>
      <c r="N77" s="307">
        <v>2.6100000000000002E-2</v>
      </c>
      <c r="O77" s="307">
        <v>2.6100000000000002E-2</v>
      </c>
      <c r="P77" s="307">
        <v>2.6100000000000002E-2</v>
      </c>
      <c r="Q77" s="307">
        <v>2.6100000000000002E-2</v>
      </c>
      <c r="R77" s="307">
        <v>2.6100000000000002E-2</v>
      </c>
      <c r="S77" s="307">
        <v>2.6100000000000002E-2</v>
      </c>
      <c r="T77" s="307">
        <v>2.6100000000000002E-2</v>
      </c>
      <c r="U77" s="307">
        <v>2.6100000000000002E-2</v>
      </c>
      <c r="V77" s="307">
        <v>2.6100000000000002E-2</v>
      </c>
      <c r="W77" s="307">
        <v>2.6100000000000002E-2</v>
      </c>
      <c r="X77" s="307">
        <v>2.6100000000000002E-2</v>
      </c>
      <c r="Y77" s="307">
        <v>2.6100000000000002E-2</v>
      </c>
      <c r="Z77" s="307">
        <v>2.6100000000000002E-2</v>
      </c>
      <c r="AA77" s="307">
        <v>2.6100000000000002E-2</v>
      </c>
      <c r="AB77" s="307">
        <v>2.6100000000000002E-2</v>
      </c>
      <c r="AC77" s="307">
        <v>2.6100000000000002E-2</v>
      </c>
      <c r="AD77" s="307">
        <v>2.6100000000000002E-2</v>
      </c>
      <c r="AE77" s="307">
        <v>2.6100000000000002E-2</v>
      </c>
      <c r="AF77" s="307">
        <v>2.6100000000000002E-2</v>
      </c>
      <c r="AG77" s="307">
        <v>2.6100000000000002E-2</v>
      </c>
      <c r="AH77" s="307">
        <v>2.6100000000000002E-2</v>
      </c>
      <c r="AI77" s="307">
        <v>2.6100000000000002E-2</v>
      </c>
      <c r="AJ77" s="307">
        <v>2.6100000000000002E-2</v>
      </c>
      <c r="AK77" s="307">
        <v>2.6100000000000002E-2</v>
      </c>
      <c r="AL77" s="307">
        <v>2.6100000000000002E-2</v>
      </c>
      <c r="AM77" s="307"/>
      <c r="AN77" s="307">
        <v>2.6100000000000002E-2</v>
      </c>
      <c r="AO77" s="307"/>
      <c r="AP77" s="307">
        <v>2.6100000000000002E-2</v>
      </c>
      <c r="AQ77" s="307">
        <v>2.6100000000000002E-2</v>
      </c>
      <c r="AS77" s="307"/>
    </row>
    <row r="78" spans="1:47">
      <c r="A78" s="255"/>
      <c r="D78" s="24"/>
      <c r="AN78" s="24"/>
    </row>
    <row r="79" spans="1:47">
      <c r="A79" s="257" t="s">
        <v>376</v>
      </c>
      <c r="C79" s="283">
        <f>((1+C76)/(1+C77)-1)*100</f>
        <v>1.8834057360828327</v>
      </c>
      <c r="D79" s="283">
        <f>((1+D76)/(1+D77)-1)*100</f>
        <v>2.2633334658346937</v>
      </c>
      <c r="E79" s="283">
        <f t="shared" ref="E79:AQ79" si="8">((1+E76)/(1+E77)-1)*100</f>
        <v>3.4500016164300096</v>
      </c>
      <c r="F79" s="283">
        <f t="shared" si="8"/>
        <v>1.3689412301238768</v>
      </c>
      <c r="G79" s="283">
        <f t="shared" si="8"/>
        <v>3.4710131153693036</v>
      </c>
      <c r="H79" s="283">
        <f>((1+H76)/(1+H77)-1)*100</f>
        <v>1.9628139285290169</v>
      </c>
      <c r="I79" s="283">
        <f t="shared" si="8"/>
        <v>1.3734800607211328</v>
      </c>
      <c r="J79" s="283">
        <f>((1+J76)/(1+J77)-1)*100</f>
        <v>5.0189758018636121</v>
      </c>
      <c r="K79" s="283">
        <f t="shared" si="8"/>
        <v>8.084005295780905E-2</v>
      </c>
      <c r="L79" s="283">
        <f t="shared" si="8"/>
        <v>3.6576214779729721</v>
      </c>
      <c r="M79" s="283">
        <f>((1+M76)/(1+M77)-1)*100</f>
        <v>2.0983381711526139</v>
      </c>
      <c r="N79" s="283">
        <f t="shared" si="8"/>
        <v>2.3940076613208516</v>
      </c>
      <c r="O79" s="283">
        <f>((1+O76)/(1+O77)-1)*100</f>
        <v>1.2126645868969055</v>
      </c>
      <c r="P79" s="283">
        <f>((1+P76)/(1+P77)-1)*100</f>
        <v>1.2126684451734926</v>
      </c>
      <c r="Q79" s="283">
        <f t="shared" si="8"/>
        <v>4.6593609524553381</v>
      </c>
      <c r="R79" s="283">
        <f t="shared" si="8"/>
        <v>3.0616432822565542</v>
      </c>
      <c r="S79" s="283">
        <f t="shared" si="8"/>
        <v>-2.3866097931170893</v>
      </c>
      <c r="T79" s="283">
        <f>((1+T76)/(1+T77)-1)*100</f>
        <v>4.6419746055699651</v>
      </c>
      <c r="U79" s="283">
        <f>((1+U76)/(1+U77)-1)*100</f>
        <v>1.2404152402391677</v>
      </c>
      <c r="V79" s="283">
        <f t="shared" si="8"/>
        <v>2.2086184778218776</v>
      </c>
      <c r="W79" s="283">
        <f t="shared" si="8"/>
        <v>4.1153215569154966</v>
      </c>
      <c r="X79" s="283">
        <f t="shared" si="8"/>
        <v>1.827659189521591</v>
      </c>
      <c r="Y79" s="283">
        <f>((1+Y76)/(1+Y77)-1)*100</f>
        <v>4.6809503252105422</v>
      </c>
      <c r="Z79" s="283">
        <f t="shared" si="8"/>
        <v>5.0068006021901423</v>
      </c>
      <c r="AA79" s="283">
        <f t="shared" si="8"/>
        <v>3.9831287354270772</v>
      </c>
      <c r="AB79" s="283">
        <f t="shared" si="8"/>
        <v>3.2486136634641838</v>
      </c>
      <c r="AC79" s="283">
        <f t="shared" si="8"/>
        <v>9.2595806484873311</v>
      </c>
      <c r="AD79" s="283">
        <f>((1+AD76)/(1+AD77)-1)*100</f>
        <v>4.7024104240990683</v>
      </c>
      <c r="AE79" s="283">
        <f>((1+AE76)/(1+AE77)-1)*100</f>
        <v>3.3037782425865414</v>
      </c>
      <c r="AF79" s="283">
        <f t="shared" si="8"/>
        <v>3.4428554268877143</v>
      </c>
      <c r="AG79" s="283">
        <f t="shared" si="8"/>
        <v>-1.2616817069894926</v>
      </c>
      <c r="AH79" s="283">
        <f t="shared" si="8"/>
        <v>4.9218882900117888</v>
      </c>
      <c r="AI79" s="283">
        <f t="shared" si="8"/>
        <v>3.242783511964209</v>
      </c>
      <c r="AJ79" s="283">
        <f t="shared" si="8"/>
        <v>2.2979057010408921</v>
      </c>
      <c r="AK79" s="283">
        <f>((1+AK76)/(1+AK77)-1)*100</f>
        <v>-1.6140536779518322</v>
      </c>
      <c r="AL79" s="283">
        <f t="shared" si="8"/>
        <v>-35.866389966680643</v>
      </c>
      <c r="AM79" s="283"/>
      <c r="AN79" s="309">
        <f>((1+AN76)/(1+AN77)-1)*100</f>
        <v>2.3518302108504141</v>
      </c>
      <c r="AO79" s="271"/>
      <c r="AP79" s="271">
        <f>((1+AP76)/(1+AP77)-1)*100</f>
        <v>2.0531749493998941</v>
      </c>
      <c r="AQ79" s="271">
        <f t="shared" si="8"/>
        <v>2.4155078030763999</v>
      </c>
      <c r="AS79" s="283"/>
    </row>
    <row r="80" spans="1:47" ht="12" thickBot="1">
      <c r="A80" s="267"/>
      <c r="B80" s="267"/>
      <c r="C80" s="267"/>
      <c r="D80" s="267"/>
      <c r="E80" s="267"/>
      <c r="F80" s="267"/>
      <c r="G80" s="267"/>
      <c r="H80" s="267"/>
      <c r="I80" s="267"/>
      <c r="J80" s="267"/>
      <c r="K80" s="267"/>
      <c r="L80" s="267"/>
      <c r="M80" s="267"/>
      <c r="N80" s="267"/>
      <c r="O80" s="267"/>
      <c r="P80" s="267"/>
      <c r="Q80" s="267"/>
      <c r="R80" s="267"/>
      <c r="S80" s="267"/>
      <c r="T80" s="267"/>
      <c r="U80" s="267"/>
      <c r="V80" s="267"/>
      <c r="W80" s="267"/>
      <c r="X80" s="267"/>
      <c r="Y80" s="267"/>
      <c r="Z80" s="267"/>
      <c r="AA80" s="267"/>
      <c r="AB80" s="267"/>
      <c r="AC80" s="267"/>
      <c r="AD80" s="267"/>
      <c r="AE80" s="267"/>
      <c r="AF80" s="267"/>
      <c r="AG80" s="267"/>
      <c r="AH80" s="267"/>
      <c r="AI80" s="267"/>
      <c r="AJ80" s="267"/>
      <c r="AK80" s="267"/>
      <c r="AL80" s="267"/>
      <c r="AM80" s="267"/>
      <c r="AN80" s="267"/>
      <c r="AO80" s="267"/>
      <c r="AP80" s="267"/>
      <c r="AQ80" s="267"/>
    </row>
    <row r="81" spans="1:46">
      <c r="A81" s="253" t="s">
        <v>199</v>
      </c>
      <c r="D81" s="24"/>
    </row>
    <row r="82" spans="1:46">
      <c r="A82" s="263" t="s">
        <v>377</v>
      </c>
      <c r="C82" s="25">
        <v>20233027</v>
      </c>
      <c r="D82" s="25">
        <v>1273959</v>
      </c>
      <c r="E82" s="25">
        <v>6377942</v>
      </c>
      <c r="F82" s="25">
        <v>7496711</v>
      </c>
      <c r="G82" s="25">
        <v>2982885</v>
      </c>
      <c r="H82" s="25">
        <v>3113754</v>
      </c>
      <c r="I82" s="25">
        <v>881972</v>
      </c>
      <c r="J82" s="25">
        <v>235224</v>
      </c>
      <c r="K82" s="25">
        <v>2240387</v>
      </c>
      <c r="L82" s="25">
        <v>1496374</v>
      </c>
      <c r="M82" s="25">
        <v>1844971</v>
      </c>
      <c r="N82" s="25">
        <v>2377162</v>
      </c>
      <c r="O82" s="25">
        <v>595226</v>
      </c>
      <c r="P82" s="25">
        <v>32232</v>
      </c>
      <c r="Q82" s="25">
        <v>1551080</v>
      </c>
      <c r="R82" s="25">
        <v>104446</v>
      </c>
      <c r="S82" s="25">
        <v>433731</v>
      </c>
      <c r="T82" s="25">
        <v>33967</v>
      </c>
      <c r="U82" s="25">
        <v>785897</v>
      </c>
      <c r="V82" s="25">
        <v>752788</v>
      </c>
      <c r="W82" s="25">
        <v>1059602</v>
      </c>
      <c r="X82" s="25">
        <v>1738449</v>
      </c>
      <c r="Y82" s="25">
        <v>684963</v>
      </c>
      <c r="Z82" s="25">
        <v>577506</v>
      </c>
      <c r="AA82" s="25">
        <v>493786</v>
      </c>
      <c r="AB82" s="25">
        <v>366971</v>
      </c>
      <c r="AC82" s="25">
        <v>143816</v>
      </c>
      <c r="AD82" s="25">
        <v>223189</v>
      </c>
      <c r="AE82" s="25">
        <v>176010</v>
      </c>
      <c r="AF82" s="25">
        <v>4087</v>
      </c>
      <c r="AG82" s="25">
        <v>276488</v>
      </c>
      <c r="AH82" s="25">
        <v>176871</v>
      </c>
      <c r="AI82" s="25">
        <v>75749</v>
      </c>
      <c r="AJ82" s="25">
        <v>74361</v>
      </c>
      <c r="AK82" s="25">
        <v>106595</v>
      </c>
      <c r="AL82" s="25">
        <v>229106</v>
      </c>
      <c r="AN82" s="27">
        <f>SUM(C82:AL82)</f>
        <v>61251284</v>
      </c>
      <c r="AP82" s="27">
        <f>SUMIF($C$65:$AL$65,"já",C82:AL82)</f>
        <v>26053978</v>
      </c>
      <c r="AQ82" s="27">
        <f>SUMIF($C$65:$AL$65,"nei",C82:AL82)</f>
        <v>35197306</v>
      </c>
    </row>
    <row r="83" spans="1:46">
      <c r="A83" s="263"/>
      <c r="D83" s="24"/>
    </row>
    <row r="84" spans="1:46">
      <c r="A84" s="254" t="s">
        <v>378</v>
      </c>
      <c r="C84" s="25">
        <f t="shared" ref="C84:AL84" si="9">C$82*C25%</f>
        <v>15741295.006000001</v>
      </c>
      <c r="D84" s="25">
        <f t="shared" si="9"/>
        <v>431872.10099999997</v>
      </c>
      <c r="E84" s="25">
        <f t="shared" si="9"/>
        <v>4139284.358</v>
      </c>
      <c r="F84" s="25">
        <f t="shared" si="9"/>
        <v>4572993.71</v>
      </c>
      <c r="G84" s="25">
        <f t="shared" si="9"/>
        <v>1926943.7099999997</v>
      </c>
      <c r="H84" s="25">
        <f t="shared" si="9"/>
        <v>2142262.7519999999</v>
      </c>
      <c r="I84" s="25">
        <f t="shared" si="9"/>
        <v>687938.16</v>
      </c>
      <c r="J84" s="25">
        <f t="shared" si="9"/>
        <v>80681.831999999995</v>
      </c>
      <c r="K84" s="25">
        <f t="shared" si="9"/>
        <v>1588434.3830000001</v>
      </c>
      <c r="L84" s="25">
        <f t="shared" si="9"/>
        <v>1123776.8739999998</v>
      </c>
      <c r="M84" s="25">
        <f t="shared" si="9"/>
        <v>1143882.02</v>
      </c>
      <c r="N84" s="25">
        <f t="shared" si="9"/>
        <v>1742459.746</v>
      </c>
      <c r="O84" s="25">
        <f t="shared" si="9"/>
        <v>322017.266</v>
      </c>
      <c r="P84" s="25">
        <f t="shared" si="9"/>
        <v>15052.344000000001</v>
      </c>
      <c r="Q84" s="25">
        <f t="shared" si="9"/>
        <v>1264130.2</v>
      </c>
      <c r="R84" s="25">
        <f t="shared" si="9"/>
        <v>42091.737999999998</v>
      </c>
      <c r="S84" s="25">
        <f t="shared" si="9"/>
        <v>346984.80000000005</v>
      </c>
      <c r="T84" s="25">
        <f t="shared" si="9"/>
        <v>5264.8850000000002</v>
      </c>
      <c r="U84" s="25">
        <f t="shared" si="9"/>
        <v>443245.90799999994</v>
      </c>
      <c r="V84" s="25">
        <f t="shared" si="9"/>
        <v>439628.19199999998</v>
      </c>
      <c r="W84" s="25">
        <f t="shared" si="9"/>
        <v>894304.08800000011</v>
      </c>
      <c r="X84" s="25">
        <f t="shared" si="9"/>
        <v>1533312.0179999999</v>
      </c>
      <c r="Y84" s="25">
        <f t="shared" si="9"/>
        <v>553450.10399999993</v>
      </c>
      <c r="Z84" s="25">
        <f t="shared" si="9"/>
        <v>489725.08799999999</v>
      </c>
      <c r="AA84" s="25">
        <f t="shared" si="9"/>
        <v>369845.71400000004</v>
      </c>
      <c r="AB84" s="25">
        <f t="shared" si="9"/>
        <v>278164.01799999998</v>
      </c>
      <c r="AC84" s="25">
        <f t="shared" si="9"/>
        <v>106136.208</v>
      </c>
      <c r="AD84" s="25">
        <f t="shared" si="9"/>
        <v>166052.61600000001</v>
      </c>
      <c r="AE84" s="25">
        <f t="shared" si="9"/>
        <v>142216.07999999999</v>
      </c>
      <c r="AF84" s="25">
        <f t="shared" si="9"/>
        <v>0</v>
      </c>
      <c r="AG84" s="25">
        <f t="shared" si="9"/>
        <v>231696.94399999999</v>
      </c>
      <c r="AH84" s="25">
        <f t="shared" si="9"/>
        <v>135306.315</v>
      </c>
      <c r="AI84" s="25">
        <f t="shared" si="9"/>
        <v>56963.248</v>
      </c>
      <c r="AJ84" s="25">
        <f t="shared" si="9"/>
        <v>49821.87</v>
      </c>
      <c r="AK84" s="25">
        <f t="shared" si="9"/>
        <v>73763.740000000005</v>
      </c>
      <c r="AL84" s="25">
        <f t="shared" si="9"/>
        <v>172516.818</v>
      </c>
      <c r="AN84" s="27">
        <f>SUM(C84:AL84)</f>
        <v>43453514.853999995</v>
      </c>
      <c r="AP84" s="27">
        <f>SUMIF($C$65:$AL$65,"já",C84:AL84)</f>
        <v>20323568.418999996</v>
      </c>
      <c r="AQ84" s="27">
        <f>SUMIF($C$65:$AL$65,"nei",C84:AL84)</f>
        <v>23129946.435000002</v>
      </c>
    </row>
    <row r="85" spans="1:46">
      <c r="A85" s="254" t="s">
        <v>379</v>
      </c>
      <c r="C85" s="25">
        <f t="shared" ref="C85:AL85" si="10">+C$82*C26%</f>
        <v>708155.94500000007</v>
      </c>
      <c r="D85" s="25">
        <f t="shared" si="10"/>
        <v>699403.49099999992</v>
      </c>
      <c r="E85" s="25">
        <f t="shared" si="10"/>
        <v>1607241.3840000001</v>
      </c>
      <c r="F85" s="25">
        <f t="shared" si="10"/>
        <v>2264006.7220000001</v>
      </c>
      <c r="G85" s="25">
        <f t="shared" si="10"/>
        <v>814327.6050000001</v>
      </c>
      <c r="H85" s="25">
        <f t="shared" si="10"/>
        <v>548020.70400000003</v>
      </c>
      <c r="I85" s="25">
        <f t="shared" si="10"/>
        <v>76731.563999999998</v>
      </c>
      <c r="J85" s="25">
        <f t="shared" si="10"/>
        <v>120669.912</v>
      </c>
      <c r="K85" s="25">
        <f t="shared" si="10"/>
        <v>365183.08100000001</v>
      </c>
      <c r="L85" s="25">
        <f t="shared" si="10"/>
        <v>212485.10799999998</v>
      </c>
      <c r="M85" s="25">
        <f t="shared" si="10"/>
        <v>559026.21299999999</v>
      </c>
      <c r="N85" s="25">
        <f t="shared" si="10"/>
        <v>456415.10399999999</v>
      </c>
      <c r="O85" s="25">
        <f t="shared" si="10"/>
        <v>213686.13399999999</v>
      </c>
      <c r="P85" s="25">
        <f t="shared" si="10"/>
        <v>14568.864</v>
      </c>
      <c r="Q85" s="25">
        <f t="shared" si="10"/>
        <v>110126.68</v>
      </c>
      <c r="R85" s="25">
        <f t="shared" si="10"/>
        <v>49507.403999999995</v>
      </c>
      <c r="S85" s="25">
        <f t="shared" si="10"/>
        <v>27325.053</v>
      </c>
      <c r="T85" s="25">
        <f t="shared" si="10"/>
        <v>26494.260000000002</v>
      </c>
      <c r="U85" s="25">
        <f t="shared" si="10"/>
        <v>265633.18599999999</v>
      </c>
      <c r="V85" s="25">
        <f t="shared" si="10"/>
        <v>221319.67199999999</v>
      </c>
      <c r="W85" s="25">
        <f t="shared" si="10"/>
        <v>72052.936000000002</v>
      </c>
      <c r="X85" s="25">
        <f t="shared" si="10"/>
        <v>158198.859</v>
      </c>
      <c r="Y85" s="25">
        <f t="shared" si="10"/>
        <v>58906.817999999992</v>
      </c>
      <c r="Z85" s="25">
        <f t="shared" si="10"/>
        <v>11550.12</v>
      </c>
      <c r="AA85" s="25">
        <f t="shared" si="10"/>
        <v>27158.23</v>
      </c>
      <c r="AB85" s="25">
        <f t="shared" si="10"/>
        <v>18715.520999999997</v>
      </c>
      <c r="AC85" s="25">
        <f t="shared" si="10"/>
        <v>28619.383999999998</v>
      </c>
      <c r="AD85" s="25">
        <f t="shared" si="10"/>
        <v>37718.940999999999</v>
      </c>
      <c r="AE85" s="25">
        <f t="shared" si="10"/>
        <v>5984.34</v>
      </c>
      <c r="AF85" s="25">
        <f t="shared" si="10"/>
        <v>4087</v>
      </c>
      <c r="AG85" s="25">
        <f t="shared" si="10"/>
        <v>14377.376000000002</v>
      </c>
      <c r="AH85" s="25">
        <f t="shared" si="10"/>
        <v>15387.776999999998</v>
      </c>
      <c r="AI85" s="25">
        <f t="shared" si="10"/>
        <v>7196.1549999999997</v>
      </c>
      <c r="AJ85" s="25">
        <f t="shared" si="10"/>
        <v>3271.8840000000005</v>
      </c>
      <c r="AK85" s="25">
        <f t="shared" si="10"/>
        <v>9486.9550000000017</v>
      </c>
      <c r="AL85" s="25">
        <f t="shared" si="10"/>
        <v>4123.9080000000004</v>
      </c>
      <c r="AN85" s="27">
        <f>SUM(C85:AL85)</f>
        <v>9837164.2899999972</v>
      </c>
      <c r="AP85" s="27">
        <f>SUMIF($C$65:$AL$65,"já",C85:AL85)</f>
        <v>1439032.7650000004</v>
      </c>
      <c r="AQ85" s="27">
        <f>SUMIF($C$65:$AL$65,"nei",C85:AL85)</f>
        <v>8398131.5250000004</v>
      </c>
    </row>
    <row r="86" spans="1:46">
      <c r="A86" s="254" t="s">
        <v>380</v>
      </c>
      <c r="C86" s="25">
        <f t="shared" ref="C86:AL86" si="11">+C$82*C27%</f>
        <v>3763343.0220000003</v>
      </c>
      <c r="D86" s="25">
        <f t="shared" si="11"/>
        <v>64971.908999999992</v>
      </c>
      <c r="E86" s="25">
        <f t="shared" si="11"/>
        <v>529369.18599999999</v>
      </c>
      <c r="F86" s="25">
        <f t="shared" si="11"/>
        <v>569750.03599999996</v>
      </c>
      <c r="G86" s="25">
        <f t="shared" si="11"/>
        <v>205819.06500000003</v>
      </c>
      <c r="H86" s="25">
        <f t="shared" si="11"/>
        <v>386105.49599999998</v>
      </c>
      <c r="I86" s="25">
        <f t="shared" si="11"/>
        <v>103190.72399999999</v>
      </c>
      <c r="J86" s="25">
        <f t="shared" si="11"/>
        <v>24698.52</v>
      </c>
      <c r="K86" s="25">
        <f t="shared" si="11"/>
        <v>271086.82699999999</v>
      </c>
      <c r="L86" s="25">
        <f t="shared" si="11"/>
        <v>151133.77399999998</v>
      </c>
      <c r="M86" s="25">
        <f t="shared" si="11"/>
        <v>112543.231</v>
      </c>
      <c r="N86" s="25">
        <f t="shared" si="11"/>
        <v>175909.98800000001</v>
      </c>
      <c r="O86" s="25">
        <f t="shared" si="11"/>
        <v>29166.074000000001</v>
      </c>
      <c r="P86" s="25">
        <f t="shared" si="11"/>
        <v>612.40800000000002</v>
      </c>
      <c r="Q86" s="25">
        <f t="shared" si="11"/>
        <v>175272.04</v>
      </c>
      <c r="R86" s="25">
        <f t="shared" si="11"/>
        <v>10549.045999999998</v>
      </c>
      <c r="S86" s="25">
        <f t="shared" si="11"/>
        <v>53782.644</v>
      </c>
      <c r="T86" s="25">
        <f t="shared" si="11"/>
        <v>2207.855</v>
      </c>
      <c r="U86" s="25">
        <f t="shared" si="11"/>
        <v>69158.936000000002</v>
      </c>
      <c r="V86" s="25">
        <f t="shared" si="11"/>
        <v>73020.435999999987</v>
      </c>
      <c r="W86" s="25">
        <f t="shared" si="11"/>
        <v>89006.567999999999</v>
      </c>
      <c r="X86" s="25">
        <f t="shared" si="11"/>
        <v>46938.123000000007</v>
      </c>
      <c r="Y86" s="25">
        <f t="shared" si="11"/>
        <v>61646.67</v>
      </c>
      <c r="Z86" s="25">
        <f t="shared" si="11"/>
        <v>75653.286000000007</v>
      </c>
      <c r="AA86" s="25">
        <f t="shared" si="11"/>
        <v>96782.055999999997</v>
      </c>
      <c r="AB86" s="25">
        <f t="shared" si="11"/>
        <v>69724.490000000005</v>
      </c>
      <c r="AC86" s="25">
        <f t="shared" si="11"/>
        <v>7334.6159999999991</v>
      </c>
      <c r="AD86" s="25">
        <f t="shared" si="11"/>
        <v>19417.442999999999</v>
      </c>
      <c r="AE86" s="25">
        <f t="shared" si="11"/>
        <v>27633.57</v>
      </c>
      <c r="AF86" s="25">
        <f t="shared" si="11"/>
        <v>0</v>
      </c>
      <c r="AG86" s="25">
        <f t="shared" si="11"/>
        <v>30137.191999999999</v>
      </c>
      <c r="AH86" s="25">
        <f t="shared" si="11"/>
        <v>26000.037</v>
      </c>
      <c r="AI86" s="25">
        <f t="shared" si="11"/>
        <v>11210.852000000001</v>
      </c>
      <c r="AJ86" s="25">
        <f t="shared" si="11"/>
        <v>21267.246000000003</v>
      </c>
      <c r="AK86" s="25">
        <f t="shared" si="11"/>
        <v>22811.329999999998</v>
      </c>
      <c r="AL86" s="25">
        <f t="shared" si="11"/>
        <v>52236.168000000005</v>
      </c>
      <c r="AN86" s="27">
        <f>SUM(C86:AL86)</f>
        <v>7429490.864000001</v>
      </c>
      <c r="AP86" s="27">
        <f>SUMIF($C$65:$AL$65,"já",C86:AL86)</f>
        <v>4266629.4609999992</v>
      </c>
      <c r="AQ86" s="27">
        <f>SUMIF($C$65:$AL$65,"nei",C86:AL86)</f>
        <v>3162861.402999999</v>
      </c>
    </row>
    <row r="87" spans="1:46">
      <c r="A87" s="254" t="s">
        <v>381</v>
      </c>
      <c r="C87" s="25">
        <f t="shared" ref="C87:AL87" si="12">+C$82*C28%</f>
        <v>20233.027000000002</v>
      </c>
      <c r="D87" s="25">
        <f t="shared" si="12"/>
        <v>77711.498999999996</v>
      </c>
      <c r="E87" s="25">
        <f t="shared" si="12"/>
        <v>102047.072</v>
      </c>
      <c r="F87" s="25">
        <f t="shared" si="12"/>
        <v>89960.532000000007</v>
      </c>
      <c r="G87" s="25">
        <f t="shared" si="12"/>
        <v>32811.735000000001</v>
      </c>
      <c r="H87" s="25">
        <f t="shared" si="12"/>
        <v>28023.786000000004</v>
      </c>
      <c r="I87" s="25">
        <f t="shared" si="12"/>
        <v>14111.552</v>
      </c>
      <c r="J87" s="25">
        <f t="shared" si="12"/>
        <v>9173.7360000000008</v>
      </c>
      <c r="K87" s="25">
        <f t="shared" si="12"/>
        <v>15682.708999999999</v>
      </c>
      <c r="L87" s="25">
        <f t="shared" si="12"/>
        <v>8978.2440000000006</v>
      </c>
      <c r="M87" s="25">
        <f t="shared" si="12"/>
        <v>29519.536</v>
      </c>
      <c r="N87" s="25">
        <f t="shared" si="12"/>
        <v>2377.1620000000003</v>
      </c>
      <c r="O87" s="25">
        <f t="shared" si="12"/>
        <v>30356.525999999998</v>
      </c>
      <c r="P87" s="25">
        <f t="shared" si="12"/>
        <v>1998.384</v>
      </c>
      <c r="Q87" s="25">
        <f t="shared" si="12"/>
        <v>1551.08</v>
      </c>
      <c r="R87" s="25">
        <f t="shared" si="12"/>
        <v>2297.8120000000004</v>
      </c>
      <c r="S87" s="25">
        <f t="shared" si="12"/>
        <v>5638.5030000000006</v>
      </c>
      <c r="T87" s="25">
        <f t="shared" si="12"/>
        <v>0</v>
      </c>
      <c r="U87" s="25">
        <f t="shared" si="12"/>
        <v>7858.97</v>
      </c>
      <c r="V87" s="25">
        <f t="shared" si="12"/>
        <v>18819.7</v>
      </c>
      <c r="W87" s="25">
        <f t="shared" si="12"/>
        <v>4238.4080000000004</v>
      </c>
      <c r="X87" s="25">
        <f t="shared" si="12"/>
        <v>1738.4490000000001</v>
      </c>
      <c r="Y87" s="25">
        <f t="shared" si="12"/>
        <v>11644.371000000001</v>
      </c>
      <c r="Z87" s="25">
        <f t="shared" si="12"/>
        <v>577.50599999999997</v>
      </c>
      <c r="AA87" s="25">
        <f t="shared" si="12"/>
        <v>0</v>
      </c>
      <c r="AB87" s="25">
        <f t="shared" si="12"/>
        <v>0</v>
      </c>
      <c r="AC87" s="25">
        <f t="shared" si="12"/>
        <v>1725.7920000000001</v>
      </c>
      <c r="AD87" s="25">
        <f t="shared" si="12"/>
        <v>0</v>
      </c>
      <c r="AE87" s="25">
        <f t="shared" si="12"/>
        <v>176.01</v>
      </c>
      <c r="AF87" s="25">
        <f t="shared" si="12"/>
        <v>0</v>
      </c>
      <c r="AG87" s="25">
        <f t="shared" si="12"/>
        <v>276.488</v>
      </c>
      <c r="AH87" s="25">
        <f t="shared" si="12"/>
        <v>176.87100000000001</v>
      </c>
      <c r="AI87" s="25">
        <f t="shared" si="12"/>
        <v>378.745</v>
      </c>
      <c r="AJ87" s="25">
        <f t="shared" si="12"/>
        <v>0</v>
      </c>
      <c r="AK87" s="25">
        <f t="shared" si="12"/>
        <v>532.97500000000002</v>
      </c>
      <c r="AL87" s="25">
        <f t="shared" si="12"/>
        <v>229.10599999999999</v>
      </c>
      <c r="AN87" s="27">
        <f>SUM(C87:AL87)</f>
        <v>520846.28600000008</v>
      </c>
      <c r="AP87" s="27">
        <f>SUMIF($C$65:$AL$65,"já",C87:AL87)</f>
        <v>26118.832999999999</v>
      </c>
      <c r="AQ87" s="27">
        <f>SUMIF($C$65:$AL$65,"nei",C87:AL87)</f>
        <v>494727.45300000004</v>
      </c>
    </row>
    <row r="88" spans="1:46">
      <c r="A88" s="254" t="s">
        <v>382</v>
      </c>
      <c r="C88" s="268">
        <f t="shared" ref="C88:AL88" si="13">+C$82*C29%</f>
        <v>0</v>
      </c>
      <c r="D88" s="268">
        <f t="shared" si="13"/>
        <v>0</v>
      </c>
      <c r="E88" s="268">
        <f t="shared" si="13"/>
        <v>0</v>
      </c>
      <c r="F88" s="268">
        <f t="shared" si="13"/>
        <v>0</v>
      </c>
      <c r="G88" s="268">
        <f t="shared" si="13"/>
        <v>0</v>
      </c>
      <c r="H88" s="268">
        <f t="shared" si="13"/>
        <v>9341.2620000000006</v>
      </c>
      <c r="I88" s="268">
        <f t="shared" si="13"/>
        <v>0</v>
      </c>
      <c r="J88" s="268">
        <f t="shared" si="13"/>
        <v>0</v>
      </c>
      <c r="K88" s="268">
        <f t="shared" si="13"/>
        <v>0</v>
      </c>
      <c r="L88" s="268">
        <f t="shared" si="13"/>
        <v>0</v>
      </c>
      <c r="M88" s="268">
        <f t="shared" si="13"/>
        <v>0</v>
      </c>
      <c r="N88" s="268">
        <f t="shared" si="13"/>
        <v>0</v>
      </c>
      <c r="O88" s="268">
        <f t="shared" si="13"/>
        <v>0</v>
      </c>
      <c r="P88" s="268">
        <f t="shared" si="13"/>
        <v>0</v>
      </c>
      <c r="Q88" s="268">
        <f t="shared" si="13"/>
        <v>0</v>
      </c>
      <c r="R88" s="268">
        <f t="shared" si="13"/>
        <v>0</v>
      </c>
      <c r="S88" s="268">
        <f t="shared" si="13"/>
        <v>0</v>
      </c>
      <c r="T88" s="268">
        <f t="shared" si="13"/>
        <v>0</v>
      </c>
      <c r="U88" s="268">
        <f t="shared" si="13"/>
        <v>0</v>
      </c>
      <c r="V88" s="268">
        <f t="shared" si="13"/>
        <v>0</v>
      </c>
      <c r="W88" s="268">
        <f t="shared" si="13"/>
        <v>0</v>
      </c>
      <c r="X88" s="268">
        <f t="shared" si="13"/>
        <v>0</v>
      </c>
      <c r="Y88" s="268">
        <f t="shared" si="13"/>
        <v>0</v>
      </c>
      <c r="Z88" s="268">
        <f t="shared" si="13"/>
        <v>0</v>
      </c>
      <c r="AA88" s="268">
        <f t="shared" si="13"/>
        <v>0</v>
      </c>
      <c r="AB88" s="268">
        <f t="shared" si="13"/>
        <v>0</v>
      </c>
      <c r="AC88" s="268">
        <f t="shared" si="13"/>
        <v>0</v>
      </c>
      <c r="AD88" s="268">
        <f t="shared" si="13"/>
        <v>0</v>
      </c>
      <c r="AE88" s="268">
        <f t="shared" si="13"/>
        <v>0</v>
      </c>
      <c r="AF88" s="268">
        <f t="shared" si="13"/>
        <v>0</v>
      </c>
      <c r="AG88" s="268">
        <f t="shared" si="13"/>
        <v>0</v>
      </c>
      <c r="AH88" s="268">
        <f t="shared" si="13"/>
        <v>0</v>
      </c>
      <c r="AI88" s="268">
        <f t="shared" si="13"/>
        <v>0</v>
      </c>
      <c r="AJ88" s="268">
        <f t="shared" si="13"/>
        <v>0</v>
      </c>
      <c r="AK88" s="268">
        <f t="shared" si="13"/>
        <v>0</v>
      </c>
      <c r="AL88" s="268">
        <f t="shared" si="13"/>
        <v>0</v>
      </c>
      <c r="AN88" s="273">
        <f>SUM(C88:AL88)</f>
        <v>9341.2620000000006</v>
      </c>
      <c r="AO88" s="273"/>
      <c r="AP88" s="273">
        <f>SUMIF($C$65:$AL$65,"já",C88:AL88)</f>
        <v>0</v>
      </c>
      <c r="AQ88" s="273">
        <f>SUMIF($C$65:$AL$65,"nei",C88:AL88)</f>
        <v>9341.2620000000006</v>
      </c>
    </row>
    <row r="89" spans="1:46">
      <c r="A89" s="263" t="s">
        <v>383</v>
      </c>
      <c r="C89" s="25">
        <f>SUM(C84:C88)</f>
        <v>20233027</v>
      </c>
      <c r="D89" s="25">
        <f>SUM(D84:D88)</f>
        <v>1273959</v>
      </c>
      <c r="E89" s="25">
        <f t="shared" ref="E89:AQ89" si="14">SUM(E84:E88)</f>
        <v>6377942</v>
      </c>
      <c r="F89" s="25">
        <f t="shared" si="14"/>
        <v>7496711</v>
      </c>
      <c r="G89" s="25">
        <f t="shared" si="14"/>
        <v>2979902.1149999998</v>
      </c>
      <c r="H89" s="25">
        <f t="shared" si="14"/>
        <v>3113753.9999999995</v>
      </c>
      <c r="I89" s="25">
        <f t="shared" si="14"/>
        <v>881972.00000000012</v>
      </c>
      <c r="J89" s="25">
        <f>SUM(J84:J88)</f>
        <v>235224</v>
      </c>
      <c r="K89" s="25">
        <f t="shared" si="14"/>
        <v>2240387</v>
      </c>
      <c r="L89" s="25">
        <f t="shared" si="14"/>
        <v>1496373.9999999998</v>
      </c>
      <c r="M89" s="25">
        <f t="shared" si="14"/>
        <v>1844971</v>
      </c>
      <c r="N89" s="25">
        <f t="shared" si="14"/>
        <v>2377162</v>
      </c>
      <c r="O89" s="25">
        <f>SUM(O84:O88)</f>
        <v>595226</v>
      </c>
      <c r="P89" s="25">
        <f>SUM(P84:P88)</f>
        <v>32232</v>
      </c>
      <c r="Q89" s="25">
        <f t="shared" si="14"/>
        <v>1551080</v>
      </c>
      <c r="R89" s="25">
        <f t="shared" si="14"/>
        <v>104446</v>
      </c>
      <c r="S89" s="25">
        <f t="shared" si="14"/>
        <v>433731.00000000012</v>
      </c>
      <c r="T89" s="25">
        <f>SUM(T84:T88)</f>
        <v>33967.000000000007</v>
      </c>
      <c r="U89" s="25">
        <f>SUM(U84:U88)</f>
        <v>785896.99999999988</v>
      </c>
      <c r="V89" s="25">
        <f t="shared" si="14"/>
        <v>752787.99999999988</v>
      </c>
      <c r="W89" s="25">
        <f t="shared" si="14"/>
        <v>1059602.0000000002</v>
      </c>
      <c r="X89" s="25">
        <f t="shared" si="14"/>
        <v>1740187.4489999998</v>
      </c>
      <c r="Y89" s="25">
        <f>SUM(Y84:Y88)</f>
        <v>685647.96299999999</v>
      </c>
      <c r="Z89" s="25">
        <f t="shared" si="14"/>
        <v>577506</v>
      </c>
      <c r="AA89" s="25">
        <f t="shared" si="14"/>
        <v>493786</v>
      </c>
      <c r="AB89" s="25">
        <f t="shared" si="14"/>
        <v>366604.02899999998</v>
      </c>
      <c r="AC89" s="25">
        <f t="shared" si="14"/>
        <v>143816</v>
      </c>
      <c r="AD89" s="25">
        <f>SUM(AD84:AD88)</f>
        <v>223189</v>
      </c>
      <c r="AE89" s="25">
        <f>SUM(AE84:AE88)</f>
        <v>176010</v>
      </c>
      <c r="AF89" s="25">
        <f t="shared" si="14"/>
        <v>4087</v>
      </c>
      <c r="AG89" s="25">
        <f t="shared" si="14"/>
        <v>276488</v>
      </c>
      <c r="AH89" s="25">
        <f t="shared" si="14"/>
        <v>176871.00000000003</v>
      </c>
      <c r="AI89" s="25">
        <f t="shared" si="14"/>
        <v>75749</v>
      </c>
      <c r="AJ89" s="25">
        <f t="shared" si="14"/>
        <v>74361</v>
      </c>
      <c r="AK89" s="25">
        <f>SUM(AK84:AK88)</f>
        <v>106595.00000000001</v>
      </c>
      <c r="AL89" s="25">
        <f t="shared" si="14"/>
        <v>229106</v>
      </c>
      <c r="AN89" s="27">
        <f>SUM(AN84:AN88)</f>
        <v>61250357.555999994</v>
      </c>
      <c r="AO89" s="27"/>
      <c r="AP89" s="27">
        <f>SUM(AP84:AP88)</f>
        <v>26055349.477999996</v>
      </c>
      <c r="AQ89" s="27">
        <f t="shared" si="14"/>
        <v>35195008.078000002</v>
      </c>
      <c r="AR89" s="25"/>
      <c r="AS89" s="25"/>
    </row>
    <row r="90" spans="1:46" s="322" customFormat="1" ht="12" thickBot="1">
      <c r="A90" s="269"/>
      <c r="B90" s="269"/>
      <c r="C90" s="269">
        <f>+C89-C82</f>
        <v>0</v>
      </c>
      <c r="D90" s="269">
        <f>+D89-D82</f>
        <v>0</v>
      </c>
      <c r="E90" s="269">
        <f t="shared" ref="E90:AL90" si="15">+E89-E82</f>
        <v>0</v>
      </c>
      <c r="F90" s="269">
        <f t="shared" si="15"/>
        <v>0</v>
      </c>
      <c r="G90" s="269">
        <f t="shared" si="15"/>
        <v>-2982.8850000002421</v>
      </c>
      <c r="H90" s="269">
        <f t="shared" si="15"/>
        <v>0</v>
      </c>
      <c r="I90" s="269">
        <f t="shared" si="15"/>
        <v>0</v>
      </c>
      <c r="J90" s="269">
        <f>+J89-J82</f>
        <v>0</v>
      </c>
      <c r="K90" s="269">
        <f t="shared" si="15"/>
        <v>0</v>
      </c>
      <c r="L90" s="269">
        <f t="shared" si="15"/>
        <v>0</v>
      </c>
      <c r="M90" s="269">
        <f t="shared" si="15"/>
        <v>0</v>
      </c>
      <c r="N90" s="269">
        <f t="shared" si="15"/>
        <v>0</v>
      </c>
      <c r="O90" s="269">
        <f>+O89-O82</f>
        <v>0</v>
      </c>
      <c r="P90" s="269">
        <f>+P89-P82</f>
        <v>0</v>
      </c>
      <c r="Q90" s="269">
        <f t="shared" si="15"/>
        <v>0</v>
      </c>
      <c r="R90" s="269">
        <f t="shared" si="15"/>
        <v>0</v>
      </c>
      <c r="S90" s="269">
        <f t="shared" si="15"/>
        <v>0</v>
      </c>
      <c r="T90" s="269">
        <f>+T89-T82</f>
        <v>0</v>
      </c>
      <c r="U90" s="269">
        <f>+U89-U82</f>
        <v>0</v>
      </c>
      <c r="V90" s="269">
        <f t="shared" si="15"/>
        <v>0</v>
      </c>
      <c r="W90" s="269">
        <f t="shared" si="15"/>
        <v>0</v>
      </c>
      <c r="X90" s="269">
        <f t="shared" si="15"/>
        <v>1738.4489999997895</v>
      </c>
      <c r="Y90" s="269">
        <f>+Y89-Y82</f>
        <v>684.96299999998882</v>
      </c>
      <c r="Z90" s="269">
        <f t="shared" si="15"/>
        <v>0</v>
      </c>
      <c r="AA90" s="269">
        <f t="shared" si="15"/>
        <v>0</v>
      </c>
      <c r="AB90" s="269">
        <f t="shared" si="15"/>
        <v>-366.97100000001956</v>
      </c>
      <c r="AC90" s="269">
        <f t="shared" si="15"/>
        <v>0</v>
      </c>
      <c r="AD90" s="269">
        <f>+AD89-AD82</f>
        <v>0</v>
      </c>
      <c r="AE90" s="269">
        <f>+AE89-AE82</f>
        <v>0</v>
      </c>
      <c r="AF90" s="269">
        <f t="shared" si="15"/>
        <v>0</v>
      </c>
      <c r="AG90" s="269">
        <f t="shared" si="15"/>
        <v>0</v>
      </c>
      <c r="AH90" s="269">
        <f t="shared" si="15"/>
        <v>0</v>
      </c>
      <c r="AI90" s="269">
        <f t="shared" si="15"/>
        <v>0</v>
      </c>
      <c r="AJ90" s="269">
        <f t="shared" si="15"/>
        <v>0</v>
      </c>
      <c r="AK90" s="269">
        <f>+AK89-AK82</f>
        <v>0</v>
      </c>
      <c r="AL90" s="269">
        <f t="shared" si="15"/>
        <v>0</v>
      </c>
      <c r="AM90" s="321"/>
      <c r="AN90" s="274">
        <v>-926.44400000572205</v>
      </c>
      <c r="AO90" s="274"/>
      <c r="AP90" s="274">
        <v>1371.4779999963939</v>
      </c>
      <c r="AQ90" s="274">
        <v>-2297.9219999983907</v>
      </c>
      <c r="AS90" s="323"/>
      <c r="AT90" s="323"/>
    </row>
    <row r="91" spans="1:46">
      <c r="A91" s="253" t="s">
        <v>384</v>
      </c>
      <c r="D91" s="24"/>
    </row>
    <row r="92" spans="1:46">
      <c r="A92" s="255" t="s">
        <v>385</v>
      </c>
      <c r="C92" s="25">
        <v>196800122</v>
      </c>
      <c r="D92" s="25">
        <v>148238894</v>
      </c>
      <c r="E92" s="25">
        <v>292748039</v>
      </c>
      <c r="F92" s="25">
        <v>224051385</v>
      </c>
      <c r="G92" s="25">
        <v>106540066</v>
      </c>
      <c r="H92" s="25">
        <v>100622679</v>
      </c>
      <c r="I92" s="25">
        <v>45030007</v>
      </c>
      <c r="J92" s="25">
        <v>18927336</v>
      </c>
      <c r="K92" s="25">
        <v>73126675</v>
      </c>
      <c r="L92" s="25">
        <v>76806672</v>
      </c>
      <c r="M92" s="25">
        <v>63981612</v>
      </c>
      <c r="N92" s="25">
        <v>54151780</v>
      </c>
      <c r="O92" s="25">
        <v>40902510</v>
      </c>
      <c r="P92" s="25">
        <v>5772116</v>
      </c>
      <c r="Q92" s="25">
        <v>31880472</v>
      </c>
      <c r="R92" s="25">
        <v>14332738</v>
      </c>
      <c r="S92" s="25">
        <v>30245638</v>
      </c>
      <c r="T92" s="25">
        <v>3433579</v>
      </c>
      <c r="U92" s="25">
        <v>28239073</v>
      </c>
      <c r="V92" s="25">
        <v>26439317</v>
      </c>
      <c r="W92" s="25">
        <v>22396119</v>
      </c>
      <c r="X92" s="25">
        <v>22444998</v>
      </c>
      <c r="Y92" s="25">
        <v>16404098</v>
      </c>
      <c r="Z92" s="25">
        <v>15773141</v>
      </c>
      <c r="AA92" s="25">
        <v>8059508</v>
      </c>
      <c r="AB92" s="25">
        <v>7487622</v>
      </c>
      <c r="AC92" s="25">
        <v>4769043</v>
      </c>
      <c r="AD92" s="25">
        <v>2818113</v>
      </c>
      <c r="AE92" s="25">
        <v>2704528</v>
      </c>
      <c r="AF92" s="25">
        <v>421958</v>
      </c>
      <c r="AG92" s="25">
        <v>1705670</v>
      </c>
      <c r="AH92" s="25">
        <v>841487</v>
      </c>
      <c r="AI92" s="25">
        <v>577034</v>
      </c>
      <c r="AJ92" s="25">
        <v>493233</v>
      </c>
      <c r="AK92" s="25">
        <v>0</v>
      </c>
      <c r="AL92" s="25">
        <v>5927</v>
      </c>
      <c r="AN92" s="27">
        <f t="shared" ref="AN92:AN99" si="16">SUM(C92:AL92)</f>
        <v>1689173189</v>
      </c>
      <c r="AP92" s="27">
        <f>SUMIF($C$65:$AL$65,"já",C92:AL92)</f>
        <v>290030514</v>
      </c>
      <c r="AQ92" s="27">
        <f>SUMIF($C$65:$AL$65,"nei",C92:AL92)</f>
        <v>1399142675</v>
      </c>
    </row>
    <row r="93" spans="1:46">
      <c r="A93" s="253"/>
      <c r="D93" s="24"/>
      <c r="AN93" s="27"/>
      <c r="AP93" s="27"/>
      <c r="AQ93" s="27"/>
    </row>
    <row r="94" spans="1:46">
      <c r="A94" s="255" t="s">
        <v>386</v>
      </c>
      <c r="C94" s="25">
        <f t="shared" ref="C94:AL94" si="17">+C$92*C9%</f>
        <v>71635244.407999992</v>
      </c>
      <c r="D94" s="25">
        <f t="shared" si="17"/>
        <v>39579784.697999999</v>
      </c>
      <c r="E94" s="25">
        <f t="shared" si="17"/>
        <v>89873647.973000005</v>
      </c>
      <c r="F94" s="25">
        <f t="shared" si="17"/>
        <v>46154585.310000002</v>
      </c>
      <c r="G94" s="25">
        <f t="shared" si="17"/>
        <v>25569615.84</v>
      </c>
      <c r="H94" s="25">
        <f t="shared" si="17"/>
        <v>22941970.811999999</v>
      </c>
      <c r="I94" s="25">
        <f t="shared" si="17"/>
        <v>15985652.484999999</v>
      </c>
      <c r="J94" s="25">
        <f t="shared" si="17"/>
        <v>3917958.5519999997</v>
      </c>
      <c r="K94" s="25">
        <f t="shared" si="17"/>
        <v>10383987.85</v>
      </c>
      <c r="L94" s="25">
        <f t="shared" si="17"/>
        <v>21045028.127999999</v>
      </c>
      <c r="M94" s="25">
        <f t="shared" si="17"/>
        <v>16763182.344000001</v>
      </c>
      <c r="N94" s="25">
        <f t="shared" si="17"/>
        <v>595669.58000000007</v>
      </c>
      <c r="O94" s="25">
        <f t="shared" si="17"/>
        <v>5194618.7700000005</v>
      </c>
      <c r="P94" s="25">
        <f t="shared" si="17"/>
        <v>733058.73199999996</v>
      </c>
      <c r="Q94" s="25">
        <f t="shared" si="17"/>
        <v>0</v>
      </c>
      <c r="R94" s="25">
        <f t="shared" si="17"/>
        <v>716636.9</v>
      </c>
      <c r="S94" s="25">
        <f t="shared" si="17"/>
        <v>5202249.7359999996</v>
      </c>
      <c r="T94" s="25">
        <f t="shared" si="17"/>
        <v>837793.27599999995</v>
      </c>
      <c r="U94" s="25">
        <f t="shared" si="17"/>
        <v>7539832.4910000004</v>
      </c>
      <c r="V94" s="25">
        <f t="shared" si="17"/>
        <v>8487020.7569999993</v>
      </c>
      <c r="W94" s="25">
        <f t="shared" si="17"/>
        <v>10145441.907</v>
      </c>
      <c r="X94" s="25">
        <f t="shared" si="17"/>
        <v>8798439.216</v>
      </c>
      <c r="Y94" s="25">
        <f t="shared" si="17"/>
        <v>2230957.3280000002</v>
      </c>
      <c r="Z94" s="25">
        <f t="shared" si="17"/>
        <v>425874.80700000003</v>
      </c>
      <c r="AA94" s="25">
        <f t="shared" si="17"/>
        <v>991319.48400000005</v>
      </c>
      <c r="AB94" s="25">
        <f t="shared" si="17"/>
        <v>374381.10000000003</v>
      </c>
      <c r="AC94" s="25">
        <f t="shared" si="17"/>
        <v>1879002.9419999998</v>
      </c>
      <c r="AD94" s="25">
        <f t="shared" si="17"/>
        <v>1203334.2510000002</v>
      </c>
      <c r="AE94" s="25">
        <f t="shared" si="17"/>
        <v>324543.35999999999</v>
      </c>
      <c r="AF94" s="25">
        <f t="shared" si="17"/>
        <v>83547.684000000008</v>
      </c>
      <c r="AG94" s="25">
        <f t="shared" si="17"/>
        <v>724909.75</v>
      </c>
      <c r="AH94" s="25">
        <f t="shared" si="17"/>
        <v>192700.52299999999</v>
      </c>
      <c r="AI94" s="25">
        <f t="shared" si="17"/>
        <v>117714.93599999999</v>
      </c>
      <c r="AJ94" s="25">
        <f t="shared" si="17"/>
        <v>81383.445000000007</v>
      </c>
      <c r="AK94" s="25">
        <f t="shared" si="17"/>
        <v>0</v>
      </c>
      <c r="AL94" s="25">
        <f t="shared" si="17"/>
        <v>0</v>
      </c>
      <c r="AN94" s="27">
        <f t="shared" si="16"/>
        <v>420731089.375</v>
      </c>
      <c r="AP94" s="27">
        <f t="shared" ref="AP94:AP99" si="18">SUMIF($C$65:$AL$65,"já",C94:AL94)</f>
        <v>84048320.568999991</v>
      </c>
      <c r="AQ94" s="27">
        <f t="shared" ref="AQ94:AQ99" si="19">SUMIF($C$65:$AL$65,"nei",C94:AL94)</f>
        <v>336682768.80599993</v>
      </c>
    </row>
    <row r="95" spans="1:46">
      <c r="A95" s="255" t="s">
        <v>387</v>
      </c>
      <c r="C95" s="25">
        <f t="shared" ref="C95:AL95" si="20">+C$92*C10%</f>
        <v>72028844.651999995</v>
      </c>
      <c r="D95" s="25">
        <f t="shared" si="20"/>
        <v>75750074.834000006</v>
      </c>
      <c r="E95" s="25">
        <f t="shared" si="20"/>
        <v>125003412.65300001</v>
      </c>
      <c r="F95" s="25">
        <f t="shared" si="20"/>
        <v>126364981.13999999</v>
      </c>
      <c r="G95" s="25">
        <f t="shared" si="20"/>
        <v>69251042.900000006</v>
      </c>
      <c r="H95" s="25">
        <f t="shared" si="20"/>
        <v>46588300.376999997</v>
      </c>
      <c r="I95" s="25">
        <f t="shared" si="20"/>
        <v>17471642.715999998</v>
      </c>
      <c r="J95" s="25">
        <f t="shared" si="20"/>
        <v>13987301.304000001</v>
      </c>
      <c r="K95" s="25">
        <f t="shared" si="20"/>
        <v>33418890.475000001</v>
      </c>
      <c r="L95" s="25">
        <f t="shared" si="20"/>
        <v>51921310.271999992</v>
      </c>
      <c r="M95" s="25">
        <f t="shared" si="20"/>
        <v>37621187.855999999</v>
      </c>
      <c r="N95" s="25">
        <f t="shared" si="20"/>
        <v>17545176.719999999</v>
      </c>
      <c r="O95" s="25">
        <f t="shared" si="20"/>
        <v>23150820.660000004</v>
      </c>
      <c r="P95" s="25">
        <f t="shared" si="20"/>
        <v>3267017.6560000004</v>
      </c>
      <c r="Q95" s="25">
        <f t="shared" si="20"/>
        <v>20467263.024</v>
      </c>
      <c r="R95" s="25">
        <f t="shared" si="20"/>
        <v>7596351.1400000006</v>
      </c>
      <c r="S95" s="25">
        <f t="shared" si="20"/>
        <v>11614324.992000001</v>
      </c>
      <c r="T95" s="25">
        <f t="shared" si="20"/>
        <v>1922804.2400000002</v>
      </c>
      <c r="U95" s="25">
        <f t="shared" si="20"/>
        <v>16689292.142999999</v>
      </c>
      <c r="V95" s="25">
        <f t="shared" si="20"/>
        <v>14145034.595000001</v>
      </c>
      <c r="W95" s="25">
        <f t="shared" si="20"/>
        <v>9719915.6459999997</v>
      </c>
      <c r="X95" s="25">
        <f t="shared" si="20"/>
        <v>9292229.1720000003</v>
      </c>
      <c r="Y95" s="25">
        <f t="shared" si="20"/>
        <v>6414002.318</v>
      </c>
      <c r="Z95" s="25">
        <f t="shared" si="20"/>
        <v>14006549.208000001</v>
      </c>
      <c r="AA95" s="25">
        <f t="shared" si="20"/>
        <v>4924359.3880000003</v>
      </c>
      <c r="AB95" s="25">
        <f t="shared" si="20"/>
        <v>6214726.2599999998</v>
      </c>
      <c r="AC95" s="25">
        <f t="shared" si="20"/>
        <v>1931462.415</v>
      </c>
      <c r="AD95" s="25">
        <f t="shared" si="20"/>
        <v>1285059.5279999999</v>
      </c>
      <c r="AE95" s="25">
        <f t="shared" si="20"/>
        <v>2179849.568</v>
      </c>
      <c r="AF95" s="25">
        <f t="shared" si="20"/>
        <v>257394.38</v>
      </c>
      <c r="AG95" s="25">
        <f t="shared" si="20"/>
        <v>634509.24000000011</v>
      </c>
      <c r="AH95" s="25">
        <f t="shared" si="20"/>
        <v>493111.38199999998</v>
      </c>
      <c r="AI95" s="25">
        <f t="shared" si="20"/>
        <v>406231.93600000005</v>
      </c>
      <c r="AJ95" s="25">
        <f t="shared" si="20"/>
        <v>397052.565</v>
      </c>
      <c r="AK95" s="25">
        <f t="shared" si="20"/>
        <v>0</v>
      </c>
      <c r="AL95" s="25">
        <f t="shared" si="20"/>
        <v>0</v>
      </c>
      <c r="AN95" s="27">
        <f t="shared" si="16"/>
        <v>843961527.3549999</v>
      </c>
      <c r="AP95" s="27">
        <f t="shared" si="18"/>
        <v>110476791.023</v>
      </c>
      <c r="AQ95" s="27">
        <f t="shared" si="19"/>
        <v>733484736.3319999</v>
      </c>
    </row>
    <row r="96" spans="1:46">
      <c r="A96" s="255" t="s">
        <v>388</v>
      </c>
      <c r="C96" s="25">
        <f t="shared" ref="C96:AL96" si="21">+C$92*C11%</f>
        <v>7675204.7580000004</v>
      </c>
      <c r="D96" s="25">
        <f t="shared" si="21"/>
        <v>6670750.2299999995</v>
      </c>
      <c r="E96" s="25">
        <f t="shared" si="21"/>
        <v>17564882.34</v>
      </c>
      <c r="F96" s="25">
        <f t="shared" si="21"/>
        <v>28230474.510000002</v>
      </c>
      <c r="G96" s="25">
        <f t="shared" si="21"/>
        <v>8523205.2799999993</v>
      </c>
      <c r="H96" s="25">
        <f t="shared" si="21"/>
        <v>8854795.7520000003</v>
      </c>
      <c r="I96" s="25">
        <f t="shared" si="21"/>
        <v>2206470.3429999999</v>
      </c>
      <c r="J96" s="25">
        <f t="shared" si="21"/>
        <v>378546.72000000003</v>
      </c>
      <c r="K96" s="25">
        <f t="shared" si="21"/>
        <v>11554014.65</v>
      </c>
      <c r="L96" s="25">
        <f t="shared" si="21"/>
        <v>460840.03200000001</v>
      </c>
      <c r="M96" s="25">
        <f t="shared" si="21"/>
        <v>3455007.0480000004</v>
      </c>
      <c r="N96" s="25">
        <f t="shared" si="21"/>
        <v>866428.48</v>
      </c>
      <c r="O96" s="25">
        <f t="shared" si="21"/>
        <v>5112813.75</v>
      </c>
      <c r="P96" s="25">
        <f t="shared" si="21"/>
        <v>721514.5</v>
      </c>
      <c r="Q96" s="25">
        <f t="shared" si="21"/>
        <v>286924.24800000002</v>
      </c>
      <c r="R96" s="25">
        <f t="shared" si="21"/>
        <v>1289946.42</v>
      </c>
      <c r="S96" s="25">
        <f t="shared" si="21"/>
        <v>3085055.0759999999</v>
      </c>
      <c r="T96" s="25">
        <f t="shared" si="21"/>
        <v>216315.47700000001</v>
      </c>
      <c r="U96" s="25">
        <f t="shared" si="21"/>
        <v>2117930.4750000001</v>
      </c>
      <c r="V96" s="25">
        <f t="shared" si="21"/>
        <v>2353099.2130000005</v>
      </c>
      <c r="W96" s="25">
        <f t="shared" si="21"/>
        <v>67188.357000000004</v>
      </c>
      <c r="X96" s="25">
        <f t="shared" si="21"/>
        <v>987579.91200000013</v>
      </c>
      <c r="Y96" s="25">
        <f t="shared" si="21"/>
        <v>1066266.3700000001</v>
      </c>
      <c r="Z96" s="25">
        <f t="shared" si="21"/>
        <v>126185.128</v>
      </c>
      <c r="AA96" s="25">
        <f t="shared" si="21"/>
        <v>443272.94</v>
      </c>
      <c r="AB96" s="25">
        <f t="shared" si="21"/>
        <v>0</v>
      </c>
      <c r="AC96" s="25">
        <f t="shared" si="21"/>
        <v>66766.601999999999</v>
      </c>
      <c r="AD96" s="25">
        <f t="shared" si="21"/>
        <v>2818.1130000000003</v>
      </c>
      <c r="AE96" s="25">
        <f t="shared" si="21"/>
        <v>167680.736</v>
      </c>
      <c r="AF96" s="25">
        <f t="shared" si="21"/>
        <v>21097.9</v>
      </c>
      <c r="AG96" s="25">
        <f t="shared" si="21"/>
        <v>22173.710000000003</v>
      </c>
      <c r="AH96" s="25">
        <f t="shared" si="21"/>
        <v>2524.4610000000002</v>
      </c>
      <c r="AI96" s="25">
        <f t="shared" si="21"/>
        <v>14425.85</v>
      </c>
      <c r="AJ96" s="25">
        <f t="shared" si="21"/>
        <v>0</v>
      </c>
      <c r="AK96" s="25">
        <f t="shared" si="21"/>
        <v>0</v>
      </c>
      <c r="AL96" s="25">
        <f t="shared" si="21"/>
        <v>0</v>
      </c>
      <c r="AN96" s="27">
        <f t="shared" si="16"/>
        <v>114612199.38100001</v>
      </c>
      <c r="AP96" s="27">
        <f t="shared" si="18"/>
        <v>9738836.0199999996</v>
      </c>
      <c r="AQ96" s="27">
        <f t="shared" si="19"/>
        <v>104873363.361</v>
      </c>
    </row>
    <row r="97" spans="1:43">
      <c r="A97" s="255" t="s">
        <v>389</v>
      </c>
      <c r="C97" s="25">
        <f t="shared" ref="C97:AL97" si="22">+C$92*C12%</f>
        <v>11808007.32</v>
      </c>
      <c r="D97" s="25">
        <f t="shared" si="22"/>
        <v>2223583.41</v>
      </c>
      <c r="E97" s="25">
        <f t="shared" si="22"/>
        <v>4391220.585</v>
      </c>
      <c r="F97" s="25">
        <f t="shared" si="22"/>
        <v>8065849.8600000013</v>
      </c>
      <c r="G97" s="25">
        <f t="shared" si="22"/>
        <v>0</v>
      </c>
      <c r="H97" s="25">
        <f t="shared" si="22"/>
        <v>7144210.2089999998</v>
      </c>
      <c r="I97" s="25">
        <f t="shared" si="22"/>
        <v>2431620.3780000005</v>
      </c>
      <c r="J97" s="25">
        <f t="shared" si="22"/>
        <v>605674.75199999998</v>
      </c>
      <c r="K97" s="25">
        <f t="shared" si="22"/>
        <v>877520.1</v>
      </c>
      <c r="L97" s="25">
        <f t="shared" si="22"/>
        <v>921680.06400000001</v>
      </c>
      <c r="M97" s="25">
        <f t="shared" si="22"/>
        <v>2431301.2560000001</v>
      </c>
      <c r="N97" s="25">
        <f t="shared" si="22"/>
        <v>33953166.060000002</v>
      </c>
      <c r="O97" s="25">
        <f t="shared" si="22"/>
        <v>654440.16</v>
      </c>
      <c r="P97" s="25">
        <f t="shared" si="22"/>
        <v>92353.856</v>
      </c>
      <c r="Q97" s="25">
        <f t="shared" si="22"/>
        <v>2231633.04</v>
      </c>
      <c r="R97" s="25">
        <f t="shared" si="22"/>
        <v>85996.428</v>
      </c>
      <c r="S97" s="25">
        <f t="shared" si="22"/>
        <v>1754247.004</v>
      </c>
      <c r="T97" s="25">
        <f t="shared" si="22"/>
        <v>6867.1580000000004</v>
      </c>
      <c r="U97" s="25">
        <f t="shared" si="22"/>
        <v>818933.11699999997</v>
      </c>
      <c r="V97" s="25">
        <f t="shared" si="22"/>
        <v>898936.77800000005</v>
      </c>
      <c r="W97" s="25">
        <f t="shared" si="22"/>
        <v>649487.451</v>
      </c>
      <c r="X97" s="25">
        <f t="shared" si="22"/>
        <v>673349.94</v>
      </c>
      <c r="Y97" s="25">
        <f t="shared" si="22"/>
        <v>180445.07800000001</v>
      </c>
      <c r="Z97" s="25">
        <f t="shared" si="22"/>
        <v>930615.31900000002</v>
      </c>
      <c r="AA97" s="25">
        <f t="shared" si="22"/>
        <v>153130.652</v>
      </c>
      <c r="AB97" s="25">
        <f t="shared" si="22"/>
        <v>823638.42</v>
      </c>
      <c r="AC97" s="25">
        <f t="shared" si="22"/>
        <v>891811.04099999997</v>
      </c>
      <c r="AD97" s="25">
        <f t="shared" si="22"/>
        <v>188813.57100000003</v>
      </c>
      <c r="AE97" s="25">
        <f t="shared" si="22"/>
        <v>10818.112000000001</v>
      </c>
      <c r="AF97" s="25">
        <f t="shared" si="22"/>
        <v>0</v>
      </c>
      <c r="AG97" s="25">
        <f t="shared" si="22"/>
        <v>90400.51</v>
      </c>
      <c r="AH97" s="25">
        <f t="shared" si="22"/>
        <v>7573.3830000000007</v>
      </c>
      <c r="AI97" s="25">
        <f t="shared" si="22"/>
        <v>15002.884000000002</v>
      </c>
      <c r="AJ97" s="25">
        <f t="shared" si="22"/>
        <v>0</v>
      </c>
      <c r="AK97" s="25">
        <f t="shared" si="22"/>
        <v>0</v>
      </c>
      <c r="AL97" s="25">
        <f t="shared" si="22"/>
        <v>4285.2209999999995</v>
      </c>
      <c r="AN97" s="27">
        <f t="shared" si="16"/>
        <v>86016613.117000014</v>
      </c>
      <c r="AP97" s="27">
        <f>SUMIF($C$65:$AL$65,"já",C97:AL97)</f>
        <v>47575055.421000011</v>
      </c>
      <c r="AQ97" s="27">
        <f t="shared" si="19"/>
        <v>38441557.695999995</v>
      </c>
    </row>
    <row r="98" spans="1:43">
      <c r="A98" s="255" t="s">
        <v>390</v>
      </c>
      <c r="C98" s="25">
        <f t="shared" ref="C98:AL98" si="23">+C$92*C13%</f>
        <v>33652820.862000003</v>
      </c>
      <c r="D98" s="25">
        <f t="shared" si="23"/>
        <v>24014700.828000002</v>
      </c>
      <c r="E98" s="25">
        <f t="shared" si="23"/>
        <v>42448465.654999994</v>
      </c>
      <c r="F98" s="25">
        <f t="shared" si="23"/>
        <v>15459545.565000001</v>
      </c>
      <c r="G98" s="25">
        <f t="shared" si="23"/>
        <v>1065400.6599999999</v>
      </c>
      <c r="H98" s="25">
        <f t="shared" si="23"/>
        <v>15093401.85</v>
      </c>
      <c r="I98" s="25">
        <f t="shared" si="23"/>
        <v>6934621.0779999997</v>
      </c>
      <c r="J98" s="25">
        <f t="shared" si="23"/>
        <v>18927.335999999999</v>
      </c>
      <c r="K98" s="25">
        <f t="shared" si="23"/>
        <v>16526628.550000001</v>
      </c>
      <c r="L98" s="25">
        <f t="shared" si="23"/>
        <v>2457813.5040000002</v>
      </c>
      <c r="M98" s="25">
        <f t="shared" si="23"/>
        <v>2751209.3159999996</v>
      </c>
      <c r="N98" s="25">
        <f t="shared" si="23"/>
        <v>1191339.1600000001</v>
      </c>
      <c r="O98" s="25">
        <f t="shared" si="23"/>
        <v>5317326.3</v>
      </c>
      <c r="P98" s="25">
        <f t="shared" si="23"/>
        <v>750375.08000000007</v>
      </c>
      <c r="Q98" s="25">
        <f t="shared" si="23"/>
        <v>1147696.9920000001</v>
      </c>
      <c r="R98" s="25">
        <f t="shared" si="23"/>
        <v>1891921.4160000002</v>
      </c>
      <c r="S98" s="25">
        <f t="shared" si="23"/>
        <v>6412075.2560000001</v>
      </c>
      <c r="T98" s="25">
        <f t="shared" si="23"/>
        <v>0</v>
      </c>
      <c r="U98" s="25">
        <f t="shared" si="23"/>
        <v>0</v>
      </c>
      <c r="V98" s="25">
        <f t="shared" si="23"/>
        <v>555225.65700000001</v>
      </c>
      <c r="W98" s="25">
        <f t="shared" si="23"/>
        <v>1567728.33</v>
      </c>
      <c r="X98" s="25">
        <f t="shared" si="23"/>
        <v>2693399.76</v>
      </c>
      <c r="Y98" s="25">
        <f t="shared" si="23"/>
        <v>2559039.2880000002</v>
      </c>
      <c r="Z98" s="25">
        <f t="shared" si="23"/>
        <v>283916.53800000006</v>
      </c>
      <c r="AA98" s="25">
        <f t="shared" si="23"/>
        <v>48357.048000000003</v>
      </c>
      <c r="AB98" s="25">
        <f t="shared" si="23"/>
        <v>74876.22</v>
      </c>
      <c r="AC98" s="25">
        <f t="shared" si="23"/>
        <v>0</v>
      </c>
      <c r="AD98" s="25">
        <f t="shared" si="23"/>
        <v>138087.53700000001</v>
      </c>
      <c r="AE98" s="25">
        <f t="shared" si="23"/>
        <v>21636.224000000002</v>
      </c>
      <c r="AF98" s="25">
        <f t="shared" si="23"/>
        <v>0</v>
      </c>
      <c r="AG98" s="25">
        <f t="shared" si="23"/>
        <v>233676.78999999998</v>
      </c>
      <c r="AH98" s="25">
        <f t="shared" si="23"/>
        <v>18512.714000000004</v>
      </c>
      <c r="AI98" s="25">
        <f t="shared" si="23"/>
        <v>2308.136</v>
      </c>
      <c r="AJ98" s="25">
        <f t="shared" si="23"/>
        <v>7891.7280000000001</v>
      </c>
      <c r="AK98" s="25">
        <f t="shared" si="23"/>
        <v>0</v>
      </c>
      <c r="AL98" s="25">
        <f t="shared" si="23"/>
        <v>1641.7789999999998</v>
      </c>
      <c r="AN98" s="27">
        <f t="shared" si="16"/>
        <v>185340567.15700004</v>
      </c>
      <c r="AP98" s="27">
        <f t="shared" si="18"/>
        <v>38036190.909999996</v>
      </c>
      <c r="AQ98" s="27">
        <f t="shared" si="19"/>
        <v>147304376.24699998</v>
      </c>
    </row>
    <row r="99" spans="1:43">
      <c r="A99" s="255" t="s">
        <v>391</v>
      </c>
      <c r="C99" s="268">
        <f t="shared" ref="C99:AL99" si="24">+C$92*C14%</f>
        <v>0</v>
      </c>
      <c r="D99" s="268">
        <f t="shared" si="24"/>
        <v>0</v>
      </c>
      <c r="E99" s="268">
        <f t="shared" si="24"/>
        <v>13466409.794</v>
      </c>
      <c r="F99" s="268">
        <f t="shared" si="24"/>
        <v>0</v>
      </c>
      <c r="G99" s="268">
        <f t="shared" si="24"/>
        <v>2130801.3199999998</v>
      </c>
      <c r="H99" s="268">
        <f t="shared" si="24"/>
        <v>0</v>
      </c>
      <c r="I99" s="268">
        <f t="shared" si="24"/>
        <v>0</v>
      </c>
      <c r="J99" s="268">
        <f t="shared" si="24"/>
        <v>18927.335999999999</v>
      </c>
      <c r="K99" s="268">
        <f t="shared" si="24"/>
        <v>365633.375</v>
      </c>
      <c r="L99" s="268">
        <f t="shared" si="24"/>
        <v>0</v>
      </c>
      <c r="M99" s="268">
        <f t="shared" si="24"/>
        <v>959724.17999999993</v>
      </c>
      <c r="N99" s="268">
        <f t="shared" si="24"/>
        <v>0</v>
      </c>
      <c r="O99" s="268">
        <f t="shared" si="24"/>
        <v>1472490.36</v>
      </c>
      <c r="P99" s="268">
        <f t="shared" si="24"/>
        <v>207796.17600000004</v>
      </c>
      <c r="Q99" s="268">
        <f t="shared" si="24"/>
        <v>7746954.6959999995</v>
      </c>
      <c r="R99" s="268">
        <f t="shared" si="24"/>
        <v>2766218.4339999999</v>
      </c>
      <c r="S99" s="268">
        <f t="shared" si="24"/>
        <v>2177685.9360000002</v>
      </c>
      <c r="T99" s="268">
        <f t="shared" si="24"/>
        <v>449798.84900000005</v>
      </c>
      <c r="U99" s="268">
        <f t="shared" si="24"/>
        <v>1101323.8470000001</v>
      </c>
      <c r="V99" s="268">
        <f t="shared" si="24"/>
        <v>0</v>
      </c>
      <c r="W99" s="268">
        <f t="shared" si="24"/>
        <v>246357.30900000004</v>
      </c>
      <c r="X99" s="268">
        <f t="shared" si="24"/>
        <v>0</v>
      </c>
      <c r="Y99" s="268">
        <f t="shared" si="24"/>
        <v>3953387.6180000002</v>
      </c>
      <c r="Z99" s="268">
        <f t="shared" si="24"/>
        <v>0</v>
      </c>
      <c r="AA99" s="268">
        <f t="shared" si="24"/>
        <v>1499068.4880000001</v>
      </c>
      <c r="AB99" s="268">
        <f t="shared" si="24"/>
        <v>0</v>
      </c>
      <c r="AC99" s="268">
        <f t="shared" si="24"/>
        <v>0</v>
      </c>
      <c r="AD99" s="268">
        <f t="shared" si="24"/>
        <v>0</v>
      </c>
      <c r="AE99" s="268">
        <f t="shared" si="24"/>
        <v>0</v>
      </c>
      <c r="AF99" s="268">
        <f t="shared" si="24"/>
        <v>60339.994000000006</v>
      </c>
      <c r="AG99" s="268">
        <f t="shared" si="24"/>
        <v>0</v>
      </c>
      <c r="AH99" s="268">
        <f t="shared" si="24"/>
        <v>127064.537</v>
      </c>
      <c r="AI99" s="268">
        <f t="shared" si="24"/>
        <v>21350.258000000002</v>
      </c>
      <c r="AJ99" s="268">
        <f t="shared" si="24"/>
        <v>6905.2619999999997</v>
      </c>
      <c r="AK99" s="268">
        <f t="shared" si="24"/>
        <v>0</v>
      </c>
      <c r="AL99" s="268">
        <f t="shared" si="24"/>
        <v>0</v>
      </c>
      <c r="AN99" s="273">
        <f t="shared" si="16"/>
        <v>38778237.769000001</v>
      </c>
      <c r="AO99" s="273"/>
      <c r="AP99" s="273">
        <f t="shared" si="18"/>
        <v>155320.05699999997</v>
      </c>
      <c r="AQ99" s="273">
        <f t="shared" si="19"/>
        <v>38622917.711999997</v>
      </c>
    </row>
    <row r="100" spans="1:43">
      <c r="A100" s="255" t="s">
        <v>337</v>
      </c>
      <c r="C100" s="25">
        <f>SUM(C94:C99)</f>
        <v>196800122</v>
      </c>
      <c r="D100" s="25">
        <f t="shared" ref="D100:AQ100" si="25">SUM(D94:D99)</f>
        <v>148238894</v>
      </c>
      <c r="E100" s="25">
        <f t="shared" si="25"/>
        <v>292748039</v>
      </c>
      <c r="F100" s="25">
        <f t="shared" si="25"/>
        <v>224275436.38499999</v>
      </c>
      <c r="G100" s="25">
        <f t="shared" si="25"/>
        <v>106540066</v>
      </c>
      <c r="H100" s="25">
        <f>SUM(H94:H99)</f>
        <v>100622679</v>
      </c>
      <c r="I100" s="25">
        <f t="shared" si="25"/>
        <v>45030007</v>
      </c>
      <c r="J100" s="25">
        <f>SUM(J94:J99)</f>
        <v>18927336</v>
      </c>
      <c r="K100" s="25">
        <f t="shared" si="25"/>
        <v>73126675</v>
      </c>
      <c r="L100" s="25">
        <f t="shared" si="25"/>
        <v>76806671.999999985</v>
      </c>
      <c r="M100" s="25">
        <f>SUM(M94:M99)</f>
        <v>63981612</v>
      </c>
      <c r="N100" s="25">
        <f t="shared" si="25"/>
        <v>54151780</v>
      </c>
      <c r="O100" s="25">
        <f>SUM(O94:O99)</f>
        <v>40902510</v>
      </c>
      <c r="P100" s="25">
        <f>SUM(P94:P99)</f>
        <v>5772116</v>
      </c>
      <c r="Q100" s="25">
        <f t="shared" si="25"/>
        <v>31880471.999999996</v>
      </c>
      <c r="R100" s="25">
        <f t="shared" si="25"/>
        <v>14347070.738000002</v>
      </c>
      <c r="S100" s="25">
        <f t="shared" si="25"/>
        <v>30245638.000000004</v>
      </c>
      <c r="T100" s="25">
        <f>SUM(T94:T99)</f>
        <v>3433579</v>
      </c>
      <c r="U100" s="25">
        <f>SUM(U94:U99)</f>
        <v>28267312.072999999</v>
      </c>
      <c r="V100" s="25">
        <f t="shared" si="25"/>
        <v>26439317</v>
      </c>
      <c r="W100" s="25">
        <f t="shared" si="25"/>
        <v>22396119</v>
      </c>
      <c r="X100" s="25">
        <f t="shared" si="25"/>
        <v>22444998</v>
      </c>
      <c r="Y100" s="25">
        <f>SUM(Y94:Y99)</f>
        <v>16404098</v>
      </c>
      <c r="Z100" s="25">
        <f t="shared" si="25"/>
        <v>15773141.000000002</v>
      </c>
      <c r="AA100" s="25">
        <f t="shared" si="25"/>
        <v>8059508.0000000009</v>
      </c>
      <c r="AB100" s="25">
        <f t="shared" si="25"/>
        <v>7487621.9999999991</v>
      </c>
      <c r="AC100" s="25">
        <f t="shared" si="25"/>
        <v>4769043</v>
      </c>
      <c r="AD100" s="25">
        <f>SUM(AD94:AD99)</f>
        <v>2818113</v>
      </c>
      <c r="AE100" s="25">
        <f>SUM(AE94:AE99)</f>
        <v>2704528</v>
      </c>
      <c r="AF100" s="25">
        <f t="shared" si="25"/>
        <v>422379.95800000004</v>
      </c>
      <c r="AG100" s="25">
        <f t="shared" si="25"/>
        <v>1705670.0000000002</v>
      </c>
      <c r="AH100" s="25">
        <f t="shared" si="25"/>
        <v>841487.00000000012</v>
      </c>
      <c r="AI100" s="25">
        <f t="shared" si="25"/>
        <v>577034.00000000012</v>
      </c>
      <c r="AJ100" s="25">
        <f t="shared" si="25"/>
        <v>493233</v>
      </c>
      <c r="AK100" s="25">
        <f>SUM(AK94:AK99)</f>
        <v>0</v>
      </c>
      <c r="AL100" s="25">
        <f t="shared" si="25"/>
        <v>5926.9999999999991</v>
      </c>
      <c r="AM100" s="25"/>
      <c r="AN100" s="27">
        <f>SUM(AN94:AN99)</f>
        <v>1689440234.1540003</v>
      </c>
      <c r="AO100" s="27"/>
      <c r="AP100" s="27">
        <f t="shared" si="25"/>
        <v>290030514</v>
      </c>
      <c r="AQ100" s="27">
        <f t="shared" si="25"/>
        <v>1399409720.1539998</v>
      </c>
    </row>
    <row r="101" spans="1:43" s="322" customFormat="1" ht="12" thickBot="1">
      <c r="A101" s="264"/>
      <c r="B101" s="264"/>
      <c r="C101" s="269">
        <f>+C100-C92</f>
        <v>0</v>
      </c>
      <c r="D101" s="269">
        <f t="shared" ref="D101:AL101" si="26">+D100-D92</f>
        <v>0</v>
      </c>
      <c r="E101" s="269">
        <f t="shared" si="26"/>
        <v>0</v>
      </c>
      <c r="F101" s="269">
        <f t="shared" si="26"/>
        <v>224051.38499999046</v>
      </c>
      <c r="G101" s="269">
        <f t="shared" si="26"/>
        <v>0</v>
      </c>
      <c r="H101" s="269">
        <f t="shared" si="26"/>
        <v>0</v>
      </c>
      <c r="I101" s="269">
        <f t="shared" si="26"/>
        <v>0</v>
      </c>
      <c r="J101" s="269">
        <f>+J100-J92</f>
        <v>0</v>
      </c>
      <c r="K101" s="269">
        <f t="shared" si="26"/>
        <v>0</v>
      </c>
      <c r="L101" s="269">
        <f t="shared" si="26"/>
        <v>0</v>
      </c>
      <c r="M101" s="269">
        <f t="shared" si="26"/>
        <v>0</v>
      </c>
      <c r="N101" s="269">
        <f t="shared" si="26"/>
        <v>0</v>
      </c>
      <c r="O101" s="269">
        <f>+O100-O92</f>
        <v>0</v>
      </c>
      <c r="P101" s="269">
        <f>+P100-P92</f>
        <v>0</v>
      </c>
      <c r="Q101" s="269">
        <f t="shared" si="26"/>
        <v>0</v>
      </c>
      <c r="R101" s="269">
        <f t="shared" si="26"/>
        <v>14332.738000001758</v>
      </c>
      <c r="S101" s="269">
        <f t="shared" si="26"/>
        <v>0</v>
      </c>
      <c r="T101" s="269">
        <f>+T100-T92</f>
        <v>0</v>
      </c>
      <c r="U101" s="269">
        <f>+U100-U92</f>
        <v>28239.072999998927</v>
      </c>
      <c r="V101" s="269">
        <f t="shared" si="26"/>
        <v>0</v>
      </c>
      <c r="W101" s="269">
        <f t="shared" si="26"/>
        <v>0</v>
      </c>
      <c r="X101" s="269">
        <f t="shared" si="26"/>
        <v>0</v>
      </c>
      <c r="Y101" s="269">
        <f>+Y100-Y92</f>
        <v>0</v>
      </c>
      <c r="Z101" s="269">
        <f t="shared" si="26"/>
        <v>0</v>
      </c>
      <c r="AA101" s="269">
        <f t="shared" si="26"/>
        <v>0</v>
      </c>
      <c r="AB101" s="269">
        <f t="shared" si="26"/>
        <v>0</v>
      </c>
      <c r="AC101" s="269">
        <f t="shared" si="26"/>
        <v>0</v>
      </c>
      <c r="AD101" s="269">
        <f>+AD100-AD92</f>
        <v>0</v>
      </c>
      <c r="AE101" s="269">
        <f>+AE100-AE92</f>
        <v>0</v>
      </c>
      <c r="AF101" s="269">
        <f t="shared" si="26"/>
        <v>421.95800000004238</v>
      </c>
      <c r="AG101" s="269">
        <f t="shared" si="26"/>
        <v>0</v>
      </c>
      <c r="AH101" s="269">
        <f t="shared" si="26"/>
        <v>0</v>
      </c>
      <c r="AI101" s="269">
        <f t="shared" si="26"/>
        <v>0</v>
      </c>
      <c r="AJ101" s="269">
        <f t="shared" si="26"/>
        <v>0</v>
      </c>
      <c r="AK101" s="269">
        <f>+AK100-AK92</f>
        <v>0</v>
      </c>
      <c r="AL101" s="269">
        <f t="shared" si="26"/>
        <v>0</v>
      </c>
      <c r="AM101" s="321"/>
      <c r="AN101" s="274">
        <v>267045.15400028229</v>
      </c>
      <c r="AO101" s="274"/>
      <c r="AP101" s="274">
        <v>0</v>
      </c>
      <c r="AQ101" s="274">
        <v>267045.15399980545</v>
      </c>
    </row>
    <row r="102" spans="1:43">
      <c r="A102" s="253" t="s">
        <v>392</v>
      </c>
      <c r="D102" s="24"/>
    </row>
    <row r="103" spans="1:43">
      <c r="A103" s="255" t="s">
        <v>393</v>
      </c>
      <c r="C103" s="25">
        <f t="shared" ref="C103:AL103" si="27">+C$92*C17%</f>
        <v>121622475.396</v>
      </c>
      <c r="D103" s="25">
        <f t="shared" si="27"/>
        <v>105101375.84600002</v>
      </c>
      <c r="E103" s="25">
        <f t="shared" si="27"/>
        <v>197604926.32500002</v>
      </c>
      <c r="F103" s="25">
        <f t="shared" si="27"/>
        <v>158628380.57999998</v>
      </c>
      <c r="G103" s="25">
        <f t="shared" si="27"/>
        <v>78839648.840000004</v>
      </c>
      <c r="H103" s="25">
        <f t="shared" si="27"/>
        <v>73253310.311999992</v>
      </c>
      <c r="I103" s="25">
        <f t="shared" si="27"/>
        <v>34718135.396999992</v>
      </c>
      <c r="J103" s="25">
        <f t="shared" si="27"/>
        <v>16958893.055999998</v>
      </c>
      <c r="K103" s="25">
        <f t="shared" si="27"/>
        <v>55137512.950000003</v>
      </c>
      <c r="L103" s="25">
        <f t="shared" si="27"/>
        <v>62597437.679999992</v>
      </c>
      <c r="M103" s="25">
        <f t="shared" si="27"/>
        <v>52912793.124000005</v>
      </c>
      <c r="N103" s="25">
        <f t="shared" si="27"/>
        <v>54043476.439999998</v>
      </c>
      <c r="O103" s="25">
        <f t="shared" si="27"/>
        <v>33458253.18</v>
      </c>
      <c r="P103" s="25">
        <f t="shared" si="27"/>
        <v>4721590.8879999993</v>
      </c>
      <c r="Q103" s="25">
        <f t="shared" si="27"/>
        <v>31848591.528000005</v>
      </c>
      <c r="R103" s="25">
        <f t="shared" si="27"/>
        <v>12784802.296</v>
      </c>
      <c r="S103" s="25">
        <f t="shared" si="27"/>
        <v>22593491.585999999</v>
      </c>
      <c r="T103" s="25">
        <f t="shared" si="27"/>
        <v>3224130.6810000003</v>
      </c>
      <c r="U103" s="25">
        <f t="shared" si="27"/>
        <v>20077980.903000001</v>
      </c>
      <c r="V103" s="25">
        <f t="shared" si="27"/>
        <v>18163810.779000003</v>
      </c>
      <c r="W103" s="25">
        <f t="shared" si="27"/>
        <v>18252836.984999999</v>
      </c>
      <c r="X103" s="25">
        <f t="shared" si="27"/>
        <v>13085433.833999999</v>
      </c>
      <c r="Y103" s="25">
        <f t="shared" si="27"/>
        <v>14648859.514</v>
      </c>
      <c r="Z103" s="25">
        <f t="shared" si="27"/>
        <v>15568090.166999999</v>
      </c>
      <c r="AA103" s="25">
        <f t="shared" si="27"/>
        <v>7592056.5360000003</v>
      </c>
      <c r="AB103" s="25">
        <f t="shared" si="27"/>
        <v>7487622</v>
      </c>
      <c r="AC103" s="25">
        <f t="shared" si="27"/>
        <v>4482900.42</v>
      </c>
      <c r="AD103" s="25">
        <f t="shared" si="27"/>
        <v>2088221.733</v>
      </c>
      <c r="AE103" s="25">
        <f t="shared" si="27"/>
        <v>2398916.3360000001</v>
      </c>
      <c r="AF103" s="25">
        <f t="shared" si="27"/>
        <v>394952.68799999997</v>
      </c>
      <c r="AG103" s="25">
        <f t="shared" si="27"/>
        <v>1072866.43</v>
      </c>
      <c r="AH103" s="25">
        <f t="shared" si="27"/>
        <v>804461.57199999993</v>
      </c>
      <c r="AI103" s="25">
        <f t="shared" si="27"/>
        <v>570109.59199999995</v>
      </c>
      <c r="AJ103" s="25">
        <f t="shared" si="27"/>
        <v>490273.60200000007</v>
      </c>
      <c r="AK103" s="25">
        <f t="shared" si="27"/>
        <v>0</v>
      </c>
      <c r="AL103" s="25">
        <f t="shared" si="27"/>
        <v>5927</v>
      </c>
      <c r="AN103" s="27">
        <f>SUM(C103:AL103)</f>
        <v>1247234546.1960003</v>
      </c>
      <c r="AP103" s="27">
        <f>SUMIF($C$65:$AL$65,"já",C103:AL103)</f>
        <v>203669783.935</v>
      </c>
      <c r="AQ103" s="27">
        <f>SUMIF($C$65:$AL$65,"nei",C103:AL103)</f>
        <v>1043564762.2609999</v>
      </c>
    </row>
    <row r="104" spans="1:43">
      <c r="A104" s="255" t="s">
        <v>394</v>
      </c>
      <c r="C104" s="268">
        <f t="shared" ref="C104:AL104" si="28">+C$92*C18%</f>
        <v>75177646.604000002</v>
      </c>
      <c r="D104" s="268">
        <f t="shared" si="28"/>
        <v>43137518.154000007</v>
      </c>
      <c r="E104" s="268">
        <f t="shared" si="28"/>
        <v>95143112.674999997</v>
      </c>
      <c r="F104" s="268">
        <f t="shared" si="28"/>
        <v>65423004.419999994</v>
      </c>
      <c r="G104" s="268">
        <f t="shared" si="28"/>
        <v>27700417.16</v>
      </c>
      <c r="H104" s="268">
        <f t="shared" si="28"/>
        <v>27369368.688000001</v>
      </c>
      <c r="I104" s="268">
        <f t="shared" si="28"/>
        <v>10311871.602999998</v>
      </c>
      <c r="J104" s="268">
        <f t="shared" si="28"/>
        <v>1968442.9440000001</v>
      </c>
      <c r="K104" s="268">
        <f t="shared" si="28"/>
        <v>17989162.050000001</v>
      </c>
      <c r="L104" s="268">
        <f t="shared" si="28"/>
        <v>14209234.32</v>
      </c>
      <c r="M104" s="268">
        <f t="shared" si="28"/>
        <v>11068818.876</v>
      </c>
      <c r="N104" s="268">
        <f t="shared" si="28"/>
        <v>108303.56</v>
      </c>
      <c r="O104" s="268">
        <f t="shared" si="28"/>
        <v>7444256.8199999994</v>
      </c>
      <c r="P104" s="268">
        <f t="shared" si="28"/>
        <v>1050525.112</v>
      </c>
      <c r="Q104" s="268">
        <f t="shared" si="28"/>
        <v>31880.472000000002</v>
      </c>
      <c r="R104" s="268">
        <f t="shared" si="28"/>
        <v>1547935.7040000001</v>
      </c>
      <c r="S104" s="268">
        <f t="shared" si="28"/>
        <v>7652146.4139999999</v>
      </c>
      <c r="T104" s="268">
        <f t="shared" si="28"/>
        <v>209448.31899999999</v>
      </c>
      <c r="U104" s="268">
        <f t="shared" si="28"/>
        <v>8161092.0969999991</v>
      </c>
      <c r="V104" s="268">
        <f t="shared" si="28"/>
        <v>8275506.2209999999</v>
      </c>
      <c r="W104" s="268">
        <f t="shared" si="28"/>
        <v>4143282.0150000001</v>
      </c>
      <c r="X104" s="268">
        <f t="shared" si="28"/>
        <v>9359564.1660000011</v>
      </c>
      <c r="Y104" s="268">
        <f t="shared" si="28"/>
        <v>1755238.486</v>
      </c>
      <c r="Z104" s="268">
        <f t="shared" si="28"/>
        <v>205050.83300000001</v>
      </c>
      <c r="AA104" s="268">
        <f t="shared" si="28"/>
        <v>467451.46399999998</v>
      </c>
      <c r="AB104" s="268">
        <f t="shared" si="28"/>
        <v>0</v>
      </c>
      <c r="AC104" s="268">
        <f t="shared" si="28"/>
        <v>286142.58</v>
      </c>
      <c r="AD104" s="268">
        <f t="shared" si="28"/>
        <v>729891.26699999999</v>
      </c>
      <c r="AE104" s="268">
        <f t="shared" si="28"/>
        <v>305611.66399999999</v>
      </c>
      <c r="AF104" s="268">
        <f t="shared" si="28"/>
        <v>27005.312000000002</v>
      </c>
      <c r="AG104" s="268">
        <f t="shared" si="28"/>
        <v>632803.56999999995</v>
      </c>
      <c r="AH104" s="268">
        <f t="shared" si="28"/>
        <v>37025.428000000007</v>
      </c>
      <c r="AI104" s="268">
        <f t="shared" si="28"/>
        <v>6924.4080000000004</v>
      </c>
      <c r="AJ104" s="268">
        <f t="shared" si="28"/>
        <v>2959.3980000000001</v>
      </c>
      <c r="AK104" s="268">
        <f t="shared" si="28"/>
        <v>0</v>
      </c>
      <c r="AL104" s="268">
        <f t="shared" si="28"/>
        <v>0</v>
      </c>
      <c r="AN104" s="273">
        <f>SUM(C104:AL104)</f>
        <v>441938642.80399996</v>
      </c>
      <c r="AO104" s="273"/>
      <c r="AP104" s="273">
        <f>SUMIF($C$65:$AL$65,"já",C104:AL104)</f>
        <v>86360730.065000027</v>
      </c>
      <c r="AQ104" s="273">
        <f>SUMIF($C$65:$AL$65,"nei",C104:AL104)</f>
        <v>355577912.7389999</v>
      </c>
    </row>
    <row r="105" spans="1:43">
      <c r="A105" s="255" t="s">
        <v>340</v>
      </c>
      <c r="C105" s="25">
        <f>SUM(C103:C104)</f>
        <v>196800122</v>
      </c>
      <c r="D105" s="25">
        <f t="shared" ref="D105:AQ105" si="29">SUM(D103:D104)</f>
        <v>148238894.00000003</v>
      </c>
      <c r="E105" s="25">
        <f t="shared" si="29"/>
        <v>292748039</v>
      </c>
      <c r="F105" s="25">
        <f t="shared" si="29"/>
        <v>224051384.99999997</v>
      </c>
      <c r="G105" s="25">
        <f t="shared" si="29"/>
        <v>106540066</v>
      </c>
      <c r="H105" s="25">
        <f t="shared" si="29"/>
        <v>100622679</v>
      </c>
      <c r="I105" s="25">
        <f t="shared" si="29"/>
        <v>45030006.999999993</v>
      </c>
      <c r="J105" s="25">
        <f>SUM(J103:J104)</f>
        <v>18927336</v>
      </c>
      <c r="K105" s="25">
        <f t="shared" si="29"/>
        <v>73126675</v>
      </c>
      <c r="L105" s="25">
        <f t="shared" si="29"/>
        <v>76806672</v>
      </c>
      <c r="M105" s="25">
        <f t="shared" si="29"/>
        <v>63981612.000000007</v>
      </c>
      <c r="N105" s="25">
        <f t="shared" si="29"/>
        <v>54151780</v>
      </c>
      <c r="O105" s="25">
        <f>SUM(O103:O104)</f>
        <v>40902510</v>
      </c>
      <c r="P105" s="25">
        <f>SUM(P103:P104)</f>
        <v>5772115.9999999991</v>
      </c>
      <c r="Q105" s="25">
        <f t="shared" si="29"/>
        <v>31880472.000000004</v>
      </c>
      <c r="R105" s="25">
        <f t="shared" si="29"/>
        <v>14332738</v>
      </c>
      <c r="S105" s="25">
        <f t="shared" si="29"/>
        <v>30245638</v>
      </c>
      <c r="T105" s="25">
        <f>SUM(T103:T104)</f>
        <v>3433579.0000000005</v>
      </c>
      <c r="U105" s="25">
        <f>SUM(U103:U104)</f>
        <v>28239073</v>
      </c>
      <c r="V105" s="25">
        <f t="shared" si="29"/>
        <v>26439317.000000004</v>
      </c>
      <c r="W105" s="25">
        <f t="shared" si="29"/>
        <v>22396119</v>
      </c>
      <c r="X105" s="25">
        <f t="shared" si="29"/>
        <v>22444998</v>
      </c>
      <c r="Y105" s="25">
        <f>SUM(Y103:Y104)</f>
        <v>16404098</v>
      </c>
      <c r="Z105" s="25">
        <f t="shared" si="29"/>
        <v>15773141</v>
      </c>
      <c r="AA105" s="25">
        <f t="shared" si="29"/>
        <v>8059508</v>
      </c>
      <c r="AB105" s="25">
        <f t="shared" si="29"/>
        <v>7487622</v>
      </c>
      <c r="AC105" s="25">
        <f t="shared" si="29"/>
        <v>4769043</v>
      </c>
      <c r="AD105" s="25">
        <f>SUM(AD103:AD104)</f>
        <v>2818113</v>
      </c>
      <c r="AE105" s="25">
        <f>SUM(AE103:AE104)</f>
        <v>2704528</v>
      </c>
      <c r="AF105" s="25">
        <f t="shared" si="29"/>
        <v>421957.99999999994</v>
      </c>
      <c r="AG105" s="25">
        <f t="shared" si="29"/>
        <v>1705670</v>
      </c>
      <c r="AH105" s="25">
        <f t="shared" si="29"/>
        <v>841486.99999999988</v>
      </c>
      <c r="AI105" s="25">
        <f t="shared" si="29"/>
        <v>577034</v>
      </c>
      <c r="AJ105" s="25">
        <f t="shared" si="29"/>
        <v>493233.00000000006</v>
      </c>
      <c r="AK105" s="25">
        <f>SUM(AK103:AK104)</f>
        <v>0</v>
      </c>
      <c r="AL105" s="25">
        <f>SUM(AL103:AL104)</f>
        <v>5927</v>
      </c>
      <c r="AM105" s="25"/>
      <c r="AN105" s="27">
        <f t="shared" si="29"/>
        <v>1689173189.0000002</v>
      </c>
      <c r="AO105" s="27"/>
      <c r="AP105" s="27">
        <f>SUM(AP103:AP104)</f>
        <v>290030514</v>
      </c>
      <c r="AQ105" s="27">
        <f t="shared" si="29"/>
        <v>1399142674.9999998</v>
      </c>
    </row>
    <row r="106" spans="1:43" s="322" customFormat="1" ht="12" thickBot="1">
      <c r="A106" s="264"/>
      <c r="B106" s="264"/>
      <c r="C106" s="269">
        <f>+C105-C92</f>
        <v>0</v>
      </c>
      <c r="D106" s="269">
        <f t="shared" ref="D106:AL106" si="30">+D105-D92</f>
        <v>0</v>
      </c>
      <c r="E106" s="269">
        <f t="shared" si="30"/>
        <v>0</v>
      </c>
      <c r="F106" s="269">
        <f t="shared" si="30"/>
        <v>0</v>
      </c>
      <c r="G106" s="269">
        <f t="shared" si="30"/>
        <v>0</v>
      </c>
      <c r="H106" s="269">
        <f t="shared" si="30"/>
        <v>0</v>
      </c>
      <c r="I106" s="269">
        <f t="shared" si="30"/>
        <v>0</v>
      </c>
      <c r="J106" s="269">
        <f>+J105-J92</f>
        <v>0</v>
      </c>
      <c r="K106" s="269">
        <f t="shared" si="30"/>
        <v>0</v>
      </c>
      <c r="L106" s="269">
        <f t="shared" si="30"/>
        <v>0</v>
      </c>
      <c r="M106" s="269">
        <f t="shared" si="30"/>
        <v>0</v>
      </c>
      <c r="N106" s="269">
        <f t="shared" si="30"/>
        <v>0</v>
      </c>
      <c r="O106" s="269">
        <f>+O105-O92</f>
        <v>0</v>
      </c>
      <c r="P106" s="269">
        <f>+P105-P92</f>
        <v>0</v>
      </c>
      <c r="Q106" s="269">
        <f t="shared" si="30"/>
        <v>0</v>
      </c>
      <c r="R106" s="269">
        <f t="shared" si="30"/>
        <v>0</v>
      </c>
      <c r="S106" s="269">
        <f t="shared" si="30"/>
        <v>0</v>
      </c>
      <c r="T106" s="269">
        <f>+T105-T92</f>
        <v>0</v>
      </c>
      <c r="U106" s="269">
        <f>+U105-U92</f>
        <v>0</v>
      </c>
      <c r="V106" s="269">
        <f t="shared" si="30"/>
        <v>0</v>
      </c>
      <c r="W106" s="269">
        <f t="shared" si="30"/>
        <v>0</v>
      </c>
      <c r="X106" s="269">
        <f t="shared" si="30"/>
        <v>0</v>
      </c>
      <c r="Y106" s="269">
        <f>+Y105-Y92</f>
        <v>0</v>
      </c>
      <c r="Z106" s="269">
        <f t="shared" si="30"/>
        <v>0</v>
      </c>
      <c r="AA106" s="269">
        <f t="shared" si="30"/>
        <v>0</v>
      </c>
      <c r="AB106" s="269">
        <f t="shared" si="30"/>
        <v>0</v>
      </c>
      <c r="AC106" s="269">
        <f t="shared" si="30"/>
        <v>0</v>
      </c>
      <c r="AD106" s="269">
        <f>+AD105-AD92</f>
        <v>0</v>
      </c>
      <c r="AE106" s="269">
        <f>+AE105-AE92</f>
        <v>0</v>
      </c>
      <c r="AF106" s="269">
        <f t="shared" si="30"/>
        <v>0</v>
      </c>
      <c r="AG106" s="269">
        <f t="shared" si="30"/>
        <v>0</v>
      </c>
      <c r="AH106" s="269">
        <f t="shared" si="30"/>
        <v>0</v>
      </c>
      <c r="AI106" s="269">
        <f t="shared" si="30"/>
        <v>0</v>
      </c>
      <c r="AJ106" s="269">
        <f t="shared" si="30"/>
        <v>0</v>
      </c>
      <c r="AK106" s="269">
        <f>+AK105-AK92</f>
        <v>0</v>
      </c>
      <c r="AL106" s="269">
        <f t="shared" si="30"/>
        <v>0</v>
      </c>
      <c r="AM106" s="269"/>
      <c r="AN106" s="274">
        <v>0</v>
      </c>
      <c r="AO106" s="274"/>
      <c r="AP106" s="274">
        <v>0</v>
      </c>
      <c r="AQ106" s="274">
        <v>-2.384185791015625E-7</v>
      </c>
    </row>
    <row r="107" spans="1:43">
      <c r="D107" s="24"/>
    </row>
    <row r="108" spans="1:43">
      <c r="D108" s="24"/>
      <c r="AP108" s="27"/>
    </row>
    <row r="109" spans="1:43">
      <c r="D109" s="24"/>
      <c r="AP109" s="27"/>
    </row>
    <row r="110" spans="1:43">
      <c r="D110" s="24"/>
      <c r="AP110" s="27"/>
    </row>
    <row r="111" spans="1:43">
      <c r="D111" s="24"/>
    </row>
    <row r="112" spans="1:43">
      <c r="D112" s="24"/>
    </row>
    <row r="113" spans="2:7">
      <c r="D113" s="24"/>
    </row>
    <row r="114" spans="2:7">
      <c r="B114" s="14"/>
      <c r="D114" s="24"/>
    </row>
    <row r="115" spans="2:7">
      <c r="B115" s="14"/>
      <c r="D115" s="24"/>
      <c r="F115" s="259"/>
      <c r="G115" s="262"/>
    </row>
    <row r="116" spans="2:7">
      <c r="B116" s="14"/>
      <c r="D116" s="24"/>
      <c r="F116" s="259"/>
      <c r="G116" s="262"/>
    </row>
    <row r="117" spans="2:7">
      <c r="B117" s="265"/>
      <c r="D117" s="24"/>
      <c r="F117" s="261"/>
      <c r="G117" s="6"/>
    </row>
    <row r="118" spans="2:7">
      <c r="D118" s="24"/>
      <c r="F118" s="260"/>
      <c r="G118" s="6"/>
    </row>
    <row r="119" spans="2:7">
      <c r="D119" s="24"/>
    </row>
    <row r="120" spans="2:7">
      <c r="D120" s="24"/>
    </row>
    <row r="121" spans="2:7">
      <c r="D121" s="24"/>
    </row>
    <row r="122" spans="2:7">
      <c r="D122" s="24"/>
    </row>
    <row r="123" spans="2:7">
      <c r="D123" s="24"/>
    </row>
  </sheetData>
  <mergeCells count="39">
    <mergeCell ref="AB1:AB3"/>
    <mergeCell ref="AA41:AC41"/>
    <mergeCell ref="X1:X3"/>
    <mergeCell ref="Z1:Z3"/>
    <mergeCell ref="Y1:Y3"/>
    <mergeCell ref="I42:K42"/>
    <mergeCell ref="C4:D4"/>
    <mergeCell ref="Q4:R4"/>
    <mergeCell ref="O4:P4"/>
    <mergeCell ref="T41:V41"/>
    <mergeCell ref="AI1:AI3"/>
    <mergeCell ref="AC1:AC3"/>
    <mergeCell ref="AD1:AD3"/>
    <mergeCell ref="AE1:AE3"/>
    <mergeCell ref="AF1:AF3"/>
    <mergeCell ref="AG1:AG3"/>
    <mergeCell ref="W1:W3"/>
    <mergeCell ref="J1:J3"/>
    <mergeCell ref="L1:L3"/>
    <mergeCell ref="S1:S3"/>
    <mergeCell ref="M1:M3"/>
    <mergeCell ref="T1:T3"/>
    <mergeCell ref="U1:U3"/>
    <mergeCell ref="AL1:AL3"/>
    <mergeCell ref="AJ1:AJ3"/>
    <mergeCell ref="AK1:AK3"/>
    <mergeCell ref="C1:D1"/>
    <mergeCell ref="E1:E3"/>
    <mergeCell ref="F1:F3"/>
    <mergeCell ref="G1:G3"/>
    <mergeCell ref="H1:H3"/>
    <mergeCell ref="N1:N3"/>
    <mergeCell ref="AH1:AH3"/>
    <mergeCell ref="AA1:AA3"/>
    <mergeCell ref="O1:P2"/>
    <mergeCell ref="Q1:R2"/>
    <mergeCell ref="I1:I3"/>
    <mergeCell ref="K1:K3"/>
    <mergeCell ref="V1:V3"/>
  </mergeCells>
  <pageMargins left="0.47244094488188981" right="0.27559055118110237" top="1.2204724409448819" bottom="0.43307086614173229" header="0.59055118110236227" footer="0.19685039370078741"/>
  <pageSetup paperSize="9" scale="82" firstPageNumber="40" fitToWidth="7" pageOrder="overThenDown" orientation="portrait" useFirstPageNumber="1" r:id="rId1"/>
  <headerFooter alignWithMargins="0">
    <oddHeader>&amp;C&amp;"Times New Roman,Regular"&amp;12
&amp;"Times New Roman,Bold" 4.2. KENNITÖLUR SAMTRYGGINGARDEILDA ÁRIÐ 2010</oddHeader>
    <oddFooter>&amp;R&amp;"Times New Roman,Regular"&amp;10&amp;P</oddFooter>
  </headerFooter>
  <colBreaks count="5" manualBreakCount="5">
    <brk id="8" max="59" man="1"/>
    <brk id="14" max="59" man="1"/>
    <brk id="20" max="59" man="1"/>
    <brk id="27" max="59" man="1"/>
    <brk id="34" max="59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FE54-0DA8-45C8-83B8-7C6FC28EA288}">
  <dimension ref="A1:CJ126"/>
  <sheetViews>
    <sheetView workbookViewId="0">
      <selection activeCell="D1" sqref="D1"/>
    </sheetView>
  </sheetViews>
  <sheetFormatPr baseColWidth="10" defaultColWidth="9.1640625" defaultRowHeight="15"/>
  <cols>
    <col min="1" max="1" width="35" style="483" bestFit="1" customWidth="1"/>
    <col min="2" max="2" width="64.33203125" style="483" bestFit="1" customWidth="1"/>
    <col min="3" max="3" width="52.1640625" style="483" bestFit="1" customWidth="1"/>
    <col min="4" max="4" width="43.6640625" style="483" bestFit="1" customWidth="1"/>
    <col min="5" max="5" width="25.83203125" style="483" bestFit="1" customWidth="1"/>
    <col min="6" max="7" width="26.1640625" style="483" bestFit="1" customWidth="1"/>
    <col min="8" max="9" width="30.5" style="483" bestFit="1" customWidth="1"/>
    <col min="10" max="10" width="22.33203125" style="483" bestFit="1" customWidth="1"/>
    <col min="11" max="11" width="27.83203125" style="483" bestFit="1" customWidth="1"/>
    <col min="12" max="12" width="26.1640625" style="483" bestFit="1" customWidth="1"/>
    <col min="13" max="13" width="25.5" style="483" bestFit="1" customWidth="1"/>
    <col min="14" max="15" width="29.1640625" style="483" bestFit="1" customWidth="1"/>
    <col min="16" max="16" width="21.1640625" style="483" bestFit="1" customWidth="1"/>
    <col min="17" max="17" width="27.83203125" style="483" bestFit="1" customWidth="1"/>
    <col min="18" max="18" width="22.33203125" style="483" bestFit="1" customWidth="1"/>
    <col min="19" max="19" width="22.33203125" style="483" customWidth="1"/>
    <col min="20" max="21" width="24.83203125" style="483" bestFit="1" customWidth="1"/>
    <col min="22" max="22" width="24.83203125" style="483" customWidth="1"/>
    <col min="23" max="24" width="26.5" style="483" bestFit="1" customWidth="1"/>
    <col min="25" max="25" width="35.33203125" style="483" bestFit="1" customWidth="1"/>
    <col min="26" max="27" width="45" style="483" bestFit="1" customWidth="1"/>
    <col min="28" max="28" width="45" style="483" customWidth="1"/>
    <col min="29" max="29" width="45" style="483" bestFit="1" customWidth="1"/>
    <col min="30" max="30" width="40.5" style="483" bestFit="1" customWidth="1"/>
    <col min="31" max="31" width="22.33203125" style="483" bestFit="1" customWidth="1"/>
    <col min="32" max="32" width="21.1640625" style="483" bestFit="1" customWidth="1"/>
    <col min="33" max="33" width="22.33203125" style="483" bestFit="1" customWidth="1"/>
    <col min="34" max="34" width="28.1640625" style="483" bestFit="1" customWidth="1"/>
    <col min="35" max="35" width="31.1640625" style="483" bestFit="1" customWidth="1"/>
    <col min="36" max="36" width="31.6640625" style="483" bestFit="1" customWidth="1"/>
    <col min="37" max="37" width="28.1640625" style="483" bestFit="1" customWidth="1"/>
    <col min="38" max="38" width="31.1640625" style="483" bestFit="1" customWidth="1"/>
    <col min="39" max="39" width="21.1640625" style="483" bestFit="1" customWidth="1"/>
    <col min="40" max="41" width="29.5" style="483" bestFit="1" customWidth="1"/>
    <col min="42" max="42" width="24" style="483" bestFit="1" customWidth="1"/>
    <col min="43" max="43" width="30.5" style="483" bestFit="1" customWidth="1"/>
    <col min="44" max="44" width="31.33203125" style="483" bestFit="1" customWidth="1"/>
    <col min="45" max="45" width="26.33203125" style="483" bestFit="1" customWidth="1"/>
    <col min="46" max="47" width="23.83203125" style="483" bestFit="1" customWidth="1"/>
    <col min="48" max="48" width="21.1640625" style="483" bestFit="1" customWidth="1"/>
    <col min="49" max="51" width="20.83203125" style="483" bestFit="1" customWidth="1"/>
    <col min="52" max="53" width="23.83203125" style="483" bestFit="1" customWidth="1"/>
    <col min="54" max="54" width="22" style="483" bestFit="1" customWidth="1"/>
    <col min="55" max="56" width="21.1640625" style="483" bestFit="1" customWidth="1"/>
    <col min="57" max="57" width="18.5" style="483" bestFit="1" customWidth="1"/>
    <col min="58" max="59" width="22.33203125" style="483" bestFit="1" customWidth="1"/>
    <col min="60" max="60" width="21.1640625" style="483" bestFit="1" customWidth="1"/>
    <col min="61" max="62" width="22.33203125" style="483" bestFit="1" customWidth="1"/>
    <col min="63" max="63" width="20.1640625" style="483" bestFit="1" customWidth="1"/>
    <col min="64" max="65" width="22.33203125" style="483" bestFit="1" customWidth="1"/>
    <col min="66" max="66" width="19.6640625" style="483" bestFit="1" customWidth="1"/>
    <col min="67" max="70" width="20.83203125" style="483" bestFit="1" customWidth="1"/>
    <col min="71" max="72" width="16.1640625" style="483" bestFit="1" customWidth="1"/>
    <col min="73" max="73" width="10" style="483" bestFit="1" customWidth="1"/>
    <col min="74" max="74" width="9" style="483" bestFit="1" customWidth="1"/>
    <col min="75" max="75" width="10" style="483" bestFit="1" customWidth="1"/>
    <col min="76" max="76" width="9" style="483" customWidth="1"/>
    <col min="77" max="77" width="16.5" style="483" bestFit="1" customWidth="1"/>
    <col min="78" max="78" width="17" style="483" bestFit="1" customWidth="1"/>
    <col min="79" max="79" width="17.6640625" style="483" bestFit="1" customWidth="1"/>
    <col min="80" max="80" width="8.83203125" style="483" customWidth="1"/>
    <col min="81" max="81" width="14.5" style="483" bestFit="1" customWidth="1"/>
    <col min="82" max="82" width="15.5" style="483" bestFit="1" customWidth="1"/>
    <col min="83" max="83" width="10" style="483" bestFit="1" customWidth="1"/>
    <col min="84" max="85" width="11.6640625" style="483" bestFit="1" customWidth="1"/>
    <col min="86" max="86" width="14.83203125" style="483" bestFit="1" customWidth="1"/>
    <col min="87" max="87" width="8" style="483" bestFit="1" customWidth="1"/>
    <col min="88" max="16384" width="9.1640625" style="483"/>
  </cols>
  <sheetData>
    <row r="1" spans="1:85">
      <c r="A1" t="s">
        <v>782</v>
      </c>
      <c r="B1" s="499">
        <v>40543</v>
      </c>
      <c r="C1">
        <v>0</v>
      </c>
      <c r="D1">
        <v>0</v>
      </c>
      <c r="E1" t="s">
        <v>772</v>
      </c>
      <c r="F1" t="s">
        <v>308</v>
      </c>
      <c r="G1" t="s">
        <v>308</v>
      </c>
      <c r="H1" t="s">
        <v>309</v>
      </c>
      <c r="I1" t="s">
        <v>12</v>
      </c>
      <c r="J1" t="s">
        <v>36</v>
      </c>
      <c r="K1" t="s">
        <v>88</v>
      </c>
      <c r="L1" t="s">
        <v>89</v>
      </c>
      <c r="M1" t="s">
        <v>91</v>
      </c>
      <c r="N1" t="s">
        <v>35</v>
      </c>
      <c r="O1" t="s">
        <v>92</v>
      </c>
      <c r="P1" t="s">
        <v>10</v>
      </c>
      <c r="Q1" t="s">
        <v>276</v>
      </c>
      <c r="R1" t="s">
        <v>310</v>
      </c>
      <c r="S1" t="s">
        <v>310</v>
      </c>
      <c r="T1" t="s">
        <v>16</v>
      </c>
      <c r="U1" t="s">
        <v>16</v>
      </c>
      <c r="V1" t="s">
        <v>311</v>
      </c>
      <c r="W1" t="s">
        <v>98</v>
      </c>
      <c r="X1" t="s">
        <v>713</v>
      </c>
      <c r="Y1" t="s">
        <v>397</v>
      </c>
      <c r="Z1" t="s">
        <v>312</v>
      </c>
      <c r="AA1" t="s">
        <v>100</v>
      </c>
      <c r="AB1" t="s">
        <v>584</v>
      </c>
      <c r="AC1" t="s">
        <v>313</v>
      </c>
      <c r="AD1" t="s">
        <v>585</v>
      </c>
      <c r="AE1" t="s">
        <v>315</v>
      </c>
      <c r="AF1" t="s">
        <v>316</v>
      </c>
      <c r="AG1" t="s">
        <v>317</v>
      </c>
      <c r="AH1" t="s">
        <v>714</v>
      </c>
      <c r="AI1" t="s">
        <v>318</v>
      </c>
      <c r="AJ1" t="s">
        <v>586</v>
      </c>
      <c r="AK1" t="s">
        <v>110</v>
      </c>
      <c r="AL1" t="s">
        <v>319</v>
      </c>
      <c r="AM1" t="s">
        <v>112</v>
      </c>
      <c r="AN1" t="s">
        <v>587</v>
      </c>
      <c r="AO1" t="s">
        <v>588</v>
      </c>
      <c r="AP1" s="497"/>
      <c r="AQ1" s="497"/>
      <c r="AR1" s="497"/>
      <c r="AS1" s="497"/>
      <c r="AT1" s="497"/>
      <c r="AU1" s="497"/>
      <c r="AV1" s="497"/>
      <c r="AW1" s="497"/>
      <c r="AX1" s="497"/>
      <c r="AY1" s="497"/>
      <c r="AZ1" s="497"/>
      <c r="BA1" s="497"/>
    </row>
    <row r="2" spans="1:85">
      <c r="A2"/>
      <c r="B2"/>
      <c r="C2"/>
      <c r="D2"/>
      <c r="E2" t="s">
        <v>773</v>
      </c>
      <c r="F2" t="s">
        <v>325</v>
      </c>
      <c r="G2" t="s">
        <v>326</v>
      </c>
      <c r="H2" t="s">
        <v>518</v>
      </c>
      <c r="I2" t="s">
        <v>518</v>
      </c>
      <c r="J2" t="s">
        <v>518</v>
      </c>
      <c r="K2" t="s">
        <v>518</v>
      </c>
      <c r="L2" t="s">
        <v>518</v>
      </c>
      <c r="M2" t="s">
        <v>518</v>
      </c>
      <c r="N2" t="s">
        <v>518</v>
      </c>
      <c r="O2" t="s">
        <v>518</v>
      </c>
      <c r="P2" t="s">
        <v>518</v>
      </c>
      <c r="Q2" t="s">
        <v>518</v>
      </c>
      <c r="R2" t="s">
        <v>326</v>
      </c>
      <c r="S2" t="s">
        <v>329</v>
      </c>
      <c r="T2" t="s">
        <v>327</v>
      </c>
      <c r="U2" t="s">
        <v>328</v>
      </c>
      <c r="V2" t="s">
        <v>518</v>
      </c>
      <c r="W2" t="s">
        <v>518</v>
      </c>
      <c r="X2" t="s">
        <v>518</v>
      </c>
      <c r="Y2" t="s">
        <v>518</v>
      </c>
      <c r="Z2" t="s">
        <v>518</v>
      </c>
      <c r="AA2" t="s">
        <v>518</v>
      </c>
      <c r="AB2" t="s">
        <v>518</v>
      </c>
      <c r="AC2" t="s">
        <v>518</v>
      </c>
      <c r="AD2" t="s">
        <v>518</v>
      </c>
      <c r="AE2" t="s">
        <v>518</v>
      </c>
      <c r="AF2" t="s">
        <v>518</v>
      </c>
      <c r="AG2" t="s">
        <v>518</v>
      </c>
      <c r="AH2" t="s">
        <v>518</v>
      </c>
      <c r="AI2" t="s">
        <v>518</v>
      </c>
      <c r="AJ2" t="s">
        <v>518</v>
      </c>
      <c r="AK2" t="s">
        <v>518</v>
      </c>
      <c r="AL2" t="s">
        <v>518</v>
      </c>
      <c r="AM2" t="s">
        <v>518</v>
      </c>
      <c r="AN2" t="s">
        <v>518</v>
      </c>
      <c r="AO2" t="s">
        <v>518</v>
      </c>
      <c r="AP2" s="497"/>
      <c r="AQ2" s="497"/>
      <c r="AR2" s="497"/>
      <c r="AS2" s="497"/>
      <c r="AT2" s="497"/>
      <c r="AU2" s="497"/>
      <c r="AV2" s="497"/>
      <c r="AW2" s="497"/>
      <c r="AX2" s="497"/>
      <c r="AY2" s="497"/>
      <c r="AZ2" s="497"/>
      <c r="BA2" s="497"/>
    </row>
    <row r="3" spans="1:85" ht="16" thickBot="1">
      <c r="A3" s="500" t="s">
        <v>783</v>
      </c>
      <c r="B3" s="500" t="s">
        <v>784</v>
      </c>
      <c r="C3" s="500" t="s">
        <v>785</v>
      </c>
      <c r="D3" s="500" t="s">
        <v>786</v>
      </c>
      <c r="E3" s="500"/>
      <c r="F3" s="500" t="s">
        <v>787</v>
      </c>
      <c r="G3" s="500" t="s">
        <v>788</v>
      </c>
      <c r="H3" s="500" t="s">
        <v>789</v>
      </c>
      <c r="I3" s="500" t="s">
        <v>790</v>
      </c>
      <c r="J3" s="500" t="s">
        <v>791</v>
      </c>
      <c r="K3" s="500" t="s">
        <v>792</v>
      </c>
      <c r="L3" s="500" t="s">
        <v>793</v>
      </c>
      <c r="M3" s="500" t="s">
        <v>794</v>
      </c>
      <c r="N3" s="500" t="s">
        <v>795</v>
      </c>
      <c r="O3" s="500" t="s">
        <v>796</v>
      </c>
      <c r="P3" s="500" t="s">
        <v>797</v>
      </c>
      <c r="Q3" s="500" t="s">
        <v>798</v>
      </c>
      <c r="R3" s="500" t="s">
        <v>799</v>
      </c>
      <c r="S3" s="500" t="s">
        <v>800</v>
      </c>
      <c r="T3" s="500" t="s">
        <v>801</v>
      </c>
      <c r="U3" s="500" t="s">
        <v>802</v>
      </c>
      <c r="V3" s="500" t="s">
        <v>803</v>
      </c>
      <c r="W3" s="500" t="s">
        <v>804</v>
      </c>
      <c r="X3" s="500" t="s">
        <v>805</v>
      </c>
      <c r="Y3" s="500" t="s">
        <v>806</v>
      </c>
      <c r="Z3" s="500" t="s">
        <v>807</v>
      </c>
      <c r="AA3" s="500" t="s">
        <v>808</v>
      </c>
      <c r="AB3" s="500" t="s">
        <v>809</v>
      </c>
      <c r="AC3" s="500" t="s">
        <v>810</v>
      </c>
      <c r="AD3" s="500" t="s">
        <v>811</v>
      </c>
      <c r="AE3" s="500" t="s">
        <v>812</v>
      </c>
      <c r="AF3" s="500" t="s">
        <v>813</v>
      </c>
      <c r="AG3" s="500" t="s">
        <v>814</v>
      </c>
      <c r="AH3" s="500" t="s">
        <v>815</v>
      </c>
      <c r="AI3" s="500" t="s">
        <v>816</v>
      </c>
      <c r="AJ3" s="500" t="s">
        <v>817</v>
      </c>
      <c r="AK3" s="500" t="s">
        <v>818</v>
      </c>
      <c r="AL3" s="500" t="s">
        <v>819</v>
      </c>
      <c r="AM3" s="500" t="s">
        <v>820</v>
      </c>
      <c r="AN3" s="500" t="s">
        <v>821</v>
      </c>
      <c r="AO3" s="501" t="s">
        <v>822</v>
      </c>
    </row>
    <row r="4" spans="1:85">
      <c r="A4" t="s">
        <v>823</v>
      </c>
      <c r="B4" t="s">
        <v>192</v>
      </c>
      <c r="C4" t="s">
        <v>193</v>
      </c>
      <c r="D4"/>
      <c r="E4"/>
      <c r="F4">
        <v>762482</v>
      </c>
      <c r="G4">
        <v>3769578</v>
      </c>
      <c r="H4">
        <v>5116919</v>
      </c>
      <c r="I4">
        <v>3540449</v>
      </c>
      <c r="J4">
        <v>1609135</v>
      </c>
      <c r="K4">
        <v>1464649</v>
      </c>
      <c r="L4">
        <v>923261</v>
      </c>
      <c r="M4">
        <v>474803</v>
      </c>
      <c r="N4">
        <v>1209140</v>
      </c>
      <c r="O4">
        <v>837941</v>
      </c>
      <c r="P4">
        <v>1168256</v>
      </c>
      <c r="Q4">
        <v>112496</v>
      </c>
      <c r="R4">
        <v>1142668</v>
      </c>
      <c r="S4">
        <v>315734</v>
      </c>
      <c r="T4">
        <v>67112</v>
      </c>
      <c r="U4">
        <v>436254</v>
      </c>
      <c r="V4">
        <v>832512</v>
      </c>
      <c r="W4">
        <v>188612</v>
      </c>
      <c r="X4">
        <v>324454</v>
      </c>
      <c r="Y4">
        <v>323353</v>
      </c>
      <c r="Z4">
        <v>150898</v>
      </c>
      <c r="AA4">
        <v>74637</v>
      </c>
      <c r="AB4">
        <v>172590</v>
      </c>
      <c r="AC4">
        <v>16812</v>
      </c>
      <c r="AD4">
        <v>0</v>
      </c>
      <c r="AE4">
        <v>20085</v>
      </c>
      <c r="AF4">
        <v>83106</v>
      </c>
      <c r="AG4">
        <v>21217</v>
      </c>
      <c r="AH4">
        <v>8898</v>
      </c>
      <c r="AI4">
        <v>13420</v>
      </c>
      <c r="AJ4">
        <v>22780</v>
      </c>
      <c r="AK4">
        <v>5760</v>
      </c>
      <c r="AL4">
        <v>1613</v>
      </c>
      <c r="AM4">
        <v>1646</v>
      </c>
      <c r="AN4">
        <v>8094</v>
      </c>
      <c r="AO4">
        <v>0</v>
      </c>
      <c r="AP4" s="489"/>
      <c r="AQ4" s="489"/>
      <c r="AR4" s="489"/>
      <c r="AS4" s="489"/>
      <c r="AT4" s="489"/>
      <c r="AU4" s="489"/>
      <c r="AV4" s="489"/>
      <c r="AW4" s="489"/>
      <c r="AX4" s="489"/>
      <c r="AY4" s="489"/>
      <c r="AZ4" s="489"/>
      <c r="BA4" s="489"/>
      <c r="BB4" s="489"/>
      <c r="BC4" s="489"/>
      <c r="BD4" s="489"/>
      <c r="BE4" s="489"/>
      <c r="BF4" s="489"/>
      <c r="BG4" s="498"/>
      <c r="BH4" s="498"/>
      <c r="BI4" s="498"/>
      <c r="BJ4" s="498"/>
      <c r="BK4" s="498"/>
      <c r="BL4" s="489"/>
      <c r="BM4" s="489"/>
      <c r="BN4" s="489"/>
      <c r="BO4" s="489"/>
      <c r="BP4" s="489"/>
      <c r="BQ4" s="489"/>
      <c r="BR4" s="489"/>
      <c r="BS4" s="489"/>
      <c r="BT4" s="489"/>
      <c r="BU4" s="489"/>
      <c r="BV4" s="489"/>
      <c r="BW4" s="489"/>
      <c r="BX4" s="489"/>
      <c r="BY4" s="489"/>
      <c r="BZ4" s="489"/>
      <c r="CA4" s="489"/>
      <c r="CB4" s="489"/>
      <c r="CC4" s="489"/>
      <c r="CD4" s="489"/>
      <c r="CE4" s="489"/>
      <c r="CF4" s="489"/>
      <c r="CG4" s="490"/>
    </row>
    <row r="5" spans="1:85">
      <c r="A5" t="s">
        <v>823</v>
      </c>
      <c r="B5" t="s">
        <v>192</v>
      </c>
      <c r="C5" t="s">
        <v>194</v>
      </c>
      <c r="D5"/>
      <c r="E5"/>
      <c r="F5">
        <v>1927888</v>
      </c>
      <c r="G5">
        <v>10853471</v>
      </c>
      <c r="H5">
        <v>10125547</v>
      </c>
      <c r="I5">
        <v>7557055</v>
      </c>
      <c r="J5">
        <v>3425691</v>
      </c>
      <c r="K5">
        <v>2978947</v>
      </c>
      <c r="L5">
        <v>1959773</v>
      </c>
      <c r="M5">
        <v>1456822</v>
      </c>
      <c r="N5">
        <v>2461724</v>
      </c>
      <c r="O5">
        <v>1701733</v>
      </c>
      <c r="P5">
        <v>2425895</v>
      </c>
      <c r="Q5">
        <v>244782</v>
      </c>
      <c r="R5">
        <v>3427839</v>
      </c>
      <c r="S5">
        <v>843099</v>
      </c>
      <c r="T5">
        <v>251308</v>
      </c>
      <c r="U5">
        <v>668091</v>
      </c>
      <c r="V5">
        <v>1266720</v>
      </c>
      <c r="W5">
        <v>376424</v>
      </c>
      <c r="X5">
        <v>659500</v>
      </c>
      <c r="Y5">
        <v>645748</v>
      </c>
      <c r="Z5">
        <v>363192</v>
      </c>
      <c r="AA5">
        <v>185240</v>
      </c>
      <c r="AB5">
        <v>684455</v>
      </c>
      <c r="AC5">
        <v>60520</v>
      </c>
      <c r="AD5">
        <v>0</v>
      </c>
      <c r="AE5">
        <v>176870</v>
      </c>
      <c r="AF5">
        <v>173498</v>
      </c>
      <c r="AG5">
        <v>42434</v>
      </c>
      <c r="AH5">
        <v>17757</v>
      </c>
      <c r="AI5">
        <v>27313</v>
      </c>
      <c r="AJ5">
        <v>63750</v>
      </c>
      <c r="AK5">
        <v>11808</v>
      </c>
      <c r="AL5">
        <v>5477</v>
      </c>
      <c r="AM5">
        <v>3709</v>
      </c>
      <c r="AN5">
        <v>5347</v>
      </c>
      <c r="AO5">
        <v>0</v>
      </c>
      <c r="BG5" s="497"/>
      <c r="BH5" s="497"/>
      <c r="BI5" s="497"/>
      <c r="BJ5" s="497"/>
      <c r="BK5" s="497"/>
      <c r="CG5" s="494"/>
    </row>
    <row r="6" spans="1:85">
      <c r="A6" t="s">
        <v>823</v>
      </c>
      <c r="B6" t="s">
        <v>192</v>
      </c>
      <c r="C6" t="s">
        <v>195</v>
      </c>
      <c r="D6"/>
      <c r="E6"/>
      <c r="F6">
        <v>-2192</v>
      </c>
      <c r="G6">
        <v>-9368</v>
      </c>
      <c r="H6">
        <v>-18884</v>
      </c>
      <c r="I6">
        <v>-47434</v>
      </c>
      <c r="J6">
        <v>-3699</v>
      </c>
      <c r="K6">
        <v>-2202</v>
      </c>
      <c r="L6">
        <v>-1795</v>
      </c>
      <c r="M6">
        <v>-15160</v>
      </c>
      <c r="N6">
        <v>-11355</v>
      </c>
      <c r="O6">
        <v>-16007</v>
      </c>
      <c r="P6">
        <v>-27651</v>
      </c>
      <c r="Q6">
        <v>-4946</v>
      </c>
      <c r="R6">
        <v>-686</v>
      </c>
      <c r="S6">
        <v>-184269</v>
      </c>
      <c r="T6">
        <v>0</v>
      </c>
      <c r="U6">
        <v>0</v>
      </c>
      <c r="V6">
        <v>459</v>
      </c>
      <c r="W6">
        <v>-41</v>
      </c>
      <c r="X6">
        <v>-1750</v>
      </c>
      <c r="Y6">
        <v>-1509</v>
      </c>
      <c r="Z6">
        <v>-5029</v>
      </c>
      <c r="AA6">
        <v>0</v>
      </c>
      <c r="AB6">
        <v>0</v>
      </c>
      <c r="AC6">
        <v>0</v>
      </c>
      <c r="AD6">
        <v>-324</v>
      </c>
      <c r="AE6">
        <v>-233</v>
      </c>
      <c r="AF6">
        <v>-1234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BG6" s="497"/>
      <c r="BH6" s="497"/>
      <c r="BI6" s="497"/>
      <c r="BJ6" s="497"/>
      <c r="BK6" s="497"/>
      <c r="CG6" s="494"/>
    </row>
    <row r="7" spans="1:85">
      <c r="A7" t="s">
        <v>823</v>
      </c>
      <c r="B7" t="s">
        <v>192</v>
      </c>
      <c r="C7" t="s">
        <v>590</v>
      </c>
      <c r="D7"/>
      <c r="E7"/>
      <c r="F7">
        <v>98202</v>
      </c>
      <c r="G7">
        <v>79444</v>
      </c>
      <c r="H7">
        <v>263912</v>
      </c>
      <c r="I7">
        <v>968770</v>
      </c>
      <c r="J7">
        <v>303441</v>
      </c>
      <c r="K7">
        <v>102138</v>
      </c>
      <c r="L7">
        <v>36335</v>
      </c>
      <c r="M7">
        <v>74825</v>
      </c>
      <c r="N7">
        <v>76487</v>
      </c>
      <c r="O7">
        <v>0</v>
      </c>
      <c r="P7">
        <v>259185</v>
      </c>
      <c r="Q7">
        <v>21041</v>
      </c>
      <c r="R7">
        <v>24942</v>
      </c>
      <c r="S7">
        <v>12522</v>
      </c>
      <c r="T7">
        <v>12163</v>
      </c>
      <c r="U7">
        <v>16371</v>
      </c>
      <c r="V7">
        <v>5029</v>
      </c>
      <c r="W7">
        <v>18937</v>
      </c>
      <c r="X7">
        <v>76177</v>
      </c>
      <c r="Y7">
        <v>62198</v>
      </c>
      <c r="Z7">
        <v>15293</v>
      </c>
      <c r="AA7">
        <v>17937</v>
      </c>
      <c r="AB7">
        <v>6492</v>
      </c>
      <c r="AC7">
        <v>1899</v>
      </c>
      <c r="AD7">
        <v>5076</v>
      </c>
      <c r="AE7">
        <v>2104</v>
      </c>
      <c r="AF7">
        <v>16360</v>
      </c>
      <c r="AG7">
        <v>2207</v>
      </c>
      <c r="AH7">
        <v>1078</v>
      </c>
      <c r="AI7">
        <v>1078</v>
      </c>
      <c r="AJ7">
        <v>1591</v>
      </c>
      <c r="AK7">
        <v>2232</v>
      </c>
      <c r="AL7">
        <v>795</v>
      </c>
      <c r="AM7">
        <v>411</v>
      </c>
      <c r="AN7">
        <v>0</v>
      </c>
      <c r="AO7">
        <v>462</v>
      </c>
      <c r="BG7" s="497"/>
      <c r="BH7" s="497"/>
      <c r="BI7" s="497"/>
      <c r="BJ7" s="497"/>
      <c r="BK7" s="497"/>
      <c r="CG7" s="494"/>
    </row>
    <row r="8" spans="1:85">
      <c r="A8" t="s">
        <v>823</v>
      </c>
      <c r="B8" t="s">
        <v>192</v>
      </c>
      <c r="C8" t="s">
        <v>197</v>
      </c>
      <c r="D8"/>
      <c r="E8"/>
      <c r="F8">
        <v>9207507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1245684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800889</v>
      </c>
      <c r="AB8">
        <v>0</v>
      </c>
      <c r="AC8">
        <v>0</v>
      </c>
      <c r="AD8">
        <v>0</v>
      </c>
      <c r="AE8">
        <v>0</v>
      </c>
      <c r="AF8">
        <v>0</v>
      </c>
      <c r="AG8">
        <v>122754</v>
      </c>
      <c r="AH8">
        <v>69716</v>
      </c>
      <c r="AI8">
        <v>0</v>
      </c>
      <c r="AJ8">
        <v>124753</v>
      </c>
      <c r="AK8">
        <v>82303</v>
      </c>
      <c r="AL8">
        <v>53113</v>
      </c>
      <c r="AM8">
        <v>37518</v>
      </c>
      <c r="AN8">
        <v>84417</v>
      </c>
      <c r="AO8">
        <v>247501</v>
      </c>
      <c r="BG8" s="497"/>
      <c r="BH8" s="497"/>
      <c r="BI8" s="497"/>
      <c r="BJ8" s="497"/>
      <c r="BK8" s="497"/>
      <c r="CG8" s="494"/>
    </row>
    <row r="9" spans="1:85">
      <c r="A9" t="s">
        <v>823</v>
      </c>
      <c r="B9" t="s">
        <v>192</v>
      </c>
      <c r="C9" t="s">
        <v>591</v>
      </c>
      <c r="D9"/>
      <c r="E9"/>
      <c r="F9">
        <v>9305709</v>
      </c>
      <c r="G9">
        <v>79444</v>
      </c>
      <c r="H9">
        <v>263912</v>
      </c>
      <c r="I9">
        <v>968770</v>
      </c>
      <c r="J9">
        <v>303441</v>
      </c>
      <c r="K9">
        <v>102138</v>
      </c>
      <c r="L9">
        <v>36335</v>
      </c>
      <c r="M9">
        <v>74825</v>
      </c>
      <c r="N9">
        <v>76487</v>
      </c>
      <c r="O9">
        <v>0</v>
      </c>
      <c r="P9">
        <v>259185</v>
      </c>
      <c r="Q9">
        <v>1266725</v>
      </c>
      <c r="R9">
        <v>24942</v>
      </c>
      <c r="S9">
        <v>12522</v>
      </c>
      <c r="T9">
        <v>12163</v>
      </c>
      <c r="U9">
        <v>16371</v>
      </c>
      <c r="V9">
        <v>5029</v>
      </c>
      <c r="W9">
        <v>18937</v>
      </c>
      <c r="X9">
        <v>76177</v>
      </c>
      <c r="Y9">
        <v>62198</v>
      </c>
      <c r="Z9">
        <v>15293</v>
      </c>
      <c r="AA9">
        <v>818826</v>
      </c>
      <c r="AB9">
        <v>6492</v>
      </c>
      <c r="AC9">
        <v>1899</v>
      </c>
      <c r="AD9">
        <v>5076</v>
      </c>
      <c r="AE9">
        <v>2104</v>
      </c>
      <c r="AF9">
        <v>16360</v>
      </c>
      <c r="AG9">
        <v>124961</v>
      </c>
      <c r="AH9">
        <v>70794</v>
      </c>
      <c r="AI9">
        <v>1078</v>
      </c>
      <c r="AJ9">
        <v>126344</v>
      </c>
      <c r="AK9">
        <v>84535</v>
      </c>
      <c r="AL9">
        <v>53908</v>
      </c>
      <c r="AM9">
        <v>37929</v>
      </c>
      <c r="AN9">
        <v>84417</v>
      </c>
      <c r="AO9">
        <v>247963</v>
      </c>
      <c r="BG9" s="497"/>
      <c r="BH9" s="497"/>
      <c r="BI9" s="497"/>
      <c r="BJ9" s="497"/>
      <c r="BK9" s="497"/>
      <c r="CG9" s="494"/>
    </row>
    <row r="10" spans="1:85">
      <c r="A10" t="s">
        <v>823</v>
      </c>
      <c r="B10" t="s">
        <v>192</v>
      </c>
      <c r="C10" t="s">
        <v>824</v>
      </c>
      <c r="D10"/>
      <c r="E10"/>
      <c r="F10">
        <v>11993887</v>
      </c>
      <c r="G10">
        <v>14693125</v>
      </c>
      <c r="H10">
        <v>15487494</v>
      </c>
      <c r="I10">
        <v>12018840</v>
      </c>
      <c r="J10">
        <v>5334568</v>
      </c>
      <c r="K10">
        <v>4543532</v>
      </c>
      <c r="L10">
        <v>2917574</v>
      </c>
      <c r="M10">
        <v>1991290</v>
      </c>
      <c r="N10">
        <v>3735996</v>
      </c>
      <c r="O10">
        <v>2523667</v>
      </c>
      <c r="P10">
        <v>3825685</v>
      </c>
      <c r="Q10">
        <v>1619057</v>
      </c>
      <c r="R10">
        <v>4594763</v>
      </c>
      <c r="S10">
        <v>987086</v>
      </c>
      <c r="T10">
        <v>330583</v>
      </c>
      <c r="U10">
        <v>1120716</v>
      </c>
      <c r="V10">
        <v>2104720</v>
      </c>
      <c r="W10">
        <v>583932</v>
      </c>
      <c r="X10">
        <v>1058381</v>
      </c>
      <c r="Y10">
        <v>1029790</v>
      </c>
      <c r="Z10">
        <v>524354</v>
      </c>
      <c r="AA10">
        <v>1078703</v>
      </c>
      <c r="AB10">
        <v>863537</v>
      </c>
      <c r="AC10">
        <v>79231</v>
      </c>
      <c r="AD10">
        <v>4752</v>
      </c>
      <c r="AE10">
        <v>198826</v>
      </c>
      <c r="AF10">
        <v>271730</v>
      </c>
      <c r="AG10">
        <v>188612</v>
      </c>
      <c r="AH10">
        <v>97449</v>
      </c>
      <c r="AI10">
        <v>41811</v>
      </c>
      <c r="AJ10">
        <v>212874</v>
      </c>
      <c r="AK10">
        <v>102103</v>
      </c>
      <c r="AL10">
        <v>60998</v>
      </c>
      <c r="AM10">
        <v>43284</v>
      </c>
      <c r="AN10">
        <v>97858</v>
      </c>
      <c r="AO10">
        <v>247963</v>
      </c>
      <c r="BG10" s="497"/>
      <c r="BH10" s="497"/>
      <c r="BI10" s="497"/>
      <c r="BJ10" s="497"/>
      <c r="BK10" s="497"/>
      <c r="CG10" s="494"/>
    </row>
    <row r="11" spans="1:85">
      <c r="A11" t="s">
        <v>823</v>
      </c>
      <c r="B11" t="s">
        <v>199</v>
      </c>
      <c r="C11" t="s">
        <v>200</v>
      </c>
      <c r="D11"/>
      <c r="E11"/>
      <c r="F11">
        <v>20232656</v>
      </c>
      <c r="G11">
        <v>1273384</v>
      </c>
      <c r="H11">
        <v>6370345</v>
      </c>
      <c r="I11">
        <v>7494422</v>
      </c>
      <c r="J11">
        <v>2984493</v>
      </c>
      <c r="K11">
        <v>3115666</v>
      </c>
      <c r="L11">
        <v>881972</v>
      </c>
      <c r="M11">
        <v>235346</v>
      </c>
      <c r="N11">
        <v>2242359</v>
      </c>
      <c r="O11">
        <v>1491385</v>
      </c>
      <c r="P11">
        <v>1844851</v>
      </c>
      <c r="Q11">
        <v>2377098</v>
      </c>
      <c r="R11">
        <v>594899</v>
      </c>
      <c r="S11">
        <v>32232</v>
      </c>
      <c r="T11">
        <v>1551080</v>
      </c>
      <c r="U11">
        <v>104446</v>
      </c>
      <c r="V11">
        <v>433643</v>
      </c>
      <c r="W11">
        <v>33929</v>
      </c>
      <c r="X11">
        <v>787008</v>
      </c>
      <c r="Y11">
        <v>755513</v>
      </c>
      <c r="Z11">
        <v>1096677</v>
      </c>
      <c r="AA11">
        <v>1738379</v>
      </c>
      <c r="AB11">
        <v>684963</v>
      </c>
      <c r="AC11">
        <v>577506</v>
      </c>
      <c r="AD11">
        <v>494263</v>
      </c>
      <c r="AE11">
        <v>366971</v>
      </c>
      <c r="AF11">
        <v>144651</v>
      </c>
      <c r="AG11">
        <v>223189</v>
      </c>
      <c r="AH11">
        <v>176010</v>
      </c>
      <c r="AI11">
        <v>1614</v>
      </c>
      <c r="AJ11">
        <v>276186</v>
      </c>
      <c r="AK11">
        <v>176871</v>
      </c>
      <c r="AL11">
        <v>75723</v>
      </c>
      <c r="AM11">
        <v>74361</v>
      </c>
      <c r="AN11">
        <v>106595</v>
      </c>
      <c r="AO11">
        <v>229106</v>
      </c>
      <c r="BG11" s="497"/>
      <c r="BH11" s="497"/>
      <c r="BI11" s="497"/>
      <c r="BJ11" s="497"/>
      <c r="BK11" s="497"/>
      <c r="CG11" s="494"/>
    </row>
    <row r="12" spans="1:85">
      <c r="A12" t="s">
        <v>823</v>
      </c>
      <c r="B12" t="s">
        <v>199</v>
      </c>
      <c r="C12" t="s">
        <v>202</v>
      </c>
      <c r="D12"/>
      <c r="E12"/>
      <c r="F12">
        <v>0</v>
      </c>
      <c r="G12">
        <v>0</v>
      </c>
      <c r="H12">
        <v>-855</v>
      </c>
      <c r="I12">
        <v>-14443</v>
      </c>
      <c r="J12">
        <v>-6536</v>
      </c>
      <c r="K12">
        <v>-8107</v>
      </c>
      <c r="L12">
        <v>0</v>
      </c>
      <c r="M12">
        <v>-122</v>
      </c>
      <c r="N12">
        <v>-2257</v>
      </c>
      <c r="O12">
        <v>0</v>
      </c>
      <c r="P12">
        <v>-6624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-1111</v>
      </c>
      <c r="Y12">
        <v>-2725</v>
      </c>
      <c r="Z12">
        <v>-37391</v>
      </c>
      <c r="AA12">
        <v>0</v>
      </c>
      <c r="AB12">
        <v>0</v>
      </c>
      <c r="AC12">
        <v>0</v>
      </c>
      <c r="AD12">
        <v>-477</v>
      </c>
      <c r="AE12">
        <v>0</v>
      </c>
      <c r="AF12">
        <v>-269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BG12" s="497"/>
      <c r="BH12" s="497"/>
      <c r="BI12" s="497"/>
      <c r="BJ12" s="497"/>
      <c r="BK12" s="497"/>
      <c r="CG12" s="494"/>
    </row>
    <row r="13" spans="1:85">
      <c r="A13" t="s">
        <v>823</v>
      </c>
      <c r="B13" t="s">
        <v>199</v>
      </c>
      <c r="C13" t="s">
        <v>203</v>
      </c>
      <c r="D13"/>
      <c r="E13"/>
      <c r="F13">
        <v>371</v>
      </c>
      <c r="G13">
        <v>575</v>
      </c>
      <c r="H13">
        <v>8452</v>
      </c>
      <c r="I13">
        <v>16732</v>
      </c>
      <c r="J13">
        <v>4928</v>
      </c>
      <c r="K13">
        <v>6195</v>
      </c>
      <c r="L13">
        <v>0</v>
      </c>
      <c r="M13">
        <v>0</v>
      </c>
      <c r="N13">
        <v>285</v>
      </c>
      <c r="O13">
        <v>4989</v>
      </c>
      <c r="P13">
        <v>6744</v>
      </c>
      <c r="Q13">
        <v>64</v>
      </c>
      <c r="R13">
        <v>327</v>
      </c>
      <c r="S13">
        <v>0</v>
      </c>
      <c r="T13">
        <v>0</v>
      </c>
      <c r="U13">
        <v>0</v>
      </c>
      <c r="V13">
        <v>88</v>
      </c>
      <c r="W13">
        <v>0</v>
      </c>
      <c r="X13">
        <v>0</v>
      </c>
      <c r="Y13">
        <v>0</v>
      </c>
      <c r="Z13">
        <v>316</v>
      </c>
      <c r="AA13">
        <v>70</v>
      </c>
      <c r="AB13">
        <v>0</v>
      </c>
      <c r="AC13">
        <v>0</v>
      </c>
      <c r="AD13">
        <v>0</v>
      </c>
      <c r="AE13">
        <v>0</v>
      </c>
      <c r="AF13">
        <v>-566</v>
      </c>
      <c r="AG13">
        <v>0</v>
      </c>
      <c r="AH13">
        <v>0</v>
      </c>
      <c r="AI13">
        <v>595</v>
      </c>
      <c r="AJ13">
        <v>302</v>
      </c>
      <c r="AK13">
        <v>0</v>
      </c>
      <c r="AL13">
        <v>26</v>
      </c>
      <c r="AM13">
        <v>0</v>
      </c>
      <c r="AN13">
        <v>0</v>
      </c>
      <c r="AO13">
        <v>0</v>
      </c>
      <c r="BG13" s="497"/>
      <c r="BH13" s="497"/>
      <c r="BI13" s="497"/>
      <c r="BJ13" s="497"/>
      <c r="BK13" s="497"/>
      <c r="CG13" s="494"/>
    </row>
    <row r="14" spans="1:85">
      <c r="A14" t="s">
        <v>823</v>
      </c>
      <c r="B14" t="s">
        <v>199</v>
      </c>
      <c r="C14" t="s">
        <v>204</v>
      </c>
      <c r="D14"/>
      <c r="E14"/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38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1878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BG14" s="497"/>
      <c r="BH14" s="497"/>
      <c r="BI14" s="497"/>
      <c r="BJ14" s="497"/>
      <c r="BK14" s="497"/>
      <c r="CG14" s="494"/>
    </row>
    <row r="15" spans="1:85">
      <c r="A15" t="s">
        <v>823</v>
      </c>
      <c r="B15" t="s">
        <v>199</v>
      </c>
      <c r="C15" t="s">
        <v>825</v>
      </c>
      <c r="D15"/>
      <c r="E15"/>
      <c r="F15">
        <v>20233027</v>
      </c>
      <c r="G15">
        <v>1273959</v>
      </c>
      <c r="H15">
        <v>6377942</v>
      </c>
      <c r="I15">
        <v>7496711</v>
      </c>
      <c r="J15">
        <v>2982885</v>
      </c>
      <c r="K15">
        <v>3113754</v>
      </c>
      <c r="L15">
        <v>881972</v>
      </c>
      <c r="M15">
        <v>235224</v>
      </c>
      <c r="N15">
        <v>2240387</v>
      </c>
      <c r="O15">
        <v>1496374</v>
      </c>
      <c r="P15">
        <v>1844971</v>
      </c>
      <c r="Q15">
        <v>2377162</v>
      </c>
      <c r="R15">
        <v>595226</v>
      </c>
      <c r="S15">
        <v>32232</v>
      </c>
      <c r="T15">
        <v>1551080</v>
      </c>
      <c r="U15">
        <v>104446</v>
      </c>
      <c r="V15">
        <v>433731</v>
      </c>
      <c r="W15">
        <v>33967</v>
      </c>
      <c r="X15">
        <v>785897</v>
      </c>
      <c r="Y15">
        <v>752788</v>
      </c>
      <c r="Z15">
        <v>1059602</v>
      </c>
      <c r="AA15">
        <v>1738449</v>
      </c>
      <c r="AB15">
        <v>684963</v>
      </c>
      <c r="AC15">
        <v>577506</v>
      </c>
      <c r="AD15">
        <v>493786</v>
      </c>
      <c r="AE15">
        <v>366971</v>
      </c>
      <c r="AF15">
        <v>143816</v>
      </c>
      <c r="AG15">
        <v>223189</v>
      </c>
      <c r="AH15">
        <v>176010</v>
      </c>
      <c r="AI15">
        <v>4087</v>
      </c>
      <c r="AJ15">
        <v>276488</v>
      </c>
      <c r="AK15">
        <v>176871</v>
      </c>
      <c r="AL15">
        <v>75749</v>
      </c>
      <c r="AM15">
        <v>74361</v>
      </c>
      <c r="AN15">
        <v>106595</v>
      </c>
      <c r="AO15">
        <v>229106</v>
      </c>
      <c r="BG15" s="497"/>
      <c r="BH15" s="497"/>
      <c r="BI15" s="497"/>
      <c r="BJ15" s="497"/>
      <c r="BK15" s="497"/>
      <c r="CG15" s="494"/>
    </row>
    <row r="16" spans="1:85">
      <c r="A16" t="s">
        <v>823</v>
      </c>
      <c r="B16" t="s">
        <v>206</v>
      </c>
      <c r="C16" t="s">
        <v>207</v>
      </c>
      <c r="D16"/>
      <c r="E16"/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BG16" s="497"/>
      <c r="BH16" s="497"/>
      <c r="BI16" s="497"/>
      <c r="BJ16" s="497"/>
      <c r="BK16" s="497"/>
      <c r="CG16" s="494"/>
    </row>
    <row r="17" spans="1:85">
      <c r="A17" t="s">
        <v>823</v>
      </c>
      <c r="B17" t="s">
        <v>206</v>
      </c>
      <c r="C17" t="s">
        <v>208</v>
      </c>
      <c r="D17"/>
      <c r="E17"/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794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BG17" s="497"/>
      <c r="BH17" s="497"/>
      <c r="BI17" s="497"/>
      <c r="BJ17" s="497"/>
      <c r="BK17" s="497"/>
      <c r="CG17" s="494"/>
    </row>
    <row r="18" spans="1:85">
      <c r="A18" t="s">
        <v>823</v>
      </c>
      <c r="B18" t="s">
        <v>206</v>
      </c>
      <c r="C18" t="s">
        <v>209</v>
      </c>
      <c r="D18"/>
      <c r="E18"/>
      <c r="F18">
        <v>1650743</v>
      </c>
      <c r="G18">
        <v>991396</v>
      </c>
      <c r="H18">
        <v>2460098</v>
      </c>
      <c r="I18">
        <v>293946</v>
      </c>
      <c r="J18">
        <v>-217115</v>
      </c>
      <c r="K18">
        <v>469444</v>
      </c>
      <c r="L18">
        <v>-386969</v>
      </c>
      <c r="M18">
        <v>-12521</v>
      </c>
      <c r="N18">
        <v>308245</v>
      </c>
      <c r="O18">
        <v>358046</v>
      </c>
      <c r="P18">
        <v>196413</v>
      </c>
      <c r="Q18">
        <v>-88518</v>
      </c>
      <c r="R18">
        <v>14856</v>
      </c>
      <c r="S18">
        <v>2015</v>
      </c>
      <c r="T18">
        <v>0</v>
      </c>
      <c r="U18">
        <v>1317</v>
      </c>
      <c r="V18">
        <v>-24174</v>
      </c>
      <c r="W18">
        <v>3</v>
      </c>
      <c r="X18">
        <v>49251</v>
      </c>
      <c r="Y18">
        <v>-51245</v>
      </c>
      <c r="Z18">
        <v>427278</v>
      </c>
      <c r="AA18">
        <v>211512</v>
      </c>
      <c r="AB18">
        <v>-22182</v>
      </c>
      <c r="AC18">
        <v>31596</v>
      </c>
      <c r="AD18">
        <v>4</v>
      </c>
      <c r="AE18">
        <v>0</v>
      </c>
      <c r="AF18">
        <v>38600</v>
      </c>
      <c r="AG18">
        <v>2911</v>
      </c>
      <c r="AH18">
        <v>567</v>
      </c>
      <c r="AI18">
        <v>200</v>
      </c>
      <c r="AJ18">
        <v>462</v>
      </c>
      <c r="AK18">
        <v>0</v>
      </c>
      <c r="AL18">
        <v>0</v>
      </c>
      <c r="AM18">
        <v>0</v>
      </c>
      <c r="AN18">
        <v>0</v>
      </c>
      <c r="AO18">
        <v>0</v>
      </c>
      <c r="AP18" s="497"/>
      <c r="AQ18" s="497"/>
      <c r="AR18" s="497"/>
      <c r="AS18" s="497"/>
      <c r="AT18" s="497"/>
      <c r="AU18" s="497"/>
      <c r="AV18" s="497"/>
      <c r="AW18" s="497"/>
      <c r="AX18" s="497"/>
      <c r="AY18" s="497"/>
      <c r="AZ18" s="497"/>
      <c r="BA18" s="497"/>
      <c r="BB18" s="497"/>
      <c r="BC18" s="497"/>
      <c r="BD18" s="497"/>
      <c r="BE18" s="497"/>
      <c r="BF18" s="497"/>
      <c r="BG18" s="497"/>
      <c r="BH18" s="497"/>
      <c r="BI18" s="497"/>
      <c r="BJ18" s="497"/>
      <c r="BK18" s="497"/>
      <c r="CG18" s="494"/>
    </row>
    <row r="19" spans="1:85">
      <c r="A19" t="s">
        <v>823</v>
      </c>
      <c r="B19" t="s">
        <v>206</v>
      </c>
      <c r="C19" t="s">
        <v>210</v>
      </c>
      <c r="D19"/>
      <c r="E19"/>
      <c r="F19">
        <v>0</v>
      </c>
      <c r="G19">
        <v>0</v>
      </c>
      <c r="H19">
        <v>10133</v>
      </c>
      <c r="I19">
        <v>4191</v>
      </c>
      <c r="J19">
        <v>17</v>
      </c>
      <c r="K19">
        <v>10619</v>
      </c>
      <c r="L19">
        <v>0</v>
      </c>
      <c r="M19">
        <v>0</v>
      </c>
      <c r="N19">
        <v>0</v>
      </c>
      <c r="O19">
        <v>0</v>
      </c>
      <c r="P19">
        <v>250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2526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298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 s="497"/>
      <c r="AQ19" s="497"/>
      <c r="AR19" s="497"/>
      <c r="AS19" s="497"/>
      <c r="AT19" s="497"/>
      <c r="AU19" s="497"/>
      <c r="AV19" s="497"/>
      <c r="AW19" s="497"/>
      <c r="AX19" s="497"/>
      <c r="AY19" s="497"/>
      <c r="AZ19" s="497"/>
      <c r="BA19" s="497"/>
      <c r="BB19" s="497"/>
      <c r="BC19" s="497"/>
      <c r="BD19" s="497"/>
      <c r="BE19" s="497"/>
      <c r="BF19" s="497"/>
      <c r="BG19" s="497"/>
      <c r="BH19" s="497"/>
      <c r="BI19" s="497"/>
      <c r="BJ19" s="497"/>
      <c r="BK19" s="497"/>
      <c r="CG19" s="494"/>
    </row>
    <row r="20" spans="1:85">
      <c r="A20" t="s">
        <v>823</v>
      </c>
      <c r="B20" t="s">
        <v>206</v>
      </c>
      <c r="C20" t="s">
        <v>211</v>
      </c>
      <c r="D20"/>
      <c r="E20"/>
      <c r="F20">
        <v>8451349</v>
      </c>
      <c r="G20">
        <v>7065926</v>
      </c>
      <c r="H20">
        <v>16552420</v>
      </c>
      <c r="I20">
        <v>10534087</v>
      </c>
      <c r="J20">
        <v>7344333</v>
      </c>
      <c r="K20">
        <v>5589551</v>
      </c>
      <c r="L20">
        <v>3095728</v>
      </c>
      <c r="M20">
        <v>1472634</v>
      </c>
      <c r="N20">
        <v>3373251</v>
      </c>
      <c r="O20">
        <v>4563027</v>
      </c>
      <c r="P20">
        <v>3510704</v>
      </c>
      <c r="Q20">
        <v>3299344</v>
      </c>
      <c r="R20">
        <v>2273297</v>
      </c>
      <c r="S20">
        <v>308420</v>
      </c>
      <c r="T20">
        <v>2451058</v>
      </c>
      <c r="U20">
        <v>774309</v>
      </c>
      <c r="V20">
        <v>1495150</v>
      </c>
      <c r="W20">
        <v>283669</v>
      </c>
      <c r="X20">
        <v>1354185</v>
      </c>
      <c r="Y20">
        <v>1908898</v>
      </c>
      <c r="Z20">
        <v>1588966</v>
      </c>
      <c r="AA20">
        <v>968972</v>
      </c>
      <c r="AB20">
        <v>1158065</v>
      </c>
      <c r="AC20">
        <v>1131111</v>
      </c>
      <c r="AD20">
        <v>578025</v>
      </c>
      <c r="AE20">
        <v>0</v>
      </c>
      <c r="AF20">
        <v>586883</v>
      </c>
      <c r="AG20">
        <v>168804</v>
      </c>
      <c r="AH20">
        <v>190351</v>
      </c>
      <c r="AI20">
        <v>31222</v>
      </c>
      <c r="AJ20">
        <v>79435</v>
      </c>
      <c r="AK20">
        <v>77857</v>
      </c>
      <c r="AL20">
        <v>36701</v>
      </c>
      <c r="AM20">
        <v>41514</v>
      </c>
      <c r="AN20">
        <v>6604</v>
      </c>
      <c r="AO20">
        <v>-593</v>
      </c>
      <c r="AP20" s="497"/>
      <c r="AQ20" s="497"/>
      <c r="AR20" s="497"/>
      <c r="AS20" s="497"/>
      <c r="AT20" s="497"/>
      <c r="AU20" s="497"/>
      <c r="AV20" s="497"/>
      <c r="AW20" s="497"/>
      <c r="AX20" s="497"/>
      <c r="AY20" s="497"/>
      <c r="AZ20" s="497"/>
      <c r="BA20" s="497"/>
      <c r="BB20" s="497"/>
      <c r="BC20" s="497"/>
      <c r="BD20" s="497"/>
      <c r="BE20" s="497"/>
      <c r="BF20" s="497"/>
      <c r="BG20" s="497"/>
      <c r="BH20" s="497"/>
      <c r="BI20" s="497"/>
      <c r="BJ20" s="497"/>
      <c r="BK20" s="497"/>
      <c r="CG20" s="494"/>
    </row>
    <row r="21" spans="1:85">
      <c r="A21" t="s">
        <v>823</v>
      </c>
      <c r="B21" t="s">
        <v>206</v>
      </c>
      <c r="C21" t="s">
        <v>212</v>
      </c>
      <c r="D21"/>
      <c r="E21"/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 s="497"/>
      <c r="AQ21" s="497"/>
      <c r="AR21" s="497"/>
      <c r="AS21" s="497"/>
      <c r="AT21" s="497"/>
      <c r="AU21" s="497"/>
      <c r="AV21" s="497"/>
      <c r="AW21" s="497"/>
      <c r="AX21" s="497"/>
      <c r="AY21" s="497"/>
      <c r="AZ21" s="497"/>
      <c r="BA21" s="497"/>
      <c r="BB21" s="497"/>
      <c r="BC21" s="497"/>
      <c r="BD21" s="497"/>
      <c r="BE21" s="497"/>
      <c r="BF21" s="497"/>
      <c r="BG21" s="497"/>
      <c r="BH21" s="497"/>
      <c r="BI21" s="497"/>
      <c r="BJ21" s="497"/>
      <c r="BK21" s="497"/>
      <c r="CG21" s="494"/>
    </row>
    <row r="22" spans="1:85">
      <c r="A22" t="s">
        <v>823</v>
      </c>
      <c r="B22" t="s">
        <v>206</v>
      </c>
      <c r="C22" t="s">
        <v>213</v>
      </c>
      <c r="D22"/>
      <c r="E22"/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 s="497"/>
      <c r="AQ22" s="497"/>
      <c r="AR22" s="497"/>
      <c r="AS22" s="497"/>
      <c r="AT22" s="497"/>
      <c r="AU22" s="497"/>
      <c r="AV22" s="497"/>
      <c r="AW22" s="497"/>
      <c r="AX22" s="497"/>
      <c r="AY22" s="497"/>
      <c r="AZ22" s="497"/>
      <c r="BA22" s="497"/>
      <c r="BB22" s="497"/>
      <c r="BC22" s="497"/>
      <c r="BD22" s="497"/>
      <c r="BE22" s="497"/>
      <c r="BF22" s="497"/>
      <c r="BG22" s="497"/>
      <c r="BH22" s="497"/>
      <c r="BI22" s="497"/>
      <c r="BJ22" s="497"/>
      <c r="BK22" s="497"/>
      <c r="CG22" s="494"/>
    </row>
    <row r="23" spans="1:85">
      <c r="A23" t="s">
        <v>823</v>
      </c>
      <c r="B23" t="s">
        <v>206</v>
      </c>
      <c r="C23" t="s">
        <v>214</v>
      </c>
      <c r="D23"/>
      <c r="E23"/>
      <c r="F23">
        <v>-857324</v>
      </c>
      <c r="G23">
        <v>-702850</v>
      </c>
      <c r="H23">
        <v>-1270384</v>
      </c>
      <c r="I23">
        <v>-1298647</v>
      </c>
      <c r="J23">
        <v>-925467</v>
      </c>
      <c r="K23">
        <v>-1403101</v>
      </c>
      <c r="L23">
        <v>-918225</v>
      </c>
      <c r="M23">
        <v>-44109</v>
      </c>
      <c r="N23">
        <v>-1443584</v>
      </c>
      <c r="O23">
        <v>-223825</v>
      </c>
      <c r="P23">
        <v>-738062</v>
      </c>
      <c r="Q23">
        <v>-479804</v>
      </c>
      <c r="R23">
        <v>-659253</v>
      </c>
      <c r="S23">
        <v>-89441</v>
      </c>
      <c r="T23">
        <v>-150576</v>
      </c>
      <c r="U23">
        <v>0</v>
      </c>
      <c r="V23">
        <v>-1262347</v>
      </c>
      <c r="W23">
        <v>3838</v>
      </c>
      <c r="X23">
        <v>-280339</v>
      </c>
      <c r="Y23">
        <v>-550818</v>
      </c>
      <c r="Z23">
        <v>-459427</v>
      </c>
      <c r="AA23">
        <v>-112055</v>
      </c>
      <c r="AB23">
        <v>26126</v>
      </c>
      <c r="AC23">
        <v>24914</v>
      </c>
      <c r="AD23">
        <v>-43574</v>
      </c>
      <c r="AE23">
        <v>9381</v>
      </c>
      <c r="AF23">
        <v>-3332</v>
      </c>
      <c r="AG23">
        <v>35274</v>
      </c>
      <c r="AH23">
        <v>-12436</v>
      </c>
      <c r="AI23">
        <v>-5175</v>
      </c>
      <c r="AJ23">
        <v>-39836</v>
      </c>
      <c r="AK23">
        <v>311</v>
      </c>
      <c r="AL23">
        <v>1644</v>
      </c>
      <c r="AM23">
        <v>-11205</v>
      </c>
      <c r="AN23">
        <v>0</v>
      </c>
      <c r="AO23">
        <v>77</v>
      </c>
      <c r="AP23" s="497"/>
      <c r="AQ23" s="497"/>
      <c r="AR23" s="497"/>
      <c r="AS23" s="497"/>
      <c r="AT23" s="497"/>
      <c r="AU23" s="497"/>
      <c r="AV23" s="497"/>
      <c r="AW23" s="497"/>
      <c r="AX23" s="497"/>
      <c r="AY23" s="497"/>
      <c r="AZ23" s="497"/>
      <c r="BA23" s="497"/>
      <c r="BB23" s="497"/>
      <c r="BC23" s="497"/>
      <c r="BD23" s="497"/>
      <c r="BE23" s="497"/>
      <c r="BF23" s="497"/>
      <c r="BG23" s="497"/>
      <c r="BH23" s="497"/>
      <c r="BI23" s="497"/>
      <c r="BJ23" s="497"/>
      <c r="BK23" s="497"/>
      <c r="CG23" s="494"/>
    </row>
    <row r="24" spans="1:85">
      <c r="A24" t="s">
        <v>823</v>
      </c>
      <c r="B24" t="s">
        <v>206</v>
      </c>
      <c r="C24" t="s">
        <v>215</v>
      </c>
      <c r="D24"/>
      <c r="E24"/>
      <c r="F24">
        <v>-600159</v>
      </c>
      <c r="G24">
        <v>-220595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-76929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 s="497"/>
      <c r="AQ24" s="497"/>
      <c r="AR24" s="497"/>
      <c r="AS24" s="497"/>
      <c r="AT24" s="497"/>
      <c r="AU24" s="497"/>
      <c r="AV24" s="497"/>
      <c r="AW24" s="497"/>
      <c r="AX24" s="497"/>
      <c r="AY24" s="497"/>
      <c r="AZ24" s="497"/>
      <c r="BA24" s="497"/>
      <c r="BB24" s="497"/>
      <c r="BC24" s="497"/>
      <c r="BD24" s="497"/>
      <c r="BE24" s="497"/>
      <c r="BF24" s="497"/>
      <c r="BG24" s="497"/>
      <c r="BH24" s="497"/>
      <c r="BI24" s="497"/>
      <c r="BJ24" s="497"/>
      <c r="BK24" s="497"/>
      <c r="CG24" s="494"/>
    </row>
    <row r="25" spans="1:85">
      <c r="A25" t="s">
        <v>823</v>
      </c>
      <c r="B25" t="s">
        <v>206</v>
      </c>
      <c r="C25" t="s">
        <v>826</v>
      </c>
      <c r="D25"/>
      <c r="E25"/>
      <c r="F25">
        <v>8644609</v>
      </c>
      <c r="G25">
        <v>7133877</v>
      </c>
      <c r="H25">
        <v>17752267</v>
      </c>
      <c r="I25">
        <v>9533577</v>
      </c>
      <c r="J25">
        <v>6201768</v>
      </c>
      <c r="K25">
        <v>4666513</v>
      </c>
      <c r="L25">
        <v>1790534</v>
      </c>
      <c r="M25">
        <v>1416004</v>
      </c>
      <c r="N25">
        <v>2237912</v>
      </c>
      <c r="O25">
        <v>4697248</v>
      </c>
      <c r="P25">
        <v>2969305</v>
      </c>
      <c r="Q25">
        <v>2731022</v>
      </c>
      <c r="R25">
        <v>1628900</v>
      </c>
      <c r="S25">
        <v>220994</v>
      </c>
      <c r="T25">
        <v>2300482</v>
      </c>
      <c r="U25">
        <v>775626</v>
      </c>
      <c r="V25">
        <v>208629</v>
      </c>
      <c r="W25">
        <v>287510</v>
      </c>
      <c r="X25">
        <v>1123891</v>
      </c>
      <c r="Y25">
        <v>1309361</v>
      </c>
      <c r="Z25">
        <v>1556817</v>
      </c>
      <c r="AA25">
        <v>991500</v>
      </c>
      <c r="AB25">
        <v>1162009</v>
      </c>
      <c r="AC25">
        <v>1187621</v>
      </c>
      <c r="AD25">
        <v>534455</v>
      </c>
      <c r="AE25">
        <v>452831</v>
      </c>
      <c r="AF25">
        <v>622449</v>
      </c>
      <c r="AG25">
        <v>206989</v>
      </c>
      <c r="AH25">
        <v>178482</v>
      </c>
      <c r="AI25">
        <v>26247</v>
      </c>
      <c r="AJ25">
        <v>40061</v>
      </c>
      <c r="AK25">
        <v>78168</v>
      </c>
      <c r="AL25">
        <v>38345</v>
      </c>
      <c r="AM25">
        <v>30309</v>
      </c>
      <c r="AN25">
        <v>6604</v>
      </c>
      <c r="AO25">
        <v>-516</v>
      </c>
      <c r="AP25" s="497"/>
      <c r="AQ25" s="497"/>
      <c r="AR25" s="497"/>
      <c r="AS25" s="497"/>
      <c r="AT25" s="497"/>
      <c r="AU25" s="497"/>
      <c r="AV25" s="497"/>
      <c r="AW25" s="497"/>
      <c r="AX25" s="497"/>
      <c r="AY25" s="497"/>
      <c r="AZ25" s="497"/>
      <c r="BA25" s="497"/>
      <c r="BB25" s="497"/>
      <c r="BC25" s="497"/>
      <c r="BD25" s="497"/>
      <c r="BE25" s="497"/>
      <c r="BF25" s="497"/>
      <c r="BG25" s="497"/>
      <c r="BH25" s="497"/>
      <c r="BI25" s="497"/>
      <c r="BJ25" s="497"/>
      <c r="BK25" s="497"/>
      <c r="CG25" s="494"/>
    </row>
    <row r="26" spans="1:85">
      <c r="A26" t="s">
        <v>823</v>
      </c>
      <c r="B26" t="s">
        <v>217</v>
      </c>
      <c r="C26" t="s">
        <v>218</v>
      </c>
      <c r="D26"/>
      <c r="E26"/>
      <c r="F26">
        <v>160478</v>
      </c>
      <c r="G26">
        <v>122366</v>
      </c>
      <c r="H26">
        <v>234226</v>
      </c>
      <c r="I26">
        <v>158492</v>
      </c>
      <c r="J26">
        <v>51863</v>
      </c>
      <c r="K26">
        <v>127497</v>
      </c>
      <c r="L26">
        <v>61471</v>
      </c>
      <c r="M26">
        <v>27343</v>
      </c>
      <c r="N26">
        <v>81871</v>
      </c>
      <c r="O26">
        <v>84378</v>
      </c>
      <c r="P26">
        <v>61397</v>
      </c>
      <c r="Q26">
        <v>39630</v>
      </c>
      <c r="R26">
        <v>22089</v>
      </c>
      <c r="S26">
        <v>2883</v>
      </c>
      <c r="T26">
        <v>11912</v>
      </c>
      <c r="U26">
        <v>4989</v>
      </c>
      <c r="V26">
        <v>53912</v>
      </c>
      <c r="W26">
        <v>1269</v>
      </c>
      <c r="X26">
        <v>19719</v>
      </c>
      <c r="Y26">
        <v>21179</v>
      </c>
      <c r="Z26">
        <v>19524</v>
      </c>
      <c r="AA26">
        <v>24257</v>
      </c>
      <c r="AB26">
        <v>7940</v>
      </c>
      <c r="AC26">
        <v>7105</v>
      </c>
      <c r="AD26">
        <v>7925</v>
      </c>
      <c r="AE26">
        <v>5077</v>
      </c>
      <c r="AF26">
        <v>11281</v>
      </c>
      <c r="AG26">
        <v>8486</v>
      </c>
      <c r="AH26">
        <v>2455</v>
      </c>
      <c r="AI26">
        <v>80</v>
      </c>
      <c r="AJ26">
        <v>6231</v>
      </c>
      <c r="AK26">
        <v>4128</v>
      </c>
      <c r="AL26">
        <v>2091</v>
      </c>
      <c r="AM26">
        <v>2891</v>
      </c>
      <c r="AN26">
        <v>0</v>
      </c>
      <c r="AO26">
        <v>0</v>
      </c>
      <c r="AP26" s="497"/>
      <c r="AQ26" s="497"/>
      <c r="AR26" s="497"/>
      <c r="AS26" s="497"/>
      <c r="AT26" s="497"/>
      <c r="AU26" s="497"/>
      <c r="AV26" s="497"/>
      <c r="AW26" s="497"/>
      <c r="AX26" s="497"/>
      <c r="AY26" s="497"/>
      <c r="AZ26" s="497"/>
      <c r="BA26" s="497"/>
      <c r="BB26" s="497"/>
      <c r="BC26" s="497"/>
      <c r="BD26" s="497"/>
      <c r="BE26" s="497"/>
      <c r="BF26" s="497"/>
      <c r="BG26" s="497"/>
      <c r="BH26" s="497"/>
      <c r="BI26" s="497"/>
      <c r="BJ26" s="497"/>
      <c r="BK26" s="497"/>
      <c r="CG26" s="494"/>
    </row>
    <row r="27" spans="1:85">
      <c r="A27" t="s">
        <v>823</v>
      </c>
      <c r="B27" t="s">
        <v>217</v>
      </c>
      <c r="C27" t="s">
        <v>219</v>
      </c>
      <c r="D27"/>
      <c r="E27"/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394</v>
      </c>
      <c r="M27">
        <v>0</v>
      </c>
      <c r="N27">
        <v>0</v>
      </c>
      <c r="O27">
        <v>3840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529</v>
      </c>
      <c r="X27">
        <v>0</v>
      </c>
      <c r="Y27">
        <v>893</v>
      </c>
      <c r="Z27">
        <v>6842</v>
      </c>
      <c r="AA27">
        <v>0</v>
      </c>
      <c r="AB27">
        <v>1138</v>
      </c>
      <c r="AC27">
        <v>0</v>
      </c>
      <c r="AD27">
        <v>199</v>
      </c>
      <c r="AE27">
        <v>0</v>
      </c>
      <c r="AF27">
        <v>0</v>
      </c>
      <c r="AG27">
        <v>0</v>
      </c>
      <c r="AH27">
        <v>0</v>
      </c>
      <c r="AI27">
        <v>36</v>
      </c>
      <c r="AJ27">
        <v>0</v>
      </c>
      <c r="AK27">
        <v>0</v>
      </c>
      <c r="AL27">
        <v>0</v>
      </c>
      <c r="AM27">
        <v>0</v>
      </c>
      <c r="AN27">
        <v>2048</v>
      </c>
      <c r="AO27">
        <v>8</v>
      </c>
      <c r="AP27" s="497"/>
      <c r="AQ27" s="497"/>
      <c r="AR27" s="497"/>
      <c r="AS27" s="497"/>
      <c r="AT27" s="497"/>
      <c r="AU27" s="497"/>
      <c r="AV27" s="497"/>
      <c r="AW27" s="497"/>
      <c r="AX27" s="497"/>
      <c r="AY27" s="497"/>
      <c r="AZ27" s="497"/>
      <c r="BA27" s="497"/>
      <c r="BB27" s="497"/>
      <c r="BC27" s="497"/>
      <c r="BD27" s="497"/>
      <c r="BE27" s="497"/>
      <c r="BF27" s="497"/>
      <c r="BG27" s="497"/>
      <c r="BH27" s="497"/>
      <c r="BI27" s="497"/>
      <c r="BJ27" s="497"/>
      <c r="BK27" s="497"/>
      <c r="CG27" s="494"/>
    </row>
    <row r="28" spans="1:85">
      <c r="A28" t="s">
        <v>823</v>
      </c>
      <c r="B28" t="s">
        <v>217</v>
      </c>
      <c r="C28" t="s">
        <v>220</v>
      </c>
      <c r="D28"/>
      <c r="E28"/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 s="497"/>
      <c r="AQ28" s="497"/>
      <c r="AR28" s="497"/>
      <c r="AS28" s="497"/>
      <c r="AT28" s="497"/>
      <c r="AU28" s="497"/>
      <c r="AV28" s="497"/>
      <c r="AW28" s="497"/>
      <c r="AX28" s="497"/>
      <c r="AY28" s="497"/>
      <c r="AZ28" s="497"/>
      <c r="BA28" s="497"/>
      <c r="BB28" s="497"/>
      <c r="BC28" s="497"/>
      <c r="BD28" s="497"/>
      <c r="BE28" s="497"/>
      <c r="BF28" s="497"/>
      <c r="BG28" s="497"/>
      <c r="BH28" s="497"/>
      <c r="BI28" s="497"/>
      <c r="BJ28" s="497"/>
      <c r="BK28" s="497"/>
      <c r="CG28" s="494"/>
    </row>
    <row r="29" spans="1:85">
      <c r="A29" t="s">
        <v>823</v>
      </c>
      <c r="B29" t="s">
        <v>217</v>
      </c>
      <c r="C29" t="s">
        <v>221</v>
      </c>
      <c r="D29"/>
      <c r="E29"/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 s="497"/>
      <c r="AQ29" s="497"/>
      <c r="AR29" s="497"/>
      <c r="AS29" s="497"/>
      <c r="AT29" s="497"/>
      <c r="AU29" s="497"/>
      <c r="AV29" s="497"/>
      <c r="AW29" s="497"/>
      <c r="AX29" s="497"/>
      <c r="AY29" s="497"/>
      <c r="AZ29" s="497"/>
      <c r="BA29" s="497"/>
      <c r="BB29" s="497"/>
      <c r="BC29" s="497"/>
      <c r="BD29" s="497"/>
      <c r="BE29" s="497"/>
      <c r="BF29" s="497"/>
      <c r="BG29" s="497"/>
      <c r="BH29" s="497"/>
      <c r="BI29" s="497"/>
      <c r="BJ29" s="497"/>
      <c r="BK29" s="497"/>
      <c r="CG29" s="494"/>
    </row>
    <row r="30" spans="1:85">
      <c r="A30" t="s">
        <v>823</v>
      </c>
      <c r="B30" t="s">
        <v>217</v>
      </c>
      <c r="C30" t="s">
        <v>222</v>
      </c>
      <c r="D30"/>
      <c r="E30"/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28836</v>
      </c>
      <c r="N30">
        <v>0</v>
      </c>
      <c r="O30">
        <v>0</v>
      </c>
      <c r="P30">
        <v>14229</v>
      </c>
      <c r="Q30">
        <v>0</v>
      </c>
      <c r="R30">
        <v>43698</v>
      </c>
      <c r="S30">
        <v>5705</v>
      </c>
      <c r="T30">
        <v>0</v>
      </c>
      <c r="U30">
        <v>0</v>
      </c>
      <c r="V30">
        <v>37504</v>
      </c>
      <c r="W30">
        <v>0</v>
      </c>
      <c r="X30">
        <v>8023</v>
      </c>
      <c r="Y30">
        <v>0</v>
      </c>
      <c r="Z30">
        <v>17117</v>
      </c>
      <c r="AA30">
        <v>0</v>
      </c>
      <c r="AB30">
        <v>0</v>
      </c>
      <c r="AC30">
        <v>0</v>
      </c>
      <c r="AD30">
        <v>619</v>
      </c>
      <c r="AE30">
        <v>0</v>
      </c>
      <c r="AF30">
        <v>2068</v>
      </c>
      <c r="AG30">
        <v>0</v>
      </c>
      <c r="AH30">
        <v>2354</v>
      </c>
      <c r="AI30">
        <v>48</v>
      </c>
      <c r="AJ30">
        <v>0</v>
      </c>
      <c r="AK30">
        <v>13</v>
      </c>
      <c r="AL30">
        <v>0</v>
      </c>
      <c r="AM30">
        <v>0</v>
      </c>
      <c r="AN30">
        <v>0</v>
      </c>
      <c r="AO30">
        <v>0</v>
      </c>
      <c r="AP30" s="497"/>
      <c r="AQ30" s="497"/>
      <c r="AR30" s="497"/>
      <c r="AS30" s="497"/>
      <c r="AT30" s="497"/>
      <c r="AU30" s="497"/>
      <c r="AV30" s="497"/>
      <c r="AW30" s="497"/>
      <c r="AX30" s="497"/>
      <c r="AY30" s="497"/>
      <c r="AZ30" s="497"/>
      <c r="BA30" s="497"/>
      <c r="BB30" s="497"/>
      <c r="BC30" s="497"/>
      <c r="BD30" s="497"/>
      <c r="BE30" s="497"/>
      <c r="BF30" s="497"/>
      <c r="BG30" s="497"/>
      <c r="BH30" s="497"/>
      <c r="BI30" s="497"/>
      <c r="BJ30" s="497"/>
      <c r="BK30" s="497"/>
      <c r="CG30" s="494"/>
    </row>
    <row r="31" spans="1:85">
      <c r="A31" t="s">
        <v>823</v>
      </c>
      <c r="B31" t="s">
        <v>217</v>
      </c>
      <c r="C31" t="s">
        <v>827</v>
      </c>
      <c r="D31"/>
      <c r="E31"/>
      <c r="F31">
        <v>160478</v>
      </c>
      <c r="G31">
        <v>122366</v>
      </c>
      <c r="H31">
        <v>234226</v>
      </c>
      <c r="I31">
        <v>158492</v>
      </c>
      <c r="J31">
        <v>51863</v>
      </c>
      <c r="K31">
        <v>127497</v>
      </c>
      <c r="L31">
        <v>61865</v>
      </c>
      <c r="M31">
        <v>56179</v>
      </c>
      <c r="N31">
        <v>81871</v>
      </c>
      <c r="O31">
        <v>88218</v>
      </c>
      <c r="P31">
        <v>75626</v>
      </c>
      <c r="Q31">
        <v>39630</v>
      </c>
      <c r="R31">
        <v>65787</v>
      </c>
      <c r="S31">
        <v>8588</v>
      </c>
      <c r="T31">
        <v>11912</v>
      </c>
      <c r="U31">
        <v>4989</v>
      </c>
      <c r="V31">
        <v>91416</v>
      </c>
      <c r="W31">
        <v>1798</v>
      </c>
      <c r="X31">
        <v>27742</v>
      </c>
      <c r="Y31">
        <v>22072</v>
      </c>
      <c r="Z31">
        <v>43483</v>
      </c>
      <c r="AA31">
        <v>24257</v>
      </c>
      <c r="AB31">
        <v>9078</v>
      </c>
      <c r="AC31">
        <v>7105</v>
      </c>
      <c r="AD31">
        <v>8743</v>
      </c>
      <c r="AE31">
        <v>5077</v>
      </c>
      <c r="AF31">
        <v>13349</v>
      </c>
      <c r="AG31">
        <v>8486</v>
      </c>
      <c r="AH31">
        <v>4809</v>
      </c>
      <c r="AI31">
        <v>164</v>
      </c>
      <c r="AJ31">
        <v>6231</v>
      </c>
      <c r="AK31">
        <v>4141</v>
      </c>
      <c r="AL31">
        <v>2091</v>
      </c>
      <c r="AM31">
        <v>2891</v>
      </c>
      <c r="AN31">
        <v>2048</v>
      </c>
      <c r="AO31">
        <v>8</v>
      </c>
      <c r="AP31" s="497"/>
      <c r="AQ31" s="497"/>
      <c r="AR31" s="497"/>
      <c r="AS31" s="497"/>
      <c r="AT31" s="497"/>
      <c r="AU31" s="497"/>
      <c r="AV31" s="497"/>
      <c r="AW31" s="497"/>
      <c r="AX31" s="497"/>
      <c r="AY31" s="497"/>
      <c r="AZ31" s="497"/>
      <c r="BA31" s="497"/>
      <c r="BB31" s="497"/>
      <c r="BC31" s="497"/>
      <c r="BD31" s="497"/>
      <c r="BE31" s="497"/>
      <c r="BF31" s="497"/>
      <c r="BG31" s="497"/>
      <c r="BH31" s="497"/>
      <c r="BI31" s="497"/>
      <c r="BJ31" s="497"/>
      <c r="BK31" s="497"/>
      <c r="CG31" s="494"/>
    </row>
    <row r="32" spans="1:85" ht="15" customHeight="1">
      <c r="A32" t="s">
        <v>823</v>
      </c>
      <c r="B32" t="s">
        <v>224</v>
      </c>
      <c r="C32" t="s">
        <v>218</v>
      </c>
      <c r="D32"/>
      <c r="E32"/>
      <c r="F32">
        <v>181072</v>
      </c>
      <c r="G32">
        <v>64440</v>
      </c>
      <c r="H32">
        <v>263069</v>
      </c>
      <c r="I32">
        <v>294342</v>
      </c>
      <c r="J32">
        <v>100986</v>
      </c>
      <c r="K32">
        <v>124914</v>
      </c>
      <c r="L32">
        <v>92206</v>
      </c>
      <c r="M32">
        <v>31738</v>
      </c>
      <c r="N32">
        <v>100243</v>
      </c>
      <c r="O32">
        <v>122875</v>
      </c>
      <c r="P32">
        <v>86637</v>
      </c>
      <c r="Q32">
        <v>51005</v>
      </c>
      <c r="R32">
        <v>88356</v>
      </c>
      <c r="S32">
        <v>11535</v>
      </c>
      <c r="T32">
        <v>21947</v>
      </c>
      <c r="U32">
        <v>24176</v>
      </c>
      <c r="V32">
        <v>70306</v>
      </c>
      <c r="W32">
        <v>11488</v>
      </c>
      <c r="X32">
        <v>33677</v>
      </c>
      <c r="Y32">
        <v>74881</v>
      </c>
      <c r="Z32">
        <v>42362</v>
      </c>
      <c r="AA32">
        <v>23547</v>
      </c>
      <c r="AB32">
        <v>14575</v>
      </c>
      <c r="AC32">
        <v>5289</v>
      </c>
      <c r="AD32">
        <v>3903</v>
      </c>
      <c r="AE32">
        <v>14252</v>
      </c>
      <c r="AF32">
        <v>9230</v>
      </c>
      <c r="AG32">
        <v>19802</v>
      </c>
      <c r="AH32">
        <v>7364</v>
      </c>
      <c r="AI32">
        <v>1753</v>
      </c>
      <c r="AJ32">
        <v>9664</v>
      </c>
      <c r="AK32">
        <v>6192</v>
      </c>
      <c r="AL32">
        <v>3137</v>
      </c>
      <c r="AM32">
        <v>2891</v>
      </c>
      <c r="AN32">
        <v>2141</v>
      </c>
      <c r="AO32">
        <v>1145</v>
      </c>
      <c r="AP32" s="497"/>
      <c r="AQ32" s="497"/>
      <c r="AR32" s="497"/>
      <c r="AS32" s="497"/>
      <c r="AT32" s="497"/>
      <c r="AU32" s="497"/>
      <c r="AV32" s="497"/>
      <c r="AW32" s="497"/>
      <c r="AX32" s="497"/>
      <c r="AY32" s="497"/>
      <c r="AZ32" s="497"/>
      <c r="BA32" s="497"/>
      <c r="BB32" s="497"/>
      <c r="BC32" s="497"/>
      <c r="BD32" s="497"/>
      <c r="BE32" s="497"/>
      <c r="BF32" s="497"/>
      <c r="BG32" s="497"/>
      <c r="BH32" s="497"/>
      <c r="BI32" s="497"/>
      <c r="BJ32" s="497"/>
      <c r="BK32" s="497"/>
      <c r="CG32" s="494"/>
    </row>
    <row r="33" spans="1:88" ht="15" customHeight="1">
      <c r="A33" t="s">
        <v>823</v>
      </c>
      <c r="B33" t="s">
        <v>224</v>
      </c>
      <c r="C33" t="s">
        <v>225</v>
      </c>
      <c r="D33"/>
      <c r="E33"/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7138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1572</v>
      </c>
      <c r="AO33">
        <v>8141</v>
      </c>
      <c r="AP33" s="497"/>
      <c r="AQ33" s="497"/>
      <c r="AR33" s="497"/>
      <c r="AS33" s="497"/>
      <c r="AT33" s="497"/>
      <c r="AU33" s="497"/>
      <c r="AV33" s="497"/>
      <c r="AW33" s="497"/>
      <c r="AX33" s="497"/>
      <c r="AY33" s="497"/>
      <c r="AZ33" s="497"/>
      <c r="BA33" s="497"/>
      <c r="BB33" s="497"/>
      <c r="BC33" s="497"/>
      <c r="BD33" s="497"/>
      <c r="BE33" s="497"/>
      <c r="BF33" s="497"/>
      <c r="BG33" s="497"/>
      <c r="BH33" s="497"/>
      <c r="BI33" s="497"/>
      <c r="BJ33" s="497"/>
      <c r="BK33" s="497"/>
      <c r="CG33" s="494"/>
    </row>
    <row r="34" spans="1:88" ht="15" customHeight="1">
      <c r="A34" t="s">
        <v>823</v>
      </c>
      <c r="B34" t="s">
        <v>224</v>
      </c>
      <c r="C34" t="s">
        <v>828</v>
      </c>
      <c r="D34"/>
      <c r="E34"/>
      <c r="F34">
        <v>181072</v>
      </c>
      <c r="G34">
        <v>64440</v>
      </c>
      <c r="H34">
        <v>263069</v>
      </c>
      <c r="I34">
        <v>294342</v>
      </c>
      <c r="J34">
        <v>100986</v>
      </c>
      <c r="K34">
        <v>124914</v>
      </c>
      <c r="L34">
        <v>92206</v>
      </c>
      <c r="M34">
        <v>31738</v>
      </c>
      <c r="N34">
        <v>100243</v>
      </c>
      <c r="O34">
        <v>122875</v>
      </c>
      <c r="P34">
        <v>86637</v>
      </c>
      <c r="Q34">
        <v>51005</v>
      </c>
      <c r="R34">
        <v>88356</v>
      </c>
      <c r="S34">
        <v>11535</v>
      </c>
      <c r="T34">
        <v>21947</v>
      </c>
      <c r="U34">
        <v>24176</v>
      </c>
      <c r="V34">
        <v>70306</v>
      </c>
      <c r="W34">
        <v>11488</v>
      </c>
      <c r="X34">
        <v>33677</v>
      </c>
      <c r="Y34">
        <v>74881</v>
      </c>
      <c r="Z34">
        <v>49500</v>
      </c>
      <c r="AA34">
        <v>23547</v>
      </c>
      <c r="AB34">
        <v>14575</v>
      </c>
      <c r="AC34">
        <v>5289</v>
      </c>
      <c r="AD34">
        <v>3903</v>
      </c>
      <c r="AE34">
        <v>14252</v>
      </c>
      <c r="AF34">
        <v>9230</v>
      </c>
      <c r="AG34">
        <v>19802</v>
      </c>
      <c r="AH34">
        <v>7364</v>
      </c>
      <c r="AI34">
        <v>1753</v>
      </c>
      <c r="AJ34">
        <v>9664</v>
      </c>
      <c r="AK34">
        <v>6192</v>
      </c>
      <c r="AL34">
        <v>3137</v>
      </c>
      <c r="AM34">
        <v>2891</v>
      </c>
      <c r="AN34">
        <v>3713</v>
      </c>
      <c r="AO34">
        <v>9286</v>
      </c>
      <c r="AP34" s="497"/>
      <c r="AQ34" s="497"/>
      <c r="AR34" s="497"/>
      <c r="AS34" s="497"/>
      <c r="AT34" s="497"/>
      <c r="AU34" s="497"/>
      <c r="AV34" s="497"/>
      <c r="AW34" s="497"/>
      <c r="AX34" s="497"/>
      <c r="AY34" s="497"/>
      <c r="AZ34" s="497"/>
      <c r="BA34" s="497"/>
      <c r="BB34" s="497"/>
      <c r="BC34" s="497"/>
      <c r="BD34" s="497"/>
      <c r="BE34" s="497"/>
      <c r="BF34" s="497"/>
      <c r="BG34" s="497"/>
      <c r="BH34" s="497"/>
      <c r="BI34" s="497"/>
      <c r="BJ34" s="497"/>
      <c r="BK34" s="497"/>
      <c r="CG34" s="494"/>
    </row>
    <row r="35" spans="1:88" ht="15" customHeight="1">
      <c r="A35" t="s">
        <v>823</v>
      </c>
      <c r="B35" t="s">
        <v>227</v>
      </c>
      <c r="C35"/>
      <c r="D35"/>
      <c r="E35"/>
      <c r="F35">
        <v>24240</v>
      </c>
      <c r="G35">
        <v>16603</v>
      </c>
      <c r="H35">
        <v>66931</v>
      </c>
      <c r="I35">
        <v>36841</v>
      </c>
      <c r="J35">
        <v>0</v>
      </c>
      <c r="K35">
        <v>0</v>
      </c>
      <c r="L35">
        <v>0</v>
      </c>
      <c r="M35">
        <v>0</v>
      </c>
      <c r="N35">
        <v>0</v>
      </c>
      <c r="O35">
        <v>8131</v>
      </c>
      <c r="P35">
        <v>12935</v>
      </c>
      <c r="Q35">
        <v>0</v>
      </c>
      <c r="R35">
        <v>0</v>
      </c>
      <c r="S35">
        <v>0</v>
      </c>
      <c r="T35">
        <v>73</v>
      </c>
      <c r="U35">
        <v>384</v>
      </c>
      <c r="V35">
        <v>0</v>
      </c>
      <c r="W35">
        <v>0</v>
      </c>
      <c r="X35">
        <v>0</v>
      </c>
      <c r="Y35">
        <v>0</v>
      </c>
      <c r="Z35">
        <v>0</v>
      </c>
      <c r="AA35">
        <v>2121</v>
      </c>
      <c r="AB35">
        <v>0</v>
      </c>
      <c r="AC35">
        <v>0</v>
      </c>
      <c r="AD35">
        <v>0</v>
      </c>
      <c r="AE35">
        <v>0</v>
      </c>
      <c r="AF35">
        <v>234</v>
      </c>
      <c r="AG35">
        <v>28288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s="497"/>
      <c r="AQ35" s="497"/>
      <c r="AR35" s="497"/>
      <c r="AS35" s="497"/>
      <c r="AT35" s="497"/>
      <c r="AU35" s="497"/>
      <c r="AV35" s="497"/>
      <c r="AW35" s="497"/>
      <c r="AX35" s="497"/>
      <c r="AY35" s="497"/>
      <c r="AZ35" s="497"/>
      <c r="BA35" s="497"/>
      <c r="BB35" s="497"/>
      <c r="BC35" s="497"/>
      <c r="BD35" s="497"/>
      <c r="BE35" s="497"/>
      <c r="BF35" s="497"/>
      <c r="BG35" s="497"/>
      <c r="BH35" s="497"/>
      <c r="BI35" s="497"/>
      <c r="BJ35" s="497"/>
      <c r="BK35" s="497"/>
      <c r="CG35" s="494"/>
    </row>
    <row r="36" spans="1:88" ht="15" customHeight="1">
      <c r="A36" t="s">
        <v>823</v>
      </c>
      <c r="B36" t="s">
        <v>228</v>
      </c>
      <c r="C36"/>
      <c r="D36"/>
      <c r="E36"/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4992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s="497"/>
      <c r="AQ36" s="497"/>
      <c r="AR36" s="497"/>
      <c r="AS36" s="497"/>
      <c r="AT36" s="497"/>
      <c r="AU36" s="497"/>
      <c r="AV36" s="497"/>
      <c r="AW36" s="497"/>
      <c r="AX36" s="497"/>
      <c r="AY36" s="497"/>
      <c r="AZ36" s="497"/>
      <c r="BA36" s="497"/>
      <c r="BB36" s="497"/>
      <c r="BC36" s="497"/>
      <c r="BD36" s="497"/>
      <c r="BE36" s="497"/>
      <c r="BF36" s="497"/>
      <c r="BG36" s="497"/>
      <c r="BH36" s="497"/>
      <c r="BI36" s="497"/>
      <c r="BJ36" s="497"/>
      <c r="BK36" s="497"/>
      <c r="CG36" s="494"/>
    </row>
    <row r="37" spans="1:88">
      <c r="A37" t="s">
        <v>823</v>
      </c>
      <c r="B37" t="s">
        <v>778</v>
      </c>
      <c r="C37"/>
      <c r="D37"/>
      <c r="E37"/>
      <c r="F37">
        <v>88159</v>
      </c>
      <c r="G37">
        <v>20382840</v>
      </c>
      <c r="H37">
        <v>26431455</v>
      </c>
      <c r="I37">
        <v>13639713</v>
      </c>
      <c r="J37">
        <v>8400602</v>
      </c>
      <c r="K37">
        <v>5843880</v>
      </c>
      <c r="L37">
        <v>3672065</v>
      </c>
      <c r="M37">
        <v>3084153</v>
      </c>
      <c r="N37">
        <v>3551407</v>
      </c>
      <c r="O37">
        <v>5521579</v>
      </c>
      <c r="P37">
        <v>4800691</v>
      </c>
      <c r="Q37">
        <v>1882282</v>
      </c>
      <c r="R37">
        <v>5474294</v>
      </c>
      <c r="S37">
        <v>1155725</v>
      </c>
      <c r="T37">
        <v>1046199</v>
      </c>
      <c r="U37">
        <v>1758123</v>
      </c>
      <c r="V37">
        <v>1717896</v>
      </c>
      <c r="W37">
        <v>824189</v>
      </c>
      <c r="X37">
        <v>1334956</v>
      </c>
      <c r="Y37">
        <v>1489410</v>
      </c>
      <c r="Z37">
        <v>928586</v>
      </c>
      <c r="AA37">
        <v>286071</v>
      </c>
      <c r="AB37">
        <v>1316930</v>
      </c>
      <c r="AC37">
        <v>676952</v>
      </c>
      <c r="AD37">
        <v>32775</v>
      </c>
      <c r="AE37">
        <v>265357</v>
      </c>
      <c r="AF37">
        <v>728018</v>
      </c>
      <c r="AG37">
        <v>172412</v>
      </c>
      <c r="AH37">
        <v>87748</v>
      </c>
      <c r="AI37">
        <v>62054</v>
      </c>
      <c r="AJ37">
        <v>-39448</v>
      </c>
      <c r="AK37">
        <v>-6933</v>
      </c>
      <c r="AL37">
        <v>18366</v>
      </c>
      <c r="AM37">
        <v>-6550</v>
      </c>
      <c r="AN37">
        <v>-7894</v>
      </c>
      <c r="AO37">
        <v>9047</v>
      </c>
      <c r="AP37" s="497"/>
      <c r="AQ37" s="497"/>
      <c r="AR37" s="497"/>
      <c r="AS37" s="497"/>
      <c r="AT37" s="497"/>
      <c r="AU37" s="497"/>
      <c r="AV37" s="497"/>
      <c r="AW37" s="497"/>
      <c r="AX37" s="497"/>
      <c r="AY37" s="497"/>
      <c r="AZ37" s="497"/>
      <c r="BA37" s="497"/>
      <c r="BB37" s="497"/>
      <c r="BC37" s="497"/>
      <c r="BD37" s="497"/>
      <c r="BE37" s="497"/>
      <c r="BF37" s="497"/>
      <c r="BG37" s="497"/>
      <c r="BH37" s="497"/>
      <c r="BI37" s="497"/>
      <c r="BJ37" s="497"/>
      <c r="BK37" s="497"/>
      <c r="CG37" s="494"/>
    </row>
    <row r="38" spans="1:88">
      <c r="A38" t="s">
        <v>823</v>
      </c>
      <c r="B38" t="s">
        <v>231</v>
      </c>
      <c r="C38"/>
      <c r="D38"/>
      <c r="E38"/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 s="497"/>
      <c r="AQ38" s="497"/>
      <c r="AR38" s="497"/>
      <c r="AS38" s="497"/>
      <c r="AT38" s="497"/>
      <c r="AU38" s="497"/>
      <c r="AV38" s="497"/>
      <c r="AW38" s="497"/>
      <c r="AX38" s="497"/>
      <c r="AY38" s="497"/>
      <c r="AZ38" s="497"/>
      <c r="BA38" s="497"/>
      <c r="BB38" s="497"/>
      <c r="BC38" s="497"/>
      <c r="BD38" s="497"/>
      <c r="BE38" s="497"/>
      <c r="BF38" s="497"/>
      <c r="BG38" s="497"/>
      <c r="BH38" s="497"/>
      <c r="BI38" s="497"/>
      <c r="BJ38" s="497"/>
      <c r="BK38" s="497"/>
      <c r="CG38" s="494"/>
    </row>
    <row r="39" spans="1:88">
      <c r="A39" t="s">
        <v>823</v>
      </c>
      <c r="B39" t="s">
        <v>231</v>
      </c>
      <c r="C39" t="s">
        <v>232</v>
      </c>
      <c r="D39"/>
      <c r="E39"/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 s="497"/>
      <c r="AQ39" s="497"/>
      <c r="AR39" s="497"/>
      <c r="AS39" s="497"/>
      <c r="AT39" s="497"/>
      <c r="AU39" s="497"/>
      <c r="AV39" s="497"/>
      <c r="AW39" s="497"/>
      <c r="AX39" s="497"/>
      <c r="AY39" s="497"/>
      <c r="AZ39" s="497"/>
      <c r="BA39" s="497"/>
      <c r="BB39" s="497"/>
      <c r="BC39" s="497"/>
      <c r="BD39" s="497"/>
      <c r="BE39" s="497"/>
      <c r="BF39" s="497"/>
      <c r="BG39" s="497"/>
      <c r="BH39" s="497"/>
      <c r="BI39" s="497"/>
      <c r="BJ39" s="497"/>
      <c r="BK39" s="497"/>
      <c r="CG39" s="494"/>
    </row>
    <row r="40" spans="1:88">
      <c r="A40" t="s">
        <v>823</v>
      </c>
      <c r="B40" t="s">
        <v>231</v>
      </c>
      <c r="C40" t="s">
        <v>233</v>
      </c>
      <c r="D40"/>
      <c r="E40"/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 s="497"/>
      <c r="AQ40" s="497"/>
      <c r="AR40" s="497"/>
      <c r="AS40" s="497"/>
      <c r="AT40" s="497"/>
      <c r="AU40" s="497"/>
      <c r="AV40" s="497"/>
      <c r="AW40" s="497"/>
      <c r="AX40" s="497"/>
      <c r="AY40" s="497"/>
      <c r="AZ40" s="497"/>
      <c r="BA40" s="497"/>
      <c r="BB40" s="497"/>
      <c r="BC40" s="497"/>
      <c r="BD40" s="497"/>
      <c r="BE40" s="497"/>
      <c r="BF40" s="497"/>
      <c r="BG40" s="497"/>
      <c r="BH40" s="497"/>
      <c r="BI40" s="497"/>
      <c r="BJ40" s="497"/>
      <c r="BK40" s="497"/>
      <c r="CG40" s="494"/>
    </row>
    <row r="41" spans="1:88">
      <c r="A41" t="s">
        <v>823</v>
      </c>
      <c r="B41" t="s">
        <v>234</v>
      </c>
      <c r="C41"/>
      <c r="D41"/>
      <c r="E41"/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5775600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 s="497"/>
      <c r="AQ41" s="497"/>
      <c r="AR41" s="497"/>
      <c r="AS41" s="497"/>
      <c r="AT41" s="497"/>
      <c r="AU41" s="497"/>
      <c r="AV41" s="497"/>
      <c r="AW41" s="497"/>
      <c r="AX41" s="497"/>
      <c r="AY41" s="497"/>
      <c r="AZ41" s="497"/>
      <c r="BA41" s="497"/>
      <c r="BB41" s="497"/>
      <c r="BC41" s="497"/>
      <c r="BD41" s="497"/>
      <c r="BE41" s="497"/>
      <c r="BF41" s="497"/>
      <c r="BG41" s="497"/>
      <c r="BH41" s="497"/>
      <c r="BI41" s="497"/>
      <c r="BJ41" s="497"/>
      <c r="BK41" s="497"/>
      <c r="CG41" s="494"/>
    </row>
    <row r="42" spans="1:88">
      <c r="A42" t="s">
        <v>823</v>
      </c>
      <c r="B42" t="s">
        <v>235</v>
      </c>
      <c r="C42"/>
      <c r="D42"/>
      <c r="E42"/>
      <c r="F42">
        <v>88159</v>
      </c>
      <c r="G42">
        <v>20382840</v>
      </c>
      <c r="H42">
        <v>26431455</v>
      </c>
      <c r="I42">
        <v>13639713</v>
      </c>
      <c r="J42">
        <v>8400602</v>
      </c>
      <c r="K42">
        <v>5843880</v>
      </c>
      <c r="L42">
        <v>3672065</v>
      </c>
      <c r="M42">
        <v>3084153</v>
      </c>
      <c r="N42">
        <v>3551407</v>
      </c>
      <c r="O42">
        <v>11297179</v>
      </c>
      <c r="P42">
        <v>4800691</v>
      </c>
      <c r="Q42">
        <v>1882282</v>
      </c>
      <c r="R42">
        <v>5474294</v>
      </c>
      <c r="S42">
        <v>1155725</v>
      </c>
      <c r="T42">
        <v>1046199</v>
      </c>
      <c r="U42">
        <v>1758123</v>
      </c>
      <c r="V42">
        <v>1717896</v>
      </c>
      <c r="W42">
        <v>824189</v>
      </c>
      <c r="X42">
        <v>1334956</v>
      </c>
      <c r="Y42">
        <v>1489410</v>
      </c>
      <c r="Z42">
        <v>928586</v>
      </c>
      <c r="AA42">
        <v>286071</v>
      </c>
      <c r="AB42">
        <v>1316930</v>
      </c>
      <c r="AC42">
        <v>676952</v>
      </c>
      <c r="AD42">
        <v>32775</v>
      </c>
      <c r="AE42">
        <v>265357</v>
      </c>
      <c r="AF42">
        <v>728018</v>
      </c>
      <c r="AG42">
        <v>172412</v>
      </c>
      <c r="AH42">
        <v>87748</v>
      </c>
      <c r="AI42">
        <v>62054</v>
      </c>
      <c r="AJ42">
        <v>-39448</v>
      </c>
      <c r="AK42">
        <v>-6933</v>
      </c>
      <c r="AL42">
        <v>18366</v>
      </c>
      <c r="AM42">
        <v>-6550</v>
      </c>
      <c r="AN42">
        <v>-7894</v>
      </c>
      <c r="AO42">
        <v>9047</v>
      </c>
      <c r="AP42" s="497"/>
      <c r="AQ42" s="497"/>
      <c r="AR42" s="497"/>
      <c r="AS42" s="497"/>
      <c r="AT42" s="497"/>
      <c r="AU42" s="497"/>
      <c r="AV42" s="497"/>
      <c r="AW42" s="497"/>
      <c r="AX42" s="497"/>
      <c r="AY42" s="497"/>
      <c r="AZ42" s="497"/>
      <c r="BA42" s="497"/>
      <c r="BB42" s="497"/>
      <c r="BC42" s="497"/>
      <c r="BD42" s="497"/>
      <c r="BE42" s="497"/>
      <c r="BF42" s="497"/>
      <c r="BG42" s="497"/>
      <c r="BH42" s="497"/>
      <c r="BI42" s="497"/>
      <c r="BJ42" s="497"/>
      <c r="BK42" s="497"/>
      <c r="CG42" s="494"/>
    </row>
    <row r="43" spans="1:88">
      <c r="A43" t="s">
        <v>823</v>
      </c>
      <c r="B43" t="s">
        <v>236</v>
      </c>
      <c r="C43"/>
      <c r="D43"/>
      <c r="E43"/>
      <c r="F43">
        <v>186891039</v>
      </c>
      <c r="G43">
        <v>134127584</v>
      </c>
      <c r="H43">
        <v>277133512</v>
      </c>
      <c r="I43">
        <v>224845588</v>
      </c>
      <c r="J43">
        <v>96836223</v>
      </c>
      <c r="K43">
        <v>94744899</v>
      </c>
      <c r="L43">
        <v>39697041</v>
      </c>
      <c r="M43">
        <v>16236554</v>
      </c>
      <c r="N43">
        <v>75592195</v>
      </c>
      <c r="O43">
        <v>67229163</v>
      </c>
      <c r="P43">
        <v>58214240</v>
      </c>
      <c r="Q43">
        <v>52493758</v>
      </c>
      <c r="R43">
        <v>36262723</v>
      </c>
      <c r="S43">
        <v>4734155</v>
      </c>
      <c r="T43">
        <v>31277674</v>
      </c>
      <c r="U43">
        <v>12472596</v>
      </c>
      <c r="V43">
        <v>28281259</v>
      </c>
      <c r="W43">
        <v>3444252</v>
      </c>
      <c r="X43">
        <v>27227380</v>
      </c>
      <c r="Y43">
        <v>24724963</v>
      </c>
      <c r="Z43">
        <v>21691472</v>
      </c>
      <c r="AA43">
        <v>21368278</v>
      </c>
      <c r="AB43">
        <v>15266670</v>
      </c>
      <c r="AC43">
        <v>15418293</v>
      </c>
      <c r="AD43">
        <v>8036097</v>
      </c>
      <c r="AE43">
        <v>7377908</v>
      </c>
      <c r="AF43">
        <v>4890971</v>
      </c>
      <c r="AG43">
        <v>2801216</v>
      </c>
      <c r="AH43">
        <v>2811094</v>
      </c>
      <c r="AI43">
        <v>377217</v>
      </c>
      <c r="AJ43">
        <v>1868983</v>
      </c>
      <c r="AK43">
        <v>922918</v>
      </c>
      <c r="AL43">
        <v>565143</v>
      </c>
      <c r="AM43">
        <v>509250</v>
      </c>
      <c r="AN43">
        <v>92750</v>
      </c>
      <c r="AO43">
        <v>19262</v>
      </c>
      <c r="AP43" s="497"/>
      <c r="AQ43" s="497"/>
      <c r="AR43" s="497"/>
      <c r="AS43" s="497"/>
      <c r="AT43" s="497"/>
      <c r="AU43" s="497"/>
      <c r="AV43" s="497"/>
      <c r="AW43" s="497"/>
      <c r="AX43" s="497"/>
      <c r="AY43" s="497"/>
      <c r="AZ43" s="497"/>
      <c r="BA43" s="497"/>
      <c r="BB43" s="497"/>
      <c r="BC43" s="497"/>
      <c r="BD43" s="497"/>
      <c r="BE43" s="497"/>
      <c r="BF43" s="497"/>
      <c r="BG43" s="497"/>
      <c r="BH43" s="497"/>
      <c r="BI43" s="497"/>
      <c r="BJ43" s="497"/>
      <c r="CF43" s="494"/>
    </row>
    <row r="44" spans="1:88">
      <c r="A44" t="s">
        <v>823</v>
      </c>
      <c r="B44" t="s">
        <v>829</v>
      </c>
      <c r="C44"/>
      <c r="D44"/>
      <c r="E44"/>
      <c r="F44">
        <v>186979198</v>
      </c>
      <c r="G44">
        <v>154510424</v>
      </c>
      <c r="H44">
        <v>303564967</v>
      </c>
      <c r="I44">
        <v>238485301</v>
      </c>
      <c r="J44">
        <v>105236825</v>
      </c>
      <c r="K44">
        <v>100588779</v>
      </c>
      <c r="L44">
        <v>43369106</v>
      </c>
      <c r="M44">
        <v>19320707</v>
      </c>
      <c r="N44">
        <v>79143602</v>
      </c>
      <c r="O44">
        <v>78526342</v>
      </c>
      <c r="P44">
        <v>63014931</v>
      </c>
      <c r="Q44">
        <v>54376040</v>
      </c>
      <c r="R44">
        <v>41737017</v>
      </c>
      <c r="S44">
        <v>5889880</v>
      </c>
      <c r="T44">
        <v>32323873</v>
      </c>
      <c r="U44">
        <v>14230719</v>
      </c>
      <c r="V44">
        <v>29999155</v>
      </c>
      <c r="W44">
        <v>4268441</v>
      </c>
      <c r="X44">
        <v>28562336</v>
      </c>
      <c r="Y44">
        <v>26214373</v>
      </c>
      <c r="Z44">
        <v>22620058</v>
      </c>
      <c r="AA44">
        <v>21654349</v>
      </c>
      <c r="AB44">
        <v>16583600</v>
      </c>
      <c r="AC44">
        <v>16095245</v>
      </c>
      <c r="AD44">
        <v>8068872</v>
      </c>
      <c r="AE44">
        <v>7643265</v>
      </c>
      <c r="AF44">
        <v>5618989</v>
      </c>
      <c r="AG44">
        <v>2973628</v>
      </c>
      <c r="AH44">
        <v>2898842</v>
      </c>
      <c r="AI44">
        <v>439271</v>
      </c>
      <c r="AJ44">
        <v>1829535</v>
      </c>
      <c r="AK44">
        <v>915985</v>
      </c>
      <c r="AL44">
        <v>583509</v>
      </c>
      <c r="AM44">
        <v>502700</v>
      </c>
      <c r="AN44">
        <v>84856</v>
      </c>
      <c r="AO44">
        <v>28309</v>
      </c>
      <c r="AP44" s="497"/>
      <c r="AQ44" s="497"/>
      <c r="AR44" s="497"/>
      <c r="AS44" s="497"/>
      <c r="AT44" s="497"/>
      <c r="AU44" s="497"/>
      <c r="AV44" s="497"/>
      <c r="AW44" s="497"/>
      <c r="AX44" s="497"/>
      <c r="AY44" s="497"/>
      <c r="AZ44" s="497"/>
      <c r="BA44" s="497"/>
      <c r="BB44" s="497"/>
      <c r="BC44" s="497"/>
      <c r="BD44" s="497"/>
      <c r="BE44" s="497"/>
      <c r="BF44" s="497"/>
      <c r="BG44" s="497"/>
      <c r="BH44" s="497"/>
      <c r="BI44" s="497"/>
      <c r="BJ44" s="497"/>
      <c r="BK44" s="497"/>
      <c r="BL44" s="497"/>
      <c r="BM44" s="497"/>
      <c r="BN44" s="497"/>
      <c r="CJ44" s="494"/>
    </row>
    <row r="45" spans="1:88">
      <c r="A45" t="s">
        <v>503</v>
      </c>
      <c r="B45" t="s">
        <v>504</v>
      </c>
      <c r="C45" t="s">
        <v>238</v>
      </c>
      <c r="D45"/>
      <c r="E45"/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s="497"/>
      <c r="AQ45" s="497"/>
      <c r="AR45" s="497"/>
      <c r="AS45" s="497"/>
      <c r="AT45" s="497"/>
      <c r="AU45" s="497"/>
      <c r="AV45" s="497"/>
      <c r="AW45" s="497"/>
      <c r="AX45" s="497"/>
      <c r="AY45" s="497"/>
      <c r="AZ45" s="497"/>
      <c r="BA45" s="497"/>
      <c r="BB45" s="497"/>
      <c r="BC45" s="497"/>
      <c r="BD45" s="497"/>
      <c r="BE45" s="497"/>
      <c r="BF45" s="497"/>
      <c r="BG45" s="497"/>
      <c r="BH45" s="497"/>
      <c r="BI45" s="497"/>
      <c r="BJ45" s="497"/>
      <c r="BK45" s="497"/>
      <c r="BL45" s="497"/>
      <c r="BM45" s="497"/>
      <c r="BN45" s="497"/>
      <c r="CJ45" s="494"/>
    </row>
    <row r="46" spans="1:88">
      <c r="A46" t="s">
        <v>503</v>
      </c>
      <c r="B46" t="s">
        <v>504</v>
      </c>
      <c r="C46" t="s">
        <v>253</v>
      </c>
      <c r="D46" t="s">
        <v>240</v>
      </c>
      <c r="E46"/>
      <c r="F46">
        <v>60761</v>
      </c>
      <c r="G46">
        <v>60761</v>
      </c>
      <c r="H46">
        <v>236764</v>
      </c>
      <c r="I46">
        <v>186036</v>
      </c>
      <c r="J46">
        <v>67200</v>
      </c>
      <c r="K46">
        <v>134015</v>
      </c>
      <c r="L46">
        <v>0</v>
      </c>
      <c r="M46">
        <v>14788</v>
      </c>
      <c r="N46">
        <v>114308</v>
      </c>
      <c r="O46">
        <v>0</v>
      </c>
      <c r="P46">
        <v>15851</v>
      </c>
      <c r="Q46">
        <v>0</v>
      </c>
      <c r="R46">
        <v>112841</v>
      </c>
      <c r="S46">
        <v>15924</v>
      </c>
      <c r="T46">
        <v>0</v>
      </c>
      <c r="U46">
        <v>0</v>
      </c>
      <c r="V46">
        <v>0</v>
      </c>
      <c r="W46">
        <v>0</v>
      </c>
      <c r="X46">
        <v>20124</v>
      </c>
      <c r="Y46">
        <v>32309</v>
      </c>
      <c r="Z46">
        <v>0</v>
      </c>
      <c r="AA46">
        <v>13502</v>
      </c>
      <c r="AB46">
        <v>16199</v>
      </c>
      <c r="AC46">
        <v>0</v>
      </c>
      <c r="AD46">
        <v>0</v>
      </c>
      <c r="AE46">
        <v>0</v>
      </c>
      <c r="AF46">
        <v>31807</v>
      </c>
      <c r="AG46">
        <v>0</v>
      </c>
      <c r="AH46">
        <v>0</v>
      </c>
      <c r="AI46">
        <v>0</v>
      </c>
      <c r="AJ46">
        <v>14178</v>
      </c>
      <c r="AK46">
        <v>0</v>
      </c>
      <c r="AL46">
        <v>0</v>
      </c>
      <c r="AM46">
        <v>0</v>
      </c>
      <c r="AN46">
        <v>0</v>
      </c>
      <c r="AO46">
        <v>0</v>
      </c>
      <c r="AP46" s="497"/>
      <c r="AQ46" s="497"/>
      <c r="AR46" s="497"/>
      <c r="AS46" s="497"/>
      <c r="AT46" s="497"/>
      <c r="AU46" s="497"/>
      <c r="AV46" s="497"/>
      <c r="AW46" s="497"/>
      <c r="AX46" s="497"/>
      <c r="AY46" s="497"/>
      <c r="AZ46" s="497"/>
      <c r="BA46" s="497"/>
      <c r="BB46" s="497"/>
      <c r="BC46" s="497"/>
      <c r="BD46" s="497"/>
      <c r="BE46" s="497"/>
      <c r="BF46" s="497"/>
      <c r="BG46" s="497"/>
      <c r="BH46" s="497"/>
      <c r="BI46" s="497"/>
      <c r="BJ46" s="497"/>
      <c r="BK46" s="497"/>
      <c r="BL46" s="497"/>
      <c r="BM46" s="497"/>
      <c r="BN46" s="497"/>
      <c r="CJ46" s="494"/>
    </row>
    <row r="47" spans="1:88">
      <c r="A47" t="s">
        <v>503</v>
      </c>
      <c r="B47" t="s">
        <v>504</v>
      </c>
      <c r="C47" t="s">
        <v>253</v>
      </c>
      <c r="D47" t="s">
        <v>242</v>
      </c>
      <c r="E47"/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s="497"/>
      <c r="AQ47" s="497"/>
      <c r="AR47" s="497"/>
      <c r="AS47" s="497"/>
      <c r="AT47" s="497"/>
      <c r="AU47" s="497"/>
      <c r="AV47" s="497"/>
      <c r="AW47" s="497"/>
      <c r="AX47" s="497"/>
      <c r="AY47" s="497"/>
      <c r="AZ47" s="497"/>
      <c r="BA47" s="497"/>
      <c r="BB47" s="497"/>
      <c r="BC47" s="497"/>
      <c r="BD47" s="497"/>
      <c r="BE47" s="497"/>
      <c r="BF47" s="497"/>
      <c r="BG47" s="497"/>
      <c r="BH47" s="497"/>
      <c r="BI47" s="497"/>
      <c r="BJ47" s="497"/>
      <c r="BK47" s="497"/>
      <c r="BL47" s="497"/>
      <c r="BM47" s="497"/>
      <c r="BN47" s="497"/>
      <c r="CJ47" s="494"/>
    </row>
    <row r="48" spans="1:88">
      <c r="A48" t="s">
        <v>503</v>
      </c>
      <c r="B48" t="s">
        <v>504</v>
      </c>
      <c r="C48" t="s">
        <v>253</v>
      </c>
      <c r="D48" t="s">
        <v>243</v>
      </c>
      <c r="E48"/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s="497"/>
      <c r="AQ48" s="497"/>
      <c r="AR48" s="497"/>
      <c r="AS48" s="497"/>
      <c r="AT48" s="497"/>
      <c r="AU48" s="497"/>
      <c r="AV48" s="497"/>
      <c r="AW48" s="497"/>
      <c r="AX48" s="497"/>
      <c r="AY48" s="497"/>
      <c r="AZ48" s="497"/>
      <c r="BA48" s="497"/>
      <c r="BB48" s="497"/>
      <c r="BC48" s="497"/>
      <c r="BD48" s="497"/>
      <c r="BE48" s="497"/>
      <c r="BF48" s="497"/>
      <c r="BG48" s="497"/>
      <c r="BH48" s="497"/>
      <c r="BI48" s="497"/>
      <c r="BJ48" s="497"/>
      <c r="BK48" s="497"/>
      <c r="BL48" s="497"/>
      <c r="BM48" s="497"/>
      <c r="BN48" s="497"/>
      <c r="CJ48" s="494"/>
    </row>
    <row r="49" spans="1:88">
      <c r="A49" t="s">
        <v>503</v>
      </c>
      <c r="B49" t="s">
        <v>504</v>
      </c>
      <c r="C49" t="s">
        <v>253</v>
      </c>
      <c r="D49" t="s">
        <v>244</v>
      </c>
      <c r="E49"/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26080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26080</v>
      </c>
      <c r="Y49">
        <v>0</v>
      </c>
      <c r="Z49">
        <v>26080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s="497"/>
      <c r="AQ49" s="497"/>
      <c r="AR49" s="497"/>
      <c r="AS49" s="497"/>
      <c r="AT49" s="497"/>
      <c r="AU49" s="497"/>
      <c r="AV49" s="497"/>
      <c r="AW49" s="497"/>
      <c r="AX49" s="497"/>
      <c r="AY49" s="497"/>
      <c r="AZ49" s="497"/>
      <c r="BA49" s="497"/>
      <c r="BB49" s="497"/>
      <c r="BC49" s="497"/>
      <c r="BD49" s="497"/>
      <c r="BE49" s="497"/>
      <c r="BF49" s="497"/>
      <c r="BG49" s="497"/>
      <c r="BH49" s="497"/>
      <c r="BI49" s="497"/>
      <c r="BJ49" s="497"/>
      <c r="BK49" s="497"/>
      <c r="BL49" s="497"/>
      <c r="BM49" s="497"/>
      <c r="BN49" s="497"/>
      <c r="CJ49" s="494"/>
    </row>
    <row r="50" spans="1:88">
      <c r="A50" t="s">
        <v>503</v>
      </c>
      <c r="B50" t="s">
        <v>504</v>
      </c>
      <c r="C50" t="s">
        <v>253</v>
      </c>
      <c r="D50" t="s">
        <v>245</v>
      </c>
      <c r="E50"/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 s="497"/>
      <c r="AQ50" s="497"/>
      <c r="AR50" s="497"/>
      <c r="AS50" s="497"/>
      <c r="AT50" s="497"/>
      <c r="AU50" s="497"/>
      <c r="AV50" s="497"/>
      <c r="AW50" s="497"/>
      <c r="AX50" s="497"/>
      <c r="AY50" s="497"/>
      <c r="AZ50" s="497"/>
      <c r="BA50" s="497"/>
      <c r="BB50" s="497"/>
      <c r="BC50" s="497"/>
      <c r="BD50" s="497"/>
      <c r="BE50" s="497"/>
      <c r="BF50" s="497"/>
      <c r="BG50" s="497"/>
      <c r="BH50" s="497"/>
      <c r="BI50" s="497"/>
      <c r="BJ50" s="497"/>
      <c r="BK50" s="497"/>
      <c r="BL50" s="497"/>
      <c r="BM50" s="497"/>
      <c r="BN50" s="497"/>
      <c r="CJ50" s="494"/>
    </row>
    <row r="51" spans="1:88">
      <c r="A51" t="s">
        <v>503</v>
      </c>
      <c r="B51" t="s">
        <v>504</v>
      </c>
      <c r="C51" t="s">
        <v>253</v>
      </c>
      <c r="D51" t="s">
        <v>247</v>
      </c>
      <c r="E51"/>
      <c r="F51">
        <v>79341629</v>
      </c>
      <c r="G51">
        <v>46213199</v>
      </c>
      <c r="H51">
        <v>107603800</v>
      </c>
      <c r="I51">
        <v>74310882</v>
      </c>
      <c r="J51">
        <v>32988064</v>
      </c>
      <c r="K51">
        <v>32220824</v>
      </c>
      <c r="L51">
        <v>18163474</v>
      </c>
      <c r="M51">
        <v>4159612</v>
      </c>
      <c r="N51">
        <v>21940728</v>
      </c>
      <c r="O51">
        <v>21485918</v>
      </c>
      <c r="P51">
        <v>20068707</v>
      </c>
      <c r="Q51">
        <v>1444030</v>
      </c>
      <c r="R51">
        <v>10328521</v>
      </c>
      <c r="S51">
        <v>1457549</v>
      </c>
      <c r="T51">
        <v>280508</v>
      </c>
      <c r="U51">
        <v>2004398</v>
      </c>
      <c r="V51">
        <v>8293993</v>
      </c>
      <c r="W51">
        <v>1053191</v>
      </c>
      <c r="X51">
        <v>9676429</v>
      </c>
      <c r="Y51">
        <v>10834916</v>
      </c>
      <c r="Z51">
        <v>10193230</v>
      </c>
      <c r="AA51">
        <v>9796624</v>
      </c>
      <c r="AB51">
        <v>3294371</v>
      </c>
      <c r="AC51">
        <v>552788</v>
      </c>
      <c r="AD51">
        <v>1438554</v>
      </c>
      <c r="AE51">
        <v>373696</v>
      </c>
      <c r="AF51">
        <v>1952498</v>
      </c>
      <c r="AG51">
        <v>1201162</v>
      </c>
      <c r="AH51">
        <v>492032</v>
      </c>
      <c r="AI51">
        <v>104362</v>
      </c>
      <c r="AJ51">
        <v>746127</v>
      </c>
      <c r="AK51">
        <v>196047</v>
      </c>
      <c r="AL51">
        <v>132529</v>
      </c>
      <c r="AM51">
        <v>81571</v>
      </c>
      <c r="AN51">
        <v>0</v>
      </c>
      <c r="AO51">
        <v>0</v>
      </c>
      <c r="AP51" s="497"/>
      <c r="AQ51" s="497"/>
      <c r="AR51" s="497"/>
      <c r="AS51" s="497"/>
      <c r="AT51" s="497"/>
      <c r="AU51" s="497"/>
      <c r="AV51" s="497"/>
      <c r="AW51" s="497"/>
      <c r="AX51" s="497"/>
      <c r="AY51" s="497"/>
      <c r="AZ51" s="497"/>
      <c r="BA51" s="497"/>
      <c r="BB51" s="497"/>
      <c r="BC51" s="497"/>
      <c r="BD51" s="497"/>
      <c r="BE51" s="497"/>
      <c r="BF51" s="497"/>
      <c r="BG51" s="497"/>
      <c r="BH51" s="497"/>
      <c r="BI51" s="497"/>
      <c r="BJ51" s="497"/>
      <c r="BK51" s="497"/>
      <c r="BL51" s="497"/>
      <c r="BM51" s="497"/>
      <c r="BN51" s="497"/>
      <c r="CJ51" s="494"/>
    </row>
    <row r="52" spans="1:88">
      <c r="A52" t="s">
        <v>503</v>
      </c>
      <c r="B52" t="s">
        <v>504</v>
      </c>
      <c r="C52" t="s">
        <v>253</v>
      </c>
      <c r="D52" t="s">
        <v>248</v>
      </c>
      <c r="E52"/>
      <c r="F52">
        <v>83746441</v>
      </c>
      <c r="G52">
        <v>77862295</v>
      </c>
      <c r="H52">
        <v>129612513</v>
      </c>
      <c r="I52">
        <v>134284393</v>
      </c>
      <c r="J52">
        <v>69362378</v>
      </c>
      <c r="K52">
        <v>52411911</v>
      </c>
      <c r="L52">
        <v>19901591</v>
      </c>
      <c r="M52">
        <v>14749229</v>
      </c>
      <c r="N52">
        <v>34194969</v>
      </c>
      <c r="O52">
        <v>52179769</v>
      </c>
      <c r="P52">
        <v>40196312</v>
      </c>
      <c r="Q52">
        <v>51500576</v>
      </c>
      <c r="R52">
        <v>23768519</v>
      </c>
      <c r="S52">
        <v>3354187</v>
      </c>
      <c r="T52">
        <v>22702786</v>
      </c>
      <c r="U52">
        <v>7669989</v>
      </c>
      <c r="V52">
        <v>13340369</v>
      </c>
      <c r="W52">
        <v>1930388</v>
      </c>
      <c r="X52">
        <v>17452265</v>
      </c>
      <c r="Y52">
        <v>15040726</v>
      </c>
      <c r="Z52">
        <v>10395571</v>
      </c>
      <c r="AA52">
        <v>9958347</v>
      </c>
      <c r="AB52">
        <v>6598649</v>
      </c>
      <c r="AC52">
        <v>14931065</v>
      </c>
      <c r="AD52">
        <v>5079399</v>
      </c>
      <c r="AE52">
        <v>7066224</v>
      </c>
      <c r="AF52">
        <v>2816545</v>
      </c>
      <c r="AG52">
        <v>1468341</v>
      </c>
      <c r="AH52">
        <v>2191515</v>
      </c>
      <c r="AI52">
        <v>257204</v>
      </c>
      <c r="AJ52">
        <v>726421</v>
      </c>
      <c r="AK52">
        <v>499992</v>
      </c>
      <c r="AL52">
        <v>421006</v>
      </c>
      <c r="AM52">
        <v>396848</v>
      </c>
      <c r="AN52">
        <v>0</v>
      </c>
      <c r="AO52">
        <v>4288</v>
      </c>
      <c r="AP52" s="497"/>
      <c r="AQ52" s="497"/>
      <c r="AR52" s="497"/>
      <c r="AS52" s="497"/>
      <c r="AT52" s="497"/>
      <c r="AU52" s="497"/>
      <c r="AV52" s="497"/>
      <c r="AW52" s="497"/>
      <c r="AX52" s="497"/>
      <c r="AY52" s="497"/>
      <c r="AZ52" s="497"/>
      <c r="BA52" s="497"/>
      <c r="BB52" s="497"/>
      <c r="BC52" s="497"/>
      <c r="BD52" s="497"/>
      <c r="BE52" s="497"/>
      <c r="BF52" s="497"/>
      <c r="BG52" s="497"/>
      <c r="BH52" s="497"/>
      <c r="BI52" s="497"/>
      <c r="BJ52" s="497"/>
      <c r="BK52" s="497"/>
      <c r="BL52" s="497"/>
      <c r="BM52" s="497"/>
      <c r="BN52" s="497"/>
      <c r="CJ52" s="494"/>
    </row>
    <row r="53" spans="1:88">
      <c r="A53" t="s">
        <v>503</v>
      </c>
      <c r="B53" t="s">
        <v>504</v>
      </c>
      <c r="C53" t="s">
        <v>253</v>
      </c>
      <c r="D53" t="s">
        <v>249</v>
      </c>
      <c r="E53"/>
      <c r="F53">
        <v>33691334</v>
      </c>
      <c r="G53">
        <v>24058816</v>
      </c>
      <c r="H53">
        <v>42441521</v>
      </c>
      <c r="I53">
        <v>15394056</v>
      </c>
      <c r="J53">
        <v>1110021</v>
      </c>
      <c r="K53">
        <v>15770550</v>
      </c>
      <c r="L53">
        <v>6949977</v>
      </c>
      <c r="M53">
        <v>18495</v>
      </c>
      <c r="N53">
        <v>16511056</v>
      </c>
      <c r="O53">
        <v>2477177</v>
      </c>
      <c r="P53">
        <v>2779341</v>
      </c>
      <c r="Q53">
        <v>1207174</v>
      </c>
      <c r="R53">
        <v>5305667</v>
      </c>
      <c r="S53">
        <v>748730</v>
      </c>
      <c r="T53">
        <v>1142169</v>
      </c>
      <c r="U53">
        <v>1891828</v>
      </c>
      <c r="V53">
        <v>6426530</v>
      </c>
      <c r="W53">
        <v>0</v>
      </c>
      <c r="X53">
        <v>0</v>
      </c>
      <c r="Y53">
        <v>563675</v>
      </c>
      <c r="Z53">
        <v>1574830</v>
      </c>
      <c r="AA53">
        <v>2690027</v>
      </c>
      <c r="AB53">
        <v>2550440</v>
      </c>
      <c r="AC53">
        <v>289288</v>
      </c>
      <c r="AD53">
        <v>45130</v>
      </c>
      <c r="AE53">
        <v>47702</v>
      </c>
      <c r="AF53">
        <v>0</v>
      </c>
      <c r="AG53">
        <v>137110</v>
      </c>
      <c r="AH53">
        <v>20981</v>
      </c>
      <c r="AI53">
        <v>0</v>
      </c>
      <c r="AJ53">
        <v>233122</v>
      </c>
      <c r="AK53">
        <v>18562</v>
      </c>
      <c r="AL53">
        <v>2223</v>
      </c>
      <c r="AM53">
        <v>7835</v>
      </c>
      <c r="AN53">
        <v>0</v>
      </c>
      <c r="AO53">
        <v>1639</v>
      </c>
      <c r="AP53" s="497"/>
      <c r="AQ53" s="497"/>
      <c r="AR53" s="497"/>
      <c r="AS53" s="497"/>
      <c r="AT53" s="497"/>
      <c r="AU53" s="497"/>
      <c r="AV53" s="497"/>
      <c r="AW53" s="497"/>
      <c r="AX53" s="497"/>
      <c r="AY53" s="497"/>
      <c r="AZ53" s="497"/>
      <c r="BA53" s="497"/>
      <c r="BB53" s="497"/>
      <c r="BC53" s="497"/>
      <c r="BD53" s="497"/>
      <c r="BE53" s="497"/>
      <c r="BF53" s="497"/>
      <c r="BG53" s="497"/>
      <c r="BH53" s="497"/>
      <c r="BI53" s="497"/>
      <c r="BJ53" s="497"/>
      <c r="BK53" s="497"/>
      <c r="BL53" s="497"/>
      <c r="BM53" s="497"/>
      <c r="BN53" s="497"/>
      <c r="CJ53" s="494"/>
    </row>
    <row r="54" spans="1:88">
      <c r="A54" t="s">
        <v>503</v>
      </c>
      <c r="B54" t="s">
        <v>504</v>
      </c>
      <c r="C54" t="s">
        <v>253</v>
      </c>
      <c r="D54" t="s">
        <v>250</v>
      </c>
      <c r="E54"/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232488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 s="497"/>
      <c r="AQ54" s="497"/>
      <c r="AR54" s="497"/>
      <c r="AS54" s="497"/>
      <c r="AT54" s="497"/>
      <c r="AU54" s="497"/>
      <c r="AV54" s="497"/>
      <c r="AW54" s="497"/>
      <c r="AX54" s="497"/>
      <c r="AY54" s="497"/>
      <c r="AZ54" s="497"/>
      <c r="BA54" s="497"/>
      <c r="BB54" s="497"/>
      <c r="BC54" s="497"/>
      <c r="BD54" s="497"/>
      <c r="BE54" s="497"/>
      <c r="BF54" s="497"/>
      <c r="BG54" s="497"/>
      <c r="BH54" s="497"/>
      <c r="BI54" s="497"/>
      <c r="BJ54" s="497"/>
      <c r="BK54" s="497"/>
      <c r="BL54" s="497"/>
      <c r="BM54" s="497"/>
      <c r="BN54" s="497"/>
      <c r="CJ54" s="494"/>
    </row>
    <row r="55" spans="1:88">
      <c r="A55" t="s">
        <v>503</v>
      </c>
      <c r="B55" t="s">
        <v>504</v>
      </c>
      <c r="C55" t="s">
        <v>253</v>
      </c>
      <c r="D55" t="s">
        <v>251</v>
      </c>
      <c r="E55"/>
      <c r="F55">
        <v>0</v>
      </c>
      <c r="G55">
        <v>0</v>
      </c>
      <c r="H55">
        <v>12865860</v>
      </c>
      <c r="I55">
        <v>0</v>
      </c>
      <c r="J55">
        <v>3075317</v>
      </c>
      <c r="K55">
        <v>0</v>
      </c>
      <c r="L55">
        <v>0</v>
      </c>
      <c r="M55">
        <v>0</v>
      </c>
      <c r="N55">
        <v>0</v>
      </c>
      <c r="O55">
        <v>628308</v>
      </c>
      <c r="P55">
        <v>922367</v>
      </c>
      <c r="Q55">
        <v>0</v>
      </c>
      <c r="R55">
        <v>1130000</v>
      </c>
      <c r="S55">
        <v>159464</v>
      </c>
      <c r="T55">
        <v>7755009</v>
      </c>
      <c r="U55">
        <v>2766523</v>
      </c>
      <c r="V55">
        <v>2184746</v>
      </c>
      <c r="W55">
        <v>450000</v>
      </c>
      <c r="X55">
        <v>1110379</v>
      </c>
      <c r="Y55">
        <v>0</v>
      </c>
      <c r="Z55">
        <v>0</v>
      </c>
      <c r="AA55">
        <v>0</v>
      </c>
      <c r="AB55">
        <v>3960638</v>
      </c>
      <c r="AC55">
        <v>0</v>
      </c>
      <c r="AD55">
        <v>1496425</v>
      </c>
      <c r="AE55">
        <v>0</v>
      </c>
      <c r="AF55">
        <v>0</v>
      </c>
      <c r="AG55">
        <v>0</v>
      </c>
      <c r="AH55">
        <v>0</v>
      </c>
      <c r="AI55">
        <v>60392</v>
      </c>
      <c r="AJ55">
        <v>0</v>
      </c>
      <c r="AK55">
        <v>126886</v>
      </c>
      <c r="AL55">
        <v>21276</v>
      </c>
      <c r="AM55">
        <v>6979</v>
      </c>
      <c r="AN55">
        <v>0</v>
      </c>
      <c r="AO55">
        <v>0</v>
      </c>
      <c r="AP55" s="497"/>
      <c r="AQ55" s="497"/>
      <c r="AR55" s="497"/>
      <c r="AS55" s="497"/>
      <c r="AT55" s="497"/>
      <c r="AU55" s="497"/>
      <c r="AV55" s="497"/>
      <c r="AW55" s="497"/>
      <c r="AX55" s="497"/>
      <c r="AY55" s="497"/>
      <c r="AZ55" s="497"/>
      <c r="BA55" s="497"/>
      <c r="BB55" s="497"/>
      <c r="BC55" s="497"/>
      <c r="BD55" s="497"/>
      <c r="BE55" s="497"/>
      <c r="BF55" s="497"/>
      <c r="BG55" s="497"/>
      <c r="BH55" s="497"/>
      <c r="BI55" s="497"/>
      <c r="BJ55" s="497"/>
      <c r="BK55" s="497"/>
      <c r="BL55" s="497"/>
      <c r="BM55" s="497"/>
      <c r="BN55" s="497"/>
      <c r="CJ55" s="494"/>
    </row>
    <row r="56" spans="1:88">
      <c r="A56" t="s">
        <v>503</v>
      </c>
      <c r="B56" t="s">
        <v>504</v>
      </c>
      <c r="C56" t="s">
        <v>253</v>
      </c>
      <c r="D56" t="s">
        <v>246</v>
      </c>
      <c r="E56"/>
      <c r="F56">
        <v>20718</v>
      </c>
      <c r="G56">
        <v>104584</v>
      </c>
      <c r="H56">
        <v>224345</v>
      </c>
      <c r="I56">
        <v>62054</v>
      </c>
      <c r="J56">
        <v>4286</v>
      </c>
      <c r="K56">
        <v>219394</v>
      </c>
      <c r="L56">
        <v>14965</v>
      </c>
      <c r="M56">
        <v>0</v>
      </c>
      <c r="N56">
        <v>479922</v>
      </c>
      <c r="O56">
        <v>35500</v>
      </c>
      <c r="P56">
        <v>14885</v>
      </c>
      <c r="Q56">
        <v>0</v>
      </c>
      <c r="R56">
        <v>369803</v>
      </c>
      <c r="S56">
        <v>52186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11500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 s="497"/>
      <c r="AQ56" s="497"/>
      <c r="AR56" s="497"/>
      <c r="AS56" s="497"/>
      <c r="AT56" s="497"/>
      <c r="AU56" s="497"/>
      <c r="AV56" s="497"/>
      <c r="AW56" s="497"/>
      <c r="AX56" s="497"/>
      <c r="AY56" s="497"/>
      <c r="AZ56" s="497"/>
      <c r="BA56" s="497"/>
      <c r="BB56" s="497"/>
      <c r="BC56" s="497"/>
      <c r="BD56" s="497"/>
      <c r="BE56" s="497"/>
      <c r="BF56" s="497"/>
      <c r="BG56" s="497"/>
      <c r="BH56" s="497"/>
      <c r="BI56" s="497"/>
      <c r="BJ56" s="497"/>
      <c r="BK56" s="497"/>
      <c r="BL56" s="497"/>
      <c r="BM56" s="497"/>
      <c r="BN56" s="497"/>
      <c r="CJ56" s="494"/>
    </row>
    <row r="57" spans="1:88">
      <c r="A57" t="s">
        <v>503</v>
      </c>
      <c r="B57" t="s">
        <v>504</v>
      </c>
      <c r="C57" t="s">
        <v>253</v>
      </c>
      <c r="D57" t="s">
        <v>779</v>
      </c>
      <c r="E57"/>
      <c r="F57">
        <v>196860883</v>
      </c>
      <c r="G57">
        <v>148299655</v>
      </c>
      <c r="H57">
        <v>292984803</v>
      </c>
      <c r="I57">
        <v>224237421</v>
      </c>
      <c r="J57">
        <v>106607266</v>
      </c>
      <c r="K57">
        <v>100756694</v>
      </c>
      <c r="L57">
        <v>45030007</v>
      </c>
      <c r="M57">
        <v>18942124</v>
      </c>
      <c r="N57">
        <v>73240983</v>
      </c>
      <c r="O57">
        <v>76806672</v>
      </c>
      <c r="P57">
        <v>64023543</v>
      </c>
      <c r="Q57">
        <v>54151780</v>
      </c>
      <c r="R57">
        <v>41015351</v>
      </c>
      <c r="S57">
        <v>5788040</v>
      </c>
      <c r="T57">
        <v>31880472</v>
      </c>
      <c r="U57">
        <v>14332738</v>
      </c>
      <c r="V57">
        <v>30245638</v>
      </c>
      <c r="W57">
        <v>3433579</v>
      </c>
      <c r="X57">
        <v>28285277</v>
      </c>
      <c r="Y57">
        <v>26471626</v>
      </c>
      <c r="Z57">
        <v>22422199</v>
      </c>
      <c r="AA57">
        <v>22458500</v>
      </c>
      <c r="AB57">
        <v>16420297</v>
      </c>
      <c r="AC57">
        <v>15773141</v>
      </c>
      <c r="AD57">
        <v>8059508</v>
      </c>
      <c r="AE57">
        <v>7487622</v>
      </c>
      <c r="AF57">
        <v>4800850</v>
      </c>
      <c r="AG57">
        <v>2818113</v>
      </c>
      <c r="AH57">
        <v>2704528</v>
      </c>
      <c r="AI57">
        <v>421958</v>
      </c>
      <c r="AJ57">
        <v>1719848</v>
      </c>
      <c r="AK57">
        <v>841487</v>
      </c>
      <c r="AL57">
        <v>577034</v>
      </c>
      <c r="AM57">
        <v>493233</v>
      </c>
      <c r="AN57">
        <v>0</v>
      </c>
      <c r="AO57">
        <v>5927</v>
      </c>
      <c r="AP57" s="497"/>
      <c r="AQ57" s="497"/>
      <c r="AR57" s="497"/>
      <c r="AS57" s="497"/>
      <c r="AT57" s="497"/>
      <c r="AU57" s="497"/>
      <c r="AV57" s="497"/>
      <c r="AW57" s="497"/>
      <c r="AX57" s="497"/>
      <c r="AY57" s="497"/>
      <c r="AZ57" s="497"/>
      <c r="BA57" s="497"/>
      <c r="BB57" s="497"/>
      <c r="BC57" s="497"/>
      <c r="BD57" s="497"/>
      <c r="BE57" s="497"/>
      <c r="BF57" s="497"/>
      <c r="BG57" s="497"/>
      <c r="BH57" s="497"/>
      <c r="BI57" s="497"/>
      <c r="BJ57" s="497"/>
      <c r="BK57" s="497"/>
      <c r="BL57" s="497"/>
      <c r="BM57" s="497"/>
      <c r="BN57" s="497"/>
      <c r="CJ57" s="494"/>
    </row>
    <row r="58" spans="1:88">
      <c r="A58" t="s">
        <v>503</v>
      </c>
      <c r="B58" t="s">
        <v>504</v>
      </c>
      <c r="C58" t="s">
        <v>254</v>
      </c>
      <c r="D58" t="s">
        <v>255</v>
      </c>
      <c r="E58"/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 s="497"/>
      <c r="AQ58" s="497"/>
      <c r="AR58" s="497"/>
      <c r="AS58" s="497"/>
      <c r="AT58" s="497"/>
      <c r="AU58" s="497"/>
      <c r="AV58" s="497"/>
      <c r="AW58" s="497"/>
      <c r="AX58" s="497"/>
      <c r="AY58" s="497"/>
      <c r="AZ58" s="497"/>
      <c r="BA58" s="497"/>
      <c r="BB58" s="497"/>
      <c r="BC58" s="497"/>
      <c r="BD58" s="497"/>
      <c r="BE58" s="497"/>
      <c r="BF58" s="497"/>
      <c r="BG58" s="497"/>
      <c r="BH58" s="497"/>
      <c r="BI58" s="497"/>
      <c r="BJ58" s="497"/>
      <c r="BK58" s="497"/>
      <c r="BL58" s="497"/>
      <c r="BM58" s="497"/>
      <c r="BN58" s="497"/>
      <c r="CJ58" s="494"/>
    </row>
    <row r="59" spans="1:88">
      <c r="A59" t="s">
        <v>503</v>
      </c>
      <c r="B59" t="s">
        <v>504</v>
      </c>
      <c r="C59" t="s">
        <v>254</v>
      </c>
      <c r="D59" t="s">
        <v>256</v>
      </c>
      <c r="E59"/>
      <c r="F59">
        <v>917671</v>
      </c>
      <c r="G59">
        <v>1261018</v>
      </c>
      <c r="H59">
        <v>2262935</v>
      </c>
      <c r="I59">
        <v>1591060</v>
      </c>
      <c r="J59">
        <v>546724</v>
      </c>
      <c r="K59">
        <v>597037</v>
      </c>
      <c r="L59">
        <v>388981</v>
      </c>
      <c r="M59">
        <v>81039</v>
      </c>
      <c r="N59">
        <v>525420</v>
      </c>
      <c r="O59">
        <v>1015932</v>
      </c>
      <c r="P59">
        <v>792184</v>
      </c>
      <c r="Q59">
        <v>38542</v>
      </c>
      <c r="R59">
        <v>419688</v>
      </c>
      <c r="S59">
        <v>59225</v>
      </c>
      <c r="T59">
        <v>0</v>
      </c>
      <c r="U59">
        <v>0</v>
      </c>
      <c r="V59">
        <v>67682</v>
      </c>
      <c r="W59">
        <v>64471</v>
      </c>
      <c r="X59">
        <v>88755</v>
      </c>
      <c r="Y59">
        <v>483720</v>
      </c>
      <c r="Z59">
        <v>55709</v>
      </c>
      <c r="AA59">
        <v>49724</v>
      </c>
      <c r="AB59">
        <v>62956</v>
      </c>
      <c r="AC59">
        <v>0</v>
      </c>
      <c r="AD59">
        <v>0</v>
      </c>
      <c r="AE59">
        <v>33314</v>
      </c>
      <c r="AF59">
        <v>34083</v>
      </c>
      <c r="AG59">
        <v>15870</v>
      </c>
      <c r="AH59">
        <v>13926</v>
      </c>
      <c r="AI59">
        <v>4754</v>
      </c>
      <c r="AJ59">
        <v>0</v>
      </c>
      <c r="AK59">
        <v>3167</v>
      </c>
      <c r="AL59">
        <v>42</v>
      </c>
      <c r="AM59">
        <v>2408</v>
      </c>
      <c r="AN59">
        <v>0</v>
      </c>
      <c r="AO59">
        <v>0</v>
      </c>
      <c r="AP59" s="497"/>
      <c r="AQ59" s="497"/>
      <c r="AR59" s="497"/>
      <c r="AS59" s="497"/>
      <c r="AT59" s="497"/>
      <c r="AU59" s="497"/>
      <c r="AV59" s="497"/>
      <c r="AW59" s="497"/>
      <c r="AX59" s="497"/>
      <c r="AY59" s="497"/>
      <c r="AZ59" s="497"/>
      <c r="BA59" s="497"/>
      <c r="BB59" s="497"/>
      <c r="BC59" s="497"/>
      <c r="BD59" s="497"/>
      <c r="BE59" s="497"/>
      <c r="BF59" s="497"/>
      <c r="BG59" s="497"/>
      <c r="BH59" s="497"/>
      <c r="BI59" s="497"/>
      <c r="BJ59" s="497"/>
      <c r="BK59" s="497"/>
      <c r="BL59" s="497"/>
      <c r="BM59" s="497"/>
      <c r="BN59" s="497"/>
      <c r="CJ59" s="494"/>
    </row>
    <row r="60" spans="1:88">
      <c r="A60" t="s">
        <v>503</v>
      </c>
      <c r="B60" t="s">
        <v>504</v>
      </c>
      <c r="C60" t="s">
        <v>254</v>
      </c>
      <c r="D60" t="s">
        <v>257</v>
      </c>
      <c r="E60"/>
      <c r="F60">
        <v>111502</v>
      </c>
      <c r="G60">
        <v>8916</v>
      </c>
      <c r="H60">
        <v>255268</v>
      </c>
      <c r="I60">
        <v>1033387</v>
      </c>
      <c r="J60">
        <v>793551</v>
      </c>
      <c r="K60">
        <v>4898</v>
      </c>
      <c r="L60">
        <v>94730</v>
      </c>
      <c r="M60">
        <v>77244</v>
      </c>
      <c r="N60">
        <v>1256401</v>
      </c>
      <c r="O60">
        <v>176691</v>
      </c>
      <c r="P60">
        <v>290446</v>
      </c>
      <c r="Q60">
        <v>44607</v>
      </c>
      <c r="R60">
        <v>37592</v>
      </c>
      <c r="S60">
        <v>5305</v>
      </c>
      <c r="T60">
        <v>0</v>
      </c>
      <c r="U60">
        <v>0</v>
      </c>
      <c r="V60">
        <v>32219</v>
      </c>
      <c r="W60">
        <v>20038</v>
      </c>
      <c r="X60">
        <v>57957</v>
      </c>
      <c r="Y60">
        <v>102101</v>
      </c>
      <c r="Z60">
        <v>15687</v>
      </c>
      <c r="AA60">
        <v>10800</v>
      </c>
      <c r="AB60">
        <v>8990</v>
      </c>
      <c r="AC60">
        <v>1899</v>
      </c>
      <c r="AD60">
        <v>10151</v>
      </c>
      <c r="AE60">
        <v>0</v>
      </c>
      <c r="AF60">
        <v>0</v>
      </c>
      <c r="AG60">
        <v>68463</v>
      </c>
      <c r="AH60">
        <v>1090</v>
      </c>
      <c r="AI60">
        <v>1134</v>
      </c>
      <c r="AJ60">
        <v>15451</v>
      </c>
      <c r="AK60">
        <v>2232</v>
      </c>
      <c r="AL60">
        <v>795</v>
      </c>
      <c r="AM60">
        <v>1032</v>
      </c>
      <c r="AN60">
        <v>0</v>
      </c>
      <c r="AO60">
        <v>462</v>
      </c>
      <c r="AP60" s="497"/>
      <c r="AQ60" s="497"/>
      <c r="AR60" s="497"/>
      <c r="AS60" s="497"/>
      <c r="AT60" s="497"/>
      <c r="AU60" s="497"/>
      <c r="AV60" s="497"/>
      <c r="AW60" s="497"/>
      <c r="AX60" s="497"/>
      <c r="AY60" s="497"/>
      <c r="AZ60" s="497"/>
      <c r="BA60" s="497"/>
      <c r="BB60" s="497"/>
      <c r="BC60" s="497"/>
      <c r="BD60" s="497"/>
      <c r="BE60" s="497"/>
      <c r="BF60" s="497"/>
      <c r="BG60" s="497"/>
      <c r="BH60" s="497"/>
      <c r="BI60" s="497"/>
      <c r="BJ60" s="497"/>
      <c r="BK60" s="497"/>
      <c r="BL60" s="497"/>
      <c r="BM60" s="497"/>
      <c r="BN60" s="497"/>
      <c r="CJ60" s="494"/>
    </row>
    <row r="61" spans="1:88">
      <c r="A61" t="s">
        <v>503</v>
      </c>
      <c r="B61" t="s">
        <v>504</v>
      </c>
      <c r="C61" t="s">
        <v>254</v>
      </c>
      <c r="D61" t="s">
        <v>830</v>
      </c>
      <c r="E61"/>
      <c r="F61">
        <v>1029173</v>
      </c>
      <c r="G61">
        <v>1269934</v>
      </c>
      <c r="H61">
        <v>2518203</v>
      </c>
      <c r="I61">
        <v>2624447</v>
      </c>
      <c r="J61">
        <v>1340275</v>
      </c>
      <c r="K61">
        <v>601935</v>
      </c>
      <c r="L61">
        <v>483711</v>
      </c>
      <c r="M61">
        <v>158283</v>
      </c>
      <c r="N61">
        <v>1781821</v>
      </c>
      <c r="O61">
        <v>1192623</v>
      </c>
      <c r="P61">
        <v>1082630</v>
      </c>
      <c r="Q61">
        <v>83149</v>
      </c>
      <c r="R61">
        <v>457280</v>
      </c>
      <c r="S61">
        <v>64530</v>
      </c>
      <c r="T61">
        <v>0</v>
      </c>
      <c r="U61">
        <v>0</v>
      </c>
      <c r="V61">
        <v>99901</v>
      </c>
      <c r="W61">
        <v>84509</v>
      </c>
      <c r="X61">
        <v>146712</v>
      </c>
      <c r="Y61">
        <v>585821</v>
      </c>
      <c r="Z61">
        <v>71396</v>
      </c>
      <c r="AA61">
        <v>60524</v>
      </c>
      <c r="AB61">
        <v>71946</v>
      </c>
      <c r="AC61">
        <v>1899</v>
      </c>
      <c r="AD61">
        <v>10151</v>
      </c>
      <c r="AE61">
        <v>33314</v>
      </c>
      <c r="AF61">
        <v>34083</v>
      </c>
      <c r="AG61">
        <v>84333</v>
      </c>
      <c r="AH61">
        <v>15016</v>
      </c>
      <c r="AI61">
        <v>5888</v>
      </c>
      <c r="AJ61">
        <v>15451</v>
      </c>
      <c r="AK61">
        <v>5399</v>
      </c>
      <c r="AL61">
        <v>837</v>
      </c>
      <c r="AM61">
        <v>3440</v>
      </c>
      <c r="AN61">
        <v>0</v>
      </c>
      <c r="AO61">
        <v>462</v>
      </c>
      <c r="AP61" s="497"/>
      <c r="AQ61" s="497"/>
      <c r="AR61" s="497"/>
      <c r="AS61" s="497"/>
      <c r="AT61" s="497"/>
      <c r="AU61" s="497"/>
      <c r="AV61" s="497"/>
      <c r="AW61" s="497"/>
      <c r="AX61" s="497"/>
      <c r="AY61" s="497"/>
      <c r="AZ61" s="497"/>
      <c r="BA61" s="497"/>
      <c r="BB61" s="497"/>
      <c r="BC61" s="497"/>
      <c r="BD61" s="497"/>
      <c r="BE61" s="497"/>
      <c r="BF61" s="497"/>
      <c r="BG61" s="497"/>
      <c r="BH61" s="497"/>
      <c r="BI61" s="497"/>
      <c r="BJ61" s="497"/>
      <c r="BK61" s="497"/>
      <c r="BL61" s="497"/>
      <c r="BM61" s="497"/>
      <c r="BN61" s="497"/>
      <c r="CJ61" s="494"/>
    </row>
    <row r="62" spans="1:88">
      <c r="A62" t="s">
        <v>503</v>
      </c>
      <c r="B62" t="s">
        <v>504</v>
      </c>
      <c r="C62" t="s">
        <v>259</v>
      </c>
      <c r="D62" t="s">
        <v>260</v>
      </c>
      <c r="E62"/>
      <c r="F62">
        <v>3549</v>
      </c>
      <c r="G62">
        <v>3549</v>
      </c>
      <c r="H62">
        <v>55537</v>
      </c>
      <c r="I62">
        <v>19915</v>
      </c>
      <c r="J62">
        <v>2810</v>
      </c>
      <c r="K62">
        <v>4802</v>
      </c>
      <c r="L62">
        <v>9261</v>
      </c>
      <c r="M62">
        <v>0</v>
      </c>
      <c r="N62">
        <v>19043</v>
      </c>
      <c r="O62">
        <v>16912</v>
      </c>
      <c r="P62">
        <v>1655</v>
      </c>
      <c r="Q62">
        <v>0</v>
      </c>
      <c r="R62">
        <v>0</v>
      </c>
      <c r="S62">
        <v>0</v>
      </c>
      <c r="T62">
        <v>1361</v>
      </c>
      <c r="U62">
        <v>124</v>
      </c>
      <c r="V62">
        <v>3644</v>
      </c>
      <c r="W62">
        <v>0</v>
      </c>
      <c r="X62">
        <v>1591</v>
      </c>
      <c r="Y62">
        <v>411</v>
      </c>
      <c r="Z62">
        <v>1331</v>
      </c>
      <c r="AA62">
        <v>789</v>
      </c>
      <c r="AB62">
        <v>0</v>
      </c>
      <c r="AC62">
        <v>0</v>
      </c>
      <c r="AD62">
        <v>0</v>
      </c>
      <c r="AE62">
        <v>0</v>
      </c>
      <c r="AF62">
        <v>947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s="497"/>
      <c r="AQ62" s="497"/>
      <c r="AR62" s="497"/>
      <c r="AS62" s="497"/>
      <c r="AT62" s="497"/>
      <c r="AU62" s="497"/>
      <c r="AV62" s="497"/>
      <c r="AW62" s="497"/>
      <c r="AX62" s="497"/>
      <c r="AY62" s="497"/>
      <c r="AZ62" s="497"/>
      <c r="BA62" s="497"/>
      <c r="BB62" s="497"/>
      <c r="BC62" s="497"/>
      <c r="BD62" s="497"/>
      <c r="BE62" s="497"/>
      <c r="BF62" s="497"/>
      <c r="BG62" s="497"/>
      <c r="BH62" s="497"/>
      <c r="BI62" s="497"/>
      <c r="BJ62" s="497"/>
      <c r="BK62" s="497"/>
      <c r="BL62" s="497"/>
      <c r="BM62" s="497"/>
      <c r="BN62" s="497"/>
      <c r="CJ62" s="494"/>
    </row>
    <row r="63" spans="1:88">
      <c r="A63" t="s">
        <v>503</v>
      </c>
      <c r="B63" t="s">
        <v>504</v>
      </c>
      <c r="C63" t="s">
        <v>259</v>
      </c>
      <c r="D63" t="s">
        <v>261</v>
      </c>
      <c r="E63"/>
      <c r="F63">
        <v>1990557</v>
      </c>
      <c r="G63">
        <v>11221359</v>
      </c>
      <c r="H63">
        <v>27447173</v>
      </c>
      <c r="I63">
        <v>17410470</v>
      </c>
      <c r="J63">
        <v>3314646</v>
      </c>
      <c r="K63">
        <v>2660537</v>
      </c>
      <c r="L63">
        <v>1074941</v>
      </c>
      <c r="M63">
        <v>765670</v>
      </c>
      <c r="N63">
        <v>6928806</v>
      </c>
      <c r="O63">
        <v>1034977</v>
      </c>
      <c r="P63">
        <v>1063462</v>
      </c>
      <c r="Q63">
        <v>178091</v>
      </c>
      <c r="R63">
        <v>320133</v>
      </c>
      <c r="S63">
        <v>45177</v>
      </c>
      <c r="T63">
        <v>442040</v>
      </c>
      <c r="U63">
        <v>170363</v>
      </c>
      <c r="V63">
        <v>456525</v>
      </c>
      <c r="W63">
        <v>760164</v>
      </c>
      <c r="X63">
        <v>386423</v>
      </c>
      <c r="Y63">
        <v>333342</v>
      </c>
      <c r="Z63">
        <v>227008</v>
      </c>
      <c r="AA63">
        <v>810605</v>
      </c>
      <c r="AB63">
        <v>109240</v>
      </c>
      <c r="AC63">
        <v>333096</v>
      </c>
      <c r="AD63">
        <v>19388</v>
      </c>
      <c r="AE63">
        <v>345401</v>
      </c>
      <c r="AF63">
        <v>783688</v>
      </c>
      <c r="AG63">
        <v>76450</v>
      </c>
      <c r="AH63">
        <v>190632</v>
      </c>
      <c r="AI63">
        <v>15725</v>
      </c>
      <c r="AJ63">
        <v>98965</v>
      </c>
      <c r="AK63">
        <v>72624</v>
      </c>
      <c r="AL63">
        <v>12001</v>
      </c>
      <c r="AM63">
        <v>10643</v>
      </c>
      <c r="AN63">
        <v>84873</v>
      </c>
      <c r="AO63">
        <v>25960</v>
      </c>
      <c r="AP63" s="497"/>
      <c r="AQ63" s="497"/>
      <c r="AR63" s="497"/>
      <c r="AS63" s="497"/>
      <c r="AT63" s="497"/>
      <c r="AU63" s="497"/>
      <c r="AV63" s="497"/>
      <c r="AW63" s="497"/>
      <c r="AX63" s="497"/>
      <c r="AY63" s="497"/>
      <c r="AZ63" s="497"/>
      <c r="BA63" s="497"/>
      <c r="BB63" s="497"/>
      <c r="BC63" s="497"/>
      <c r="BD63" s="497"/>
      <c r="BE63" s="497"/>
      <c r="BF63" s="497"/>
      <c r="BG63" s="497"/>
      <c r="BH63" s="497"/>
      <c r="BI63" s="497"/>
      <c r="BJ63" s="497"/>
      <c r="BK63" s="497"/>
      <c r="BL63" s="497"/>
      <c r="BM63" s="497"/>
      <c r="BN63" s="497"/>
      <c r="CJ63" s="494"/>
    </row>
    <row r="64" spans="1:88">
      <c r="A64" t="s">
        <v>503</v>
      </c>
      <c r="B64" t="s">
        <v>504</v>
      </c>
      <c r="C64" t="s">
        <v>259</v>
      </c>
      <c r="D64" t="s">
        <v>262</v>
      </c>
      <c r="E64"/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300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 s="497"/>
      <c r="AQ64" s="497"/>
      <c r="AR64" s="497"/>
      <c r="AS64" s="497"/>
      <c r="AT64" s="497"/>
      <c r="AU64" s="497"/>
      <c r="AV64" s="497"/>
      <c r="AW64" s="497"/>
      <c r="AX64" s="497"/>
      <c r="AY64" s="497"/>
      <c r="AZ64" s="497"/>
      <c r="BA64" s="497"/>
      <c r="BB64" s="497"/>
      <c r="BC64" s="497"/>
      <c r="BD64" s="497"/>
      <c r="BE64" s="497"/>
      <c r="BF64" s="497"/>
      <c r="BG64" s="497"/>
      <c r="BH64" s="497"/>
      <c r="BI64" s="497"/>
      <c r="BJ64" s="497"/>
      <c r="BK64" s="497"/>
      <c r="BL64" s="497"/>
      <c r="BM64" s="497"/>
      <c r="BN64" s="497"/>
      <c r="CJ64" s="494"/>
    </row>
    <row r="65" spans="1:88">
      <c r="A65" t="s">
        <v>503</v>
      </c>
      <c r="B65" t="s">
        <v>504</v>
      </c>
      <c r="C65" t="s">
        <v>259</v>
      </c>
      <c r="D65" t="s">
        <v>831</v>
      </c>
      <c r="E65"/>
      <c r="F65">
        <v>1994106</v>
      </c>
      <c r="G65">
        <v>11224908</v>
      </c>
      <c r="H65">
        <v>27502710</v>
      </c>
      <c r="I65">
        <v>17430385</v>
      </c>
      <c r="J65">
        <v>3317456</v>
      </c>
      <c r="K65">
        <v>2665339</v>
      </c>
      <c r="L65">
        <v>1084202</v>
      </c>
      <c r="M65">
        <v>765670</v>
      </c>
      <c r="N65">
        <v>6947849</v>
      </c>
      <c r="O65">
        <v>1051889</v>
      </c>
      <c r="P65">
        <v>1065117</v>
      </c>
      <c r="Q65">
        <v>178091</v>
      </c>
      <c r="R65">
        <v>320133</v>
      </c>
      <c r="S65">
        <v>45177</v>
      </c>
      <c r="T65">
        <v>443401</v>
      </c>
      <c r="U65">
        <v>170487</v>
      </c>
      <c r="V65">
        <v>460169</v>
      </c>
      <c r="W65">
        <v>760164</v>
      </c>
      <c r="X65">
        <v>388014</v>
      </c>
      <c r="Y65">
        <v>333753</v>
      </c>
      <c r="Z65">
        <v>228339</v>
      </c>
      <c r="AA65">
        <v>811394</v>
      </c>
      <c r="AB65">
        <v>109240</v>
      </c>
      <c r="AC65">
        <v>333096</v>
      </c>
      <c r="AD65">
        <v>19388</v>
      </c>
      <c r="AE65">
        <v>345401</v>
      </c>
      <c r="AF65">
        <v>784935</v>
      </c>
      <c r="AG65">
        <v>76450</v>
      </c>
      <c r="AH65">
        <v>190632</v>
      </c>
      <c r="AI65">
        <v>15725</v>
      </c>
      <c r="AJ65">
        <v>98965</v>
      </c>
      <c r="AK65">
        <v>72624</v>
      </c>
      <c r="AL65">
        <v>12001</v>
      </c>
      <c r="AM65">
        <v>10643</v>
      </c>
      <c r="AN65">
        <v>84873</v>
      </c>
      <c r="AO65">
        <v>25960</v>
      </c>
      <c r="AP65" s="497"/>
      <c r="AQ65" s="497"/>
      <c r="AR65" s="497"/>
      <c r="AS65" s="497"/>
      <c r="AT65" s="497"/>
      <c r="AU65" s="497"/>
      <c r="AV65" s="497"/>
      <c r="AW65" s="497"/>
      <c r="AX65" s="497"/>
      <c r="AY65" s="497"/>
      <c r="AZ65" s="497"/>
      <c r="BA65" s="497"/>
      <c r="BB65" s="497"/>
      <c r="BC65" s="497"/>
      <c r="BD65" s="497"/>
      <c r="BE65" s="497"/>
      <c r="BF65" s="497"/>
      <c r="BG65" s="497"/>
      <c r="BH65" s="497"/>
      <c r="BI65" s="497"/>
      <c r="BJ65" s="497"/>
      <c r="BK65" s="497"/>
      <c r="BL65" s="497"/>
      <c r="BM65" s="497"/>
      <c r="BN65" s="497"/>
      <c r="CJ65" s="494"/>
    </row>
    <row r="66" spans="1:88">
      <c r="A66" t="s">
        <v>503</v>
      </c>
      <c r="B66" t="s">
        <v>504</v>
      </c>
      <c r="C66" t="s">
        <v>505</v>
      </c>
      <c r="D66"/>
      <c r="E66"/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 s="497"/>
      <c r="AQ66" s="497"/>
      <c r="AR66" s="497"/>
      <c r="AS66" s="497"/>
      <c r="AT66" s="497"/>
      <c r="AU66" s="497"/>
      <c r="AV66" s="497"/>
      <c r="AW66" s="497"/>
      <c r="AX66" s="497"/>
      <c r="AY66" s="497"/>
      <c r="AZ66" s="497"/>
      <c r="BA66" s="497"/>
      <c r="BB66" s="497"/>
      <c r="BC66" s="497"/>
      <c r="BD66" s="497"/>
      <c r="BE66" s="497"/>
      <c r="BF66" s="497"/>
      <c r="BG66" s="497"/>
      <c r="BH66" s="497"/>
      <c r="BI66" s="497"/>
      <c r="BJ66" s="497"/>
      <c r="BK66" s="497"/>
      <c r="BL66" s="497"/>
      <c r="BM66" s="497"/>
      <c r="BN66" s="497"/>
      <c r="CJ66" s="494"/>
    </row>
    <row r="67" spans="1:88">
      <c r="A67" t="s">
        <v>503</v>
      </c>
      <c r="B67" t="s">
        <v>504</v>
      </c>
      <c r="C67" t="s">
        <v>832</v>
      </c>
      <c r="D67"/>
      <c r="E67"/>
      <c r="F67">
        <v>199884162</v>
      </c>
      <c r="G67">
        <v>160794497</v>
      </c>
      <c r="H67">
        <v>323005716</v>
      </c>
      <c r="I67">
        <v>244292253</v>
      </c>
      <c r="J67">
        <v>111264997</v>
      </c>
      <c r="K67">
        <v>104023968</v>
      </c>
      <c r="L67">
        <v>46597920</v>
      </c>
      <c r="M67">
        <v>19866077</v>
      </c>
      <c r="N67">
        <v>81970653</v>
      </c>
      <c r="O67">
        <v>79051184</v>
      </c>
      <c r="P67">
        <v>66171290</v>
      </c>
      <c r="Q67">
        <v>54413020</v>
      </c>
      <c r="R67">
        <v>41792764</v>
      </c>
      <c r="S67">
        <v>5897747</v>
      </c>
      <c r="T67">
        <v>32323873</v>
      </c>
      <c r="U67">
        <v>14503225</v>
      </c>
      <c r="V67">
        <v>30805708</v>
      </c>
      <c r="W67">
        <v>4278252</v>
      </c>
      <c r="X67">
        <v>28820003</v>
      </c>
      <c r="Y67">
        <v>27391200</v>
      </c>
      <c r="Z67">
        <v>22721934</v>
      </c>
      <c r="AA67">
        <v>23330418</v>
      </c>
      <c r="AB67">
        <v>16601483</v>
      </c>
      <c r="AC67">
        <v>16108136</v>
      </c>
      <c r="AD67">
        <v>8089047</v>
      </c>
      <c r="AE67">
        <v>7866337</v>
      </c>
      <c r="AF67">
        <v>5619868</v>
      </c>
      <c r="AG67">
        <v>2978896</v>
      </c>
      <c r="AH67">
        <v>2910176</v>
      </c>
      <c r="AI67">
        <v>443571</v>
      </c>
      <c r="AJ67">
        <v>1834264</v>
      </c>
      <c r="AK67">
        <v>919510</v>
      </c>
      <c r="AL67">
        <v>589872</v>
      </c>
      <c r="AM67">
        <v>507316</v>
      </c>
      <c r="AN67">
        <v>84873</v>
      </c>
      <c r="AO67">
        <v>32349</v>
      </c>
      <c r="AP67" s="497"/>
      <c r="AQ67" s="497"/>
      <c r="AR67" s="497"/>
      <c r="AS67" s="497"/>
      <c r="AT67" s="497"/>
      <c r="AU67" s="497"/>
      <c r="AV67" s="497"/>
      <c r="AW67" s="497"/>
      <c r="AX67" s="497"/>
      <c r="AY67" s="497"/>
      <c r="AZ67" s="497"/>
      <c r="BA67" s="497"/>
      <c r="BB67" s="497"/>
      <c r="BC67" s="497"/>
      <c r="BD67" s="497"/>
      <c r="BE67" s="497"/>
      <c r="BF67" s="497"/>
      <c r="BG67" s="497"/>
      <c r="BH67" s="497"/>
      <c r="BI67" s="497"/>
      <c r="BJ67" s="497"/>
      <c r="BK67" s="497"/>
      <c r="BL67" s="497"/>
      <c r="BM67" s="497"/>
      <c r="BN67" s="497"/>
      <c r="CJ67" s="494"/>
    </row>
    <row r="68" spans="1:88">
      <c r="A68" t="s">
        <v>503</v>
      </c>
      <c r="B68" t="s">
        <v>507</v>
      </c>
      <c r="C68" t="s">
        <v>266</v>
      </c>
      <c r="D68"/>
      <c r="E68"/>
      <c r="F68">
        <v>69941</v>
      </c>
      <c r="G68">
        <v>23499</v>
      </c>
      <c r="H68">
        <v>0</v>
      </c>
      <c r="I68">
        <v>0</v>
      </c>
      <c r="J68">
        <v>0</v>
      </c>
      <c r="K68">
        <v>0</v>
      </c>
      <c r="L68">
        <v>0</v>
      </c>
      <c r="M68">
        <v>351274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8332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 s="497"/>
      <c r="AQ68" s="497"/>
      <c r="AR68" s="497"/>
      <c r="AS68" s="497"/>
      <c r="AT68" s="497"/>
      <c r="AU68" s="497"/>
      <c r="AV68" s="497"/>
      <c r="AW68" s="497"/>
      <c r="AX68" s="497"/>
      <c r="AY68" s="497"/>
      <c r="AZ68" s="497"/>
      <c r="BA68" s="497"/>
      <c r="BB68" s="497"/>
      <c r="BC68" s="497"/>
      <c r="BD68" s="497"/>
      <c r="BE68" s="497"/>
      <c r="BF68" s="497"/>
      <c r="BG68" s="497"/>
      <c r="BH68" s="497"/>
      <c r="BI68" s="497"/>
      <c r="BJ68" s="497"/>
      <c r="BK68" s="497"/>
      <c r="BL68" s="497"/>
      <c r="BM68" s="497"/>
      <c r="BN68" s="497"/>
      <c r="CJ68" s="494"/>
    </row>
    <row r="69" spans="1:88">
      <c r="A69" t="s">
        <v>503</v>
      </c>
      <c r="B69" t="s">
        <v>507</v>
      </c>
      <c r="C69" t="s">
        <v>593</v>
      </c>
      <c r="D69" t="s">
        <v>268</v>
      </c>
      <c r="E69"/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10777</v>
      </c>
      <c r="W69">
        <v>5347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 s="497"/>
      <c r="AQ69" s="497"/>
      <c r="AR69" s="497"/>
      <c r="AS69" s="497"/>
      <c r="AT69" s="497"/>
      <c r="AU69" s="497"/>
      <c r="AV69" s="497"/>
      <c r="AW69" s="497"/>
      <c r="AX69" s="497"/>
      <c r="AY69" s="497"/>
      <c r="AZ69" s="497"/>
      <c r="BA69" s="497"/>
      <c r="BB69" s="497"/>
      <c r="BC69" s="497"/>
      <c r="BD69" s="497"/>
      <c r="BE69" s="497"/>
      <c r="BF69" s="497"/>
      <c r="BG69" s="497"/>
      <c r="BH69" s="497"/>
      <c r="BI69" s="497"/>
      <c r="BJ69" s="497"/>
      <c r="BK69" s="497"/>
      <c r="BL69" s="497"/>
      <c r="BM69" s="497"/>
      <c r="BN69" s="497"/>
      <c r="CJ69" s="494"/>
    </row>
    <row r="70" spans="1:88">
      <c r="A70" t="s">
        <v>503</v>
      </c>
      <c r="B70" t="s">
        <v>507</v>
      </c>
      <c r="C70" t="s">
        <v>593</v>
      </c>
      <c r="D70" t="s">
        <v>269</v>
      </c>
      <c r="E70"/>
      <c r="F70">
        <v>12240758</v>
      </c>
      <c r="G70">
        <v>6150620</v>
      </c>
      <c r="H70">
        <v>18895126</v>
      </c>
      <c r="I70">
        <v>5348870</v>
      </c>
      <c r="J70">
        <v>5953420</v>
      </c>
      <c r="K70">
        <v>0</v>
      </c>
      <c r="L70">
        <v>0</v>
      </c>
      <c r="M70">
        <v>0</v>
      </c>
      <c r="N70">
        <v>0</v>
      </c>
      <c r="O70">
        <v>196279</v>
      </c>
      <c r="P70">
        <v>2969516</v>
      </c>
      <c r="Q70">
        <v>0</v>
      </c>
      <c r="R70">
        <v>0</v>
      </c>
      <c r="S70">
        <v>0</v>
      </c>
      <c r="T70">
        <v>0</v>
      </c>
      <c r="U70">
        <v>0</v>
      </c>
      <c r="V70">
        <v>790000</v>
      </c>
      <c r="W70">
        <v>0</v>
      </c>
      <c r="X70">
        <v>0</v>
      </c>
      <c r="Y70">
        <v>1044126</v>
      </c>
      <c r="Z70">
        <v>0</v>
      </c>
      <c r="AA70">
        <v>1615749</v>
      </c>
      <c r="AB70">
        <v>0</v>
      </c>
      <c r="AC70">
        <v>0</v>
      </c>
      <c r="AD70">
        <v>0</v>
      </c>
      <c r="AE70">
        <v>217086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 s="497"/>
      <c r="AQ70" s="497"/>
      <c r="AR70" s="497"/>
      <c r="AS70" s="497"/>
      <c r="AT70" s="497"/>
      <c r="AU70" s="497"/>
      <c r="AV70" s="497"/>
      <c r="AW70" s="497"/>
      <c r="AX70" s="497"/>
      <c r="AY70" s="497"/>
      <c r="AZ70" s="497"/>
      <c r="BA70" s="497"/>
      <c r="BB70" s="497"/>
      <c r="BC70" s="497"/>
      <c r="BD70" s="497"/>
      <c r="BE70" s="497"/>
      <c r="BF70" s="497"/>
      <c r="BG70" s="497"/>
      <c r="BH70" s="497"/>
      <c r="BI70" s="497"/>
      <c r="BJ70" s="497"/>
      <c r="BK70" s="497"/>
      <c r="BL70" s="497"/>
      <c r="BM70" s="497"/>
      <c r="BN70" s="497"/>
      <c r="CJ70" s="494"/>
    </row>
    <row r="71" spans="1:88">
      <c r="A71" t="s">
        <v>503</v>
      </c>
      <c r="B71" t="s">
        <v>507</v>
      </c>
      <c r="C71" t="s">
        <v>593</v>
      </c>
      <c r="D71" t="s">
        <v>270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 s="497"/>
      <c r="AQ71" s="497"/>
      <c r="AR71" s="497"/>
      <c r="AS71" s="497"/>
      <c r="AT71" s="497"/>
      <c r="AU71" s="497"/>
      <c r="AV71" s="497"/>
      <c r="AW71" s="497"/>
      <c r="AX71" s="497"/>
      <c r="AY71" s="497"/>
      <c r="AZ71" s="497"/>
      <c r="BA71" s="497"/>
      <c r="BB71" s="497"/>
      <c r="BC71" s="497"/>
      <c r="BD71" s="497"/>
      <c r="BE71" s="497"/>
      <c r="BF71" s="497"/>
      <c r="BG71" s="497"/>
      <c r="BH71" s="497"/>
      <c r="BI71" s="497"/>
      <c r="BJ71" s="497"/>
      <c r="BK71" s="497"/>
      <c r="BL71" s="497"/>
      <c r="BM71" s="497"/>
      <c r="BN71" s="497"/>
      <c r="CJ71" s="494"/>
    </row>
    <row r="72" spans="1:88">
      <c r="A72" t="s">
        <v>503</v>
      </c>
      <c r="B72" t="s">
        <v>507</v>
      </c>
      <c r="C72" t="s">
        <v>593</v>
      </c>
      <c r="D72" t="s">
        <v>271</v>
      </c>
      <c r="E72"/>
      <c r="F72">
        <v>594265</v>
      </c>
      <c r="G72">
        <v>109954</v>
      </c>
      <c r="H72">
        <v>545623</v>
      </c>
      <c r="I72">
        <v>458082</v>
      </c>
      <c r="J72">
        <v>74752</v>
      </c>
      <c r="K72">
        <v>3415459</v>
      </c>
      <c r="L72">
        <v>3228815</v>
      </c>
      <c r="M72">
        <v>194096</v>
      </c>
      <c r="N72">
        <v>2827051</v>
      </c>
      <c r="O72">
        <v>328563</v>
      </c>
      <c r="P72">
        <v>186844</v>
      </c>
      <c r="Q72">
        <v>36980</v>
      </c>
      <c r="R72">
        <v>55747</v>
      </c>
      <c r="S72">
        <v>7867</v>
      </c>
      <c r="T72">
        <v>0</v>
      </c>
      <c r="U72">
        <v>272503</v>
      </c>
      <c r="V72">
        <v>5777</v>
      </c>
      <c r="W72">
        <v>4464</v>
      </c>
      <c r="X72">
        <v>257668</v>
      </c>
      <c r="Y72">
        <v>132701</v>
      </c>
      <c r="Z72">
        <v>101876</v>
      </c>
      <c r="AA72">
        <v>51988</v>
      </c>
      <c r="AB72">
        <v>17883</v>
      </c>
      <c r="AC72">
        <v>12892</v>
      </c>
      <c r="AD72">
        <v>15218</v>
      </c>
      <c r="AE72">
        <v>5986</v>
      </c>
      <c r="AF72">
        <v>879</v>
      </c>
      <c r="AG72">
        <v>5268</v>
      </c>
      <c r="AH72">
        <v>11334</v>
      </c>
      <c r="AI72">
        <v>4300</v>
      </c>
      <c r="AJ72">
        <v>4729</v>
      </c>
      <c r="AK72">
        <v>3525</v>
      </c>
      <c r="AL72">
        <v>6363</v>
      </c>
      <c r="AM72">
        <v>4616</v>
      </c>
      <c r="AN72">
        <v>17</v>
      </c>
      <c r="AO72">
        <v>4040</v>
      </c>
      <c r="AP72" s="497"/>
      <c r="AQ72" s="497"/>
      <c r="AR72" s="497"/>
      <c r="AS72" s="497"/>
      <c r="AT72" s="497"/>
      <c r="AU72" s="497"/>
      <c r="AV72" s="497"/>
      <c r="AW72" s="497"/>
      <c r="AX72" s="497"/>
      <c r="AY72" s="497"/>
      <c r="AZ72" s="497"/>
      <c r="BA72" s="497"/>
      <c r="BB72" s="497"/>
      <c r="BC72" s="497"/>
      <c r="BD72" s="497"/>
      <c r="BE72" s="497"/>
      <c r="BF72" s="497"/>
      <c r="BG72" s="497"/>
      <c r="BH72" s="497"/>
      <c r="BI72" s="497"/>
      <c r="BJ72" s="497"/>
      <c r="BK72" s="497"/>
      <c r="BL72" s="497"/>
      <c r="BM72" s="497"/>
      <c r="BN72" s="497"/>
      <c r="CJ72" s="494"/>
    </row>
    <row r="73" spans="1:88">
      <c r="A73" t="s">
        <v>503</v>
      </c>
      <c r="B73" t="s">
        <v>507</v>
      </c>
      <c r="C73" t="s">
        <v>593</v>
      </c>
      <c r="D73" t="s">
        <v>833</v>
      </c>
      <c r="E73"/>
      <c r="F73">
        <v>12835023</v>
      </c>
      <c r="G73">
        <v>6260574</v>
      </c>
      <c r="H73">
        <v>19440749</v>
      </c>
      <c r="I73">
        <v>5806952</v>
      </c>
      <c r="J73">
        <v>6028172</v>
      </c>
      <c r="K73">
        <v>3415459</v>
      </c>
      <c r="L73">
        <v>3228815</v>
      </c>
      <c r="M73">
        <v>194096</v>
      </c>
      <c r="N73">
        <v>2827051</v>
      </c>
      <c r="O73">
        <v>524842</v>
      </c>
      <c r="P73">
        <v>3156360</v>
      </c>
      <c r="Q73">
        <v>36980</v>
      </c>
      <c r="R73">
        <v>55747</v>
      </c>
      <c r="S73">
        <v>7867</v>
      </c>
      <c r="T73">
        <v>0</v>
      </c>
      <c r="U73">
        <v>272503</v>
      </c>
      <c r="V73">
        <v>806554</v>
      </c>
      <c r="W73">
        <v>9811</v>
      </c>
      <c r="X73">
        <v>257668</v>
      </c>
      <c r="Y73">
        <v>1176827</v>
      </c>
      <c r="Z73">
        <v>101876</v>
      </c>
      <c r="AA73">
        <v>1667737</v>
      </c>
      <c r="AB73">
        <v>17883</v>
      </c>
      <c r="AC73">
        <v>12892</v>
      </c>
      <c r="AD73">
        <v>15218</v>
      </c>
      <c r="AE73">
        <v>223072</v>
      </c>
      <c r="AF73">
        <v>879</v>
      </c>
      <c r="AG73">
        <v>5268</v>
      </c>
      <c r="AH73">
        <v>11334</v>
      </c>
      <c r="AI73">
        <v>4300</v>
      </c>
      <c r="AJ73">
        <v>4729</v>
      </c>
      <c r="AK73">
        <v>3525</v>
      </c>
      <c r="AL73">
        <v>6363</v>
      </c>
      <c r="AM73">
        <v>4616</v>
      </c>
      <c r="AN73">
        <v>17</v>
      </c>
      <c r="AO73">
        <v>4040</v>
      </c>
      <c r="AP73" s="497"/>
      <c r="AQ73" s="497"/>
      <c r="AR73" s="497"/>
      <c r="AS73" s="497"/>
      <c r="AT73" s="497"/>
      <c r="AU73" s="497"/>
      <c r="AV73" s="497"/>
      <c r="AW73" s="497"/>
      <c r="AX73" s="497"/>
      <c r="AY73" s="497"/>
      <c r="AZ73" s="497"/>
      <c r="BA73" s="497"/>
      <c r="BB73" s="497"/>
      <c r="BC73" s="497"/>
      <c r="BD73" s="497"/>
      <c r="BE73" s="497"/>
      <c r="BF73" s="497"/>
      <c r="BG73" s="497"/>
      <c r="BH73" s="497"/>
      <c r="BI73" s="497"/>
      <c r="BJ73" s="497"/>
      <c r="BK73" s="497"/>
      <c r="BL73" s="497"/>
      <c r="BM73" s="497"/>
      <c r="BN73" s="497"/>
      <c r="CJ73" s="494"/>
    </row>
    <row r="74" spans="1:88">
      <c r="A74" t="s">
        <v>503</v>
      </c>
      <c r="B74" t="s">
        <v>507</v>
      </c>
      <c r="C74" t="s">
        <v>508</v>
      </c>
      <c r="D74"/>
      <c r="E74"/>
      <c r="F74">
        <v>0</v>
      </c>
      <c r="G74">
        <v>0</v>
      </c>
      <c r="H74">
        <v>0</v>
      </c>
      <c r="I74">
        <v>0</v>
      </c>
      <c r="J74">
        <v>0</v>
      </c>
      <c r="K74">
        <v>19730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4958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 s="497"/>
      <c r="AQ74" s="497"/>
      <c r="AR74" s="497"/>
      <c r="AS74" s="497"/>
      <c r="AT74" s="497"/>
      <c r="AU74" s="497"/>
      <c r="AV74" s="497"/>
      <c r="AW74" s="497"/>
      <c r="AX74" s="497"/>
      <c r="AY74" s="497"/>
      <c r="AZ74" s="497"/>
      <c r="BA74" s="497"/>
      <c r="BB74" s="497"/>
      <c r="BC74" s="497"/>
      <c r="BD74" s="497"/>
      <c r="BE74" s="497"/>
      <c r="BF74" s="497"/>
      <c r="BG74" s="497"/>
      <c r="BH74" s="497"/>
      <c r="BI74" s="497"/>
      <c r="BJ74" s="497"/>
      <c r="BK74" s="497"/>
      <c r="BL74" s="497"/>
      <c r="BM74" s="497"/>
      <c r="BN74" s="497"/>
      <c r="CJ74" s="494"/>
    </row>
    <row r="75" spans="1:88">
      <c r="A75" t="s">
        <v>503</v>
      </c>
      <c r="B75" t="s">
        <v>507</v>
      </c>
      <c r="C75" t="s">
        <v>834</v>
      </c>
      <c r="D75"/>
      <c r="E75"/>
      <c r="F75">
        <v>12904964</v>
      </c>
      <c r="G75">
        <v>6284073</v>
      </c>
      <c r="H75">
        <v>19440749</v>
      </c>
      <c r="I75">
        <v>5806952</v>
      </c>
      <c r="J75">
        <v>6028172</v>
      </c>
      <c r="K75">
        <v>3435189</v>
      </c>
      <c r="L75">
        <v>3228815</v>
      </c>
      <c r="M75">
        <v>545370</v>
      </c>
      <c r="N75">
        <v>2827051</v>
      </c>
      <c r="O75">
        <v>524842</v>
      </c>
      <c r="P75">
        <v>3156360</v>
      </c>
      <c r="Q75">
        <v>36980</v>
      </c>
      <c r="R75">
        <v>55747</v>
      </c>
      <c r="S75">
        <v>7867</v>
      </c>
      <c r="T75">
        <v>0</v>
      </c>
      <c r="U75">
        <v>272503</v>
      </c>
      <c r="V75">
        <v>806554</v>
      </c>
      <c r="W75">
        <v>9811</v>
      </c>
      <c r="X75">
        <v>257668</v>
      </c>
      <c r="Y75">
        <v>1176827</v>
      </c>
      <c r="Z75">
        <v>101876</v>
      </c>
      <c r="AA75">
        <v>1676069</v>
      </c>
      <c r="AB75">
        <v>17883</v>
      </c>
      <c r="AC75">
        <v>12892</v>
      </c>
      <c r="AD75">
        <v>20176</v>
      </c>
      <c r="AE75">
        <v>223072</v>
      </c>
      <c r="AF75">
        <v>879</v>
      </c>
      <c r="AG75">
        <v>5268</v>
      </c>
      <c r="AH75">
        <v>11334</v>
      </c>
      <c r="AI75">
        <v>4300</v>
      </c>
      <c r="AJ75">
        <v>4729</v>
      </c>
      <c r="AK75">
        <v>3525</v>
      </c>
      <c r="AL75">
        <v>6363</v>
      </c>
      <c r="AM75">
        <v>4616</v>
      </c>
      <c r="AN75">
        <v>17</v>
      </c>
      <c r="AO75">
        <v>4040</v>
      </c>
      <c r="AP75" s="497"/>
      <c r="AQ75" s="497"/>
      <c r="AR75" s="497"/>
      <c r="AS75" s="497"/>
      <c r="AT75" s="497"/>
      <c r="AU75" s="497"/>
      <c r="AV75" s="497"/>
      <c r="AW75" s="497"/>
      <c r="AX75" s="497"/>
      <c r="AY75" s="497"/>
      <c r="AZ75" s="497"/>
      <c r="BA75" s="497"/>
      <c r="BB75" s="497"/>
      <c r="BC75" s="497"/>
      <c r="BD75" s="497"/>
      <c r="BE75" s="497"/>
      <c r="BF75" s="497"/>
      <c r="BG75" s="497"/>
      <c r="BH75" s="497"/>
      <c r="BI75" s="497"/>
      <c r="BJ75" s="497"/>
      <c r="BK75" s="497"/>
      <c r="BL75" s="497"/>
      <c r="BM75" s="497"/>
      <c r="BN75" s="497"/>
      <c r="CJ75" s="494"/>
    </row>
    <row r="76" spans="1:88">
      <c r="A76" t="s">
        <v>503</v>
      </c>
      <c r="B76" t="s">
        <v>829</v>
      </c>
      <c r="C76"/>
      <c r="D76"/>
      <c r="E76"/>
      <c r="F76">
        <v>186979198</v>
      </c>
      <c r="G76">
        <v>154510424</v>
      </c>
      <c r="H76">
        <v>303564967</v>
      </c>
      <c r="I76">
        <v>238485301</v>
      </c>
      <c r="J76">
        <v>105236825</v>
      </c>
      <c r="K76">
        <v>100588779</v>
      </c>
      <c r="L76">
        <v>43369105</v>
      </c>
      <c r="M76">
        <v>19320707</v>
      </c>
      <c r="N76">
        <v>79143602</v>
      </c>
      <c r="O76">
        <v>78526342</v>
      </c>
      <c r="P76">
        <v>63014930</v>
      </c>
      <c r="Q76">
        <v>54376040</v>
      </c>
      <c r="R76">
        <v>41737017</v>
      </c>
      <c r="S76">
        <v>5889880</v>
      </c>
      <c r="T76">
        <v>32323873</v>
      </c>
      <c r="U76">
        <v>14230722</v>
      </c>
      <c r="V76">
        <v>29999154</v>
      </c>
      <c r="W76">
        <v>4268441</v>
      </c>
      <c r="X76">
        <v>28562335</v>
      </c>
      <c r="Y76">
        <v>26214373</v>
      </c>
      <c r="Z76">
        <v>22620058</v>
      </c>
      <c r="AA76">
        <v>21654349</v>
      </c>
      <c r="AB76">
        <v>16583600</v>
      </c>
      <c r="AC76">
        <v>16095244</v>
      </c>
      <c r="AD76">
        <v>8068871</v>
      </c>
      <c r="AE76">
        <v>7643265</v>
      </c>
      <c r="AF76">
        <v>5618989</v>
      </c>
      <c r="AG76">
        <v>2973628</v>
      </c>
      <c r="AH76">
        <v>2898842</v>
      </c>
      <c r="AI76">
        <v>439271</v>
      </c>
      <c r="AJ76">
        <v>1829535</v>
      </c>
      <c r="AK76">
        <v>915985</v>
      </c>
      <c r="AL76">
        <v>583509</v>
      </c>
      <c r="AM76">
        <v>502700</v>
      </c>
      <c r="AN76">
        <v>84856</v>
      </c>
      <c r="AO76">
        <v>28309</v>
      </c>
      <c r="AP76" s="497"/>
      <c r="AQ76" s="497"/>
      <c r="AR76" s="497"/>
      <c r="AS76" s="497"/>
      <c r="AT76" s="497"/>
      <c r="AU76" s="497"/>
      <c r="AV76" s="497"/>
      <c r="AW76" s="497"/>
      <c r="AX76" s="497"/>
      <c r="AY76" s="497"/>
      <c r="AZ76" s="497"/>
      <c r="BA76" s="497"/>
      <c r="BB76" s="497"/>
      <c r="BC76" s="497"/>
      <c r="BD76" s="497"/>
      <c r="BE76" s="497"/>
      <c r="BF76" s="497"/>
      <c r="BG76" s="497"/>
      <c r="BH76" s="497"/>
      <c r="BI76" s="497"/>
      <c r="BJ76" s="497"/>
      <c r="BK76" s="497"/>
      <c r="BL76" s="497"/>
      <c r="BM76" s="497"/>
      <c r="BN76" s="497"/>
      <c r="CJ76" s="494"/>
    </row>
    <row r="77" spans="1:88">
      <c r="A77" t="s">
        <v>510</v>
      </c>
      <c r="B77" t="s">
        <v>277</v>
      </c>
      <c r="C77" t="s">
        <v>278</v>
      </c>
      <c r="D77"/>
      <c r="E77"/>
      <c r="F77">
        <v>13119540</v>
      </c>
      <c r="G77">
        <v>14666923</v>
      </c>
      <c r="H77">
        <v>15687749</v>
      </c>
      <c r="I77">
        <v>11180699</v>
      </c>
      <c r="J77">
        <v>5080473</v>
      </c>
      <c r="K77">
        <v>4466478</v>
      </c>
      <c r="L77">
        <v>2881239</v>
      </c>
      <c r="M77">
        <v>1991290</v>
      </c>
      <c r="N77">
        <v>3712741</v>
      </c>
      <c r="O77">
        <v>2653569</v>
      </c>
      <c r="P77">
        <v>3584233</v>
      </c>
      <c r="Q77">
        <v>1571855</v>
      </c>
      <c r="R77">
        <v>4816697</v>
      </c>
      <c r="S77">
        <v>628827</v>
      </c>
      <c r="T77">
        <v>318421</v>
      </c>
      <c r="U77">
        <v>1104346</v>
      </c>
      <c r="V77">
        <v>2088608</v>
      </c>
      <c r="W77">
        <v>565620</v>
      </c>
      <c r="X77">
        <v>967392</v>
      </c>
      <c r="Y77">
        <v>993141</v>
      </c>
      <c r="Z77">
        <v>472790</v>
      </c>
      <c r="AA77">
        <v>1161477</v>
      </c>
      <c r="AB77">
        <v>859129</v>
      </c>
      <c r="AC77">
        <v>77331</v>
      </c>
      <c r="AD77">
        <v>0</v>
      </c>
      <c r="AE77">
        <v>198826</v>
      </c>
      <c r="AF77">
        <v>265039</v>
      </c>
      <c r="AG77">
        <v>104800</v>
      </c>
      <c r="AH77">
        <v>15156</v>
      </c>
      <c r="AI77">
        <v>40734</v>
      </c>
      <c r="AJ77">
        <v>86530</v>
      </c>
      <c r="AK77">
        <v>101343</v>
      </c>
      <c r="AL77">
        <v>60161</v>
      </c>
      <c r="AM77">
        <v>41146</v>
      </c>
      <c r="AN77">
        <v>65534</v>
      </c>
      <c r="AO77">
        <v>0</v>
      </c>
      <c r="AP77" s="497"/>
      <c r="AQ77" s="497"/>
      <c r="AR77" s="497"/>
      <c r="AS77" s="497"/>
      <c r="AT77" s="497"/>
      <c r="AU77" s="497"/>
      <c r="AV77" s="497"/>
      <c r="AW77" s="497"/>
      <c r="AX77" s="497"/>
      <c r="AY77" s="497"/>
      <c r="AZ77" s="497"/>
      <c r="BA77" s="497"/>
      <c r="BB77" s="497"/>
      <c r="BC77" s="497"/>
      <c r="BD77" s="497"/>
      <c r="BE77" s="497"/>
      <c r="BF77" s="497"/>
      <c r="BG77" s="497"/>
      <c r="BH77" s="497"/>
      <c r="BI77" s="497"/>
      <c r="BJ77" s="497"/>
      <c r="BK77" s="497"/>
      <c r="BL77" s="497"/>
      <c r="BM77" s="497"/>
      <c r="BN77" s="497"/>
      <c r="CJ77" s="494"/>
    </row>
    <row r="78" spans="1:88">
      <c r="A78" t="s">
        <v>510</v>
      </c>
      <c r="B78" t="s">
        <v>277</v>
      </c>
      <c r="C78" t="s">
        <v>279</v>
      </c>
      <c r="D78"/>
      <c r="E78"/>
      <c r="F78">
        <v>138634</v>
      </c>
      <c r="G78">
        <v>3668791</v>
      </c>
      <c r="H78">
        <v>17938375</v>
      </c>
      <c r="I78">
        <v>4763064</v>
      </c>
      <c r="J78">
        <v>4514592</v>
      </c>
      <c r="K78">
        <v>9442381</v>
      </c>
      <c r="L78">
        <v>1775969</v>
      </c>
      <c r="M78">
        <v>1496186</v>
      </c>
      <c r="N78">
        <v>2818295</v>
      </c>
      <c r="O78">
        <v>2914498</v>
      </c>
      <c r="P78">
        <v>2411150</v>
      </c>
      <c r="Q78">
        <v>390819</v>
      </c>
      <c r="R78">
        <v>736638</v>
      </c>
      <c r="S78">
        <v>96169</v>
      </c>
      <c r="T78">
        <v>1054488</v>
      </c>
      <c r="U78">
        <v>493203</v>
      </c>
      <c r="V78">
        <v>1046680</v>
      </c>
      <c r="W78">
        <v>181534</v>
      </c>
      <c r="X78">
        <v>1083118</v>
      </c>
      <c r="Y78">
        <v>798499</v>
      </c>
      <c r="Z78">
        <v>441762</v>
      </c>
      <c r="AA78">
        <v>135433</v>
      </c>
      <c r="AB78">
        <v>725243</v>
      </c>
      <c r="AC78">
        <v>23775</v>
      </c>
      <c r="AD78">
        <v>267098</v>
      </c>
      <c r="AE78">
        <v>458904</v>
      </c>
      <c r="AF78">
        <v>260306</v>
      </c>
      <c r="AG78">
        <v>102717</v>
      </c>
      <c r="AH78">
        <v>27509</v>
      </c>
      <c r="AI78">
        <v>18505</v>
      </c>
      <c r="AJ78">
        <v>52807</v>
      </c>
      <c r="AK78">
        <v>45284</v>
      </c>
      <c r="AL78">
        <v>16601</v>
      </c>
      <c r="AM78">
        <v>15012</v>
      </c>
      <c r="AN78">
        <v>6603</v>
      </c>
      <c r="AO78">
        <v>634</v>
      </c>
      <c r="AP78" s="497"/>
      <c r="AQ78" s="497"/>
      <c r="AR78" s="497"/>
      <c r="AS78" s="497"/>
      <c r="AT78" s="497"/>
      <c r="AU78" s="497"/>
      <c r="AV78" s="497"/>
      <c r="AW78" s="497"/>
      <c r="AX78" s="497"/>
      <c r="AY78" s="497"/>
      <c r="AZ78" s="497"/>
      <c r="BA78" s="497"/>
      <c r="BB78" s="497"/>
      <c r="BC78" s="497"/>
      <c r="BD78" s="497"/>
      <c r="BE78" s="497"/>
      <c r="BF78" s="497"/>
      <c r="BG78" s="497"/>
      <c r="BH78" s="497"/>
      <c r="BI78" s="497"/>
      <c r="BJ78" s="497"/>
      <c r="BK78" s="497"/>
      <c r="BL78" s="497"/>
      <c r="BM78" s="497"/>
      <c r="BN78" s="497"/>
      <c r="CJ78" s="494"/>
    </row>
    <row r="79" spans="1:88">
      <c r="A79" t="s">
        <v>510</v>
      </c>
      <c r="B79" t="s">
        <v>277</v>
      </c>
      <c r="C79" t="s">
        <v>280</v>
      </c>
      <c r="D79"/>
      <c r="E79"/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12935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234</v>
      </c>
      <c r="AG79">
        <v>28288</v>
      </c>
      <c r="AH79">
        <v>70794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247501</v>
      </c>
      <c r="AP79" s="497"/>
      <c r="AQ79" s="497"/>
      <c r="AR79" s="497"/>
      <c r="AS79" s="497"/>
      <c r="AT79" s="497"/>
      <c r="AU79" s="497"/>
      <c r="AV79" s="497"/>
      <c r="AW79" s="497"/>
      <c r="AX79" s="497"/>
      <c r="AY79" s="497"/>
      <c r="AZ79" s="497"/>
      <c r="BA79" s="497"/>
      <c r="BB79" s="497"/>
      <c r="BC79" s="497"/>
      <c r="BD79" s="497"/>
      <c r="BE79" s="497"/>
      <c r="BF79" s="497"/>
      <c r="BG79" s="497"/>
      <c r="BH79" s="497"/>
      <c r="BI79" s="497"/>
      <c r="BJ79" s="497"/>
      <c r="BK79" s="497"/>
      <c r="BL79" s="497"/>
      <c r="BM79" s="497"/>
      <c r="BN79" s="497"/>
      <c r="CJ79" s="494"/>
    </row>
    <row r="80" spans="1:88">
      <c r="A80" t="s">
        <v>510</v>
      </c>
      <c r="B80" t="s">
        <v>277</v>
      </c>
      <c r="C80" t="s">
        <v>281</v>
      </c>
      <c r="D80"/>
      <c r="E80"/>
      <c r="F80">
        <v>9940897</v>
      </c>
      <c r="G80">
        <v>6351606</v>
      </c>
      <c r="H80">
        <v>6320934</v>
      </c>
      <c r="I80">
        <v>11508095</v>
      </c>
      <c r="J80">
        <v>2223788</v>
      </c>
      <c r="K80">
        <v>9925351</v>
      </c>
      <c r="L80">
        <v>148914</v>
      </c>
      <c r="M80">
        <v>835628</v>
      </c>
      <c r="N80">
        <v>4688742</v>
      </c>
      <c r="O80">
        <v>2902199</v>
      </c>
      <c r="P80">
        <v>1788203</v>
      </c>
      <c r="Q80">
        <v>3205482</v>
      </c>
      <c r="R80">
        <v>1438535</v>
      </c>
      <c r="S80">
        <v>187803</v>
      </c>
      <c r="T80">
        <v>1132237</v>
      </c>
      <c r="U80">
        <v>364240</v>
      </c>
      <c r="V80">
        <v>1386901</v>
      </c>
      <c r="W80">
        <v>175045</v>
      </c>
      <c r="X80">
        <v>590315</v>
      </c>
      <c r="Y80">
        <v>1858367</v>
      </c>
      <c r="Z80">
        <v>714310</v>
      </c>
      <c r="AA80">
        <v>1290607</v>
      </c>
      <c r="AB80">
        <v>648361</v>
      </c>
      <c r="AC80">
        <v>1337670</v>
      </c>
      <c r="AD80">
        <v>290589</v>
      </c>
      <c r="AE80">
        <v>239854</v>
      </c>
      <c r="AF80">
        <v>0</v>
      </c>
      <c r="AG80">
        <v>63635</v>
      </c>
      <c r="AH80">
        <v>10176</v>
      </c>
      <c r="AI80">
        <v>15764</v>
      </c>
      <c r="AJ80">
        <v>82001</v>
      </c>
      <c r="AK80">
        <v>46389</v>
      </c>
      <c r="AL80">
        <v>11486</v>
      </c>
      <c r="AM80">
        <v>23723</v>
      </c>
      <c r="AN80">
        <v>0</v>
      </c>
      <c r="AO80">
        <v>6536</v>
      </c>
      <c r="AP80" s="497"/>
      <c r="AQ80" s="497"/>
      <c r="AR80" s="497"/>
      <c r="AS80" s="497"/>
      <c r="AT80" s="497"/>
      <c r="AU80" s="497"/>
      <c r="AV80" s="497"/>
      <c r="AW80" s="497"/>
      <c r="AX80" s="497"/>
      <c r="AY80" s="497"/>
      <c r="AZ80" s="497"/>
      <c r="BA80" s="497"/>
      <c r="BB80" s="497"/>
      <c r="BC80" s="497"/>
      <c r="BD80" s="497"/>
      <c r="BE80" s="497"/>
      <c r="BF80" s="497"/>
      <c r="BG80" s="497"/>
      <c r="BH80" s="497"/>
      <c r="BI80" s="497"/>
      <c r="BJ80" s="497"/>
      <c r="BK80" s="497"/>
      <c r="BL80" s="497"/>
      <c r="BM80" s="497"/>
      <c r="BN80" s="497"/>
      <c r="CJ80" s="494"/>
    </row>
    <row r="81" spans="1:88">
      <c r="A81" t="s">
        <v>510</v>
      </c>
      <c r="B81" t="s">
        <v>277</v>
      </c>
      <c r="C81" t="s">
        <v>282</v>
      </c>
      <c r="D81"/>
      <c r="E81"/>
      <c r="F81">
        <v>10514426</v>
      </c>
      <c r="G81">
        <v>6095971</v>
      </c>
      <c r="H81">
        <v>21629558</v>
      </c>
      <c r="I81">
        <v>11196352</v>
      </c>
      <c r="J81">
        <v>9659806</v>
      </c>
      <c r="K81">
        <v>3957549</v>
      </c>
      <c r="L81">
        <v>3799853</v>
      </c>
      <c r="M81">
        <v>3631419</v>
      </c>
      <c r="N81">
        <v>2983545</v>
      </c>
      <c r="O81">
        <v>3733867</v>
      </c>
      <c r="P81">
        <v>8283665</v>
      </c>
      <c r="Q81">
        <v>2941894</v>
      </c>
      <c r="R81">
        <v>6943772</v>
      </c>
      <c r="S81">
        <v>906520</v>
      </c>
      <c r="T81">
        <v>34736</v>
      </c>
      <c r="U81">
        <v>690311</v>
      </c>
      <c r="V81">
        <v>1935263</v>
      </c>
      <c r="W81">
        <v>181976</v>
      </c>
      <c r="X81">
        <v>1967242</v>
      </c>
      <c r="Y81">
        <v>2129376</v>
      </c>
      <c r="Z81">
        <v>4946504</v>
      </c>
      <c r="AA81">
        <v>1308571</v>
      </c>
      <c r="AB81">
        <v>1646079</v>
      </c>
      <c r="AC81">
        <v>929721</v>
      </c>
      <c r="AD81">
        <v>618869</v>
      </c>
      <c r="AE81">
        <v>78</v>
      </c>
      <c r="AF81">
        <v>943064</v>
      </c>
      <c r="AG81">
        <v>360794</v>
      </c>
      <c r="AH81">
        <v>318709</v>
      </c>
      <c r="AI81">
        <v>22797</v>
      </c>
      <c r="AJ81">
        <v>0</v>
      </c>
      <c r="AK81">
        <v>73315</v>
      </c>
      <c r="AL81">
        <v>64212</v>
      </c>
      <c r="AM81">
        <v>31796</v>
      </c>
      <c r="AN81">
        <v>0</v>
      </c>
      <c r="AO81">
        <v>0</v>
      </c>
      <c r="AP81" s="497"/>
      <c r="AQ81" s="497"/>
      <c r="AR81" s="497"/>
      <c r="AS81" s="497"/>
      <c r="AT81" s="497"/>
      <c r="AU81" s="497"/>
      <c r="AV81" s="497"/>
      <c r="AW81" s="497"/>
      <c r="AX81" s="497"/>
      <c r="AY81" s="497"/>
      <c r="AZ81" s="497"/>
      <c r="BA81" s="497"/>
      <c r="BB81" s="497"/>
      <c r="BC81" s="497"/>
      <c r="BD81" s="497"/>
      <c r="BE81" s="497"/>
      <c r="BF81" s="497"/>
      <c r="BG81" s="497"/>
      <c r="BH81" s="497"/>
      <c r="BI81" s="497"/>
      <c r="BJ81" s="497"/>
      <c r="BK81" s="497"/>
      <c r="BL81" s="497"/>
      <c r="BM81" s="497"/>
      <c r="BN81" s="497"/>
      <c r="CJ81" s="494"/>
    </row>
    <row r="82" spans="1:88">
      <c r="A82" t="s">
        <v>510</v>
      </c>
      <c r="B82" t="s">
        <v>277</v>
      </c>
      <c r="C82" t="s">
        <v>283</v>
      </c>
      <c r="D82"/>
      <c r="E82"/>
      <c r="F82">
        <v>5707451</v>
      </c>
      <c r="G82">
        <v>13782922</v>
      </c>
      <c r="H82">
        <v>9567046</v>
      </c>
      <c r="I82">
        <v>14082828</v>
      </c>
      <c r="J82">
        <v>8989457</v>
      </c>
      <c r="K82">
        <v>17888452</v>
      </c>
      <c r="L82">
        <v>3860134</v>
      </c>
      <c r="M82">
        <v>2033006</v>
      </c>
      <c r="N82">
        <v>6531725</v>
      </c>
      <c r="O82">
        <v>3495783</v>
      </c>
      <c r="P82">
        <v>9012018</v>
      </c>
      <c r="Q82">
        <v>650355</v>
      </c>
      <c r="R82">
        <v>8755588</v>
      </c>
      <c r="S82">
        <v>1143056</v>
      </c>
      <c r="T82">
        <v>218211</v>
      </c>
      <c r="U82">
        <v>450523</v>
      </c>
      <c r="V82">
        <v>2024186</v>
      </c>
      <c r="W82">
        <v>126630</v>
      </c>
      <c r="X82">
        <v>1059693</v>
      </c>
      <c r="Y82">
        <v>4034249</v>
      </c>
      <c r="Z82">
        <v>1421000</v>
      </c>
      <c r="AA82">
        <v>686025</v>
      </c>
      <c r="AB82">
        <v>394863</v>
      </c>
      <c r="AC82">
        <v>869296</v>
      </c>
      <c r="AD82">
        <v>194444</v>
      </c>
      <c r="AE82">
        <v>296911</v>
      </c>
      <c r="AF82">
        <v>378145</v>
      </c>
      <c r="AG82">
        <v>121200</v>
      </c>
      <c r="AH82">
        <v>277917</v>
      </c>
      <c r="AI82">
        <v>0</v>
      </c>
      <c r="AJ82">
        <v>13014</v>
      </c>
      <c r="AK82">
        <v>68427</v>
      </c>
      <c r="AL82">
        <v>20826</v>
      </c>
      <c r="AM82">
        <v>12277</v>
      </c>
      <c r="AN82">
        <v>0</v>
      </c>
      <c r="AO82">
        <v>0</v>
      </c>
      <c r="AP82" s="497"/>
      <c r="AQ82" s="497"/>
      <c r="AR82" s="497"/>
      <c r="AS82" s="497"/>
      <c r="AT82" s="497"/>
      <c r="AU82" s="497"/>
      <c r="AV82" s="497"/>
      <c r="AW82" s="497"/>
      <c r="AX82" s="497"/>
      <c r="AY82" s="497"/>
      <c r="AZ82" s="497"/>
      <c r="BA82" s="497"/>
      <c r="BB82" s="497"/>
      <c r="BC82" s="497"/>
      <c r="BD82" s="497"/>
      <c r="BE82" s="497"/>
      <c r="BF82" s="497"/>
      <c r="BG82" s="497"/>
      <c r="BH82" s="497"/>
      <c r="BI82" s="497"/>
      <c r="BJ82" s="497"/>
      <c r="BK82" s="497"/>
      <c r="BL82" s="497"/>
      <c r="BM82" s="497"/>
      <c r="BN82" s="497"/>
      <c r="CJ82" s="494"/>
    </row>
    <row r="83" spans="1:88">
      <c r="A83" t="s">
        <v>510</v>
      </c>
      <c r="B83" t="s">
        <v>277</v>
      </c>
      <c r="C83" t="s">
        <v>284</v>
      </c>
      <c r="D83"/>
      <c r="E83"/>
      <c r="F83">
        <v>0</v>
      </c>
      <c r="G83">
        <v>0</v>
      </c>
      <c r="H83">
        <v>0</v>
      </c>
      <c r="I83">
        <v>12398391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1182036</v>
      </c>
      <c r="Q83">
        <v>0</v>
      </c>
      <c r="R83">
        <v>0</v>
      </c>
      <c r="S83">
        <v>0</v>
      </c>
      <c r="T83">
        <v>0</v>
      </c>
      <c r="U83">
        <v>0</v>
      </c>
      <c r="V83">
        <v>114370</v>
      </c>
      <c r="W83">
        <v>0</v>
      </c>
      <c r="X83">
        <v>0</v>
      </c>
      <c r="Y83">
        <v>0</v>
      </c>
      <c r="Z83">
        <v>0</v>
      </c>
      <c r="AA83">
        <v>0</v>
      </c>
      <c r="AB83">
        <v>5495</v>
      </c>
      <c r="AC83">
        <v>0</v>
      </c>
      <c r="AD83">
        <v>250000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32937</v>
      </c>
      <c r="AL83">
        <v>0</v>
      </c>
      <c r="AM83">
        <v>0</v>
      </c>
      <c r="AN83">
        <v>0</v>
      </c>
      <c r="AO83">
        <v>0</v>
      </c>
      <c r="AP83" s="497"/>
      <c r="AQ83" s="497"/>
      <c r="AR83" s="497"/>
      <c r="AS83" s="497"/>
      <c r="AT83" s="497"/>
      <c r="AU83" s="497"/>
      <c r="AV83" s="497"/>
      <c r="AW83" s="497"/>
      <c r="AX83" s="497"/>
      <c r="AY83" s="497"/>
      <c r="AZ83" s="497"/>
      <c r="BA83" s="497"/>
      <c r="BB83" s="497"/>
      <c r="BC83" s="497"/>
      <c r="BD83" s="497"/>
      <c r="BE83" s="497"/>
      <c r="BF83" s="497"/>
      <c r="BG83" s="497"/>
      <c r="BH83" s="497"/>
      <c r="BI83" s="497"/>
      <c r="BJ83" s="497"/>
      <c r="BK83" s="497"/>
      <c r="BL83" s="497"/>
      <c r="BM83" s="497"/>
      <c r="BN83" s="497"/>
      <c r="CJ83" s="494"/>
    </row>
    <row r="84" spans="1:88">
      <c r="A84" t="s">
        <v>510</v>
      </c>
      <c r="B84" t="s">
        <v>277</v>
      </c>
      <c r="C84" t="s">
        <v>285</v>
      </c>
      <c r="D84"/>
      <c r="E84"/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21418</v>
      </c>
      <c r="O84">
        <v>0</v>
      </c>
      <c r="P84">
        <v>0</v>
      </c>
      <c r="Q84">
        <v>0</v>
      </c>
      <c r="R84">
        <v>14270</v>
      </c>
      <c r="S84">
        <v>1863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 s="497"/>
      <c r="AQ84" s="497"/>
      <c r="AR84" s="497"/>
      <c r="AS84" s="497"/>
      <c r="AT84" s="497"/>
      <c r="AU84" s="497"/>
      <c r="AV84" s="497"/>
      <c r="AW84" s="497"/>
      <c r="AX84" s="497"/>
      <c r="AY84" s="497"/>
      <c r="AZ84" s="497"/>
      <c r="BA84" s="497"/>
      <c r="BB84" s="497"/>
      <c r="BC84" s="497"/>
      <c r="BD84" s="497"/>
      <c r="BE84" s="497"/>
      <c r="BF84" s="497"/>
      <c r="BG84" s="497"/>
      <c r="BH84" s="497"/>
      <c r="BI84" s="497"/>
      <c r="BJ84" s="497"/>
      <c r="BK84" s="497"/>
      <c r="BL84" s="497"/>
      <c r="BM84" s="497"/>
      <c r="BN84" s="497"/>
      <c r="CJ84" s="494"/>
    </row>
    <row r="85" spans="1:88">
      <c r="A85" t="s">
        <v>510</v>
      </c>
      <c r="B85" t="s">
        <v>277</v>
      </c>
      <c r="C85" t="s">
        <v>286</v>
      </c>
      <c r="D85"/>
      <c r="E85"/>
      <c r="F85">
        <v>0</v>
      </c>
      <c r="G85">
        <v>0</v>
      </c>
      <c r="H85">
        <v>244396</v>
      </c>
      <c r="I85">
        <v>36841</v>
      </c>
      <c r="J85">
        <v>105055</v>
      </c>
      <c r="K85">
        <v>309480</v>
      </c>
      <c r="L85">
        <v>8898</v>
      </c>
      <c r="M85">
        <v>0</v>
      </c>
      <c r="N85">
        <v>659869</v>
      </c>
      <c r="O85">
        <v>210491</v>
      </c>
      <c r="P85">
        <v>0</v>
      </c>
      <c r="Q85">
        <v>0</v>
      </c>
      <c r="R85">
        <v>27910</v>
      </c>
      <c r="S85">
        <v>3644</v>
      </c>
      <c r="T85">
        <v>48118</v>
      </c>
      <c r="U85">
        <v>17233</v>
      </c>
      <c r="V85">
        <v>7706</v>
      </c>
      <c r="W85">
        <v>8134</v>
      </c>
      <c r="X85">
        <v>76176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8850</v>
      </c>
      <c r="AF85">
        <v>0</v>
      </c>
      <c r="AG85">
        <v>0</v>
      </c>
      <c r="AH85">
        <v>63560</v>
      </c>
      <c r="AI85">
        <v>9943</v>
      </c>
      <c r="AJ85">
        <v>0</v>
      </c>
      <c r="AK85">
        <v>0</v>
      </c>
      <c r="AL85">
        <v>0</v>
      </c>
      <c r="AM85">
        <v>0</v>
      </c>
      <c r="AN85">
        <v>32324</v>
      </c>
      <c r="AO85">
        <v>2356</v>
      </c>
      <c r="AP85" s="497"/>
      <c r="AQ85" s="497"/>
      <c r="AR85" s="497"/>
      <c r="AS85" s="497"/>
      <c r="AT85" s="497"/>
      <c r="AU85" s="497"/>
      <c r="AV85" s="497"/>
      <c r="AW85" s="497"/>
      <c r="AX85" s="497"/>
      <c r="AY85" s="497"/>
      <c r="AZ85" s="497"/>
      <c r="BA85" s="497"/>
      <c r="BB85" s="497"/>
      <c r="BC85" s="497"/>
      <c r="BD85" s="497"/>
      <c r="BE85" s="497"/>
      <c r="BF85" s="497"/>
      <c r="BG85" s="497"/>
      <c r="BH85" s="497"/>
      <c r="BI85" s="497"/>
      <c r="BJ85" s="497"/>
      <c r="BK85" s="497"/>
      <c r="BL85" s="497"/>
      <c r="BM85" s="497"/>
      <c r="BN85" s="497"/>
      <c r="CJ85" s="494"/>
    </row>
    <row r="86" spans="1:88">
      <c r="A86" t="s">
        <v>510</v>
      </c>
      <c r="B86" t="s">
        <v>277</v>
      </c>
      <c r="C86" t="s">
        <v>835</v>
      </c>
      <c r="D86"/>
      <c r="E86"/>
      <c r="F86">
        <v>39420948</v>
      </c>
      <c r="G86">
        <v>44566213</v>
      </c>
      <c r="H86">
        <v>71388058</v>
      </c>
      <c r="I86">
        <v>65166270</v>
      </c>
      <c r="J86">
        <v>30573171</v>
      </c>
      <c r="K86">
        <v>45989691</v>
      </c>
      <c r="L86">
        <v>12475007</v>
      </c>
      <c r="M86">
        <v>9987529</v>
      </c>
      <c r="N86">
        <v>21416335</v>
      </c>
      <c r="O86">
        <v>15910407</v>
      </c>
      <c r="P86">
        <v>26274240</v>
      </c>
      <c r="Q86">
        <v>8760405</v>
      </c>
      <c r="R86">
        <v>22733410</v>
      </c>
      <c r="S86">
        <v>2967882</v>
      </c>
      <c r="T86">
        <v>2806211</v>
      </c>
      <c r="U86">
        <v>3119856</v>
      </c>
      <c r="V86">
        <v>8603714</v>
      </c>
      <c r="W86">
        <v>1238939</v>
      </c>
      <c r="X86">
        <v>5743936</v>
      </c>
      <c r="Y86">
        <v>9813632</v>
      </c>
      <c r="Z86">
        <v>7996366</v>
      </c>
      <c r="AA86">
        <v>4582113</v>
      </c>
      <c r="AB86">
        <v>4279170</v>
      </c>
      <c r="AC86">
        <v>3237793</v>
      </c>
      <c r="AD86">
        <v>1621000</v>
      </c>
      <c r="AE86">
        <v>1203423</v>
      </c>
      <c r="AF86">
        <v>1846788</v>
      </c>
      <c r="AG86">
        <v>781434</v>
      </c>
      <c r="AH86">
        <v>783821</v>
      </c>
      <c r="AI86">
        <v>107743</v>
      </c>
      <c r="AJ86">
        <v>234352</v>
      </c>
      <c r="AK86">
        <v>367695</v>
      </c>
      <c r="AL86">
        <v>173286</v>
      </c>
      <c r="AM86">
        <v>123954</v>
      </c>
      <c r="AN86">
        <v>104461</v>
      </c>
      <c r="AO86">
        <v>257027</v>
      </c>
      <c r="AP86" s="497"/>
      <c r="AQ86" s="497"/>
      <c r="AR86" s="497"/>
      <c r="AS86" s="497"/>
      <c r="AT86" s="497"/>
      <c r="AU86" s="497"/>
      <c r="AV86" s="497"/>
      <c r="AW86" s="497"/>
      <c r="AX86" s="497"/>
      <c r="AY86" s="497"/>
      <c r="AZ86" s="497"/>
      <c r="BA86" s="497"/>
      <c r="BB86" s="497"/>
      <c r="BC86" s="497"/>
      <c r="BD86" s="497"/>
      <c r="BE86" s="497"/>
      <c r="BF86" s="497"/>
      <c r="BG86" s="497"/>
      <c r="BH86" s="497"/>
      <c r="BI86" s="497"/>
      <c r="BJ86" s="497"/>
      <c r="BK86" s="497"/>
      <c r="BL86" s="497"/>
      <c r="BM86" s="497"/>
      <c r="BN86" s="497"/>
      <c r="CJ86" s="494"/>
    </row>
    <row r="87" spans="1:88">
      <c r="A87" t="s">
        <v>510</v>
      </c>
      <c r="B87" t="s">
        <v>288</v>
      </c>
      <c r="C87" t="s">
        <v>200</v>
      </c>
      <c r="D87"/>
      <c r="E87"/>
      <c r="F87">
        <v>20183467</v>
      </c>
      <c r="G87">
        <v>1218384</v>
      </c>
      <c r="H87">
        <v>6377942</v>
      </c>
      <c r="I87">
        <v>7496711</v>
      </c>
      <c r="J87">
        <v>2982886</v>
      </c>
      <c r="K87">
        <v>3011616</v>
      </c>
      <c r="L87">
        <v>881972</v>
      </c>
      <c r="M87">
        <v>235347</v>
      </c>
      <c r="N87">
        <v>2046279</v>
      </c>
      <c r="O87">
        <v>1366166</v>
      </c>
      <c r="P87">
        <v>1690336</v>
      </c>
      <c r="Q87">
        <v>2377162</v>
      </c>
      <c r="R87">
        <v>555002</v>
      </c>
      <c r="S87">
        <v>72456</v>
      </c>
      <c r="T87">
        <v>1551080</v>
      </c>
      <c r="U87">
        <v>104446</v>
      </c>
      <c r="V87">
        <v>433643</v>
      </c>
      <c r="W87">
        <v>34229</v>
      </c>
      <c r="X87">
        <v>785897</v>
      </c>
      <c r="Y87">
        <v>690181</v>
      </c>
      <c r="Z87">
        <v>951184</v>
      </c>
      <c r="AA87">
        <v>1737585</v>
      </c>
      <c r="AB87">
        <v>684753</v>
      </c>
      <c r="AC87">
        <v>577506</v>
      </c>
      <c r="AD87">
        <v>495380</v>
      </c>
      <c r="AE87">
        <v>366971</v>
      </c>
      <c r="AF87">
        <v>143816</v>
      </c>
      <c r="AG87">
        <v>223189</v>
      </c>
      <c r="AH87">
        <v>176010</v>
      </c>
      <c r="AI87">
        <v>4866</v>
      </c>
      <c r="AJ87">
        <v>151734</v>
      </c>
      <c r="AK87">
        <v>176871</v>
      </c>
      <c r="AL87">
        <v>75749</v>
      </c>
      <c r="AM87">
        <v>74361</v>
      </c>
      <c r="AN87">
        <v>106595</v>
      </c>
      <c r="AO87">
        <v>229106</v>
      </c>
      <c r="AP87" s="497"/>
      <c r="AQ87" s="497"/>
      <c r="AR87" s="497"/>
      <c r="AS87" s="497"/>
      <c r="AT87" s="497"/>
      <c r="AU87" s="497"/>
      <c r="AV87" s="497"/>
      <c r="AW87" s="497"/>
      <c r="AX87" s="497"/>
      <c r="AY87" s="497"/>
      <c r="AZ87" s="497"/>
      <c r="BA87" s="497"/>
      <c r="BB87" s="497"/>
      <c r="BC87" s="497"/>
      <c r="BD87" s="497"/>
      <c r="BE87" s="497"/>
      <c r="BF87" s="497"/>
      <c r="BG87" s="497"/>
      <c r="BH87" s="497"/>
      <c r="BI87" s="497"/>
      <c r="BJ87" s="497"/>
      <c r="BK87" s="497"/>
      <c r="BL87" s="497"/>
      <c r="BM87" s="497"/>
      <c r="BN87" s="497"/>
      <c r="CJ87" s="494"/>
    </row>
    <row r="88" spans="1:88">
      <c r="A88" t="s">
        <v>510</v>
      </c>
      <c r="B88" t="s">
        <v>288</v>
      </c>
      <c r="C88" t="s">
        <v>289</v>
      </c>
      <c r="D88"/>
      <c r="E88"/>
      <c r="F88">
        <v>159029</v>
      </c>
      <c r="G88">
        <v>118204</v>
      </c>
      <c r="H88">
        <v>218074</v>
      </c>
      <c r="I88">
        <v>158492</v>
      </c>
      <c r="J88">
        <v>51029</v>
      </c>
      <c r="K88">
        <v>127498</v>
      </c>
      <c r="L88">
        <v>47645</v>
      </c>
      <c r="M88">
        <v>56179</v>
      </c>
      <c r="N88">
        <v>77189</v>
      </c>
      <c r="O88">
        <v>88218</v>
      </c>
      <c r="P88">
        <v>76110</v>
      </c>
      <c r="Q88">
        <v>39630</v>
      </c>
      <c r="R88">
        <v>59030</v>
      </c>
      <c r="S88">
        <v>7706</v>
      </c>
      <c r="T88">
        <v>11912</v>
      </c>
      <c r="U88">
        <v>4989</v>
      </c>
      <c r="V88">
        <v>91133</v>
      </c>
      <c r="W88">
        <v>8749</v>
      </c>
      <c r="X88">
        <v>27008</v>
      </c>
      <c r="Y88">
        <v>22072</v>
      </c>
      <c r="Z88">
        <v>43482</v>
      </c>
      <c r="AA88">
        <v>24257</v>
      </c>
      <c r="AB88">
        <v>762</v>
      </c>
      <c r="AC88">
        <v>7104</v>
      </c>
      <c r="AD88">
        <v>199</v>
      </c>
      <c r="AE88">
        <v>5077</v>
      </c>
      <c r="AF88">
        <v>13936</v>
      </c>
      <c r="AG88">
        <v>8486</v>
      </c>
      <c r="AH88">
        <v>2354</v>
      </c>
      <c r="AI88">
        <v>36</v>
      </c>
      <c r="AJ88">
        <v>6230</v>
      </c>
      <c r="AK88">
        <v>4141</v>
      </c>
      <c r="AL88">
        <v>2091</v>
      </c>
      <c r="AM88">
        <v>2891</v>
      </c>
      <c r="AN88">
        <v>0</v>
      </c>
      <c r="AO88">
        <v>8</v>
      </c>
      <c r="AP88" s="497"/>
      <c r="AQ88" s="497"/>
      <c r="AR88" s="497"/>
      <c r="AS88" s="497"/>
      <c r="AT88" s="497"/>
      <c r="AU88" s="497"/>
      <c r="AV88" s="497"/>
      <c r="AW88" s="497"/>
      <c r="AX88" s="497"/>
      <c r="AY88" s="497"/>
      <c r="AZ88" s="497"/>
      <c r="BA88" s="497"/>
      <c r="BB88" s="497"/>
      <c r="BC88" s="497"/>
      <c r="BD88" s="497"/>
      <c r="BE88" s="497"/>
      <c r="BF88" s="497"/>
      <c r="BG88" s="497"/>
      <c r="BH88" s="497"/>
      <c r="BI88" s="497"/>
      <c r="BJ88" s="497"/>
      <c r="BK88" s="497"/>
      <c r="BL88" s="497"/>
      <c r="BM88" s="497"/>
      <c r="BN88" s="497"/>
      <c r="CJ88" s="494"/>
    </row>
    <row r="89" spans="1:88">
      <c r="A89" t="s">
        <v>510</v>
      </c>
      <c r="B89" t="s">
        <v>288</v>
      </c>
      <c r="C89" t="s">
        <v>290</v>
      </c>
      <c r="D89"/>
      <c r="E89"/>
      <c r="F89">
        <v>155198</v>
      </c>
      <c r="G89">
        <v>45596</v>
      </c>
      <c r="H89">
        <v>244929</v>
      </c>
      <c r="I89">
        <v>284243</v>
      </c>
      <c r="J89">
        <v>100191</v>
      </c>
      <c r="K89">
        <v>122010</v>
      </c>
      <c r="L89">
        <v>141341</v>
      </c>
      <c r="M89">
        <v>31738</v>
      </c>
      <c r="N89">
        <v>94497</v>
      </c>
      <c r="O89">
        <v>119345</v>
      </c>
      <c r="P89">
        <v>85178</v>
      </c>
      <c r="Q89">
        <v>51005</v>
      </c>
      <c r="R89">
        <v>84623</v>
      </c>
      <c r="S89">
        <v>11048</v>
      </c>
      <c r="T89">
        <v>57975</v>
      </c>
      <c r="U89">
        <v>24153</v>
      </c>
      <c r="V89">
        <v>69295</v>
      </c>
      <c r="W89">
        <v>11388</v>
      </c>
      <c r="X89">
        <v>32338</v>
      </c>
      <c r="Y89">
        <v>68312</v>
      </c>
      <c r="Z89">
        <v>69823</v>
      </c>
      <c r="AA89">
        <v>20049</v>
      </c>
      <c r="AB89">
        <v>22084</v>
      </c>
      <c r="AC89">
        <v>3822</v>
      </c>
      <c r="AD89">
        <v>7860</v>
      </c>
      <c r="AE89">
        <v>0</v>
      </c>
      <c r="AF89">
        <v>9025</v>
      </c>
      <c r="AG89">
        <v>19802</v>
      </c>
      <c r="AH89">
        <v>7667</v>
      </c>
      <c r="AI89">
        <v>1887</v>
      </c>
      <c r="AJ89">
        <v>9664</v>
      </c>
      <c r="AK89">
        <v>6192</v>
      </c>
      <c r="AL89">
        <v>3137</v>
      </c>
      <c r="AM89">
        <v>2891</v>
      </c>
      <c r="AN89">
        <v>5634</v>
      </c>
      <c r="AO89">
        <v>9286</v>
      </c>
      <c r="AP89" s="497"/>
      <c r="AQ89" s="497"/>
      <c r="AR89" s="497"/>
      <c r="AS89" s="497"/>
      <c r="AT89" s="497"/>
      <c r="AU89" s="497"/>
      <c r="AV89" s="497"/>
      <c r="AW89" s="497"/>
      <c r="AX89" s="497"/>
      <c r="AY89" s="497"/>
      <c r="AZ89" s="497"/>
      <c r="BA89" s="497"/>
      <c r="BB89" s="497"/>
      <c r="BC89" s="497"/>
      <c r="BD89" s="497"/>
      <c r="BE89" s="497"/>
      <c r="BF89" s="497"/>
      <c r="BG89" s="497"/>
      <c r="BH89" s="497"/>
      <c r="BI89" s="497"/>
      <c r="BJ89" s="497"/>
      <c r="BK89" s="497"/>
      <c r="BL89" s="497"/>
      <c r="BM89" s="497"/>
      <c r="BN89" s="497"/>
      <c r="CJ89" s="494"/>
    </row>
    <row r="90" spans="1:88">
      <c r="A90" t="s">
        <v>510</v>
      </c>
      <c r="B90" t="s">
        <v>288</v>
      </c>
      <c r="C90" t="s">
        <v>291</v>
      </c>
      <c r="D90"/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-10</v>
      </c>
      <c r="AO90">
        <v>0</v>
      </c>
      <c r="AP90" s="497"/>
      <c r="AQ90" s="497"/>
      <c r="AR90" s="497"/>
      <c r="AS90" s="497"/>
      <c r="AT90" s="497"/>
      <c r="AU90" s="497"/>
      <c r="AV90" s="497"/>
      <c r="AW90" s="497"/>
      <c r="AX90" s="497"/>
      <c r="AY90" s="497"/>
      <c r="AZ90" s="497"/>
      <c r="BA90" s="497"/>
      <c r="BB90" s="497"/>
      <c r="BC90" s="497"/>
      <c r="BD90" s="497"/>
      <c r="BE90" s="497"/>
      <c r="BF90" s="497"/>
      <c r="BG90" s="497"/>
      <c r="BH90" s="497"/>
      <c r="BI90" s="497"/>
      <c r="BJ90" s="497"/>
      <c r="BK90" s="497"/>
      <c r="BL90" s="497"/>
      <c r="BM90" s="497"/>
      <c r="BN90" s="497"/>
      <c r="CJ90" s="494"/>
    </row>
    <row r="91" spans="1:88">
      <c r="A91" t="s">
        <v>510</v>
      </c>
      <c r="B91" t="s">
        <v>288</v>
      </c>
      <c r="C91" t="s">
        <v>292</v>
      </c>
      <c r="D91"/>
      <c r="E91"/>
      <c r="F91">
        <v>0</v>
      </c>
      <c r="G91">
        <v>0</v>
      </c>
      <c r="H91">
        <v>270546</v>
      </c>
      <c r="I91">
        <v>0</v>
      </c>
      <c r="J91">
        <v>0</v>
      </c>
      <c r="K91">
        <v>0</v>
      </c>
      <c r="L91">
        <v>135867</v>
      </c>
      <c r="M91">
        <v>59416</v>
      </c>
      <c r="N91">
        <v>0</v>
      </c>
      <c r="O91">
        <v>13326</v>
      </c>
      <c r="P91">
        <v>0</v>
      </c>
      <c r="Q91">
        <v>0</v>
      </c>
      <c r="R91">
        <v>33809</v>
      </c>
      <c r="S91">
        <v>4414</v>
      </c>
      <c r="T91">
        <v>0</v>
      </c>
      <c r="U91">
        <v>14348</v>
      </c>
      <c r="V91">
        <v>5721</v>
      </c>
      <c r="W91">
        <v>487</v>
      </c>
      <c r="X91">
        <v>10787</v>
      </c>
      <c r="Y91">
        <v>0</v>
      </c>
      <c r="Z91">
        <v>8</v>
      </c>
      <c r="AA91">
        <v>0</v>
      </c>
      <c r="AB91">
        <v>0</v>
      </c>
      <c r="AC91">
        <v>0</v>
      </c>
      <c r="AD91">
        <v>0</v>
      </c>
      <c r="AE91">
        <v>14252</v>
      </c>
      <c r="AF91">
        <v>0</v>
      </c>
      <c r="AG91">
        <v>29707</v>
      </c>
      <c r="AH91">
        <v>0</v>
      </c>
      <c r="AI91">
        <v>0</v>
      </c>
      <c r="AJ91">
        <v>17143</v>
      </c>
      <c r="AK91">
        <v>-7868</v>
      </c>
      <c r="AL91">
        <v>-137</v>
      </c>
      <c r="AM91">
        <v>243</v>
      </c>
      <c r="AN91">
        <v>0</v>
      </c>
      <c r="AO91">
        <v>0</v>
      </c>
      <c r="AP91" s="497"/>
      <c r="AQ91" s="497"/>
      <c r="AR91" s="497"/>
      <c r="AS91" s="497"/>
      <c r="AT91" s="497"/>
      <c r="AU91" s="497"/>
      <c r="AV91" s="497"/>
      <c r="AW91" s="497"/>
      <c r="AX91" s="497"/>
      <c r="AY91" s="497"/>
      <c r="AZ91" s="497"/>
      <c r="BA91" s="497"/>
      <c r="BB91" s="497"/>
      <c r="BC91" s="497"/>
      <c r="BD91" s="497"/>
      <c r="BE91" s="497"/>
      <c r="BF91" s="497"/>
      <c r="BG91" s="497"/>
      <c r="BH91" s="497"/>
      <c r="BI91" s="497"/>
      <c r="BJ91" s="497"/>
      <c r="BK91" s="497"/>
      <c r="BL91" s="497"/>
      <c r="BM91" s="497"/>
      <c r="BN91" s="497"/>
      <c r="CJ91" s="494"/>
    </row>
    <row r="92" spans="1:88">
      <c r="A92" t="s">
        <v>510</v>
      </c>
      <c r="B92" t="s">
        <v>288</v>
      </c>
      <c r="C92" t="s">
        <v>836</v>
      </c>
      <c r="D92"/>
      <c r="E92"/>
      <c r="F92">
        <v>20497694</v>
      </c>
      <c r="G92">
        <v>1382184</v>
      </c>
      <c r="H92">
        <v>7111491</v>
      </c>
      <c r="I92">
        <v>7939446</v>
      </c>
      <c r="J92">
        <v>3134106</v>
      </c>
      <c r="K92">
        <v>3261124</v>
      </c>
      <c r="L92">
        <v>1206825</v>
      </c>
      <c r="M92">
        <v>382680</v>
      </c>
      <c r="N92">
        <v>2217965</v>
      </c>
      <c r="O92">
        <v>1587055</v>
      </c>
      <c r="P92">
        <v>1851624</v>
      </c>
      <c r="Q92">
        <v>2467797</v>
      </c>
      <c r="R92">
        <v>732464</v>
      </c>
      <c r="S92">
        <v>95624</v>
      </c>
      <c r="T92">
        <v>1620967</v>
      </c>
      <c r="U92">
        <v>147936</v>
      </c>
      <c r="V92">
        <v>599792</v>
      </c>
      <c r="W92">
        <v>54853</v>
      </c>
      <c r="X92">
        <v>856030</v>
      </c>
      <c r="Y92">
        <v>780565</v>
      </c>
      <c r="Z92">
        <v>1064497</v>
      </c>
      <c r="AA92">
        <v>1781891</v>
      </c>
      <c r="AB92">
        <v>707599</v>
      </c>
      <c r="AC92">
        <v>588432</v>
      </c>
      <c r="AD92">
        <v>503439</v>
      </c>
      <c r="AE92">
        <v>386300</v>
      </c>
      <c r="AF92">
        <v>166777</v>
      </c>
      <c r="AG92">
        <v>281184</v>
      </c>
      <c r="AH92">
        <v>186031</v>
      </c>
      <c r="AI92">
        <v>6789</v>
      </c>
      <c r="AJ92">
        <v>184771</v>
      </c>
      <c r="AK92">
        <v>179336</v>
      </c>
      <c r="AL92">
        <v>80840</v>
      </c>
      <c r="AM92">
        <v>80386</v>
      </c>
      <c r="AN92">
        <v>112219</v>
      </c>
      <c r="AO92">
        <v>238400</v>
      </c>
      <c r="AP92" s="497"/>
      <c r="AQ92" s="497"/>
      <c r="AR92" s="497"/>
      <c r="AS92" s="497"/>
      <c r="AT92" s="497"/>
      <c r="AU92" s="497"/>
      <c r="AV92" s="497"/>
      <c r="AW92" s="497"/>
      <c r="AX92" s="497"/>
      <c r="AY92" s="497"/>
      <c r="AZ92" s="497"/>
      <c r="BA92" s="497"/>
      <c r="BB92" s="497"/>
      <c r="BC92" s="497"/>
      <c r="BD92" s="497"/>
      <c r="BE92" s="497"/>
      <c r="BF92" s="497"/>
      <c r="BG92" s="497"/>
      <c r="BH92" s="497"/>
      <c r="BI92" s="497"/>
      <c r="BJ92" s="497"/>
      <c r="BK92" s="497"/>
      <c r="BL92" s="497"/>
      <c r="BM92" s="497"/>
      <c r="BN92" s="497"/>
      <c r="CJ92" s="494"/>
    </row>
    <row r="93" spans="1:88">
      <c r="A93" t="s">
        <v>510</v>
      </c>
      <c r="B93" t="s">
        <v>780</v>
      </c>
      <c r="C93"/>
      <c r="D93"/>
      <c r="E93"/>
      <c r="F93">
        <v>18923254</v>
      </c>
      <c r="G93">
        <v>43184029</v>
      </c>
      <c r="H93">
        <v>64276567</v>
      </c>
      <c r="I93">
        <v>57226824</v>
      </c>
      <c r="J93">
        <v>27439065</v>
      </c>
      <c r="K93">
        <v>42728567</v>
      </c>
      <c r="L93">
        <v>11268182</v>
      </c>
      <c r="M93">
        <v>9604849</v>
      </c>
      <c r="N93">
        <v>19198370</v>
      </c>
      <c r="O93">
        <v>14323352</v>
      </c>
      <c r="P93">
        <v>24422616</v>
      </c>
      <c r="Q93">
        <v>6292608</v>
      </c>
      <c r="R93">
        <v>22000946</v>
      </c>
      <c r="S93">
        <v>2872258</v>
      </c>
      <c r="T93">
        <v>1185244</v>
      </c>
      <c r="U93">
        <v>2971920</v>
      </c>
      <c r="V93">
        <v>8003922</v>
      </c>
      <c r="W93">
        <v>1184086</v>
      </c>
      <c r="X93">
        <v>4887906</v>
      </c>
      <c r="Y93">
        <v>9033067</v>
      </c>
      <c r="Z93">
        <v>6931869</v>
      </c>
      <c r="AA93">
        <v>2800222</v>
      </c>
      <c r="AB93">
        <v>3571571</v>
      </c>
      <c r="AC93">
        <v>2649361</v>
      </c>
      <c r="AD93">
        <v>1117561</v>
      </c>
      <c r="AE93">
        <v>817123</v>
      </c>
      <c r="AF93">
        <v>1680011</v>
      </c>
      <c r="AG93">
        <v>500250</v>
      </c>
      <c r="AH93">
        <v>597790</v>
      </c>
      <c r="AI93">
        <v>100954</v>
      </c>
      <c r="AJ93">
        <v>49581</v>
      </c>
      <c r="AK93">
        <v>188359</v>
      </c>
      <c r="AL93">
        <v>92446</v>
      </c>
      <c r="AM93">
        <v>43568</v>
      </c>
      <c r="AN93">
        <v>-7758</v>
      </c>
      <c r="AO93">
        <v>18627</v>
      </c>
      <c r="AP93" s="497"/>
      <c r="AQ93" s="497"/>
      <c r="AR93" s="497"/>
      <c r="AS93" s="497"/>
      <c r="AT93" s="497"/>
      <c r="AU93" s="497"/>
      <c r="AV93" s="497"/>
      <c r="AW93" s="497"/>
      <c r="AX93" s="497"/>
      <c r="AY93" s="497"/>
      <c r="AZ93" s="497"/>
      <c r="BA93" s="497"/>
      <c r="BB93" s="497"/>
      <c r="BC93" s="497"/>
      <c r="BD93" s="497"/>
      <c r="BE93" s="497"/>
      <c r="BF93" s="497"/>
      <c r="BG93" s="497"/>
      <c r="BH93" s="497"/>
      <c r="BI93" s="497"/>
      <c r="BJ93" s="497"/>
      <c r="BK93" s="497"/>
      <c r="BL93" s="497"/>
      <c r="BM93" s="497"/>
      <c r="BN93" s="497"/>
      <c r="CJ93" s="494"/>
    </row>
    <row r="94" spans="1:88">
      <c r="A94" t="s">
        <v>510</v>
      </c>
      <c r="B94" t="s">
        <v>296</v>
      </c>
      <c r="C94" t="s">
        <v>297</v>
      </c>
      <c r="D94"/>
      <c r="E94"/>
      <c r="F94">
        <v>4037402</v>
      </c>
      <c r="G94">
        <v>3694400</v>
      </c>
      <c r="H94">
        <v>17056817</v>
      </c>
      <c r="I94">
        <v>8561866</v>
      </c>
      <c r="J94">
        <v>7210855</v>
      </c>
      <c r="K94">
        <v>7328949</v>
      </c>
      <c r="L94">
        <v>2936763</v>
      </c>
      <c r="M94">
        <v>2837369</v>
      </c>
      <c r="N94">
        <v>4723072</v>
      </c>
      <c r="O94">
        <v>1325053</v>
      </c>
      <c r="P94">
        <v>8886562</v>
      </c>
      <c r="Q94">
        <v>2808002</v>
      </c>
      <c r="R94">
        <v>7072293</v>
      </c>
      <c r="S94">
        <v>919916</v>
      </c>
      <c r="T94">
        <v>47064</v>
      </c>
      <c r="U94">
        <v>709503</v>
      </c>
      <c r="V94">
        <v>1982101</v>
      </c>
      <c r="W94">
        <v>483808</v>
      </c>
      <c r="X94">
        <v>1333453</v>
      </c>
      <c r="Y94">
        <v>3695958</v>
      </c>
      <c r="Z94">
        <v>2826875</v>
      </c>
      <c r="AA94">
        <v>493557</v>
      </c>
      <c r="AB94">
        <v>1813443</v>
      </c>
      <c r="AC94">
        <v>784770</v>
      </c>
      <c r="AD94">
        <v>440297</v>
      </c>
      <c r="AE94">
        <v>242716</v>
      </c>
      <c r="AF94">
        <v>824695</v>
      </c>
      <c r="AG94">
        <v>206677</v>
      </c>
      <c r="AH94">
        <v>215769</v>
      </c>
      <c r="AI94">
        <v>43533</v>
      </c>
      <c r="AJ94">
        <v>33900</v>
      </c>
      <c r="AK94">
        <v>32924</v>
      </c>
      <c r="AL94">
        <v>55957</v>
      </c>
      <c r="AM94">
        <v>27299</v>
      </c>
      <c r="AN94">
        <v>0</v>
      </c>
      <c r="AO94">
        <v>0</v>
      </c>
      <c r="AP94" s="497"/>
      <c r="AQ94" s="497"/>
      <c r="AR94" s="497"/>
      <c r="AS94" s="497"/>
      <c r="AT94" s="497"/>
      <c r="AU94" s="497"/>
      <c r="AV94" s="497"/>
      <c r="AW94" s="497"/>
      <c r="AX94" s="497"/>
      <c r="AY94" s="497"/>
      <c r="AZ94" s="497"/>
      <c r="BA94" s="497"/>
      <c r="BB94" s="497"/>
      <c r="BC94" s="497"/>
      <c r="BD94" s="497"/>
      <c r="BE94" s="497"/>
      <c r="BF94" s="497"/>
      <c r="BG94" s="497"/>
      <c r="BH94" s="497"/>
      <c r="BI94" s="497"/>
      <c r="BJ94" s="497"/>
      <c r="BK94" s="497"/>
      <c r="BL94" s="497"/>
      <c r="BM94" s="497"/>
      <c r="BN94" s="497"/>
      <c r="CJ94" s="494"/>
    </row>
    <row r="95" spans="1:88">
      <c r="A95" t="s">
        <v>510</v>
      </c>
      <c r="B95" t="s">
        <v>296</v>
      </c>
      <c r="C95" t="s">
        <v>298</v>
      </c>
      <c r="D95"/>
      <c r="E95"/>
      <c r="F95">
        <v>16989818</v>
      </c>
      <c r="G95">
        <v>38741742</v>
      </c>
      <c r="H95">
        <v>40776028</v>
      </c>
      <c r="I95">
        <v>34323896</v>
      </c>
      <c r="J95">
        <v>25875005</v>
      </c>
      <c r="K95">
        <v>34301424</v>
      </c>
      <c r="L95">
        <v>9074419</v>
      </c>
      <c r="M95">
        <v>6963855</v>
      </c>
      <c r="N95">
        <v>13065598</v>
      </c>
      <c r="O95">
        <v>11019293</v>
      </c>
      <c r="P95">
        <v>14827772</v>
      </c>
      <c r="Q95">
        <v>3564975</v>
      </c>
      <c r="R95">
        <v>14638338</v>
      </c>
      <c r="S95">
        <v>1911058</v>
      </c>
      <c r="T95">
        <v>757774</v>
      </c>
      <c r="U95">
        <v>1741725</v>
      </c>
      <c r="V95">
        <v>5915752</v>
      </c>
      <c r="W95">
        <v>611490</v>
      </c>
      <c r="X95">
        <v>3466719</v>
      </c>
      <c r="Y95">
        <v>5090214</v>
      </c>
      <c r="Z95">
        <v>3914318</v>
      </c>
      <c r="AA95">
        <v>2430235</v>
      </c>
      <c r="AB95">
        <v>1762124</v>
      </c>
      <c r="AC95">
        <v>1726774</v>
      </c>
      <c r="AD95">
        <v>740473</v>
      </c>
      <c r="AE95">
        <v>1177518</v>
      </c>
      <c r="AF95">
        <v>787888</v>
      </c>
      <c r="AG95">
        <v>423714</v>
      </c>
      <c r="AH95">
        <v>415081</v>
      </c>
      <c r="AI95">
        <v>73977</v>
      </c>
      <c r="AJ95">
        <v>0</v>
      </c>
      <c r="AK95">
        <v>92449</v>
      </c>
      <c r="AL95">
        <v>45818</v>
      </c>
      <c r="AM95">
        <v>45834</v>
      </c>
      <c r="AN95">
        <v>0</v>
      </c>
      <c r="AO95">
        <v>0</v>
      </c>
      <c r="AP95" s="497"/>
      <c r="AQ95" s="497"/>
      <c r="AR95" s="497"/>
      <c r="AS95" s="497"/>
      <c r="AT95" s="497"/>
      <c r="AU95" s="497"/>
      <c r="AV95" s="497"/>
      <c r="AW95" s="497"/>
      <c r="AX95" s="497"/>
      <c r="AY95" s="497"/>
      <c r="AZ95" s="497"/>
      <c r="BA95" s="497"/>
      <c r="BB95" s="497"/>
      <c r="BC95" s="497"/>
      <c r="BD95" s="497"/>
      <c r="BE95" s="497"/>
      <c r="BF95" s="497"/>
      <c r="BG95" s="497"/>
      <c r="BH95" s="497"/>
      <c r="BI95" s="497"/>
      <c r="BJ95" s="497"/>
      <c r="BK95" s="497"/>
      <c r="BL95" s="497"/>
      <c r="BM95" s="497"/>
      <c r="BN95" s="497"/>
      <c r="CJ95" s="494"/>
    </row>
    <row r="96" spans="1:88">
      <c r="A96" t="s">
        <v>510</v>
      </c>
      <c r="B96" t="s">
        <v>296</v>
      </c>
      <c r="C96" t="s">
        <v>299</v>
      </c>
      <c r="D96"/>
      <c r="E96"/>
      <c r="F96">
        <v>634302</v>
      </c>
      <c r="G96">
        <v>2015260</v>
      </c>
      <c r="H96">
        <v>3090733</v>
      </c>
      <c r="I96">
        <v>1720963</v>
      </c>
      <c r="J96">
        <v>0</v>
      </c>
      <c r="K96">
        <v>1940108</v>
      </c>
      <c r="L96">
        <v>0</v>
      </c>
      <c r="M96">
        <v>0</v>
      </c>
      <c r="N96">
        <v>985563</v>
      </c>
      <c r="O96">
        <v>117995</v>
      </c>
      <c r="P96">
        <v>125900</v>
      </c>
      <c r="Q96">
        <v>0</v>
      </c>
      <c r="R96">
        <v>269382</v>
      </c>
      <c r="S96">
        <v>35168</v>
      </c>
      <c r="T96">
        <v>32000</v>
      </c>
      <c r="U96">
        <v>140327</v>
      </c>
      <c r="V96">
        <v>210927</v>
      </c>
      <c r="W96">
        <v>0</v>
      </c>
      <c r="X96">
        <v>0</v>
      </c>
      <c r="Y96">
        <v>56473</v>
      </c>
      <c r="Z96">
        <v>162227</v>
      </c>
      <c r="AA96">
        <v>42975</v>
      </c>
      <c r="AB96">
        <v>59100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7000</v>
      </c>
      <c r="AK96">
        <v>0</v>
      </c>
      <c r="AL96">
        <v>0</v>
      </c>
      <c r="AM96">
        <v>0</v>
      </c>
      <c r="AN96">
        <v>0</v>
      </c>
      <c r="AO96">
        <v>0</v>
      </c>
      <c r="AP96" s="497"/>
      <c r="AQ96" s="497"/>
      <c r="AR96" s="497"/>
      <c r="AS96" s="497"/>
      <c r="AT96" s="497"/>
      <c r="AU96" s="497"/>
      <c r="AV96" s="497"/>
      <c r="AW96" s="497"/>
      <c r="AX96" s="497"/>
      <c r="AY96" s="497"/>
      <c r="AZ96" s="497"/>
      <c r="BA96" s="497"/>
      <c r="BB96" s="497"/>
      <c r="BC96" s="497"/>
      <c r="BD96" s="497"/>
      <c r="BE96" s="497"/>
      <c r="BF96" s="497"/>
      <c r="BG96" s="497"/>
      <c r="BH96" s="497"/>
      <c r="BI96" s="497"/>
      <c r="BJ96" s="497"/>
      <c r="BK96" s="497"/>
      <c r="BL96" s="497"/>
      <c r="BM96" s="497"/>
      <c r="BN96" s="497"/>
      <c r="CJ96" s="494"/>
    </row>
    <row r="97" spans="1:88">
      <c r="A97" t="s">
        <v>510</v>
      </c>
      <c r="B97" t="s">
        <v>296</v>
      </c>
      <c r="C97" t="s">
        <v>300</v>
      </c>
      <c r="D97"/>
      <c r="E97"/>
      <c r="F97">
        <v>0</v>
      </c>
      <c r="G97">
        <v>0</v>
      </c>
      <c r="H97">
        <v>11676740</v>
      </c>
      <c r="I97">
        <v>0</v>
      </c>
      <c r="J97">
        <v>909607</v>
      </c>
      <c r="K97">
        <v>0</v>
      </c>
      <c r="L97">
        <v>0</v>
      </c>
      <c r="M97">
        <v>0</v>
      </c>
      <c r="N97">
        <v>0</v>
      </c>
      <c r="O97">
        <v>1807114</v>
      </c>
      <c r="P97">
        <v>0</v>
      </c>
      <c r="Q97">
        <v>0</v>
      </c>
      <c r="R97">
        <v>-277480</v>
      </c>
      <c r="S97">
        <v>-36225</v>
      </c>
      <c r="T97">
        <v>300000</v>
      </c>
      <c r="U97">
        <v>300000</v>
      </c>
      <c r="V97">
        <v>0</v>
      </c>
      <c r="W97">
        <v>-150000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1000</v>
      </c>
      <c r="AH97">
        <v>0</v>
      </c>
      <c r="AI97">
        <v>-24129</v>
      </c>
      <c r="AJ97">
        <v>0</v>
      </c>
      <c r="AK97">
        <v>0</v>
      </c>
      <c r="AL97">
        <v>476</v>
      </c>
      <c r="AM97">
        <v>-25506</v>
      </c>
      <c r="AN97">
        <v>0</v>
      </c>
      <c r="AO97">
        <v>0</v>
      </c>
      <c r="AP97" s="497"/>
      <c r="AQ97" s="497"/>
      <c r="AR97" s="497"/>
      <c r="AS97" s="497"/>
      <c r="AT97" s="497"/>
      <c r="AU97" s="497"/>
      <c r="AV97" s="497"/>
      <c r="AW97" s="497"/>
      <c r="AX97" s="497"/>
      <c r="AY97" s="497"/>
      <c r="AZ97" s="497"/>
      <c r="BA97" s="497"/>
      <c r="BB97" s="497"/>
      <c r="BC97" s="497"/>
      <c r="BD97" s="497"/>
      <c r="BE97" s="497"/>
      <c r="BF97" s="497"/>
      <c r="BG97" s="497"/>
      <c r="BH97" s="497"/>
      <c r="BI97" s="497"/>
      <c r="BJ97" s="497"/>
      <c r="BK97" s="497"/>
      <c r="BL97" s="497"/>
      <c r="BM97" s="497"/>
      <c r="BN97" s="497"/>
      <c r="CJ97" s="494"/>
    </row>
    <row r="98" spans="1:88">
      <c r="A98" t="s">
        <v>510</v>
      </c>
      <c r="B98" t="s">
        <v>296</v>
      </c>
      <c r="C98" t="s">
        <v>301</v>
      </c>
      <c r="D98"/>
      <c r="E98"/>
      <c r="F98">
        <v>14217</v>
      </c>
      <c r="G98">
        <v>97378</v>
      </c>
      <c r="H98">
        <v>9519</v>
      </c>
      <c r="I98">
        <v>0</v>
      </c>
      <c r="J98">
        <v>958</v>
      </c>
      <c r="K98">
        <v>0</v>
      </c>
      <c r="L98">
        <v>0</v>
      </c>
      <c r="M98">
        <v>0</v>
      </c>
      <c r="N98">
        <v>35776</v>
      </c>
      <c r="O98">
        <v>1291</v>
      </c>
      <c r="P98">
        <v>13130</v>
      </c>
      <c r="Q98">
        <v>0</v>
      </c>
      <c r="R98">
        <v>377617</v>
      </c>
      <c r="S98">
        <v>49298</v>
      </c>
      <c r="T98">
        <v>143</v>
      </c>
      <c r="U98">
        <v>13</v>
      </c>
      <c r="V98">
        <v>704</v>
      </c>
      <c r="W98">
        <v>0</v>
      </c>
      <c r="X98">
        <v>410</v>
      </c>
      <c r="Y98">
        <v>0</v>
      </c>
      <c r="Z98">
        <v>975</v>
      </c>
      <c r="AA98">
        <v>337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 s="497"/>
      <c r="AQ98" s="497"/>
      <c r="AR98" s="497"/>
      <c r="AS98" s="497"/>
      <c r="AT98" s="497"/>
      <c r="AU98" s="497"/>
      <c r="AV98" s="497"/>
      <c r="AW98" s="497"/>
      <c r="AX98" s="497"/>
      <c r="AY98" s="497"/>
      <c r="AZ98" s="497"/>
      <c r="BA98" s="497"/>
      <c r="BB98" s="497"/>
      <c r="BC98" s="497"/>
      <c r="BD98" s="497"/>
      <c r="BE98" s="497"/>
      <c r="BF98" s="497"/>
      <c r="BG98" s="497"/>
      <c r="BH98" s="497"/>
      <c r="BI98" s="497"/>
      <c r="BJ98" s="497"/>
      <c r="BK98" s="497"/>
      <c r="BL98" s="497"/>
      <c r="BM98" s="497"/>
      <c r="BN98" s="497"/>
      <c r="CJ98" s="494"/>
    </row>
    <row r="99" spans="1:88">
      <c r="A99" t="s">
        <v>510</v>
      </c>
      <c r="B99" t="s">
        <v>296</v>
      </c>
      <c r="C99" t="s">
        <v>302</v>
      </c>
      <c r="D99"/>
      <c r="E99"/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14178</v>
      </c>
      <c r="AK99">
        <v>0</v>
      </c>
      <c r="AL99">
        <v>0</v>
      </c>
      <c r="AM99">
        <v>0</v>
      </c>
      <c r="AN99">
        <v>0</v>
      </c>
      <c r="AO99">
        <v>0</v>
      </c>
      <c r="AP99" s="497"/>
      <c r="AQ99" s="497"/>
      <c r="AR99" s="497"/>
      <c r="AS99" s="497"/>
      <c r="AT99" s="497"/>
      <c r="AU99" s="497"/>
      <c r="AV99" s="497"/>
      <c r="AW99" s="497"/>
      <c r="AX99" s="497"/>
      <c r="AY99" s="497"/>
      <c r="AZ99" s="497"/>
      <c r="BA99" s="497"/>
      <c r="BB99" s="497"/>
      <c r="BC99" s="497"/>
      <c r="BD99" s="497"/>
      <c r="BE99" s="497"/>
      <c r="BF99" s="497"/>
      <c r="BG99" s="497"/>
      <c r="BH99" s="497"/>
      <c r="BI99" s="497"/>
      <c r="BJ99" s="497"/>
      <c r="BK99" s="497"/>
      <c r="BL99" s="497"/>
      <c r="BM99" s="497"/>
      <c r="BN99" s="497"/>
      <c r="CJ99" s="494"/>
    </row>
    <row r="100" spans="1:88">
      <c r="A100" t="s">
        <v>510</v>
      </c>
      <c r="B100" t="s">
        <v>296</v>
      </c>
      <c r="C100" t="s">
        <v>303</v>
      </c>
      <c r="D100"/>
      <c r="E100"/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 s="497"/>
      <c r="AQ100" s="497"/>
      <c r="AR100" s="497"/>
      <c r="AS100" s="497"/>
      <c r="AT100" s="497"/>
      <c r="AU100" s="497"/>
      <c r="AV100" s="497"/>
      <c r="AW100" s="497"/>
      <c r="AX100" s="497"/>
      <c r="AY100" s="497"/>
      <c r="AZ100" s="497"/>
      <c r="BA100" s="497"/>
      <c r="BB100" s="497"/>
      <c r="BC100" s="497"/>
      <c r="BD100" s="497"/>
      <c r="BE100" s="497"/>
      <c r="BF100" s="497"/>
      <c r="BG100" s="497"/>
      <c r="BH100" s="497"/>
      <c r="BI100" s="497"/>
      <c r="BJ100" s="497"/>
      <c r="BK100" s="497"/>
      <c r="BL100" s="497"/>
      <c r="BM100" s="497"/>
      <c r="BN100" s="497"/>
      <c r="CJ100" s="494"/>
    </row>
    <row r="101" spans="1:88">
      <c r="A101" t="s">
        <v>510</v>
      </c>
      <c r="B101" t="s">
        <v>296</v>
      </c>
      <c r="C101" t="s">
        <v>837</v>
      </c>
      <c r="D101"/>
      <c r="E101"/>
      <c r="F101">
        <v>21675739</v>
      </c>
      <c r="G101">
        <v>44548780</v>
      </c>
      <c r="H101">
        <v>72609837</v>
      </c>
      <c r="I101">
        <v>44606725</v>
      </c>
      <c r="J101">
        <v>33996425</v>
      </c>
      <c r="K101">
        <v>43570481</v>
      </c>
      <c r="L101">
        <v>12011182</v>
      </c>
      <c r="M101">
        <v>9801224</v>
      </c>
      <c r="N101">
        <v>18810009</v>
      </c>
      <c r="O101">
        <v>14270746</v>
      </c>
      <c r="P101">
        <v>23853364</v>
      </c>
      <c r="Q101">
        <v>6372977</v>
      </c>
      <c r="R101">
        <v>22080150</v>
      </c>
      <c r="S101">
        <v>2879215</v>
      </c>
      <c r="T101">
        <v>1136981</v>
      </c>
      <c r="U101">
        <v>2891568</v>
      </c>
      <c r="V101">
        <v>8109484</v>
      </c>
      <c r="W101">
        <v>945298</v>
      </c>
      <c r="X101">
        <v>4800582</v>
      </c>
      <c r="Y101">
        <v>8842645</v>
      </c>
      <c r="Z101">
        <v>6904395</v>
      </c>
      <c r="AA101">
        <v>2967104</v>
      </c>
      <c r="AB101">
        <v>3634667</v>
      </c>
      <c r="AC101">
        <v>2511544</v>
      </c>
      <c r="AD101">
        <v>1180770</v>
      </c>
      <c r="AE101">
        <v>1420234</v>
      </c>
      <c r="AF101">
        <v>1612583</v>
      </c>
      <c r="AG101">
        <v>631391</v>
      </c>
      <c r="AH101">
        <v>630850</v>
      </c>
      <c r="AI101">
        <v>93381</v>
      </c>
      <c r="AJ101">
        <v>55078</v>
      </c>
      <c r="AK101">
        <v>125373</v>
      </c>
      <c r="AL101">
        <v>102251</v>
      </c>
      <c r="AM101">
        <v>47627</v>
      </c>
      <c r="AN101">
        <v>0</v>
      </c>
      <c r="AO101">
        <v>0</v>
      </c>
      <c r="AP101" s="497"/>
      <c r="AQ101" s="497"/>
      <c r="AR101" s="497"/>
      <c r="AS101" s="497"/>
      <c r="AT101" s="497"/>
      <c r="AU101" s="497"/>
      <c r="AV101" s="497"/>
      <c r="AW101" s="497"/>
      <c r="AX101" s="497"/>
      <c r="AY101" s="497"/>
      <c r="AZ101" s="497"/>
      <c r="BA101" s="497"/>
      <c r="BB101" s="497"/>
      <c r="BC101" s="497"/>
      <c r="BD101" s="497"/>
      <c r="BE101" s="497"/>
      <c r="BF101" s="497"/>
      <c r="BG101" s="497"/>
      <c r="BH101" s="497"/>
      <c r="BI101" s="497"/>
      <c r="BJ101" s="497"/>
      <c r="BK101" s="497"/>
      <c r="BL101" s="497"/>
      <c r="BM101" s="497"/>
      <c r="BN101" s="497"/>
      <c r="CJ101" s="494"/>
    </row>
    <row r="102" spans="1:88">
      <c r="A102" t="s">
        <v>510</v>
      </c>
      <c r="B102" t="s">
        <v>512</v>
      </c>
      <c r="C102"/>
      <c r="D102"/>
      <c r="E102"/>
      <c r="F102">
        <v>-2752485</v>
      </c>
      <c r="G102">
        <v>-1364751</v>
      </c>
      <c r="H102">
        <v>-8333270</v>
      </c>
      <c r="I102">
        <v>12620099</v>
      </c>
      <c r="J102">
        <v>-6557360</v>
      </c>
      <c r="K102">
        <v>-841914</v>
      </c>
      <c r="L102">
        <v>-743000</v>
      </c>
      <c r="M102">
        <v>-196375</v>
      </c>
      <c r="N102">
        <v>388361</v>
      </c>
      <c r="O102">
        <v>52606</v>
      </c>
      <c r="P102">
        <v>569252</v>
      </c>
      <c r="Q102">
        <v>-80369</v>
      </c>
      <c r="R102">
        <v>-79204</v>
      </c>
      <c r="S102">
        <v>-6957</v>
      </c>
      <c r="T102">
        <v>48263</v>
      </c>
      <c r="U102">
        <v>80352</v>
      </c>
      <c r="V102">
        <v>-105562</v>
      </c>
      <c r="W102">
        <v>238788</v>
      </c>
      <c r="X102">
        <v>87324</v>
      </c>
      <c r="Y102">
        <v>190422</v>
      </c>
      <c r="Z102">
        <v>27474</v>
      </c>
      <c r="AA102">
        <v>-166882</v>
      </c>
      <c r="AB102">
        <v>-63096</v>
      </c>
      <c r="AC102">
        <v>137817</v>
      </c>
      <c r="AD102">
        <v>-63209</v>
      </c>
      <c r="AE102">
        <v>-603111</v>
      </c>
      <c r="AF102">
        <v>67428</v>
      </c>
      <c r="AG102">
        <v>-131141</v>
      </c>
      <c r="AH102">
        <v>-33060</v>
      </c>
      <c r="AI102">
        <v>7573</v>
      </c>
      <c r="AJ102">
        <v>-5497</v>
      </c>
      <c r="AK102">
        <v>62986</v>
      </c>
      <c r="AL102">
        <v>-9805</v>
      </c>
      <c r="AM102">
        <v>-4059</v>
      </c>
      <c r="AN102">
        <v>-7758</v>
      </c>
      <c r="AO102">
        <v>18627</v>
      </c>
      <c r="AP102" s="497"/>
      <c r="AQ102" s="497"/>
      <c r="AR102" s="497"/>
      <c r="AS102" s="497"/>
      <c r="AT102" s="497"/>
      <c r="AU102" s="497"/>
      <c r="AV102" s="497"/>
      <c r="AW102" s="497"/>
      <c r="AX102" s="497"/>
      <c r="AY102" s="497"/>
      <c r="AZ102" s="497"/>
      <c r="BA102" s="497"/>
      <c r="BB102" s="497"/>
      <c r="BC102" s="497"/>
      <c r="BD102" s="497"/>
      <c r="BE102" s="497"/>
      <c r="BF102" s="497"/>
      <c r="BG102" s="497"/>
      <c r="BH102" s="497"/>
      <c r="BI102" s="497"/>
      <c r="BJ102" s="497"/>
      <c r="BK102" s="497"/>
      <c r="BL102" s="497"/>
      <c r="BM102" s="497"/>
      <c r="BN102" s="497"/>
      <c r="CJ102" s="494"/>
    </row>
    <row r="103" spans="1:88">
      <c r="A103" t="s">
        <v>510</v>
      </c>
      <c r="B103" t="s">
        <v>305</v>
      </c>
      <c r="C103"/>
      <c r="D103"/>
      <c r="E103"/>
      <c r="F103">
        <v>4743042</v>
      </c>
      <c r="G103">
        <v>12586109</v>
      </c>
      <c r="H103">
        <v>35780443</v>
      </c>
      <c r="I103">
        <v>4790371</v>
      </c>
      <c r="J103">
        <v>9872004</v>
      </c>
      <c r="K103">
        <v>3502451</v>
      </c>
      <c r="L103">
        <v>1817942</v>
      </c>
      <c r="M103">
        <v>962045</v>
      </c>
      <c r="N103">
        <v>6540445</v>
      </c>
      <c r="O103">
        <v>982371</v>
      </c>
      <c r="P103">
        <v>494210</v>
      </c>
      <c r="Q103">
        <v>258460</v>
      </c>
      <c r="R103">
        <v>399337</v>
      </c>
      <c r="S103">
        <v>52134</v>
      </c>
      <c r="T103">
        <v>393777</v>
      </c>
      <c r="U103">
        <v>90012</v>
      </c>
      <c r="V103">
        <v>562086</v>
      </c>
      <c r="W103">
        <v>521376</v>
      </c>
      <c r="X103">
        <v>299100</v>
      </c>
      <c r="Y103">
        <v>142920</v>
      </c>
      <c r="Z103">
        <v>199534</v>
      </c>
      <c r="AA103">
        <v>977488</v>
      </c>
      <c r="AB103">
        <v>172336</v>
      </c>
      <c r="AC103">
        <v>195280</v>
      </c>
      <c r="AD103">
        <v>82598</v>
      </c>
      <c r="AE103">
        <v>948512</v>
      </c>
      <c r="AF103">
        <v>716260</v>
      </c>
      <c r="AG103">
        <v>207591</v>
      </c>
      <c r="AH103">
        <v>223692</v>
      </c>
      <c r="AI103">
        <v>8151</v>
      </c>
      <c r="AJ103">
        <v>104462</v>
      </c>
      <c r="AK103">
        <v>9638</v>
      </c>
      <c r="AL103">
        <v>21806</v>
      </c>
      <c r="AM103">
        <v>14702</v>
      </c>
      <c r="AN103">
        <v>92634</v>
      </c>
      <c r="AO103">
        <v>7333</v>
      </c>
      <c r="AP103" s="497"/>
      <c r="AQ103" s="497"/>
      <c r="AR103" s="497"/>
      <c r="AS103" s="497"/>
      <c r="AT103" s="497"/>
      <c r="AU103" s="497"/>
      <c r="AV103" s="497"/>
      <c r="AW103" s="497"/>
      <c r="AX103" s="497"/>
      <c r="AY103" s="497"/>
      <c r="AZ103" s="497"/>
      <c r="BA103" s="497"/>
      <c r="BB103" s="497"/>
      <c r="BC103" s="497"/>
      <c r="BD103" s="497"/>
      <c r="BE103" s="497"/>
      <c r="BF103" s="497"/>
      <c r="BG103" s="497"/>
      <c r="BH103" s="497"/>
      <c r="BI103" s="497"/>
      <c r="BJ103" s="497"/>
      <c r="BK103" s="497"/>
      <c r="BL103" s="497"/>
      <c r="BM103" s="497"/>
      <c r="BN103" s="497"/>
      <c r="CJ103" s="494"/>
    </row>
    <row r="104" spans="1:88">
      <c r="A104" t="s">
        <v>510</v>
      </c>
      <c r="B104" t="s">
        <v>781</v>
      </c>
      <c r="C104"/>
      <c r="D104"/>
      <c r="E104"/>
      <c r="F104">
        <v>1990557</v>
      </c>
      <c r="G104">
        <v>11221358</v>
      </c>
      <c r="H104">
        <v>27447173</v>
      </c>
      <c r="I104">
        <v>17410470</v>
      </c>
      <c r="J104">
        <v>3314644</v>
      </c>
      <c r="K104">
        <v>2660537</v>
      </c>
      <c r="L104">
        <v>1074942</v>
      </c>
      <c r="M104">
        <v>765670</v>
      </c>
      <c r="N104">
        <v>6928806</v>
      </c>
      <c r="O104">
        <v>1034977</v>
      </c>
      <c r="P104">
        <v>1063462</v>
      </c>
      <c r="Q104">
        <v>178091</v>
      </c>
      <c r="R104">
        <v>320133</v>
      </c>
      <c r="S104">
        <v>45177</v>
      </c>
      <c r="T104">
        <v>442040</v>
      </c>
      <c r="U104">
        <v>170364</v>
      </c>
      <c r="V104">
        <v>456524</v>
      </c>
      <c r="W104">
        <v>760164</v>
      </c>
      <c r="X104">
        <v>386424</v>
      </c>
      <c r="Y104">
        <v>333342</v>
      </c>
      <c r="Z104">
        <v>227008</v>
      </c>
      <c r="AA104">
        <v>810606</v>
      </c>
      <c r="AB104">
        <v>109240</v>
      </c>
      <c r="AC104">
        <v>333097</v>
      </c>
      <c r="AD104">
        <v>19389</v>
      </c>
      <c r="AE104">
        <v>345401</v>
      </c>
      <c r="AF104">
        <v>783688</v>
      </c>
      <c r="AG104">
        <v>76450</v>
      </c>
      <c r="AH104">
        <v>190632</v>
      </c>
      <c r="AI104">
        <v>15724</v>
      </c>
      <c r="AJ104">
        <v>98965</v>
      </c>
      <c r="AK104">
        <v>72624</v>
      </c>
      <c r="AL104">
        <v>12001</v>
      </c>
      <c r="AM104">
        <v>10643</v>
      </c>
      <c r="AN104">
        <v>84876</v>
      </c>
      <c r="AO104">
        <v>25960</v>
      </c>
      <c r="AP104" s="497"/>
      <c r="AQ104" s="497"/>
      <c r="AR104" s="497"/>
      <c r="AS104" s="497"/>
      <c r="AT104" s="497"/>
      <c r="AU104" s="497"/>
      <c r="AV104" s="497"/>
      <c r="AW104" s="497"/>
      <c r="AX104" s="497"/>
      <c r="AY104" s="497"/>
      <c r="AZ104" s="497"/>
      <c r="BA104" s="497"/>
      <c r="BB104" s="497"/>
      <c r="BC104" s="497"/>
      <c r="BD104" s="497"/>
      <c r="BE104" s="497"/>
      <c r="BF104" s="497"/>
      <c r="BG104" s="497"/>
      <c r="BH104" s="497"/>
      <c r="BI104" s="497"/>
      <c r="BJ104" s="497"/>
      <c r="BK104" s="497"/>
      <c r="BL104" s="497"/>
      <c r="BM104" s="497"/>
      <c r="BN104" s="497"/>
      <c r="CJ104" s="494"/>
    </row>
    <row r="105" spans="1:88">
      <c r="A105" t="s">
        <v>838</v>
      </c>
      <c r="B105" t="s">
        <v>330</v>
      </c>
      <c r="C105"/>
      <c r="D105"/>
      <c r="E105"/>
      <c r="F105">
        <v>1.8834057360828329</v>
      </c>
      <c r="G105">
        <v>2.2633334658346942</v>
      </c>
      <c r="H105">
        <v>3.45000161643001</v>
      </c>
      <c r="I105">
        <v>1.368941230123877</v>
      </c>
      <c r="J105">
        <v>3.471013115369304</v>
      </c>
      <c r="K105">
        <v>1.9628139285290169</v>
      </c>
      <c r="L105">
        <v>1.5</v>
      </c>
      <c r="M105">
        <v>5.0189758018636121</v>
      </c>
      <c r="N105">
        <v>8.084005295780905E-2</v>
      </c>
      <c r="O105">
        <v>3.6576214779729721</v>
      </c>
      <c r="P105">
        <v>2.0983381711526139</v>
      </c>
      <c r="Q105">
        <v>2.3940076613208521</v>
      </c>
      <c r="R105">
        <v>1.212664586896905</v>
      </c>
      <c r="S105">
        <v>1.212668445173493</v>
      </c>
      <c r="T105">
        <v>4.6593609524553381</v>
      </c>
      <c r="U105">
        <v>3.0616432822565538</v>
      </c>
      <c r="V105">
        <v>-2.3866097931170889</v>
      </c>
      <c r="W105">
        <v>4.5999999999999996</v>
      </c>
      <c r="X105">
        <v>1.2404152402391679</v>
      </c>
      <c r="Y105">
        <v>2.208618477821878</v>
      </c>
      <c r="Z105">
        <v>4.1153215569154966</v>
      </c>
      <c r="AA105">
        <v>1.827659189521591</v>
      </c>
      <c r="AB105">
        <v>4.6809503252105422</v>
      </c>
      <c r="AC105">
        <v>5.0068006021901423</v>
      </c>
      <c r="AD105">
        <v>4</v>
      </c>
      <c r="AE105">
        <v>3.2486136634641838</v>
      </c>
      <c r="AF105">
        <v>9.2595806484873311</v>
      </c>
      <c r="AG105">
        <v>4.7024104240990683</v>
      </c>
      <c r="AH105">
        <v>3.303778242586541</v>
      </c>
      <c r="AI105">
        <v>3.4428554268877138</v>
      </c>
      <c r="AJ105">
        <v>-1.261681706989493</v>
      </c>
      <c r="AK105">
        <v>4.9218882900117888</v>
      </c>
      <c r="AL105">
        <v>3.242783511964209</v>
      </c>
      <c r="AM105">
        <v>2.2979057010408921</v>
      </c>
      <c r="AN105">
        <v>-1.614053677951832</v>
      </c>
      <c r="AO105">
        <v>-35.866389966680643</v>
      </c>
      <c r="AP105" s="497"/>
      <c r="AQ105" s="497"/>
      <c r="AR105" s="497"/>
      <c r="AS105" s="497"/>
      <c r="AT105" s="497"/>
      <c r="AU105" s="497"/>
      <c r="AV105" s="497"/>
      <c r="AW105" s="497"/>
      <c r="AX105" s="497"/>
      <c r="AY105" s="497"/>
      <c r="AZ105" s="497"/>
      <c r="BA105" s="497"/>
      <c r="BB105" s="497"/>
      <c r="BC105" s="497"/>
      <c r="BD105" s="497"/>
      <c r="BE105" s="497"/>
      <c r="BF105" s="497"/>
      <c r="BG105" s="497"/>
      <c r="BH105" s="497"/>
      <c r="BI105" s="497"/>
      <c r="BJ105" s="497"/>
      <c r="BK105" s="497"/>
      <c r="BL105" s="497"/>
      <c r="BM105" s="497"/>
      <c r="BN105" s="497"/>
      <c r="CJ105" s="494"/>
    </row>
    <row r="106" spans="1:88">
      <c r="A106" t="s">
        <v>838</v>
      </c>
      <c r="B106" t="s">
        <v>668</v>
      </c>
      <c r="C106"/>
      <c r="D106"/>
      <c r="E106"/>
      <c r="F106">
        <v>-3.1</v>
      </c>
      <c r="G106">
        <v>-2.7</v>
      </c>
      <c r="H106">
        <v>-2</v>
      </c>
      <c r="I106">
        <v>-3.9</v>
      </c>
      <c r="J106">
        <v>-2</v>
      </c>
      <c r="K106">
        <v>-2.7</v>
      </c>
      <c r="L106">
        <v>-3.7</v>
      </c>
      <c r="M106">
        <v>-1.8</v>
      </c>
      <c r="N106">
        <v>-4.2</v>
      </c>
      <c r="O106">
        <v>0.8</v>
      </c>
      <c r="P106">
        <v>-2.1</v>
      </c>
      <c r="Q106">
        <v>4.0999999999999996</v>
      </c>
      <c r="R106">
        <v>-0.2</v>
      </c>
      <c r="S106">
        <v>0</v>
      </c>
      <c r="T106">
        <v>2.8</v>
      </c>
      <c r="U106">
        <v>1.1000000000000001</v>
      </c>
      <c r="V106">
        <v>-6.2</v>
      </c>
      <c r="W106">
        <v>-3.3</v>
      </c>
      <c r="X106">
        <v>1</v>
      </c>
      <c r="Y106">
        <v>-4.8</v>
      </c>
      <c r="Z106">
        <v>-1.1000000000000001</v>
      </c>
      <c r="AA106">
        <v>-3.5</v>
      </c>
      <c r="AB106">
        <v>-2.9</v>
      </c>
      <c r="AC106">
        <v>3.4</v>
      </c>
      <c r="AD106">
        <v>-3.9</v>
      </c>
      <c r="AE106">
        <v>3.4</v>
      </c>
      <c r="AF106">
        <v>0.5</v>
      </c>
      <c r="AG106">
        <v>-0.4</v>
      </c>
      <c r="AH106">
        <v>2.9</v>
      </c>
      <c r="AI106">
        <v>-3.2</v>
      </c>
      <c r="AJ106">
        <v>-4.8</v>
      </c>
      <c r="AK106">
        <v>-3</v>
      </c>
      <c r="AL106">
        <v>1</v>
      </c>
      <c r="AM106">
        <v>1.2</v>
      </c>
      <c r="AN106">
        <v>-3</v>
      </c>
      <c r="AO106">
        <v>-2.2000000000000002</v>
      </c>
      <c r="AP106" s="497"/>
      <c r="AQ106" s="497"/>
      <c r="AR106" s="497"/>
      <c r="AS106" s="497"/>
      <c r="AT106" s="497"/>
      <c r="AU106" s="497"/>
      <c r="AV106" s="497"/>
      <c r="AW106" s="497"/>
      <c r="AX106" s="497"/>
      <c r="AY106" s="497"/>
      <c r="AZ106" s="497"/>
      <c r="BA106" s="497"/>
      <c r="BB106" s="497"/>
      <c r="BC106" s="497"/>
      <c r="BD106" s="497"/>
      <c r="BE106" s="497"/>
      <c r="BF106" s="497"/>
      <c r="BG106" s="497"/>
      <c r="BH106" s="497"/>
      <c r="BI106" s="497"/>
      <c r="BJ106" s="497"/>
      <c r="BK106" s="497"/>
      <c r="BL106" s="497"/>
      <c r="BM106" s="497"/>
      <c r="BN106" s="497"/>
      <c r="CJ106" s="494"/>
    </row>
    <row r="107" spans="1:88">
      <c r="A107" t="s">
        <v>838</v>
      </c>
      <c r="B107" t="s">
        <v>331</v>
      </c>
      <c r="C107"/>
      <c r="D107"/>
      <c r="E107"/>
      <c r="F107">
        <v>36.4</v>
      </c>
      <c r="G107">
        <v>26.7</v>
      </c>
      <c r="H107">
        <v>30.7</v>
      </c>
      <c r="I107">
        <v>20.6</v>
      </c>
      <c r="J107">
        <v>24</v>
      </c>
      <c r="K107">
        <v>22.8</v>
      </c>
      <c r="L107">
        <v>35.5</v>
      </c>
      <c r="M107">
        <v>20.7</v>
      </c>
      <c r="N107">
        <v>14.2</v>
      </c>
      <c r="O107">
        <v>27.4</v>
      </c>
      <c r="P107">
        <v>26.2</v>
      </c>
      <c r="Q107">
        <v>1.1000000000000001</v>
      </c>
      <c r="R107">
        <v>12.7</v>
      </c>
      <c r="S107">
        <v>12.7</v>
      </c>
      <c r="T107">
        <v>0</v>
      </c>
      <c r="U107">
        <v>5</v>
      </c>
      <c r="V107">
        <v>17.2</v>
      </c>
      <c r="W107">
        <v>24.4</v>
      </c>
      <c r="X107">
        <v>26.7</v>
      </c>
      <c r="Y107">
        <v>32.1</v>
      </c>
      <c r="Z107">
        <v>45.3</v>
      </c>
      <c r="AA107">
        <v>39.200000000000003</v>
      </c>
      <c r="AB107">
        <v>13.6</v>
      </c>
      <c r="AC107">
        <v>2.7</v>
      </c>
      <c r="AD107">
        <v>12.3</v>
      </c>
      <c r="AE107">
        <v>5</v>
      </c>
      <c r="AF107">
        <v>39.4</v>
      </c>
      <c r="AG107">
        <v>42.7</v>
      </c>
      <c r="AH107">
        <v>12</v>
      </c>
      <c r="AI107">
        <v>19.8</v>
      </c>
      <c r="AJ107">
        <v>42.5</v>
      </c>
      <c r="AK107">
        <v>22.9</v>
      </c>
      <c r="AL107">
        <v>20.399999999999999</v>
      </c>
      <c r="AM107">
        <v>16.5</v>
      </c>
      <c r="AN107">
        <v>0</v>
      </c>
      <c r="AO107">
        <v>0</v>
      </c>
      <c r="AP107" s="497"/>
      <c r="AQ107" s="497"/>
      <c r="AR107" s="497"/>
      <c r="AS107" s="497"/>
      <c r="AT107" s="497"/>
      <c r="AU107" s="497"/>
      <c r="AV107" s="497"/>
      <c r="AW107" s="497"/>
      <c r="AX107" s="497"/>
      <c r="AY107" s="497"/>
      <c r="AZ107" s="497"/>
      <c r="BA107" s="497"/>
      <c r="BB107" s="497"/>
      <c r="BC107" s="497"/>
      <c r="BD107" s="497"/>
      <c r="BE107" s="497"/>
      <c r="BF107" s="497"/>
      <c r="BG107" s="497"/>
      <c r="BH107" s="497"/>
      <c r="BI107" s="497"/>
      <c r="BJ107" s="497"/>
      <c r="BK107" s="497"/>
      <c r="BL107" s="497"/>
      <c r="BM107" s="497"/>
      <c r="BN107" s="497"/>
      <c r="CJ107" s="494"/>
    </row>
    <row r="108" spans="1:88">
      <c r="A108" t="s">
        <v>838</v>
      </c>
      <c r="B108" t="s">
        <v>332</v>
      </c>
      <c r="C108"/>
      <c r="D108"/>
      <c r="E108"/>
      <c r="F108">
        <v>36.6</v>
      </c>
      <c r="G108">
        <v>51.1</v>
      </c>
      <c r="H108">
        <v>42.7</v>
      </c>
      <c r="I108">
        <v>56.4</v>
      </c>
      <c r="J108">
        <v>65</v>
      </c>
      <c r="K108">
        <v>46.3</v>
      </c>
      <c r="L108">
        <v>38.799999999999997</v>
      </c>
      <c r="M108">
        <v>73.900000000000006</v>
      </c>
      <c r="N108">
        <v>45.7</v>
      </c>
      <c r="O108">
        <v>67.599999999999994</v>
      </c>
      <c r="P108">
        <v>58.8</v>
      </c>
      <c r="Q108">
        <v>32.4</v>
      </c>
      <c r="R108">
        <v>56.6</v>
      </c>
      <c r="S108">
        <v>56.6</v>
      </c>
      <c r="T108">
        <v>64.2</v>
      </c>
      <c r="U108">
        <v>53</v>
      </c>
      <c r="V108">
        <v>38.4</v>
      </c>
      <c r="W108">
        <v>56</v>
      </c>
      <c r="X108">
        <v>59.1</v>
      </c>
      <c r="Y108">
        <v>53.5</v>
      </c>
      <c r="Z108">
        <v>43.4</v>
      </c>
      <c r="AA108">
        <v>41.4</v>
      </c>
      <c r="AB108">
        <v>39.1</v>
      </c>
      <c r="AC108">
        <v>88.8</v>
      </c>
      <c r="AD108">
        <v>61.1</v>
      </c>
      <c r="AE108">
        <v>83</v>
      </c>
      <c r="AF108">
        <v>40.5</v>
      </c>
      <c r="AG108">
        <v>45.6</v>
      </c>
      <c r="AH108">
        <v>80.599999999999994</v>
      </c>
      <c r="AI108">
        <v>61</v>
      </c>
      <c r="AJ108">
        <v>37.200000000000003</v>
      </c>
      <c r="AK108">
        <v>58.6</v>
      </c>
      <c r="AL108">
        <v>70.400000000000006</v>
      </c>
      <c r="AM108">
        <v>80.5</v>
      </c>
      <c r="AN108">
        <v>0</v>
      </c>
      <c r="AO108">
        <v>0</v>
      </c>
      <c r="AP108" s="497"/>
      <c r="AQ108" s="497"/>
      <c r="AR108" s="497"/>
      <c r="AS108" s="497"/>
      <c r="AT108" s="497"/>
      <c r="AU108" s="497"/>
      <c r="AV108" s="497"/>
      <c r="AW108" s="497"/>
      <c r="AX108" s="497"/>
      <c r="AY108" s="497"/>
      <c r="AZ108" s="497"/>
      <c r="BA108" s="497"/>
      <c r="BB108" s="497"/>
      <c r="BC108" s="497"/>
      <c r="BD108" s="497"/>
      <c r="BE108" s="497"/>
      <c r="BF108" s="497"/>
      <c r="BG108" s="497"/>
      <c r="BH108" s="497"/>
      <c r="BI108" s="497"/>
      <c r="BJ108" s="497"/>
      <c r="BK108" s="497"/>
      <c r="BL108" s="497"/>
      <c r="BM108" s="497"/>
      <c r="BN108" s="497"/>
      <c r="CJ108" s="494"/>
    </row>
    <row r="109" spans="1:88">
      <c r="A109" t="s">
        <v>838</v>
      </c>
      <c r="B109" t="s">
        <v>333</v>
      </c>
      <c r="C109"/>
      <c r="D109"/>
      <c r="E109"/>
      <c r="F109">
        <v>3.9</v>
      </c>
      <c r="G109">
        <v>4.5</v>
      </c>
      <c r="H109">
        <v>6</v>
      </c>
      <c r="I109">
        <v>12.6</v>
      </c>
      <c r="J109">
        <v>8</v>
      </c>
      <c r="K109">
        <v>8.8000000000000007</v>
      </c>
      <c r="L109">
        <v>4.9000000000000004</v>
      </c>
      <c r="M109">
        <v>2</v>
      </c>
      <c r="N109">
        <v>15.8</v>
      </c>
      <c r="O109">
        <v>0.6</v>
      </c>
      <c r="P109">
        <v>5.4</v>
      </c>
      <c r="Q109">
        <v>1.6</v>
      </c>
      <c r="R109">
        <v>12.5</v>
      </c>
      <c r="S109">
        <v>12.5</v>
      </c>
      <c r="T109">
        <v>0.9</v>
      </c>
      <c r="U109">
        <v>9</v>
      </c>
      <c r="V109">
        <v>10.199999999999999</v>
      </c>
      <c r="W109">
        <v>6.3</v>
      </c>
      <c r="X109">
        <v>7.5</v>
      </c>
      <c r="Y109">
        <v>8.9</v>
      </c>
      <c r="Z109">
        <v>0.3</v>
      </c>
      <c r="AA109">
        <v>4.4000000000000004</v>
      </c>
      <c r="AB109">
        <v>6.5</v>
      </c>
      <c r="AC109">
        <v>0.8</v>
      </c>
      <c r="AD109">
        <v>5.5</v>
      </c>
      <c r="AE109">
        <v>0</v>
      </c>
      <c r="AF109">
        <v>1.4</v>
      </c>
      <c r="AG109">
        <v>0.1</v>
      </c>
      <c r="AH109">
        <v>6.2</v>
      </c>
      <c r="AI109">
        <v>5</v>
      </c>
      <c r="AJ109">
        <v>1.3</v>
      </c>
      <c r="AK109">
        <v>0.3</v>
      </c>
      <c r="AL109">
        <v>2.5</v>
      </c>
      <c r="AM109">
        <v>0</v>
      </c>
      <c r="AN109">
        <v>0</v>
      </c>
      <c r="AO109">
        <v>0</v>
      </c>
      <c r="AP109" s="497"/>
      <c r="AQ109" s="497"/>
      <c r="AR109" s="497"/>
      <c r="AS109" s="497"/>
      <c r="AT109" s="497"/>
      <c r="AU109" s="497"/>
      <c r="AV109" s="497"/>
      <c r="AW109" s="497"/>
      <c r="AX109" s="497"/>
      <c r="AY109" s="497"/>
      <c r="AZ109" s="497"/>
      <c r="BA109" s="497"/>
      <c r="BB109" s="497"/>
      <c r="BC109" s="497"/>
      <c r="BD109" s="497"/>
      <c r="BE109" s="497"/>
      <c r="BF109" s="497"/>
      <c r="BG109" s="497"/>
      <c r="BH109" s="497"/>
      <c r="BI109" s="497"/>
      <c r="BJ109" s="497"/>
      <c r="BK109" s="497"/>
      <c r="BL109" s="497"/>
      <c r="BM109" s="497"/>
      <c r="BN109" s="497"/>
      <c r="CJ109" s="494"/>
    </row>
    <row r="110" spans="1:88">
      <c r="A110" t="s">
        <v>838</v>
      </c>
      <c r="B110" t="s">
        <v>334</v>
      </c>
      <c r="C110"/>
      <c r="D110"/>
      <c r="E110"/>
      <c r="F110">
        <v>6</v>
      </c>
      <c r="G110">
        <v>1.5</v>
      </c>
      <c r="H110">
        <v>1.5</v>
      </c>
      <c r="I110">
        <v>3.6</v>
      </c>
      <c r="J110">
        <v>0</v>
      </c>
      <c r="K110">
        <v>7.1</v>
      </c>
      <c r="L110">
        <v>5.4</v>
      </c>
      <c r="M110">
        <v>3.2</v>
      </c>
      <c r="N110">
        <v>1.2</v>
      </c>
      <c r="O110">
        <v>1.2</v>
      </c>
      <c r="P110">
        <v>3.8</v>
      </c>
      <c r="Q110">
        <v>62.7</v>
      </c>
      <c r="R110">
        <v>1.6</v>
      </c>
      <c r="S110">
        <v>1.6</v>
      </c>
      <c r="T110">
        <v>7</v>
      </c>
      <c r="U110">
        <v>0.6</v>
      </c>
      <c r="V110">
        <v>5.8</v>
      </c>
      <c r="W110">
        <v>0.2</v>
      </c>
      <c r="X110">
        <v>2.9</v>
      </c>
      <c r="Y110">
        <v>3.4</v>
      </c>
      <c r="Z110">
        <v>2.9</v>
      </c>
      <c r="AA110">
        <v>3</v>
      </c>
      <c r="AB110">
        <v>1.1000000000000001</v>
      </c>
      <c r="AC110">
        <v>5.9</v>
      </c>
      <c r="AD110">
        <v>1.9</v>
      </c>
      <c r="AE110">
        <v>11</v>
      </c>
      <c r="AF110">
        <v>18.7</v>
      </c>
      <c r="AG110">
        <v>6.7</v>
      </c>
      <c r="AH110">
        <v>0.4</v>
      </c>
      <c r="AI110">
        <v>0</v>
      </c>
      <c r="AJ110">
        <v>5.3</v>
      </c>
      <c r="AK110">
        <v>0.9</v>
      </c>
      <c r="AL110">
        <v>2.6</v>
      </c>
      <c r="AM110">
        <v>0</v>
      </c>
      <c r="AN110">
        <v>0</v>
      </c>
      <c r="AO110">
        <v>72.3</v>
      </c>
      <c r="AP110" s="497"/>
      <c r="AQ110" s="497"/>
      <c r="AR110" s="497"/>
      <c r="AS110" s="497"/>
      <c r="AT110" s="497"/>
      <c r="AU110" s="497"/>
      <c r="AV110" s="497"/>
      <c r="AW110" s="497"/>
      <c r="AX110" s="497"/>
      <c r="AY110" s="497"/>
      <c r="AZ110" s="497"/>
      <c r="BA110" s="497"/>
      <c r="BB110" s="497"/>
      <c r="BC110" s="497"/>
      <c r="BD110" s="497"/>
      <c r="BE110" s="497"/>
      <c r="BF110" s="497"/>
      <c r="BG110" s="497"/>
      <c r="BH110" s="497"/>
      <c r="BI110" s="497"/>
      <c r="BJ110" s="497"/>
      <c r="BK110" s="497"/>
      <c r="BL110" s="497"/>
      <c r="BM110" s="497"/>
      <c r="BN110" s="497"/>
      <c r="CJ110" s="494"/>
    </row>
    <row r="111" spans="1:88">
      <c r="A111" t="s">
        <v>838</v>
      </c>
      <c r="B111" t="s">
        <v>335</v>
      </c>
      <c r="C111"/>
      <c r="D111"/>
      <c r="E111"/>
      <c r="F111">
        <v>17.100000000000001</v>
      </c>
      <c r="G111">
        <v>16.2</v>
      </c>
      <c r="H111">
        <v>14.5</v>
      </c>
      <c r="I111">
        <v>6.9</v>
      </c>
      <c r="J111">
        <v>1</v>
      </c>
      <c r="K111">
        <v>15</v>
      </c>
      <c r="L111">
        <v>15.4</v>
      </c>
      <c r="M111">
        <v>0.1</v>
      </c>
      <c r="N111">
        <v>22.6</v>
      </c>
      <c r="O111">
        <v>3.2</v>
      </c>
      <c r="P111">
        <v>4.3</v>
      </c>
      <c r="Q111">
        <v>2.2000000000000002</v>
      </c>
      <c r="R111">
        <v>13</v>
      </c>
      <c r="S111">
        <v>13</v>
      </c>
      <c r="T111">
        <v>3.6</v>
      </c>
      <c r="U111">
        <v>13.2</v>
      </c>
      <c r="V111">
        <v>21.2</v>
      </c>
      <c r="W111">
        <v>0</v>
      </c>
      <c r="X111">
        <v>0</v>
      </c>
      <c r="Y111">
        <v>2.1</v>
      </c>
      <c r="Z111">
        <v>7</v>
      </c>
      <c r="AA111">
        <v>12</v>
      </c>
      <c r="AB111">
        <v>15.6</v>
      </c>
      <c r="AC111">
        <v>1.8</v>
      </c>
      <c r="AD111">
        <v>0.6</v>
      </c>
      <c r="AE111">
        <v>1</v>
      </c>
      <c r="AF111">
        <v>0</v>
      </c>
      <c r="AG111">
        <v>4.9000000000000004</v>
      </c>
      <c r="AH111">
        <v>0.8</v>
      </c>
      <c r="AI111">
        <v>0</v>
      </c>
      <c r="AJ111">
        <v>13.7</v>
      </c>
      <c r="AK111">
        <v>2.2000000000000002</v>
      </c>
      <c r="AL111">
        <v>0.4</v>
      </c>
      <c r="AM111">
        <v>1.6</v>
      </c>
      <c r="AN111">
        <v>100</v>
      </c>
      <c r="AO111">
        <v>27.7</v>
      </c>
      <c r="AP111" s="497"/>
      <c r="AQ111" s="497"/>
      <c r="AR111" s="497"/>
      <c r="AS111" s="497"/>
      <c r="AT111" s="497"/>
      <c r="AU111" s="497"/>
      <c r="AV111" s="497"/>
      <c r="AW111" s="497"/>
      <c r="AX111" s="497"/>
      <c r="AY111" s="497"/>
      <c r="AZ111" s="497"/>
      <c r="BA111" s="497"/>
      <c r="BB111" s="497"/>
      <c r="BC111" s="497"/>
      <c r="BD111" s="497"/>
      <c r="BE111" s="497"/>
      <c r="BF111" s="497"/>
      <c r="BG111" s="497"/>
      <c r="BH111" s="497"/>
      <c r="BI111" s="497"/>
      <c r="BJ111" s="497"/>
      <c r="BK111" s="497"/>
      <c r="BL111" s="497"/>
      <c r="BM111" s="497"/>
      <c r="BN111" s="497"/>
      <c r="CJ111" s="494"/>
    </row>
    <row r="112" spans="1:88">
      <c r="A112" t="s">
        <v>838</v>
      </c>
      <c r="B112" t="s">
        <v>336</v>
      </c>
      <c r="C112"/>
      <c r="D112"/>
      <c r="E112"/>
      <c r="F112">
        <v>0</v>
      </c>
      <c r="G112">
        <v>0</v>
      </c>
      <c r="H112">
        <v>4.5999999999999996</v>
      </c>
      <c r="I112">
        <v>0</v>
      </c>
      <c r="J112">
        <v>2</v>
      </c>
      <c r="K112">
        <v>0</v>
      </c>
      <c r="L112">
        <v>0</v>
      </c>
      <c r="M112">
        <v>0.1</v>
      </c>
      <c r="N112">
        <v>0.5</v>
      </c>
      <c r="O112">
        <v>0</v>
      </c>
      <c r="P112">
        <v>1.5</v>
      </c>
      <c r="Q112">
        <v>0</v>
      </c>
      <c r="R112">
        <v>3.6</v>
      </c>
      <c r="S112">
        <v>3.6</v>
      </c>
      <c r="T112">
        <v>24.3</v>
      </c>
      <c r="U112">
        <v>19.3</v>
      </c>
      <c r="V112">
        <v>7.2</v>
      </c>
      <c r="W112">
        <v>13.1</v>
      </c>
      <c r="X112">
        <v>3.9</v>
      </c>
      <c r="Y112">
        <v>0</v>
      </c>
      <c r="Z112">
        <v>1.1000000000000001</v>
      </c>
      <c r="AA112">
        <v>0</v>
      </c>
      <c r="AB112">
        <v>24.1</v>
      </c>
      <c r="AC112">
        <v>0</v>
      </c>
      <c r="AD112">
        <v>18.600000000000001</v>
      </c>
      <c r="AE112">
        <v>0</v>
      </c>
      <c r="AF112">
        <v>0</v>
      </c>
      <c r="AG112">
        <v>0</v>
      </c>
      <c r="AH112">
        <v>0</v>
      </c>
      <c r="AI112">
        <v>14.3</v>
      </c>
      <c r="AJ112">
        <v>0</v>
      </c>
      <c r="AK112">
        <v>15.1</v>
      </c>
      <c r="AL112">
        <v>3.7</v>
      </c>
      <c r="AM112">
        <v>1.4</v>
      </c>
      <c r="AN112">
        <v>0</v>
      </c>
      <c r="AO112">
        <v>0</v>
      </c>
      <c r="AP112" s="497"/>
      <c r="AQ112" s="497"/>
      <c r="AR112" s="497"/>
      <c r="AS112" s="497"/>
      <c r="AT112" s="497"/>
      <c r="AU112" s="497"/>
      <c r="AV112" s="497"/>
      <c r="AW112" s="497"/>
      <c r="AX112" s="497"/>
      <c r="AY112" s="497"/>
      <c r="AZ112" s="497"/>
      <c r="BA112" s="497"/>
      <c r="BB112" s="497"/>
      <c r="BC112" s="497"/>
      <c r="BD112" s="497"/>
      <c r="BE112" s="497"/>
      <c r="BF112" s="497"/>
      <c r="BG112" s="497"/>
      <c r="BH112" s="497"/>
      <c r="BI112" s="497"/>
      <c r="BJ112" s="497"/>
      <c r="BK112" s="497"/>
      <c r="BL112" s="497"/>
      <c r="BM112" s="497"/>
      <c r="BN112" s="497"/>
      <c r="CJ112" s="494"/>
    </row>
    <row r="113" spans="1:88">
      <c r="A113" t="s">
        <v>838</v>
      </c>
      <c r="B113" t="s">
        <v>338</v>
      </c>
      <c r="C113"/>
      <c r="D113"/>
      <c r="E113"/>
      <c r="F113">
        <v>61.8</v>
      </c>
      <c r="G113">
        <v>70.900000000000006</v>
      </c>
      <c r="H113">
        <v>67.5</v>
      </c>
      <c r="I113">
        <v>70.8</v>
      </c>
      <c r="J113">
        <v>74</v>
      </c>
      <c r="K113">
        <v>72.8</v>
      </c>
      <c r="L113">
        <v>77.099999999999994</v>
      </c>
      <c r="M113">
        <v>89.6</v>
      </c>
      <c r="N113">
        <v>75.400000000000006</v>
      </c>
      <c r="O113">
        <v>81.5</v>
      </c>
      <c r="P113">
        <v>82.7</v>
      </c>
      <c r="Q113">
        <v>99.8</v>
      </c>
      <c r="R113">
        <v>81.8</v>
      </c>
      <c r="S113">
        <v>81.8</v>
      </c>
      <c r="T113">
        <v>99.9</v>
      </c>
      <c r="U113">
        <v>89.2</v>
      </c>
      <c r="V113">
        <v>74.7</v>
      </c>
      <c r="W113">
        <v>93.9</v>
      </c>
      <c r="X113">
        <v>71.099999999999994</v>
      </c>
      <c r="Y113">
        <v>68.7</v>
      </c>
      <c r="Z113">
        <v>81.5</v>
      </c>
      <c r="AA113">
        <v>58.3</v>
      </c>
      <c r="AB113">
        <v>89.3</v>
      </c>
      <c r="AC113">
        <v>98.7</v>
      </c>
      <c r="AD113">
        <v>94.2</v>
      </c>
      <c r="AE113">
        <v>100</v>
      </c>
      <c r="AF113">
        <v>94</v>
      </c>
      <c r="AG113">
        <v>74.099999999999994</v>
      </c>
      <c r="AH113">
        <v>88.7</v>
      </c>
      <c r="AI113">
        <v>93.6</v>
      </c>
      <c r="AJ113">
        <v>62.9</v>
      </c>
      <c r="AK113">
        <v>95.6</v>
      </c>
      <c r="AL113">
        <v>98.8</v>
      </c>
      <c r="AM113">
        <v>99.4</v>
      </c>
      <c r="AN113">
        <v>100</v>
      </c>
      <c r="AO113">
        <v>100</v>
      </c>
      <c r="AP113" s="497"/>
      <c r="AQ113" s="497"/>
      <c r="AR113" s="497"/>
      <c r="AS113" s="497"/>
      <c r="AT113" s="497"/>
      <c r="AU113" s="497"/>
      <c r="AV113" s="497"/>
      <c r="AW113" s="497"/>
      <c r="AX113" s="497"/>
      <c r="AY113" s="497"/>
      <c r="AZ113" s="497"/>
      <c r="BA113" s="497"/>
      <c r="BB113" s="497"/>
      <c r="BC113" s="497"/>
      <c r="BD113" s="497"/>
      <c r="BE113" s="497"/>
      <c r="BF113" s="497"/>
      <c r="BG113" s="497"/>
      <c r="BH113" s="497"/>
      <c r="BI113" s="497"/>
      <c r="BJ113" s="497"/>
      <c r="BK113" s="497"/>
      <c r="BL113" s="497"/>
      <c r="BM113" s="497"/>
      <c r="BN113" s="497"/>
      <c r="CJ113" s="494"/>
    </row>
    <row r="114" spans="1:88">
      <c r="A114" t="s">
        <v>838</v>
      </c>
      <c r="B114" t="s">
        <v>339</v>
      </c>
      <c r="C114"/>
      <c r="D114"/>
      <c r="E114"/>
      <c r="F114">
        <v>38.200000000000003</v>
      </c>
      <c r="G114">
        <v>29.1</v>
      </c>
      <c r="H114">
        <v>32.5</v>
      </c>
      <c r="I114">
        <v>29.2</v>
      </c>
      <c r="J114">
        <v>26</v>
      </c>
      <c r="K114">
        <v>27.2</v>
      </c>
      <c r="L114">
        <v>22.9</v>
      </c>
      <c r="M114">
        <v>10.4</v>
      </c>
      <c r="N114">
        <v>24.6</v>
      </c>
      <c r="O114">
        <v>18.5</v>
      </c>
      <c r="P114">
        <v>17.3</v>
      </c>
      <c r="Q114">
        <v>0.2</v>
      </c>
      <c r="R114">
        <v>18.2</v>
      </c>
      <c r="S114">
        <v>18.2</v>
      </c>
      <c r="T114">
        <v>0.1</v>
      </c>
      <c r="U114">
        <v>10.8</v>
      </c>
      <c r="V114">
        <v>25.3</v>
      </c>
      <c r="W114">
        <v>6.1</v>
      </c>
      <c r="X114">
        <v>28.9</v>
      </c>
      <c r="Y114">
        <v>31.3</v>
      </c>
      <c r="Z114">
        <v>18.5</v>
      </c>
      <c r="AA114">
        <v>41.7</v>
      </c>
      <c r="AB114">
        <v>10.7</v>
      </c>
      <c r="AC114">
        <v>1.3</v>
      </c>
      <c r="AD114">
        <v>5.8</v>
      </c>
      <c r="AE114">
        <v>0</v>
      </c>
      <c r="AF114">
        <v>6</v>
      </c>
      <c r="AG114">
        <v>25.9</v>
      </c>
      <c r="AH114">
        <v>11.3</v>
      </c>
      <c r="AI114">
        <v>6.4</v>
      </c>
      <c r="AJ114">
        <v>37.1</v>
      </c>
      <c r="AK114">
        <v>4.4000000000000004</v>
      </c>
      <c r="AL114">
        <v>1.2</v>
      </c>
      <c r="AM114">
        <v>0.6</v>
      </c>
      <c r="AN114">
        <v>0</v>
      </c>
      <c r="AO114">
        <v>0</v>
      </c>
      <c r="AP114" s="497"/>
      <c r="AQ114" s="497"/>
      <c r="AR114" s="497"/>
      <c r="AS114" s="497"/>
      <c r="AT114" s="497"/>
      <c r="AU114" s="497"/>
      <c r="AV114" s="497"/>
      <c r="AW114" s="497"/>
      <c r="AX114" s="497"/>
      <c r="AY114" s="497"/>
      <c r="AZ114" s="497"/>
      <c r="BA114" s="497"/>
      <c r="BB114" s="497"/>
      <c r="BC114" s="497"/>
      <c r="BD114" s="497"/>
      <c r="BE114" s="497"/>
      <c r="BF114" s="497"/>
      <c r="BG114" s="497"/>
      <c r="BH114" s="497"/>
      <c r="BI114" s="497"/>
      <c r="BJ114" s="497"/>
      <c r="BK114" s="497"/>
      <c r="BL114" s="497"/>
      <c r="BM114" s="497"/>
      <c r="BN114" s="497"/>
      <c r="CJ114" s="494"/>
    </row>
    <row r="115" spans="1:88">
      <c r="A115" t="s">
        <v>838</v>
      </c>
      <c r="B115" t="s">
        <v>341</v>
      </c>
      <c r="C115"/>
      <c r="D115"/>
      <c r="E115"/>
      <c r="F115">
        <v>5218</v>
      </c>
      <c r="G115">
        <v>22703</v>
      </c>
      <c r="H115">
        <v>32435</v>
      </c>
      <c r="I115">
        <v>25175</v>
      </c>
      <c r="J115">
        <v>12712</v>
      </c>
      <c r="K115">
        <v>9886</v>
      </c>
      <c r="L115">
        <v>6222</v>
      </c>
      <c r="M115">
        <v>7372</v>
      </c>
      <c r="N115">
        <v>8862</v>
      </c>
      <c r="O115">
        <v>6992</v>
      </c>
      <c r="P115">
        <v>9995</v>
      </c>
      <c r="Q115">
        <v>792</v>
      </c>
      <c r="R115">
        <v>9510</v>
      </c>
      <c r="S115">
        <v>3498</v>
      </c>
      <c r="T115">
        <v>403</v>
      </c>
      <c r="U115">
        <v>1835</v>
      </c>
      <c r="V115">
        <v>2595</v>
      </c>
      <c r="W115">
        <v>1964</v>
      </c>
      <c r="X115">
        <v>1582</v>
      </c>
      <c r="Y115">
        <v>2898</v>
      </c>
      <c r="Z115">
        <v>2822</v>
      </c>
      <c r="AA115">
        <v>522</v>
      </c>
      <c r="AB115">
        <v>565</v>
      </c>
      <c r="AC115">
        <v>123</v>
      </c>
      <c r="AD115">
        <v>4639</v>
      </c>
      <c r="AE115">
        <v>157</v>
      </c>
      <c r="AF115">
        <v>836</v>
      </c>
      <c r="AG115">
        <v>142</v>
      </c>
      <c r="AH115">
        <v>52</v>
      </c>
      <c r="AI115">
        <v>222</v>
      </c>
      <c r="AJ115">
        <v>151</v>
      </c>
      <c r="AK115">
        <v>54</v>
      </c>
      <c r="AL115">
        <v>20</v>
      </c>
      <c r="AM115">
        <v>11</v>
      </c>
      <c r="AN115">
        <v>34</v>
      </c>
      <c r="AO115">
        <v>0</v>
      </c>
      <c r="AP115" s="497"/>
      <c r="AQ115" s="497"/>
      <c r="AR115" s="497"/>
      <c r="AS115" s="497"/>
      <c r="AT115" s="497"/>
      <c r="AU115" s="497"/>
      <c r="AV115" s="497"/>
      <c r="AW115" s="497"/>
      <c r="AX115" s="497"/>
      <c r="AY115" s="497"/>
      <c r="AZ115" s="497"/>
      <c r="BA115" s="497"/>
      <c r="BB115" s="497"/>
      <c r="BC115" s="497"/>
      <c r="BD115" s="497"/>
      <c r="BE115" s="497"/>
      <c r="BF115" s="497"/>
      <c r="BG115" s="497"/>
      <c r="BH115" s="497"/>
      <c r="BI115" s="497"/>
      <c r="BJ115" s="497"/>
      <c r="BK115" s="497"/>
      <c r="BL115" s="497"/>
      <c r="BM115" s="497"/>
      <c r="BN115" s="497"/>
      <c r="CJ115" s="494"/>
    </row>
    <row r="116" spans="1:88">
      <c r="A116" t="s">
        <v>838</v>
      </c>
      <c r="B116" t="s">
        <v>342</v>
      </c>
      <c r="C116"/>
      <c r="D116"/>
      <c r="E116"/>
      <c r="F116">
        <v>11257</v>
      </c>
      <c r="G116">
        <v>1876</v>
      </c>
      <c r="H116">
        <v>9745</v>
      </c>
      <c r="I116">
        <v>14919</v>
      </c>
      <c r="J116">
        <v>6433</v>
      </c>
      <c r="K116">
        <v>5073</v>
      </c>
      <c r="L116">
        <v>585</v>
      </c>
      <c r="M116">
        <v>565</v>
      </c>
      <c r="N116">
        <v>4195</v>
      </c>
      <c r="O116">
        <v>7198</v>
      </c>
      <c r="P116">
        <v>4632</v>
      </c>
      <c r="Q116">
        <v>2719</v>
      </c>
      <c r="R116">
        <v>1385</v>
      </c>
      <c r="S116">
        <v>260</v>
      </c>
      <c r="T116">
        <v>758</v>
      </c>
      <c r="U116">
        <v>105</v>
      </c>
      <c r="V116">
        <v>235</v>
      </c>
      <c r="W116">
        <v>109</v>
      </c>
      <c r="X116">
        <v>1100</v>
      </c>
      <c r="Y116">
        <v>1483</v>
      </c>
      <c r="Z116">
        <v>3507</v>
      </c>
      <c r="AA116">
        <v>748</v>
      </c>
      <c r="AB116">
        <v>143</v>
      </c>
      <c r="AC116">
        <v>238</v>
      </c>
      <c r="AD116">
        <v>900</v>
      </c>
      <c r="AE116">
        <v>388</v>
      </c>
      <c r="AF116">
        <v>454</v>
      </c>
      <c r="AG116">
        <v>237</v>
      </c>
      <c r="AH116">
        <v>169</v>
      </c>
      <c r="AI116">
        <v>3</v>
      </c>
      <c r="AJ116">
        <v>266</v>
      </c>
      <c r="AK116">
        <v>211</v>
      </c>
      <c r="AL116">
        <v>84</v>
      </c>
      <c r="AM116">
        <v>56</v>
      </c>
      <c r="AN116">
        <v>200</v>
      </c>
      <c r="AO116">
        <v>168</v>
      </c>
      <c r="AP116" s="497"/>
      <c r="AQ116" s="497"/>
      <c r="AR116" s="497"/>
      <c r="AS116" s="497"/>
      <c r="AT116" s="497"/>
      <c r="AU116" s="497"/>
      <c r="AV116" s="497"/>
      <c r="AW116" s="497"/>
      <c r="AX116" s="497"/>
      <c r="AY116" s="497"/>
      <c r="AZ116" s="497"/>
      <c r="BA116" s="497"/>
      <c r="BB116" s="497"/>
      <c r="BC116" s="497"/>
      <c r="BD116" s="497"/>
      <c r="BE116" s="497"/>
      <c r="BF116" s="497"/>
      <c r="BG116" s="497"/>
      <c r="BH116" s="497"/>
      <c r="BI116" s="497"/>
      <c r="BJ116" s="497"/>
      <c r="BK116" s="497"/>
      <c r="BL116" s="497"/>
      <c r="BM116" s="497"/>
      <c r="BN116" s="497"/>
      <c r="CJ116" s="494"/>
    </row>
    <row r="117" spans="1:88">
      <c r="A117" t="s">
        <v>838</v>
      </c>
      <c r="B117" t="s">
        <v>343</v>
      </c>
      <c r="C117"/>
      <c r="D117"/>
      <c r="E117"/>
      <c r="F117">
        <v>0</v>
      </c>
      <c r="G117">
        <v>0</v>
      </c>
      <c r="H117">
        <v>0</v>
      </c>
      <c r="I117">
        <v>0</v>
      </c>
      <c r="J117">
        <v>0</v>
      </c>
      <c r="K117" t="s">
        <v>852</v>
      </c>
      <c r="L117" t="s">
        <v>852</v>
      </c>
      <c r="M117" t="s">
        <v>852</v>
      </c>
      <c r="N117" t="s">
        <v>852</v>
      </c>
      <c r="O117" t="s">
        <v>852</v>
      </c>
      <c r="P117" t="s">
        <v>852</v>
      </c>
      <c r="Q117">
        <v>0</v>
      </c>
      <c r="R117">
        <v>0</v>
      </c>
      <c r="S117">
        <v>0</v>
      </c>
      <c r="T117">
        <v>0</v>
      </c>
      <c r="U117">
        <v>0</v>
      </c>
      <c r="V117" t="s">
        <v>852</v>
      </c>
      <c r="W117">
        <v>0</v>
      </c>
      <c r="X117" t="s">
        <v>852</v>
      </c>
      <c r="Y117">
        <v>0</v>
      </c>
      <c r="Z117">
        <v>0</v>
      </c>
      <c r="AA117">
        <v>0</v>
      </c>
      <c r="AB117" t="s">
        <v>852</v>
      </c>
      <c r="AC117">
        <v>0</v>
      </c>
      <c r="AD117" t="s">
        <v>852</v>
      </c>
      <c r="AE117" t="s">
        <v>852</v>
      </c>
      <c r="AF117">
        <v>0</v>
      </c>
      <c r="AG117">
        <v>0</v>
      </c>
      <c r="AH117">
        <v>0</v>
      </c>
      <c r="AI117">
        <v>0</v>
      </c>
      <c r="AJ117">
        <v>0</v>
      </c>
      <c r="AK117" t="s">
        <v>852</v>
      </c>
      <c r="AL117">
        <v>0</v>
      </c>
      <c r="AM117">
        <v>0</v>
      </c>
      <c r="AN117" t="s">
        <v>852</v>
      </c>
      <c r="AO117">
        <v>0</v>
      </c>
      <c r="AP117" s="497"/>
      <c r="AQ117" s="497"/>
      <c r="AR117" s="497"/>
      <c r="AS117" s="497"/>
      <c r="AT117" s="497"/>
      <c r="AU117" s="497"/>
      <c r="AV117" s="497"/>
      <c r="AW117" s="497"/>
      <c r="AX117" s="497"/>
      <c r="AY117" s="497"/>
      <c r="AZ117" s="497"/>
      <c r="BA117" s="497"/>
      <c r="BB117" s="497"/>
      <c r="BC117" s="497"/>
      <c r="BD117" s="497"/>
      <c r="BE117" s="497"/>
      <c r="BF117" s="497"/>
      <c r="BG117" s="497"/>
      <c r="BH117" s="497"/>
      <c r="BI117" s="497"/>
      <c r="BJ117" s="497"/>
      <c r="BK117" s="497"/>
      <c r="BL117" s="497"/>
      <c r="BM117" s="497"/>
      <c r="BN117" s="497"/>
      <c r="CJ117" s="494"/>
    </row>
    <row r="118" spans="1:88">
      <c r="A118" t="s">
        <v>838</v>
      </c>
      <c r="B118" t="s">
        <v>344</v>
      </c>
      <c r="C118"/>
      <c r="D118"/>
      <c r="E118"/>
      <c r="F118">
        <v>77.8</v>
      </c>
      <c r="G118">
        <v>33.9</v>
      </c>
      <c r="H118">
        <v>64.900000000000006</v>
      </c>
      <c r="I118">
        <v>61</v>
      </c>
      <c r="J118">
        <v>64.599999999999994</v>
      </c>
      <c r="K118">
        <v>68.8</v>
      </c>
      <c r="L118">
        <v>78</v>
      </c>
      <c r="M118">
        <v>34.299999999999997</v>
      </c>
      <c r="N118">
        <v>70.900000000000006</v>
      </c>
      <c r="O118">
        <v>75.099999999999994</v>
      </c>
      <c r="P118">
        <v>62</v>
      </c>
      <c r="Q118">
        <v>73.3</v>
      </c>
      <c r="R118">
        <v>54.1</v>
      </c>
      <c r="S118">
        <v>46.7</v>
      </c>
      <c r="T118">
        <v>81.5</v>
      </c>
      <c r="U118">
        <v>40.299999999999997</v>
      </c>
      <c r="V118">
        <v>80</v>
      </c>
      <c r="W118">
        <v>15.5</v>
      </c>
      <c r="X118">
        <v>56.4</v>
      </c>
      <c r="Y118">
        <v>58.4</v>
      </c>
      <c r="Z118">
        <v>84.4</v>
      </c>
      <c r="AA118">
        <v>88.2</v>
      </c>
      <c r="AB118">
        <v>80.8</v>
      </c>
      <c r="AC118">
        <v>84.8</v>
      </c>
      <c r="AD118">
        <v>74.900000000000006</v>
      </c>
      <c r="AE118">
        <v>75.8</v>
      </c>
      <c r="AF118">
        <v>73.8</v>
      </c>
      <c r="AG118">
        <v>74.400000000000006</v>
      </c>
      <c r="AH118">
        <v>80.8</v>
      </c>
      <c r="AI118">
        <v>0</v>
      </c>
      <c r="AJ118">
        <v>83.8</v>
      </c>
      <c r="AK118">
        <v>76.5</v>
      </c>
      <c r="AL118">
        <v>75.2</v>
      </c>
      <c r="AM118">
        <v>67</v>
      </c>
      <c r="AN118">
        <v>69.2</v>
      </c>
      <c r="AO118">
        <v>75.3</v>
      </c>
      <c r="AP118" s="497"/>
      <c r="AQ118" s="497"/>
      <c r="AR118" s="497"/>
      <c r="AS118" s="497"/>
      <c r="AT118" s="497"/>
      <c r="AU118" s="497"/>
      <c r="AV118" s="497"/>
      <c r="AW118" s="497"/>
      <c r="AX118" s="497"/>
      <c r="AY118" s="497"/>
      <c r="AZ118" s="497"/>
      <c r="BA118" s="497"/>
      <c r="BB118" s="497"/>
      <c r="BC118" s="497"/>
      <c r="BD118" s="497"/>
      <c r="BE118" s="497"/>
      <c r="BF118" s="497"/>
      <c r="BG118" s="497"/>
      <c r="BH118" s="497"/>
      <c r="BI118" s="497"/>
      <c r="BJ118" s="497"/>
      <c r="BK118" s="497"/>
      <c r="BL118" s="497"/>
      <c r="BM118" s="497"/>
      <c r="BN118" s="497"/>
      <c r="CJ118" s="494"/>
    </row>
    <row r="119" spans="1:88">
      <c r="A119" t="s">
        <v>838</v>
      </c>
      <c r="B119" t="s">
        <v>345</v>
      </c>
      <c r="C119"/>
      <c r="D119"/>
      <c r="E119"/>
      <c r="F119">
        <v>3.5</v>
      </c>
      <c r="G119">
        <v>54.9</v>
      </c>
      <c r="H119">
        <v>25.2</v>
      </c>
      <c r="I119">
        <v>30.2</v>
      </c>
      <c r="J119">
        <v>27.3</v>
      </c>
      <c r="K119">
        <v>17.600000000000001</v>
      </c>
      <c r="L119">
        <v>8.6999999999999993</v>
      </c>
      <c r="M119">
        <v>51.3</v>
      </c>
      <c r="N119">
        <v>16.3</v>
      </c>
      <c r="O119">
        <v>14.2</v>
      </c>
      <c r="P119">
        <v>30.3</v>
      </c>
      <c r="Q119">
        <v>19.2</v>
      </c>
      <c r="R119">
        <v>35.9</v>
      </c>
      <c r="S119">
        <v>45.2</v>
      </c>
      <c r="T119">
        <v>7.1</v>
      </c>
      <c r="U119">
        <v>47.4</v>
      </c>
      <c r="V119">
        <v>6.3</v>
      </c>
      <c r="W119">
        <v>78</v>
      </c>
      <c r="X119">
        <v>33.799999999999997</v>
      </c>
      <c r="Y119">
        <v>29.4</v>
      </c>
      <c r="Z119">
        <v>6.8</v>
      </c>
      <c r="AA119">
        <v>9.1</v>
      </c>
      <c r="AB119">
        <v>8.6</v>
      </c>
      <c r="AC119">
        <v>2</v>
      </c>
      <c r="AD119">
        <v>5.5</v>
      </c>
      <c r="AE119">
        <v>5.0999999999999996</v>
      </c>
      <c r="AF119">
        <v>19.899999999999999</v>
      </c>
      <c r="AG119">
        <v>16.899999999999999</v>
      </c>
      <c r="AH119">
        <v>3.4</v>
      </c>
      <c r="AI119">
        <v>100</v>
      </c>
      <c r="AJ119">
        <v>5.2</v>
      </c>
      <c r="AK119">
        <v>8.6999999999999993</v>
      </c>
      <c r="AL119">
        <v>9.5</v>
      </c>
      <c r="AM119">
        <v>4.4000000000000004</v>
      </c>
      <c r="AN119">
        <v>8.9</v>
      </c>
      <c r="AO119">
        <v>1.8</v>
      </c>
      <c r="AS119" s="497"/>
      <c r="AT119" s="497"/>
      <c r="AU119" s="497"/>
      <c r="AV119" s="497"/>
      <c r="AW119" s="497"/>
      <c r="AX119" s="497"/>
      <c r="AY119" s="497"/>
      <c r="AZ119" s="497"/>
      <c r="BA119" s="497"/>
      <c r="BB119" s="497"/>
      <c r="BC119" s="497"/>
      <c r="BD119" s="497"/>
      <c r="BE119" s="497"/>
      <c r="BF119" s="497"/>
      <c r="BG119" s="497"/>
      <c r="BH119" s="497"/>
      <c r="BI119" s="497"/>
      <c r="BJ119" s="497"/>
      <c r="BK119" s="497"/>
      <c r="BL119" s="497"/>
      <c r="BM119" s="497"/>
      <c r="BN119" s="497"/>
      <c r="CJ119" s="494"/>
    </row>
    <row r="120" spans="1:88">
      <c r="A120" t="s">
        <v>838</v>
      </c>
      <c r="B120" t="s">
        <v>346</v>
      </c>
      <c r="C120"/>
      <c r="D120"/>
      <c r="E120"/>
      <c r="F120">
        <v>18.600000000000001</v>
      </c>
      <c r="G120">
        <v>5.0999999999999996</v>
      </c>
      <c r="H120">
        <v>8.3000000000000007</v>
      </c>
      <c r="I120">
        <v>7.6</v>
      </c>
      <c r="J120">
        <v>6.9</v>
      </c>
      <c r="K120">
        <v>12.4</v>
      </c>
      <c r="L120">
        <v>11.7</v>
      </c>
      <c r="M120">
        <v>10.5</v>
      </c>
      <c r="N120">
        <v>12.1</v>
      </c>
      <c r="O120">
        <v>10.1</v>
      </c>
      <c r="P120">
        <v>6.1</v>
      </c>
      <c r="Q120">
        <v>7.4</v>
      </c>
      <c r="R120">
        <v>4.9000000000000004</v>
      </c>
      <c r="S120">
        <v>1.9</v>
      </c>
      <c r="T120">
        <v>11.3</v>
      </c>
      <c r="U120">
        <v>10.1</v>
      </c>
      <c r="V120">
        <v>12.4</v>
      </c>
      <c r="W120">
        <v>6.5</v>
      </c>
      <c r="X120">
        <v>8.8000000000000007</v>
      </c>
      <c r="Y120">
        <v>9.6999999999999993</v>
      </c>
      <c r="Z120">
        <v>8.4</v>
      </c>
      <c r="AA120">
        <v>2.7</v>
      </c>
      <c r="AB120">
        <v>9</v>
      </c>
      <c r="AC120">
        <v>13.1</v>
      </c>
      <c r="AD120">
        <v>19.600000000000001</v>
      </c>
      <c r="AE120">
        <v>19</v>
      </c>
      <c r="AF120">
        <v>5.0999999999999996</v>
      </c>
      <c r="AG120">
        <v>8.6999999999999993</v>
      </c>
      <c r="AH120">
        <v>15.7</v>
      </c>
      <c r="AI120">
        <v>0</v>
      </c>
      <c r="AJ120">
        <v>10.9</v>
      </c>
      <c r="AK120">
        <v>14.7</v>
      </c>
      <c r="AL120">
        <v>14.8</v>
      </c>
      <c r="AM120">
        <v>28.6</v>
      </c>
      <c r="AN120">
        <v>21.4</v>
      </c>
      <c r="AO120">
        <v>22.8</v>
      </c>
      <c r="AS120" s="497"/>
      <c r="AT120" s="497"/>
      <c r="AU120" s="497"/>
      <c r="AV120" s="497"/>
      <c r="AW120" s="497"/>
      <c r="AX120" s="497"/>
      <c r="AY120" s="497"/>
      <c r="AZ120" s="497"/>
      <c r="BA120" s="497"/>
      <c r="BB120" s="497"/>
      <c r="BC120" s="497"/>
      <c r="BD120" s="497"/>
      <c r="BE120" s="497"/>
      <c r="BF120" s="497"/>
      <c r="BG120" s="497"/>
      <c r="BH120" s="497"/>
      <c r="BI120" s="497"/>
      <c r="BJ120" s="497"/>
      <c r="BK120" s="497"/>
      <c r="BL120" s="497"/>
      <c r="BM120" s="497"/>
      <c r="BN120" s="497"/>
      <c r="CJ120" s="494"/>
    </row>
    <row r="121" spans="1:88">
      <c r="A121" t="s">
        <v>838</v>
      </c>
      <c r="B121" t="s">
        <v>347</v>
      </c>
      <c r="C121"/>
      <c r="D121"/>
      <c r="E121"/>
      <c r="F121">
        <v>0.1</v>
      </c>
      <c r="G121">
        <v>6.1</v>
      </c>
      <c r="H121">
        <v>1.6</v>
      </c>
      <c r="I121">
        <v>1.2</v>
      </c>
      <c r="J121">
        <v>1.1000000000000001</v>
      </c>
      <c r="K121">
        <v>0.9</v>
      </c>
      <c r="L121">
        <v>1.6</v>
      </c>
      <c r="M121">
        <v>3.9</v>
      </c>
      <c r="N121">
        <v>0.7</v>
      </c>
      <c r="O121">
        <v>0.6</v>
      </c>
      <c r="P121">
        <v>1.6</v>
      </c>
      <c r="Q121">
        <v>0.1</v>
      </c>
      <c r="R121">
        <v>5.0999999999999996</v>
      </c>
      <c r="S121">
        <v>6.2</v>
      </c>
      <c r="T121">
        <v>0.1</v>
      </c>
      <c r="U121">
        <v>2.2000000000000002</v>
      </c>
      <c r="V121">
        <v>1.3</v>
      </c>
      <c r="W121">
        <v>0</v>
      </c>
      <c r="X121">
        <v>1</v>
      </c>
      <c r="Y121">
        <v>2.5</v>
      </c>
      <c r="Z121">
        <v>0.4</v>
      </c>
      <c r="AA121">
        <v>0.1</v>
      </c>
      <c r="AB121">
        <v>1.7</v>
      </c>
      <c r="AC121">
        <v>0.1</v>
      </c>
      <c r="AD121">
        <v>0</v>
      </c>
      <c r="AE121">
        <v>0</v>
      </c>
      <c r="AF121">
        <v>1.2</v>
      </c>
      <c r="AG121">
        <v>0</v>
      </c>
      <c r="AH121">
        <v>0.1</v>
      </c>
      <c r="AI121">
        <v>0</v>
      </c>
      <c r="AJ121">
        <v>0.1</v>
      </c>
      <c r="AK121">
        <v>0.1</v>
      </c>
      <c r="AL121">
        <v>0.5</v>
      </c>
      <c r="AM121">
        <v>0</v>
      </c>
      <c r="AN121">
        <v>0.5</v>
      </c>
      <c r="AO121">
        <v>0.1</v>
      </c>
      <c r="AS121" s="497"/>
      <c r="AT121" s="497"/>
      <c r="AU121" s="497"/>
      <c r="AV121" s="497"/>
      <c r="AW121" s="497"/>
      <c r="AX121" s="497"/>
      <c r="AY121" s="497"/>
      <c r="AZ121" s="497"/>
      <c r="BA121" s="497"/>
      <c r="BB121" s="497"/>
      <c r="BC121" s="497"/>
      <c r="BD121" s="497"/>
      <c r="BE121" s="497"/>
      <c r="BF121" s="497"/>
      <c r="BG121" s="497"/>
      <c r="BH121" s="497"/>
      <c r="BI121" s="497"/>
      <c r="BJ121" s="497"/>
      <c r="BK121" s="497"/>
      <c r="BL121" s="497"/>
      <c r="BM121" s="497"/>
      <c r="BN121" s="497"/>
      <c r="CJ121" s="494"/>
    </row>
    <row r="122" spans="1:88">
      <c r="A122" t="s">
        <v>838</v>
      </c>
      <c r="B122" t="s">
        <v>348</v>
      </c>
      <c r="C122"/>
      <c r="D122"/>
      <c r="E122"/>
      <c r="F122">
        <v>0</v>
      </c>
      <c r="G122">
        <v>0</v>
      </c>
      <c r="H122">
        <v>0</v>
      </c>
      <c r="I122">
        <v>0</v>
      </c>
      <c r="J122">
        <v>0</v>
      </c>
      <c r="K122">
        <v>0.3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</row>
    <row r="123" spans="1:88">
      <c r="A123" t="s">
        <v>838</v>
      </c>
      <c r="B123" t="s">
        <v>349</v>
      </c>
      <c r="C123"/>
      <c r="D123"/>
      <c r="E123"/>
      <c r="F123">
        <v>23.9</v>
      </c>
      <c r="G123">
        <v>12.2</v>
      </c>
      <c r="H123">
        <v>28.5</v>
      </c>
      <c r="I123">
        <v>23</v>
      </c>
      <c r="J123">
        <v>10.3</v>
      </c>
      <c r="K123">
        <v>17</v>
      </c>
      <c r="L123">
        <v>16.600000000000001</v>
      </c>
      <c r="M123">
        <v>0</v>
      </c>
      <c r="N123">
        <v>12.6</v>
      </c>
      <c r="O123">
        <v>9.6999999999999993</v>
      </c>
      <c r="P123">
        <v>9.8000000000000007</v>
      </c>
      <c r="Q123">
        <v>0</v>
      </c>
      <c r="R123">
        <v>10</v>
      </c>
      <c r="S123">
        <v>10</v>
      </c>
      <c r="T123">
        <v>4</v>
      </c>
      <c r="U123">
        <v>4</v>
      </c>
      <c r="V123">
        <v>7.2</v>
      </c>
      <c r="W123">
        <v>0</v>
      </c>
      <c r="X123">
        <v>3</v>
      </c>
      <c r="Y123">
        <v>4</v>
      </c>
      <c r="Z123">
        <v>4.5999999999999996</v>
      </c>
      <c r="AA123">
        <v>3.1</v>
      </c>
      <c r="AB123">
        <v>0</v>
      </c>
      <c r="AC123">
        <v>0</v>
      </c>
      <c r="AD123">
        <v>0</v>
      </c>
      <c r="AE123">
        <v>0</v>
      </c>
      <c r="AF123">
        <v>1.3</v>
      </c>
      <c r="AG123">
        <v>0</v>
      </c>
      <c r="AH123">
        <v>1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0</v>
      </c>
    </row>
    <row r="124" spans="1:88">
      <c r="A124" t="s">
        <v>838</v>
      </c>
      <c r="B124" t="s">
        <v>350</v>
      </c>
      <c r="C124"/>
      <c r="D124"/>
      <c r="E124"/>
      <c r="F124">
        <v>752</v>
      </c>
      <c r="G124">
        <v>9</v>
      </c>
      <c r="H124">
        <v>41</v>
      </c>
      <c r="I124">
        <v>64</v>
      </c>
      <c r="J124">
        <v>56</v>
      </c>
      <c r="K124">
        <v>69</v>
      </c>
      <c r="L124">
        <v>31</v>
      </c>
      <c r="M124">
        <v>12</v>
      </c>
      <c r="N124">
        <v>61</v>
      </c>
      <c r="O124">
        <v>0</v>
      </c>
      <c r="P124">
        <v>52</v>
      </c>
      <c r="Q124">
        <v>147</v>
      </c>
      <c r="R124">
        <v>13</v>
      </c>
      <c r="S124">
        <v>3</v>
      </c>
      <c r="T124">
        <v>487</v>
      </c>
      <c r="U124">
        <v>10</v>
      </c>
      <c r="V124">
        <v>21</v>
      </c>
      <c r="W124">
        <v>0</v>
      </c>
      <c r="X124">
        <v>80</v>
      </c>
      <c r="Y124">
        <v>80</v>
      </c>
      <c r="Z124">
        <v>205</v>
      </c>
      <c r="AA124">
        <v>669</v>
      </c>
      <c r="AB124">
        <v>0</v>
      </c>
      <c r="AC124">
        <v>747</v>
      </c>
      <c r="AD124">
        <v>0</v>
      </c>
      <c r="AE124">
        <v>0</v>
      </c>
      <c r="AF124">
        <v>56</v>
      </c>
      <c r="AG124">
        <v>118</v>
      </c>
      <c r="AH124">
        <v>660</v>
      </c>
      <c r="AI124">
        <v>10</v>
      </c>
      <c r="AJ124">
        <v>130</v>
      </c>
      <c r="AK124">
        <v>173</v>
      </c>
      <c r="AL124">
        <v>124</v>
      </c>
      <c r="AM124">
        <v>172</v>
      </c>
      <c r="AN124">
        <v>163</v>
      </c>
      <c r="AO124">
        <v>0</v>
      </c>
    </row>
    <row r="125" spans="1:88">
      <c r="A125" t="s">
        <v>838</v>
      </c>
      <c r="B125" t="s">
        <v>351</v>
      </c>
      <c r="C125"/>
      <c r="D125"/>
      <c r="E125"/>
      <c r="F125">
        <v>-62.1</v>
      </c>
      <c r="G125">
        <v>-12</v>
      </c>
      <c r="H125">
        <v>-3.4</v>
      </c>
      <c r="I125">
        <v>-8.1</v>
      </c>
      <c r="J125">
        <v>-11.7</v>
      </c>
      <c r="K125">
        <v>-5.9</v>
      </c>
      <c r="L125">
        <v>-6.1</v>
      </c>
      <c r="M125">
        <v>-6.9</v>
      </c>
      <c r="N125">
        <v>-8.1</v>
      </c>
      <c r="O125">
        <v>-2.7</v>
      </c>
      <c r="P125">
        <v>-7.5</v>
      </c>
      <c r="Q125">
        <v>-20.3</v>
      </c>
      <c r="R125">
        <v>-11.4</v>
      </c>
      <c r="S125">
        <v>-5</v>
      </c>
      <c r="T125">
        <v>-6.1</v>
      </c>
      <c r="U125">
        <v>-4.5</v>
      </c>
      <c r="V125">
        <v>-8.6999999999999993</v>
      </c>
      <c r="W125">
        <v>0.8</v>
      </c>
      <c r="X125">
        <v>-4.9000000000000004</v>
      </c>
      <c r="Y125">
        <v>-8.1999999999999993</v>
      </c>
      <c r="Z125">
        <v>-11.9</v>
      </c>
      <c r="AA125">
        <v>-64</v>
      </c>
      <c r="AB125">
        <v>-7.6</v>
      </c>
      <c r="AC125">
        <v>14.7</v>
      </c>
      <c r="AD125">
        <v>-2</v>
      </c>
      <c r="AE125">
        <v>-34.299999999999997</v>
      </c>
      <c r="AF125">
        <v>-3.7</v>
      </c>
      <c r="AG125">
        <v>-57.1</v>
      </c>
      <c r="AH125">
        <v>-48.5</v>
      </c>
      <c r="AI125">
        <v>2.4</v>
      </c>
      <c r="AJ125">
        <v>-78.8</v>
      </c>
      <c r="AK125">
        <v>-81.599999999999994</v>
      </c>
      <c r="AL125">
        <v>-74.2</v>
      </c>
      <c r="AM125">
        <v>-71.8</v>
      </c>
      <c r="AN125">
        <v>-94.8</v>
      </c>
      <c r="AO125">
        <v>-99.2</v>
      </c>
    </row>
    <row r="126" spans="1:88">
      <c r="A126" t="s">
        <v>838</v>
      </c>
      <c r="B126" t="s">
        <v>352</v>
      </c>
      <c r="C126"/>
      <c r="D126"/>
      <c r="E126"/>
      <c r="F126">
        <v>-62.5</v>
      </c>
      <c r="G126">
        <v>-2.5</v>
      </c>
      <c r="H126">
        <v>-2.5</v>
      </c>
      <c r="I126">
        <v>-9.5</v>
      </c>
      <c r="J126">
        <v>-14.2</v>
      </c>
      <c r="K126">
        <v>-9.6</v>
      </c>
      <c r="L126">
        <v>-13.3</v>
      </c>
      <c r="M126">
        <v>-17.8</v>
      </c>
      <c r="N126">
        <v>-16.7</v>
      </c>
      <c r="O126">
        <v>-2</v>
      </c>
      <c r="P126">
        <v>-8.9</v>
      </c>
      <c r="Q126">
        <v>-15.3</v>
      </c>
      <c r="R126">
        <v>-4.5999999999999996</v>
      </c>
      <c r="S126">
        <v>4.5999999999999996</v>
      </c>
      <c r="T126">
        <v>-4.3</v>
      </c>
      <c r="U126">
        <v>-10.7</v>
      </c>
      <c r="V126">
        <v>-19.2</v>
      </c>
      <c r="W126">
        <v>-1.4</v>
      </c>
      <c r="X126">
        <v>-4.2</v>
      </c>
      <c r="Y126">
        <v>-8.1999999999999993</v>
      </c>
      <c r="Z126">
        <v>-8.8000000000000007</v>
      </c>
      <c r="AA126">
        <v>-63.5</v>
      </c>
      <c r="AB126">
        <v>-12.5</v>
      </c>
      <c r="AC126">
        <v>17.8</v>
      </c>
      <c r="AD126">
        <v>0</v>
      </c>
      <c r="AE126">
        <v>-30.2</v>
      </c>
      <c r="AF126">
        <v>-0.6</v>
      </c>
      <c r="AG126">
        <v>-56.2</v>
      </c>
      <c r="AH126">
        <v>-46.9</v>
      </c>
      <c r="AI126">
        <v>0.7</v>
      </c>
      <c r="AJ126">
        <v>-81.7</v>
      </c>
      <c r="AK126">
        <v>-83.2</v>
      </c>
      <c r="AL126">
        <v>-74.5</v>
      </c>
      <c r="AM126">
        <v>-72.5</v>
      </c>
      <c r="AN126">
        <v>-97.6</v>
      </c>
      <c r="AO126">
        <v>-99.2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18</vt:i4>
      </vt:variant>
    </vt:vector>
  </HeadingPairs>
  <TitlesOfParts>
    <vt:vector size="39" baseType="lpstr">
      <vt:lpstr>2.1 Stafrófsröð 2010</vt:lpstr>
      <vt:lpstr> 2.2 Listi 2010</vt:lpstr>
      <vt:lpstr> 2.3 Yfirlit y kerfi 2010</vt:lpstr>
      <vt:lpstr>3.1 Hrein e. allar deildir 2010</vt:lpstr>
      <vt:lpstr>3.2 Efnah. allar deildir 2010</vt:lpstr>
      <vt:lpstr>3.3 Sjóðss. allar deildir 2010</vt:lpstr>
      <vt:lpstr>4.1 Samtrygg.yfirlit 2010</vt:lpstr>
      <vt:lpstr>4.2 kt. samtrygg 2010</vt:lpstr>
      <vt:lpstr>funddata sam</vt:lpstr>
      <vt:lpstr>SF</vt:lpstr>
      <vt:lpstr>5.1 Sére. yfirlit 2010</vt:lpstr>
      <vt:lpstr>5.2 kt. séreignard.2010</vt:lpstr>
      <vt:lpstr>funddata ser</vt:lpstr>
      <vt:lpstr>6.1 sundurliðun fjárf. 2010</vt:lpstr>
      <vt:lpstr>7.1 séreignarsparnaður 2010</vt:lpstr>
      <vt:lpstr>8.1 Tryggingarfr.staða 2010</vt:lpstr>
      <vt:lpstr>8.2 Lífeyrisþegar 2010</vt:lpstr>
      <vt:lpstr>8.3 Iðgjaldagr 2010</vt:lpstr>
      <vt:lpstr>8.4 Lífeyrisþegar</vt:lpstr>
      <vt:lpstr>funddata hluti 3</vt:lpstr>
      <vt:lpstr>Sheet1</vt:lpstr>
      <vt:lpstr>' 2.3 Yfirlit y kerfi 2010'!Print_Area</vt:lpstr>
      <vt:lpstr>'2.1 Stafrófsröð 2010'!Print_Area</vt:lpstr>
      <vt:lpstr>'3.1 Hrein e. allar deildir 2010'!Print_Area</vt:lpstr>
      <vt:lpstr>'3.2 Efnah. allar deildir 2010'!Print_Area</vt:lpstr>
      <vt:lpstr>'3.3 Sjóðss. allar deildir 2010'!Print_Area</vt:lpstr>
      <vt:lpstr>'4.1 Samtrygg.yfirlit 2010'!Print_Area</vt:lpstr>
      <vt:lpstr>'4.2 kt. samtrygg 2010'!Print_Area</vt:lpstr>
      <vt:lpstr>'5.1 Sére. yfirlit 2010'!Print_Area</vt:lpstr>
      <vt:lpstr>'5.2 kt. séreignard.2010'!Print_Area</vt:lpstr>
      <vt:lpstr>'6.1 sundurliðun fjárf. 2010'!Print_Area</vt:lpstr>
      <vt:lpstr>'3.1 Hrein e. allar deildir 2010'!Print_Titles</vt:lpstr>
      <vt:lpstr>'3.2 Efnah. allar deildir 2010'!Print_Titles</vt:lpstr>
      <vt:lpstr>'3.3 Sjóðss. allar deildir 2010'!Print_Titles</vt:lpstr>
      <vt:lpstr>'4.1 Samtrygg.yfirlit 2010'!Print_Titles</vt:lpstr>
      <vt:lpstr>'4.2 kt. samtrygg 2010'!Print_Titles</vt:lpstr>
      <vt:lpstr>'5.1 Sére. yfirlit 2010'!Print_Titles</vt:lpstr>
      <vt:lpstr>'5.2 kt. séreignard.2010'!Print_Titles</vt:lpstr>
      <vt:lpstr>'6.1 sundurliðun fjárf. 2010'!Print_Titles</vt:lpstr>
    </vt:vector>
  </TitlesOfParts>
  <Company>Fjármálaeftirlitið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Unnur Magnúsdóttir</dc:creator>
  <cp:lastModifiedBy>Microsoft Office User</cp:lastModifiedBy>
  <cp:lastPrinted>2011-11-28T17:33:29Z</cp:lastPrinted>
  <dcterms:created xsi:type="dcterms:W3CDTF">2010-08-16T10:07:42Z</dcterms:created>
  <dcterms:modified xsi:type="dcterms:W3CDTF">2023-05-07T22:21:44Z</dcterms:modified>
</cp:coreProperties>
</file>