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ables/table1.xml" ContentType="application/vnd.openxmlformats-officedocument.spreadsheetml.table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4" firstSheet="0" activeTab="1"/>
  </bookViews>
  <sheets>
    <sheet name="Publication" sheetId="1" state="visible" r:id="rId2"/>
    <sheet name="Fig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<sst xmlns="http://schemas.openxmlformats.org/spreadsheetml/2006/main" count="142" uniqueCount="35">
  <si>
    <t xml:space="preserve">study</t>
  </si>
  <si>
    <t xml:space="preserve">pmid</t>
  </si>
  <si>
    <t xml:space="preserve">Healy1991</t>
  </si>
  <si>
    <t xml:space="preserve">subjects</t>
  </si>
  <si>
    <t xml:space="preserve">substance</t>
  </si>
  <si>
    <t xml:space="preserve">intervention</t>
  </si>
  <si>
    <t xml:space="preserve">time [h]</t>
  </si>
  <si>
    <t xml:space="preserve">Caffeine plasma concentration [mg/l]</t>
  </si>
  <si>
    <t xml:space="preserve">Caffeine plasma concentration + SD [mg/l]</t>
  </si>
  <si>
    <t xml:space="preserve">Caffeine plasma concentration SD [mg/l]</t>
  </si>
  <si>
    <t xml:space="preserve">Caffeine plasma concentration SE [mg/l]</t>
  </si>
  <si>
    <t xml:space="preserve">Paraxanthine plasma concentration [mg/l]</t>
  </si>
  <si>
    <t xml:space="preserve">Paraxanthine plasma concentration + SD [mg/l]</t>
  </si>
  <si>
    <t xml:space="preserve">Paraxanthine plasma concentration SD [mg/l]</t>
  </si>
  <si>
    <t xml:space="preserve">Paraxanthine plasma concentration SE [mg/l]</t>
  </si>
  <si>
    <t xml:space="preserve">Paraxanthine/Caffeine plasma concentration [-]</t>
  </si>
  <si>
    <t xml:space="preserve">Paraxanthine/Caffeine plasma concentration SD [-]</t>
  </si>
  <si>
    <t xml:space="preserve">Paraxanthine/Caffeine plasma concentration SE [-]</t>
  </si>
  <si>
    <t xml:space="preserve">n</t>
  </si>
  <si>
    <t xml:space="preserve">time</t>
  </si>
  <si>
    <t xml:space="preserve">caf</t>
  </si>
  <si>
    <t xml:space="preserve">caf_pm_sd</t>
  </si>
  <si>
    <t xml:space="preserve">caf_sd</t>
  </si>
  <si>
    <t xml:space="preserve">caf_se</t>
  </si>
  <si>
    <t xml:space="preserve">px</t>
  </si>
  <si>
    <t xml:space="preserve">px_pm_sd</t>
  </si>
  <si>
    <t xml:space="preserve">px_sd</t>
  </si>
  <si>
    <t xml:space="preserve">px_se</t>
  </si>
  <si>
    <t xml:space="preserve">px_caf</t>
  </si>
  <si>
    <t xml:space="preserve">px_caf_sd</t>
  </si>
  <si>
    <t xml:space="preserve">px_caf_se</t>
  </si>
  <si>
    <t xml:space="preserve">caffeine</t>
  </si>
  <si>
    <t xml:space="preserve">placebo</t>
  </si>
  <si>
    <t xml:space="preserve">NA</t>
  </si>
  <si>
    <t xml:space="preserve">lomefloxacin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</si>
</sst>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0"/>
      <color rgb="FFFFFFFF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  <fill>
      <patternFill patternType="solid">
        <fgColor rgb="FF000000"/>
        <bgColor rgb="FF0033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8" fillId="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elle2" displayName="Tabelle2" ref="A2:F12" headerRowCount="1" totalsRowCount="0" totalsRowShown="0">
  <autoFilter ref="A2:F12"/>
  <tableColumns count="6">
    <tableColumn id="1" name="study"/>
    <tableColumn id="2" name="n"/>
    <tableColumn id="3" name="substance"/>
    <tableColumn id="4" name="intervention"/>
    <tableColumn id="5" name="time"/>
    <tableColumn id="6" name="caf"/>
  </tableColumns>
</tabl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RowHeight="12.8"/>
  <cols>
    <col collapsed="false" hidden="false" max="1025" min="1" style="0" width="12.7602040816327"/>
  </cols>
  <sheetData>
    <row r="1" customFormat="false" ht="13.8" hidden="false" customHeight="false" outlineLevel="0" collapsed="false">
      <c r="A1" s="1" t="s">
        <v>0</v>
      </c>
      <c r="B1" s="1" t="s">
        <v>1</v>
      </c>
    </row>
    <row r="2" customFormat="false" ht="13.8" hidden="false" customHeight="false" outlineLevel="0" collapsed="false">
      <c r="A2" s="2" t="s">
        <v>2</v>
      </c>
      <c r="B2" s="2" t="n">
        <v>2069371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3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36" activeCellId="0" sqref="G36"/>
    </sheetView>
  </sheetViews>
  <sheetFormatPr defaultRowHeight="13.8"/>
  <cols>
    <col collapsed="false" hidden="false" max="1" min="1" style="3" width="19.9234693877551"/>
    <col collapsed="false" hidden="false" max="2" min="2" style="3" width="9.89795918367347"/>
    <col collapsed="false" hidden="false" max="3" min="3" style="3" width="16.1989795918367"/>
    <col collapsed="false" hidden="false" max="4" min="4" style="3" width="12.5612244897959"/>
    <col collapsed="false" hidden="false" max="5" min="5" style="4" width="12.5612244897959"/>
    <col collapsed="false" hidden="false" max="6" min="6" style="4" width="12.8622448979592"/>
    <col collapsed="false" hidden="false" max="7" min="7" style="4" width="13.4438775510204"/>
    <col collapsed="false" hidden="false" max="8" min="8" style="4" width="11.5816326530612"/>
    <col collapsed="false" hidden="false" max="9" min="9" style="0" width="11.5816326530612"/>
    <col collapsed="false" hidden="false" max="1025" min="10" style="3" width="11.5816326530612"/>
  </cols>
  <sheetData>
    <row r="1" customFormat="false" ht="55.4" hidden="false" customHeight="false" outlineLevel="0" collapsed="false">
      <c r="A1" s="5" t="s">
        <v>0</v>
      </c>
      <c r="B1" s="5" t="s">
        <v>3</v>
      </c>
      <c r="C1" s="5" t="s">
        <v>4</v>
      </c>
      <c r="D1" s="5" t="s">
        <v>5</v>
      </c>
      <c r="E1" s="6" t="s">
        <v>6</v>
      </c>
      <c r="F1" s="6" t="s">
        <v>7</v>
      </c>
      <c r="G1" s="6" t="s">
        <v>8</v>
      </c>
      <c r="H1" s="6" t="s">
        <v>9</v>
      </c>
      <c r="I1" s="6" t="s">
        <v>10</v>
      </c>
      <c r="J1" s="6" t="s">
        <v>11</v>
      </c>
      <c r="K1" s="6" t="s">
        <v>12</v>
      </c>
      <c r="L1" s="6" t="s">
        <v>13</v>
      </c>
      <c r="M1" s="6" t="s">
        <v>14</v>
      </c>
      <c r="N1" s="6" t="s">
        <v>15</v>
      </c>
      <c r="O1" s="6" t="s">
        <v>16</v>
      </c>
      <c r="P1" s="6" t="s">
        <v>17</v>
      </c>
    </row>
    <row r="2" customFormat="false" ht="12.8" hidden="false" customHeight="false" outlineLevel="0" collapsed="false">
      <c r="A2" s="7" t="s">
        <v>0</v>
      </c>
      <c r="B2" s="7" t="s">
        <v>18</v>
      </c>
      <c r="C2" s="7" t="s">
        <v>4</v>
      </c>
      <c r="D2" s="7" t="s">
        <v>5</v>
      </c>
      <c r="E2" s="7" t="s">
        <v>19</v>
      </c>
      <c r="F2" s="7" t="s">
        <v>20</v>
      </c>
      <c r="G2" s="7" t="s">
        <v>21</v>
      </c>
      <c r="H2" s="7" t="s">
        <v>22</v>
      </c>
      <c r="I2" s="7" t="s">
        <v>23</v>
      </c>
      <c r="J2" s="7" t="s">
        <v>24</v>
      </c>
      <c r="K2" s="7" t="s">
        <v>25</v>
      </c>
      <c r="L2" s="7" t="s">
        <v>26</v>
      </c>
      <c r="M2" s="7" t="s">
        <v>27</v>
      </c>
      <c r="N2" s="7" t="s">
        <v>28</v>
      </c>
      <c r="O2" s="7" t="s">
        <v>29</v>
      </c>
      <c r="P2" s="7" t="s">
        <v>30</v>
      </c>
    </row>
    <row r="3" customFormat="false" ht="13.8" hidden="false" customHeight="false" outlineLevel="0" collapsed="false">
      <c r="A3" s="8" t="s">
        <v>2</v>
      </c>
      <c r="B3" s="8" t="n">
        <v>16</v>
      </c>
      <c r="C3" s="9" t="s">
        <v>31</v>
      </c>
      <c r="D3" s="3" t="s">
        <v>32</v>
      </c>
      <c r="E3" s="10" t="n">
        <v>0</v>
      </c>
      <c r="F3" s="11" t="n">
        <v>0.1547379</v>
      </c>
      <c r="G3" s="10" t="n">
        <v>0.32397613</v>
      </c>
      <c r="H3" s="10" t="n">
        <f aca="false">ABS(Fig!$F3-Fig!$G3)</f>
        <v>0.16923823</v>
      </c>
      <c r="I3" s="12" t="n">
        <f aca="false">H3/SQRT($B3)</f>
        <v>0.0423095575</v>
      </c>
      <c r="J3" s="10" t="n">
        <v>0.36051434</v>
      </c>
      <c r="K3" s="10" t="n">
        <v>0.16023165</v>
      </c>
      <c r="L3" s="10" t="n">
        <f aca="false">ABS(J3-K3)</f>
        <v>0.20028269</v>
      </c>
      <c r="M3" s="12" t="n">
        <f aca="false">L3/SQRT($B3)</f>
        <v>0.0500706725</v>
      </c>
      <c r="N3" s="10" t="n">
        <f aca="false">$J3/$F3</f>
        <v>2.32983864974256</v>
      </c>
      <c r="O3" s="10" t="n">
        <f aca="false">N3*SQRT(POWER(L3, 2) + POWER(H3, 2))</f>
        <v>0.610909881459242</v>
      </c>
      <c r="P3" s="13" t="n">
        <f aca="false">O3/SQRT($B3)</f>
        <v>0.15272747036481</v>
      </c>
    </row>
    <row r="4" customFormat="false" ht="13.8" hidden="false" customHeight="false" outlineLevel="0" collapsed="false">
      <c r="A4" s="8" t="s">
        <v>2</v>
      </c>
      <c r="B4" s="8" t="n">
        <v>16</v>
      </c>
      <c r="C4" s="9" t="s">
        <v>31</v>
      </c>
      <c r="D4" s="3" t="s">
        <v>32</v>
      </c>
      <c r="E4" s="10" t="n">
        <v>0.25</v>
      </c>
      <c r="F4" s="11" t="n">
        <v>1.0734499</v>
      </c>
      <c r="G4" s="10" t="n">
        <v>1.7407633</v>
      </c>
      <c r="H4" s="10" t="n">
        <f aca="false">ABS(Fig!$F4-Fig!$G4)</f>
        <v>0.6673134</v>
      </c>
      <c r="I4" s="12" t="n">
        <f aca="false">H4/SQRT($B4)</f>
        <v>0.16682835</v>
      </c>
      <c r="J4" s="10" t="n">
        <v>0.46217215</v>
      </c>
      <c r="K4" s="10" t="n">
        <v>0.25616002</v>
      </c>
      <c r="L4" s="10" t="n">
        <f aca="false">ABS(J4-K4)</f>
        <v>0.20601213</v>
      </c>
      <c r="M4" s="12" t="n">
        <f aca="false">L4/SQRT($B4)</f>
        <v>0.0515030325</v>
      </c>
      <c r="N4" s="10" t="n">
        <f aca="false">$J4/$F4</f>
        <v>0.430548412180205</v>
      </c>
      <c r="O4" s="10" t="n">
        <f aca="false">N4*SQRT(POWER(L4, 2) + POWER(H4, 2))</f>
        <v>0.300690575943502</v>
      </c>
      <c r="P4" s="13" t="n">
        <f aca="false">O4/SQRT($B4)</f>
        <v>0.0751726439858754</v>
      </c>
    </row>
    <row r="5" customFormat="false" ht="13.8" hidden="false" customHeight="false" outlineLevel="0" collapsed="false">
      <c r="A5" s="8" t="s">
        <v>2</v>
      </c>
      <c r="B5" s="8" t="n">
        <v>16</v>
      </c>
      <c r="C5" s="9" t="s">
        <v>31</v>
      </c>
      <c r="D5" s="3" t="s">
        <v>32</v>
      </c>
      <c r="E5" s="10" t="n">
        <v>0.5</v>
      </c>
      <c r="F5" s="11" t="n">
        <v>3.1623924</v>
      </c>
      <c r="G5" s="10" t="n">
        <v>4.511539</v>
      </c>
      <c r="H5" s="10" t="n">
        <f aca="false">ABS(Fig!$F5-Fig!$G5)</f>
        <v>1.3491466</v>
      </c>
      <c r="I5" s="12" t="n">
        <f aca="false">H5/SQRT($B5)</f>
        <v>0.33728665</v>
      </c>
      <c r="J5" s="10" t="n">
        <v>0.63675827</v>
      </c>
      <c r="K5" s="10" t="n">
        <v>0.37497178</v>
      </c>
      <c r="L5" s="10" t="n">
        <f aca="false">ABS(J5-K5)</f>
        <v>0.26178649</v>
      </c>
      <c r="M5" s="12" t="n">
        <f aca="false">L5/SQRT($B5)</f>
        <v>0.0654466225</v>
      </c>
      <c r="N5" s="10" t="n">
        <f aca="false">$J5/$F5</f>
        <v>0.201353339326264</v>
      </c>
      <c r="O5" s="10" t="n">
        <f aca="false">N5*SQRT(POWER(L5, 2) + POWER(H5, 2))</f>
        <v>0.276721961871935</v>
      </c>
      <c r="P5" s="13" t="n">
        <f aca="false">O5/SQRT($B5)</f>
        <v>0.0691804904679838</v>
      </c>
    </row>
    <row r="6" customFormat="false" ht="13.8" hidden="false" customHeight="false" outlineLevel="0" collapsed="false">
      <c r="A6" s="8" t="s">
        <v>2</v>
      </c>
      <c r="B6" s="8" t="n">
        <v>16</v>
      </c>
      <c r="C6" s="9" t="s">
        <v>31</v>
      </c>
      <c r="D6" s="3" t="s">
        <v>32</v>
      </c>
      <c r="E6" s="10" t="n">
        <v>0.75</v>
      </c>
      <c r="F6" s="11" t="n">
        <v>4.1294475</v>
      </c>
      <c r="G6" s="10" t="n">
        <v>4.5985155</v>
      </c>
      <c r="H6" s="10" t="n">
        <f aca="false">ABS(Fig!$F6-Fig!$G6)</f>
        <v>0.469067999999999</v>
      </c>
      <c r="I6" s="12" t="n">
        <f aca="false">H6/SQRT($B6)</f>
        <v>0.117267</v>
      </c>
      <c r="J6" s="10" t="n">
        <v>0.80708677</v>
      </c>
      <c r="K6" s="10" t="n">
        <v>0.49092224</v>
      </c>
      <c r="L6" s="10" t="n">
        <f aca="false">ABS(J6-K6)</f>
        <v>0.31616453</v>
      </c>
      <c r="M6" s="12" t="n">
        <f aca="false">L6/SQRT($B6)</f>
        <v>0.0790411325</v>
      </c>
      <c r="N6" s="10" t="n">
        <f aca="false">$J6/$F6</f>
        <v>0.195446671739985</v>
      </c>
      <c r="O6" s="10" t="n">
        <f aca="false">N6*SQRT(POWER(L6, 2) + POWER(H6, 2))</f>
        <v>0.110558707462784</v>
      </c>
      <c r="P6" s="13" t="n">
        <f aca="false">O6/SQRT($B6)</f>
        <v>0.027639676865696</v>
      </c>
    </row>
    <row r="7" customFormat="false" ht="13.8" hidden="false" customHeight="false" outlineLevel="0" collapsed="false">
      <c r="A7" s="8" t="s">
        <v>2</v>
      </c>
      <c r="B7" s="8" t="n">
        <v>16</v>
      </c>
      <c r="C7" s="9" t="s">
        <v>31</v>
      </c>
      <c r="D7" s="3" t="s">
        <v>32</v>
      </c>
      <c r="E7" s="10" t="n">
        <v>1</v>
      </c>
      <c r="F7" s="11" t="n">
        <v>3.945658</v>
      </c>
      <c r="G7" s="10" t="n">
        <v>4.28897</v>
      </c>
      <c r="H7" s="10" t="n">
        <f aca="false">ABS(Fig!$F7-Fig!$G7)</f>
        <v>0.343312</v>
      </c>
      <c r="I7" s="12" t="n">
        <f aca="false">H7/SQRT($B7)</f>
        <v>0.085828</v>
      </c>
      <c r="J7" s="10" t="n">
        <v>0.8543665</v>
      </c>
      <c r="K7" s="10" t="n">
        <v>1.0217445</v>
      </c>
      <c r="L7" s="10" t="n">
        <f aca="false">ABS(J7-K7)</f>
        <v>0.167378</v>
      </c>
      <c r="M7" s="12" t="n">
        <f aca="false">L7/SQRT($B7)</f>
        <v>0.0418445</v>
      </c>
      <c r="N7" s="10" t="n">
        <f aca="false">$J7/$F7</f>
        <v>0.216533338672536</v>
      </c>
      <c r="O7" s="10" t="n">
        <f aca="false">N7*SQRT(POWER(L7, 2) + POWER(H7, 2))</f>
        <v>0.0827028455979858</v>
      </c>
      <c r="P7" s="13" t="n">
        <f aca="false">O7/SQRT($B7)</f>
        <v>0.0206757113994964</v>
      </c>
    </row>
    <row r="8" customFormat="false" ht="13.8" hidden="false" customHeight="false" outlineLevel="0" collapsed="false">
      <c r="A8" s="8" t="s">
        <v>2</v>
      </c>
      <c r="B8" s="8" t="n">
        <v>16</v>
      </c>
      <c r="C8" s="9" t="s">
        <v>31</v>
      </c>
      <c r="D8" s="3" t="s">
        <v>32</v>
      </c>
      <c r="E8" s="10" t="n">
        <v>1.5</v>
      </c>
      <c r="F8" s="11" t="n">
        <v>3.5442116</v>
      </c>
      <c r="G8" s="10" t="n">
        <v>3.9116888</v>
      </c>
      <c r="H8" s="10" t="n">
        <f aca="false">ABS(Fig!$F8-Fig!$G8)</f>
        <v>0.3674772</v>
      </c>
      <c r="I8" s="12" t="n">
        <f aca="false">H8/SQRT($B8)</f>
        <v>0.0918692999999999</v>
      </c>
      <c r="J8" s="10" t="n">
        <v>0.9732538</v>
      </c>
      <c r="K8" s="10" t="n">
        <v>1.1435068</v>
      </c>
      <c r="L8" s="10" t="n">
        <f aca="false">ABS(J8-K8)</f>
        <v>0.170253</v>
      </c>
      <c r="M8" s="12" t="n">
        <f aca="false">L8/SQRT($B8)</f>
        <v>0.04256325</v>
      </c>
      <c r="N8" s="10" t="n">
        <f aca="false">$J8/$F8</f>
        <v>0.274603751085291</v>
      </c>
      <c r="O8" s="10" t="n">
        <f aca="false">N8*SQRT(POWER(L8, 2) + POWER(H8, 2))</f>
        <v>0.111214714642435</v>
      </c>
      <c r="P8" s="13" t="n">
        <f aca="false">O8/SQRT($B8)</f>
        <v>0.0278036786606088</v>
      </c>
    </row>
    <row r="9" customFormat="false" ht="13.8" hidden="false" customHeight="false" outlineLevel="0" collapsed="false">
      <c r="A9" s="8" t="s">
        <v>2</v>
      </c>
      <c r="B9" s="8" t="n">
        <v>16</v>
      </c>
      <c r="C9" s="9" t="s">
        <v>31</v>
      </c>
      <c r="D9" s="3" t="s">
        <v>32</v>
      </c>
      <c r="E9" s="14" t="n">
        <v>2</v>
      </c>
      <c r="F9" s="11" t="n">
        <v>3.3748658</v>
      </c>
      <c r="G9" s="10" t="n">
        <v>3.7568686</v>
      </c>
      <c r="H9" s="10" t="n">
        <f aca="false">ABS(Fig!$F9-Fig!$G9)</f>
        <v>0.3820028</v>
      </c>
      <c r="I9" s="12" t="n">
        <f aca="false">H9/SQRT($B9)</f>
        <v>0.0955007</v>
      </c>
      <c r="J9" s="10" t="n">
        <v>1.0864047</v>
      </c>
      <c r="K9" s="10" t="n">
        <v>1.2852637</v>
      </c>
      <c r="L9" s="10" t="n">
        <f aca="false">ABS(J9-K9)</f>
        <v>0.198859</v>
      </c>
      <c r="M9" s="12" t="n">
        <f aca="false">L9/SQRT($B9)</f>
        <v>0.04971475</v>
      </c>
      <c r="N9" s="10" t="n">
        <f aca="false">$J9/$F9</f>
        <v>0.321910489003741</v>
      </c>
      <c r="O9" s="10" t="n">
        <f aca="false">N9*SQRT(POWER(L9, 2) + POWER(H9, 2))</f>
        <v>0.138635094463824</v>
      </c>
      <c r="P9" s="13" t="n">
        <f aca="false">O9/SQRT($B9)</f>
        <v>0.034658773615956</v>
      </c>
    </row>
    <row r="10" customFormat="false" ht="13.8" hidden="false" customHeight="false" outlineLevel="0" collapsed="false">
      <c r="A10" s="8" t="s">
        <v>2</v>
      </c>
      <c r="B10" s="8" t="n">
        <v>16</v>
      </c>
      <c r="C10" s="9" t="s">
        <v>31</v>
      </c>
      <c r="D10" s="3" t="s">
        <v>32</v>
      </c>
      <c r="E10" s="14" t="n">
        <v>2.5</v>
      </c>
      <c r="F10" s="11" t="n">
        <v>3.074947</v>
      </c>
      <c r="G10" s="10" t="n">
        <v>3.534319</v>
      </c>
      <c r="H10" s="10" t="n">
        <f aca="false">ABS(Fig!$F10-Fig!$G10)</f>
        <v>0.459372</v>
      </c>
      <c r="I10" s="12" t="n">
        <f aca="false">H10/SQRT($B10)</f>
        <v>0.114843</v>
      </c>
      <c r="J10" s="10" t="n">
        <v>1.0908682</v>
      </c>
      <c r="K10" s="10" t="n">
        <v>1.2739695</v>
      </c>
      <c r="L10" s="10" t="n">
        <f aca="false">ABS(J10-K10)</f>
        <v>0.1831013</v>
      </c>
      <c r="M10" s="12" t="n">
        <f aca="false">L10/SQRT($B10)</f>
        <v>0.045775325</v>
      </c>
      <c r="N10" s="10" t="n">
        <f aca="false">$J10/$F10</f>
        <v>0.354760000741476</v>
      </c>
      <c r="O10" s="10" t="n">
        <f aca="false">N10*SQRT(POWER(L10, 2) + POWER(H10, 2))</f>
        <v>0.175435445696888</v>
      </c>
      <c r="P10" s="13" t="n">
        <f aca="false">O10/SQRT($B10)</f>
        <v>0.0438588614242219</v>
      </c>
    </row>
    <row r="11" customFormat="false" ht="13.8" hidden="false" customHeight="false" outlineLevel="0" collapsed="false">
      <c r="A11" s="8" t="s">
        <v>2</v>
      </c>
      <c r="B11" s="8" t="n">
        <v>16</v>
      </c>
      <c r="C11" s="9" t="s">
        <v>31</v>
      </c>
      <c r="D11" s="3" t="s">
        <v>32</v>
      </c>
      <c r="E11" s="14" t="n">
        <v>3</v>
      </c>
      <c r="F11" s="11" t="n">
        <v>2.8814297</v>
      </c>
      <c r="G11" s="10" t="n">
        <v>3.2972877</v>
      </c>
      <c r="H11" s="10" t="n">
        <f aca="false">ABS(Fig!$F11-Fig!$G11)</f>
        <v>0.415858</v>
      </c>
      <c r="I11" s="12" t="n">
        <f aca="false">H11/SQRT($B11)</f>
        <v>0.1039645</v>
      </c>
      <c r="J11" s="10" t="n">
        <v>1.1811496</v>
      </c>
      <c r="K11" s="10" t="n">
        <v>1.3527783</v>
      </c>
      <c r="L11" s="10" t="n">
        <f aca="false">ABS(J11-K11)</f>
        <v>0.1716287</v>
      </c>
      <c r="M11" s="12" t="n">
        <f aca="false">L11/SQRT($B11)</f>
        <v>0.042907175</v>
      </c>
      <c r="N11" s="10" t="n">
        <f aca="false">$J11/$F11</f>
        <v>0.409917895966714</v>
      </c>
      <c r="O11" s="10" t="n">
        <f aca="false">N11*SQRT(POWER(L11, 2) + POWER(H11, 2))</f>
        <v>0.184414898320428</v>
      </c>
      <c r="P11" s="13" t="n">
        <f aca="false">O11/SQRT($B11)</f>
        <v>0.0461037245801071</v>
      </c>
    </row>
    <row r="12" customFormat="false" ht="13.8" hidden="false" customHeight="false" outlineLevel="0" collapsed="false">
      <c r="A12" s="8" t="s">
        <v>2</v>
      </c>
      <c r="B12" s="8" t="n">
        <v>16</v>
      </c>
      <c r="C12" s="9" t="s">
        <v>31</v>
      </c>
      <c r="D12" s="3" t="s">
        <v>32</v>
      </c>
      <c r="E12" s="14" t="n">
        <v>4</v>
      </c>
      <c r="F12" s="11" t="n">
        <v>2.6684625</v>
      </c>
      <c r="G12" s="10" t="n">
        <v>3.1133275</v>
      </c>
      <c r="H12" s="10" t="n">
        <f aca="false">ABS(Fig!$F12-Fig!$G12)</f>
        <v>0.444865</v>
      </c>
      <c r="I12" s="12" t="n">
        <f aca="false">H12/SQRT($B12)</f>
        <v>0.11121625</v>
      </c>
      <c r="J12" s="10" t="n">
        <v>1.2644013</v>
      </c>
      <c r="K12" s="10" t="n">
        <v>1.4575377</v>
      </c>
      <c r="L12" s="10" t="n">
        <f aca="false">ABS(J12-K12)</f>
        <v>0.1931364</v>
      </c>
      <c r="M12" s="12" t="n">
        <f aca="false">L12/SQRT($B12)</f>
        <v>0.0482841</v>
      </c>
      <c r="N12" s="10" t="n">
        <f aca="false">$J12/$F12</f>
        <v>0.473831391672171</v>
      </c>
      <c r="O12" s="10" t="n">
        <f aca="false">N12*SQRT(POWER(L12, 2) + POWER(H12, 2))</f>
        <v>0.229799205979878</v>
      </c>
      <c r="P12" s="13" t="n">
        <f aca="false">O12/SQRT($B12)</f>
        <v>0.0574498014949696</v>
      </c>
    </row>
    <row r="13" customFormat="false" ht="13.8" hidden="false" customHeight="false" outlineLevel="0" collapsed="false">
      <c r="A13" s="8" t="s">
        <v>2</v>
      </c>
      <c r="B13" s="8" t="n">
        <v>16</v>
      </c>
      <c r="C13" s="9" t="s">
        <v>31</v>
      </c>
      <c r="D13" s="3" t="s">
        <v>32</v>
      </c>
      <c r="E13" s="10" t="n">
        <v>6</v>
      </c>
      <c r="F13" s="10" t="n">
        <v>2.01044</v>
      </c>
      <c r="G13" s="10" t="n">
        <v>2.4504695</v>
      </c>
      <c r="H13" s="10" t="n">
        <f aca="false">ABS(Fig!$F13-Fig!$G13)</f>
        <v>0.4400295</v>
      </c>
      <c r="I13" s="12" t="n">
        <f aca="false">H13/SQRT($B13)</f>
        <v>0.110007375</v>
      </c>
      <c r="J13" s="10" t="n">
        <v>1.2893057</v>
      </c>
      <c r="K13" s="10" t="n">
        <v>1.5110617</v>
      </c>
      <c r="L13" s="10" t="n">
        <f aca="false">ABS(J13-K13)</f>
        <v>0.221756</v>
      </c>
      <c r="M13" s="12" t="n">
        <f aca="false">L13/SQRT($B13)</f>
        <v>0.055439</v>
      </c>
      <c r="N13" s="10" t="n">
        <f aca="false">$J13/$F13</f>
        <v>0.641305236664611</v>
      </c>
      <c r="O13" s="10" t="n">
        <f aca="false">N13*SQRT(POWER(L13, 2) + POWER(H13, 2))</f>
        <v>0.316002583954382</v>
      </c>
      <c r="P13" s="13" t="n">
        <f aca="false">O13/SQRT($B13)</f>
        <v>0.0790006459885955</v>
      </c>
    </row>
    <row r="14" customFormat="false" ht="13.8" hidden="false" customHeight="false" outlineLevel="0" collapsed="false">
      <c r="A14" s="8" t="s">
        <v>2</v>
      </c>
      <c r="B14" s="8" t="n">
        <v>16</v>
      </c>
      <c r="C14" s="9" t="s">
        <v>31</v>
      </c>
      <c r="D14" s="3" t="s">
        <v>32</v>
      </c>
      <c r="E14" s="10" t="n">
        <v>8</v>
      </c>
      <c r="F14" s="10" t="n">
        <v>1.468471</v>
      </c>
      <c r="G14" s="10" t="n">
        <v>1.802112</v>
      </c>
      <c r="H14" s="10" t="n">
        <f aca="false">ABS(Fig!$F14-Fig!$G14)</f>
        <v>0.333641</v>
      </c>
      <c r="I14" s="12" t="n">
        <f aca="false">H14/SQRT($B14)</f>
        <v>0.08341025</v>
      </c>
      <c r="J14" s="10" t="n">
        <v>1.2383587</v>
      </c>
      <c r="K14" s="10" t="n">
        <v>1.4973251</v>
      </c>
      <c r="L14" s="10" t="n">
        <f aca="false">ABS(J14-K14)</f>
        <v>0.2589664</v>
      </c>
      <c r="M14" s="12" t="n">
        <f aca="false">L14/SQRT($B14)</f>
        <v>0.0647416</v>
      </c>
      <c r="N14" s="10" t="n">
        <f aca="false">$J14/$F14</f>
        <v>0.843298029038367</v>
      </c>
      <c r="O14" s="10" t="n">
        <f aca="false">N14*SQRT(POWER(L14, 2) + POWER(H14, 2))</f>
        <v>0.356167312625629</v>
      </c>
      <c r="P14" s="13" t="n">
        <f aca="false">O14/SQRT($B14)</f>
        <v>0.0890418281564072</v>
      </c>
    </row>
    <row r="15" customFormat="false" ht="13.8" hidden="false" customHeight="false" outlineLevel="0" collapsed="false">
      <c r="A15" s="8" t="s">
        <v>2</v>
      </c>
      <c r="B15" s="8" t="n">
        <v>16</v>
      </c>
      <c r="C15" s="9" t="s">
        <v>31</v>
      </c>
      <c r="D15" s="3" t="s">
        <v>32</v>
      </c>
      <c r="E15" s="10" t="n">
        <v>12</v>
      </c>
      <c r="F15" s="10" t="n">
        <v>0.88258934</v>
      </c>
      <c r="G15" s="10" t="n">
        <v>1.2258887</v>
      </c>
      <c r="H15" s="10" t="n">
        <f aca="false">ABS(Fig!$F15-Fig!$G15)</f>
        <v>0.34329936</v>
      </c>
      <c r="I15" s="12" t="n">
        <f aca="false">H15/SQRT($B15)</f>
        <v>0.08582484</v>
      </c>
      <c r="J15" s="10" t="n">
        <v>0.9920388</v>
      </c>
      <c r="K15" s="10" t="n">
        <v>1.2209206</v>
      </c>
      <c r="L15" s="10" t="n">
        <f aca="false">ABS(J15-K15)</f>
        <v>0.2288818</v>
      </c>
      <c r="M15" s="12" t="n">
        <f aca="false">L15/SQRT($B15)</f>
        <v>0.05722045</v>
      </c>
      <c r="N15" s="10" t="n">
        <f aca="false">$J15/$F15</f>
        <v>1.12400949687428</v>
      </c>
      <c r="O15" s="10" t="n">
        <f aca="false">N15*SQRT(POWER(L15, 2) + POWER(H15, 2))</f>
        <v>0.463769817574968</v>
      </c>
      <c r="P15" s="13" t="n">
        <f aca="false">O15/SQRT($B15)</f>
        <v>0.115942454393742</v>
      </c>
    </row>
    <row r="16" customFormat="false" ht="13.8" hidden="false" customHeight="false" outlineLevel="0" collapsed="false">
      <c r="A16" s="8" t="s">
        <v>2</v>
      </c>
      <c r="B16" s="8" t="n">
        <v>16</v>
      </c>
      <c r="C16" s="9" t="s">
        <v>31</v>
      </c>
      <c r="D16" s="3" t="s">
        <v>32</v>
      </c>
      <c r="E16" s="10" t="n">
        <v>16</v>
      </c>
      <c r="F16" s="10" t="n">
        <v>0.50945956</v>
      </c>
      <c r="G16" s="10" t="n">
        <v>0.7609277</v>
      </c>
      <c r="H16" s="10" t="n">
        <f aca="false">ABS(Fig!$F16-Fig!$G16)</f>
        <v>0.25146814</v>
      </c>
      <c r="I16" s="12" t="n">
        <f aca="false">H16/SQRT($B16)</f>
        <v>0.062867035</v>
      </c>
      <c r="J16" s="10" t="n">
        <v>0.7413995</v>
      </c>
      <c r="K16" s="10" t="n">
        <v>1.0303613</v>
      </c>
      <c r="L16" s="10" t="n">
        <f aca="false">ABS(J16-K16)</f>
        <v>0.2889618</v>
      </c>
      <c r="M16" s="12" t="n">
        <f aca="false">L16/SQRT($B16)</f>
        <v>0.07224045</v>
      </c>
      <c r="N16" s="10" t="n">
        <f aca="false">$J16/$F16</f>
        <v>1.45526663588372</v>
      </c>
      <c r="O16" s="10" t="n">
        <f aca="false">N16*SQRT(POWER(L16, 2) + POWER(H16, 2))</f>
        <v>0.557454786474032</v>
      </c>
      <c r="P16" s="13" t="n">
        <f aca="false">O16/SQRT($B16)</f>
        <v>0.139363696618508</v>
      </c>
    </row>
    <row r="17" customFormat="false" ht="13.8" hidden="false" customHeight="false" outlineLevel="0" collapsed="false">
      <c r="A17" s="8" t="s">
        <v>2</v>
      </c>
      <c r="B17" s="8" t="n">
        <v>16</v>
      </c>
      <c r="C17" s="9" t="s">
        <v>31</v>
      </c>
      <c r="D17" s="3" t="s">
        <v>32</v>
      </c>
      <c r="E17" s="10" t="n">
        <v>24</v>
      </c>
      <c r="F17" s="10" t="n">
        <v>0.1790772</v>
      </c>
      <c r="G17" s="10" t="n">
        <v>0.26611093</v>
      </c>
      <c r="H17" s="10" t="n">
        <f aca="false">ABS(Fig!$F17-Fig!$G17)</f>
        <v>0.08703373</v>
      </c>
      <c r="I17" s="12" t="n">
        <f aca="false">H17/SQRT($B17)</f>
        <v>0.0217584325</v>
      </c>
      <c r="J17" s="10" t="n">
        <v>0.37026796</v>
      </c>
      <c r="K17" s="10" t="n">
        <v>0.53910404</v>
      </c>
      <c r="L17" s="10" t="n">
        <f aca="false">ABS(J17-K17)</f>
        <v>0.16883608</v>
      </c>
      <c r="M17" s="12" t="n">
        <f aca="false">L17/SQRT($B17)</f>
        <v>0.04220902</v>
      </c>
      <c r="N17" s="10" t="n">
        <f aca="false">$J17/$F17</f>
        <v>2.06764434556716</v>
      </c>
      <c r="O17" s="10" t="n">
        <f aca="false">N17*SQRT(POWER(L17, 2) + POWER(H17, 2))</f>
        <v>0.392746265349807</v>
      </c>
      <c r="P17" s="13" t="n">
        <f aca="false">O17/SQRT($B17)</f>
        <v>0.0981865663374516</v>
      </c>
    </row>
    <row r="18" customFormat="false" ht="13.8" hidden="false" customHeight="false" outlineLevel="0" collapsed="false">
      <c r="A18" s="8" t="s">
        <v>2</v>
      </c>
      <c r="B18" s="8" t="n">
        <v>16</v>
      </c>
      <c r="C18" s="9" t="s">
        <v>31</v>
      </c>
      <c r="D18" s="3" t="s">
        <v>32</v>
      </c>
      <c r="E18" s="10" t="n">
        <v>32</v>
      </c>
      <c r="F18" s="10" t="n">
        <v>0.06630765</v>
      </c>
      <c r="G18" s="10" t="n">
        <v>0.15821494</v>
      </c>
      <c r="H18" s="10" t="n">
        <f aca="false">ABS(Fig!$F18-Fig!$G18)</f>
        <v>0.09190729</v>
      </c>
      <c r="I18" s="12" t="n">
        <f aca="false">H18/SQRT($B18)</f>
        <v>0.0229768225</v>
      </c>
      <c r="J18" s="10" t="n">
        <v>0.1865708</v>
      </c>
      <c r="K18" s="10" t="n">
        <v>0.33391982</v>
      </c>
      <c r="L18" s="10" t="n">
        <f aca="false">ABS(J18-K18)</f>
        <v>0.14734902</v>
      </c>
      <c r="M18" s="12" t="n">
        <f aca="false">L18/SQRT($B18)</f>
        <v>0.036837255</v>
      </c>
      <c r="N18" s="10" t="n">
        <f aca="false">$J18/$F18</f>
        <v>2.81371455631439</v>
      </c>
      <c r="O18" s="10" t="n">
        <f aca="false">N18*SQRT(POWER(L18, 2) + POWER(H18, 2))</f>
        <v>0.488636864082862</v>
      </c>
      <c r="P18" s="13" t="n">
        <f aca="false">O18/SQRT($B18)</f>
        <v>0.122159216020715</v>
      </c>
    </row>
    <row r="19" customFormat="false" ht="13.8" hidden="false" customHeight="false" outlineLevel="0" collapsed="false">
      <c r="A19" s="8" t="s">
        <v>2</v>
      </c>
      <c r="B19" s="8" t="n">
        <v>16</v>
      </c>
      <c r="C19" s="9" t="s">
        <v>31</v>
      </c>
      <c r="D19" s="3" t="s">
        <v>32</v>
      </c>
      <c r="E19" s="10" t="n">
        <v>48</v>
      </c>
      <c r="F19" s="10" t="n">
        <v>0</v>
      </c>
      <c r="G19" s="10" t="n">
        <v>0.058406718</v>
      </c>
      <c r="H19" s="10" t="n">
        <f aca="false">ABS(Fig!$F19-Fig!$G19)</f>
        <v>0.058406718</v>
      </c>
      <c r="I19" s="12" t="n">
        <f aca="false">H19/SQRT($B19)</f>
        <v>0.0146016795</v>
      </c>
      <c r="J19" s="10" t="n">
        <v>0.072399706</v>
      </c>
      <c r="K19" s="10" t="n">
        <v>0.21976246</v>
      </c>
      <c r="L19" s="10" t="n">
        <f aca="false">ABS(J19-K19)</f>
        <v>0.147362754</v>
      </c>
      <c r="M19" s="12" t="n">
        <f aca="false">L19/SQRT($B19)</f>
        <v>0.0368406885</v>
      </c>
      <c r="N19" s="10" t="s">
        <v>33</v>
      </c>
      <c r="O19" s="10" t="s">
        <v>33</v>
      </c>
      <c r="P19" s="10" t="s">
        <v>33</v>
      </c>
    </row>
    <row r="20" customFormat="false" ht="13.8" hidden="false" customHeight="false" outlineLevel="0" collapsed="false">
      <c r="A20" s="8" t="s">
        <v>2</v>
      </c>
      <c r="B20" s="8" t="n">
        <v>16</v>
      </c>
      <c r="C20" s="9" t="s">
        <v>31</v>
      </c>
      <c r="D20" s="3" t="s">
        <v>34</v>
      </c>
      <c r="E20" s="10" t="n">
        <v>0</v>
      </c>
      <c r="F20" s="10" t="n">
        <v>0.14989601</v>
      </c>
      <c r="G20" s="10" t="n">
        <v>0.3384955</v>
      </c>
      <c r="H20" s="10" t="n">
        <f aca="false">ABS(Fig!$F20-Fig!$G20)</f>
        <v>0.18859949</v>
      </c>
      <c r="I20" s="12" t="n">
        <f aca="false">H20/SQRT($B20)</f>
        <v>0.0471498725</v>
      </c>
      <c r="J20" s="10" t="n">
        <v>0.38341144</v>
      </c>
      <c r="K20" s="10" t="n">
        <v>0.25322324</v>
      </c>
      <c r="L20" s="10" t="n">
        <f aca="false">ABS(J20-K20)</f>
        <v>0.1301882</v>
      </c>
      <c r="M20" s="12" t="n">
        <f aca="false">L20/SQRT($B20)</f>
        <v>0.03254705</v>
      </c>
      <c r="N20" s="10" t="n">
        <f aca="false">$J20/$F20</f>
        <v>2.55784953849005</v>
      </c>
      <c r="O20" s="10" t="n">
        <f aca="false">N20*SQRT(POWER(L20, 2) + POWER(H20, 2))</f>
        <v>0.586181520133343</v>
      </c>
      <c r="P20" s="13" t="n">
        <f aca="false">O20/SQRT($B20)</f>
        <v>0.146545380033336</v>
      </c>
    </row>
    <row r="21" customFormat="false" ht="13.8" hidden="false" customHeight="false" outlineLevel="0" collapsed="false">
      <c r="A21" s="8" t="s">
        <v>2</v>
      </c>
      <c r="B21" s="8" t="n">
        <v>16</v>
      </c>
      <c r="C21" s="9" t="s">
        <v>31</v>
      </c>
      <c r="D21" s="3" t="s">
        <v>34</v>
      </c>
      <c r="E21" s="10" t="n">
        <v>0.25</v>
      </c>
      <c r="F21" s="10" t="n">
        <v>0.8171715</v>
      </c>
      <c r="G21" s="10" t="n">
        <v>0.48834714</v>
      </c>
      <c r="H21" s="10" t="n">
        <f aca="false">ABS(Fig!$F21-Fig!$G21)</f>
        <v>0.32882436</v>
      </c>
      <c r="I21" s="12" t="n">
        <f aca="false">H21/SQRT($B21)</f>
        <v>0.08220609</v>
      </c>
      <c r="J21" s="10" t="n">
        <v>0.44642824</v>
      </c>
      <c r="K21" s="10" t="n">
        <v>0.25329873</v>
      </c>
      <c r="L21" s="10" t="n">
        <f aca="false">ABS(J21-K21)</f>
        <v>0.19312951</v>
      </c>
      <c r="M21" s="12" t="n">
        <f aca="false">L21/SQRT($B21)</f>
        <v>0.0482823775</v>
      </c>
      <c r="N21" s="10" t="n">
        <f aca="false">$J21/$F21</f>
        <v>0.546309116262621</v>
      </c>
      <c r="O21" s="10" t="n">
        <f aca="false">N21*SQRT(POWER(L21, 2) + POWER(H21, 2))</f>
        <v>0.208332578244438</v>
      </c>
      <c r="P21" s="13" t="n">
        <f aca="false">O21/SQRT($B21)</f>
        <v>0.0520831445611096</v>
      </c>
    </row>
    <row r="22" customFormat="false" ht="13.8" hidden="false" customHeight="false" outlineLevel="0" collapsed="false">
      <c r="A22" s="8" t="s">
        <v>2</v>
      </c>
      <c r="B22" s="8" t="n">
        <v>16</v>
      </c>
      <c r="C22" s="9" t="s">
        <v>31</v>
      </c>
      <c r="D22" s="3" t="s">
        <v>34</v>
      </c>
      <c r="E22" s="10" t="n">
        <v>0.5</v>
      </c>
      <c r="F22" s="10" t="n">
        <v>2.6014485</v>
      </c>
      <c r="G22" s="10" t="n">
        <v>1.4554083</v>
      </c>
      <c r="H22" s="10" t="n">
        <f aca="false">ABS(Fig!$F22-Fig!$G22)</f>
        <v>1.1460402</v>
      </c>
      <c r="I22" s="12" t="n">
        <f aca="false">H22/SQRT($B22)</f>
        <v>0.28651005</v>
      </c>
      <c r="J22" s="10" t="n">
        <v>0.59098464</v>
      </c>
      <c r="K22" s="10" t="n">
        <v>0.37497178</v>
      </c>
      <c r="L22" s="10" t="n">
        <f aca="false">ABS(J22-K22)</f>
        <v>0.21601286</v>
      </c>
      <c r="M22" s="12" t="n">
        <f aca="false">L22/SQRT($B22)</f>
        <v>0.054003215</v>
      </c>
      <c r="N22" s="10" t="n">
        <f aca="false">$J22/$F22</f>
        <v>0.227175221804314</v>
      </c>
      <c r="O22" s="10" t="n">
        <f aca="false">N22*SQRT(POWER(L22, 2) + POWER(H22, 2))</f>
        <v>0.264936346322624</v>
      </c>
      <c r="P22" s="13" t="n">
        <f aca="false">O22/SQRT($B22)</f>
        <v>0.0662340865806561</v>
      </c>
    </row>
    <row r="23" customFormat="false" ht="13.8" hidden="false" customHeight="false" outlineLevel="0" collapsed="false">
      <c r="A23" s="8" t="s">
        <v>2</v>
      </c>
      <c r="B23" s="8" t="n">
        <v>16</v>
      </c>
      <c r="C23" s="9" t="s">
        <v>31</v>
      </c>
      <c r="D23" s="3" t="s">
        <v>34</v>
      </c>
      <c r="E23" s="10" t="n">
        <v>0.75</v>
      </c>
      <c r="F23" s="10" t="n">
        <v>3.4766595</v>
      </c>
      <c r="G23" s="10" t="n">
        <v>2.7174513</v>
      </c>
      <c r="H23" s="10" t="n">
        <f aca="false">ABS(Fig!$F23-Fig!$G23)</f>
        <v>0.7592082</v>
      </c>
      <c r="I23" s="12" t="n">
        <f aca="false">H23/SQRT($B23)</f>
        <v>0.18980205</v>
      </c>
      <c r="J23" s="10" t="n">
        <v>0.7312697</v>
      </c>
      <c r="K23" s="10" t="n">
        <v>0.49520728</v>
      </c>
      <c r="L23" s="10" t="n">
        <f aca="false">ABS(J23-K23)</f>
        <v>0.23606242</v>
      </c>
      <c r="M23" s="12" t="n">
        <f aca="false">L23/SQRT($B23)</f>
        <v>0.059015605</v>
      </c>
      <c r="N23" s="10" t="n">
        <f aca="false">$J23/$F23</f>
        <v>0.21033687653335</v>
      </c>
      <c r="O23" s="10" t="n">
        <f aca="false">N23*SQRT(POWER(L23, 2) + POWER(H23, 2))</f>
        <v>0.167230721913476</v>
      </c>
      <c r="P23" s="13" t="n">
        <f aca="false">O23/SQRT($B23)</f>
        <v>0.041807680478369</v>
      </c>
    </row>
    <row r="24" customFormat="false" ht="13.8" hidden="false" customHeight="false" outlineLevel="0" collapsed="false">
      <c r="A24" s="8" t="s">
        <v>2</v>
      </c>
      <c r="B24" s="8" t="n">
        <v>16</v>
      </c>
      <c r="C24" s="9" t="s">
        <v>31</v>
      </c>
      <c r="D24" s="3" t="s">
        <v>34</v>
      </c>
      <c r="E24" s="10" t="n">
        <v>1</v>
      </c>
      <c r="F24" s="10" t="n">
        <v>3.8102434</v>
      </c>
      <c r="G24" s="10" t="n">
        <v>3.2879968</v>
      </c>
      <c r="H24" s="10" t="n">
        <f aca="false">ABS(Fig!$F24-Fig!$G24)</f>
        <v>0.5222466</v>
      </c>
      <c r="I24" s="12" t="n">
        <f aca="false">H24/SQRT($B24)</f>
        <v>0.13056165</v>
      </c>
      <c r="J24" s="10" t="n">
        <v>0.8314831</v>
      </c>
      <c r="K24" s="10" t="n">
        <v>0.5853994</v>
      </c>
      <c r="L24" s="10" t="n">
        <f aca="false">ABS(J24-K24)</f>
        <v>0.2460837</v>
      </c>
      <c r="M24" s="12" t="n">
        <f aca="false">L24/SQRT($B24)</f>
        <v>0.061520925</v>
      </c>
      <c r="N24" s="10" t="n">
        <f aca="false">$J24/$F24</f>
        <v>0.218223093044397</v>
      </c>
      <c r="O24" s="10" t="n">
        <f aca="false">N24*SQRT(POWER(L24, 2) + POWER(H24, 2))</f>
        <v>0.125984615840378</v>
      </c>
      <c r="P24" s="13" t="n">
        <f aca="false">O24/SQRT($B24)</f>
        <v>0.0314961539600946</v>
      </c>
    </row>
    <row r="25" customFormat="false" ht="13.8" hidden="false" customHeight="false" outlineLevel="0" collapsed="false">
      <c r="A25" s="8" t="s">
        <v>2</v>
      </c>
      <c r="B25" s="8" t="n">
        <v>16</v>
      </c>
      <c r="C25" s="9" t="s">
        <v>31</v>
      </c>
      <c r="D25" s="3" t="s">
        <v>34</v>
      </c>
      <c r="E25" s="10" t="n">
        <v>1.5</v>
      </c>
      <c r="F25" s="10" t="n">
        <v>3.6795883</v>
      </c>
      <c r="G25" s="10" t="n">
        <v>3.3749607</v>
      </c>
      <c r="H25" s="10" t="n">
        <f aca="false">ABS(Fig!$F25-Fig!$G25)</f>
        <v>0.3046276</v>
      </c>
      <c r="I25" s="12" t="n">
        <f aca="false">H25/SQRT($B25)</f>
        <v>0.0761569</v>
      </c>
      <c r="J25" s="10" t="n">
        <v>0.9346334</v>
      </c>
      <c r="K25" s="10" t="n">
        <v>0.74436516</v>
      </c>
      <c r="L25" s="10" t="n">
        <f aca="false">ABS(J25-K25)</f>
        <v>0.19026824</v>
      </c>
      <c r="M25" s="12" t="n">
        <f aca="false">L25/SQRT($B25)</f>
        <v>0.04756706</v>
      </c>
      <c r="N25" s="10" t="n">
        <f aca="false">$J25/$F25</f>
        <v>0.254004884187723</v>
      </c>
      <c r="O25" s="10" t="n">
        <f aca="false">N25*SQRT(POWER(L25, 2) + POWER(H25, 2))</f>
        <v>0.0912298341749016</v>
      </c>
      <c r="P25" s="13" t="n">
        <f aca="false">O25/SQRT($B25)</f>
        <v>0.0228074585437254</v>
      </c>
    </row>
    <row r="26" customFormat="false" ht="13.8" hidden="false" customHeight="false" outlineLevel="0" collapsed="false">
      <c r="A26" s="8" t="s">
        <v>2</v>
      </c>
      <c r="B26" s="8" t="n">
        <v>16</v>
      </c>
      <c r="C26" s="9" t="s">
        <v>31</v>
      </c>
      <c r="D26" s="3" t="s">
        <v>34</v>
      </c>
      <c r="E26" s="14" t="n">
        <v>2</v>
      </c>
      <c r="F26" s="10" t="n">
        <v>3.3796823</v>
      </c>
      <c r="G26" s="10" t="n">
        <v>3.0460541</v>
      </c>
      <c r="H26" s="10" t="n">
        <f aca="false">ABS(Fig!$F26-Fig!$G26)</f>
        <v>0.3336282</v>
      </c>
      <c r="I26" s="12" t="n">
        <f aca="false">H26/SQRT($B26)</f>
        <v>0.0834070499999999</v>
      </c>
      <c r="J26" s="10" t="n">
        <v>1.040638</v>
      </c>
      <c r="K26" s="10" t="n">
        <v>0.8460984</v>
      </c>
      <c r="L26" s="10" t="n">
        <f aca="false">ABS(J26-K26)</f>
        <v>0.1945396</v>
      </c>
      <c r="M26" s="12" t="n">
        <f aca="false">L26/SQRT($B26)</f>
        <v>0.0486349</v>
      </c>
      <c r="N26" s="10" t="n">
        <f aca="false">$J26/$F26</f>
        <v>0.307910006807445</v>
      </c>
      <c r="O26" s="10" t="n">
        <f aca="false">N26*SQRT(POWER(L26, 2) + POWER(H26, 2))</f>
        <v>0.118916037277385</v>
      </c>
      <c r="P26" s="13" t="n">
        <f aca="false">O26/SQRT($B26)</f>
        <v>0.0297290093193463</v>
      </c>
    </row>
    <row r="27" customFormat="false" ht="13.8" hidden="false" customHeight="false" outlineLevel="0" collapsed="false">
      <c r="A27" s="8" t="s">
        <v>2</v>
      </c>
      <c r="B27" s="8" t="n">
        <v>16</v>
      </c>
      <c r="C27" s="9" t="s">
        <v>31</v>
      </c>
      <c r="D27" s="3" t="s">
        <v>34</v>
      </c>
      <c r="E27" s="14" t="n">
        <v>2.5</v>
      </c>
      <c r="F27" s="10" t="n">
        <v>3.0942957</v>
      </c>
      <c r="G27" s="10" t="n">
        <v>2.6687536</v>
      </c>
      <c r="H27" s="10" t="n">
        <f aca="false">ABS(Fig!$F27-Fig!$G27)</f>
        <v>0.4255421</v>
      </c>
      <c r="I27" s="12" t="n">
        <f aca="false">H27/SQRT($B27)</f>
        <v>0.106385525</v>
      </c>
      <c r="J27" s="10" t="n">
        <v>1.096584</v>
      </c>
      <c r="K27" s="10" t="n">
        <v>0.9105871</v>
      </c>
      <c r="L27" s="10" t="n">
        <f aca="false">ABS(J27-K27)</f>
        <v>0.1859969</v>
      </c>
      <c r="M27" s="12" t="n">
        <f aca="false">L27/SQRT($B27)</f>
        <v>0.046499225</v>
      </c>
      <c r="N27" s="10" t="n">
        <f aca="false">$J27/$F27</f>
        <v>0.354388884035873</v>
      </c>
      <c r="O27" s="10" t="n">
        <f aca="false">N27*SQRT(POWER(L27, 2) + POWER(H27, 2))</f>
        <v>0.164583373727434</v>
      </c>
      <c r="P27" s="13" t="n">
        <f aca="false">O27/SQRT($B27)</f>
        <v>0.0411458434318585</v>
      </c>
    </row>
    <row r="28" customFormat="false" ht="13.8" hidden="false" customHeight="false" outlineLevel="0" collapsed="false">
      <c r="A28" s="8" t="s">
        <v>2</v>
      </c>
      <c r="B28" s="8" t="n">
        <v>16</v>
      </c>
      <c r="C28" s="9" t="s">
        <v>31</v>
      </c>
      <c r="D28" s="3" t="s">
        <v>34</v>
      </c>
      <c r="E28" s="14" t="n">
        <v>3</v>
      </c>
      <c r="F28" s="10" t="n">
        <v>2.8765814</v>
      </c>
      <c r="G28" s="10" t="n">
        <v>2.509079</v>
      </c>
      <c r="H28" s="10" t="n">
        <f aca="false">ABS(Fig!$F28-Fig!$G28)</f>
        <v>0.3675024</v>
      </c>
      <c r="I28" s="12" t="n">
        <f aca="false">H28/SQRT($B28)</f>
        <v>0.0918756000000001</v>
      </c>
      <c r="J28" s="10" t="n">
        <v>1.1382029</v>
      </c>
      <c r="K28" s="10" t="n">
        <v>0.9407747</v>
      </c>
      <c r="L28" s="10" t="n">
        <f aca="false">ABS(J28-K28)</f>
        <v>0.1974282</v>
      </c>
      <c r="M28" s="12" t="n">
        <f aca="false">L28/SQRT($B28)</f>
        <v>0.04935705</v>
      </c>
      <c r="N28" s="10" t="n">
        <f aca="false">$J28/$F28</f>
        <v>0.395679016766221</v>
      </c>
      <c r="O28" s="10" t="n">
        <f aca="false">N28*SQRT(POWER(L28, 2) + POWER(H28, 2))</f>
        <v>0.165067833690058</v>
      </c>
      <c r="P28" s="13" t="n">
        <f aca="false">O28/SQRT($B28)</f>
        <v>0.0412669584225146</v>
      </c>
    </row>
    <row r="29" customFormat="false" ht="13.8" hidden="false" customHeight="false" outlineLevel="0" collapsed="false">
      <c r="A29" s="8" t="s">
        <v>2</v>
      </c>
      <c r="B29" s="8" t="n">
        <v>16</v>
      </c>
      <c r="C29" s="9" t="s">
        <v>31</v>
      </c>
      <c r="D29" s="3" t="s">
        <v>34</v>
      </c>
      <c r="E29" s="14" t="n">
        <v>4</v>
      </c>
      <c r="F29" s="10" t="n">
        <v>2.5379212</v>
      </c>
      <c r="G29" s="10" t="n">
        <v>2.0350168</v>
      </c>
      <c r="H29" s="10" t="n">
        <f aca="false">ABS(Fig!$F29-Fig!$G29)</f>
        <v>0.5029044</v>
      </c>
      <c r="I29" s="12" t="n">
        <f aca="false">H29/SQRT($B29)</f>
        <v>0.1257261</v>
      </c>
      <c r="J29" s="10" t="n">
        <v>1.2457893</v>
      </c>
      <c r="K29" s="10" t="n">
        <v>0.96968955</v>
      </c>
      <c r="L29" s="10" t="n">
        <f aca="false">ABS(J29-K29)</f>
        <v>0.27609975</v>
      </c>
      <c r="M29" s="12" t="n">
        <f aca="false">L29/SQRT($B29)</f>
        <v>0.0690249375</v>
      </c>
      <c r="N29" s="10" t="n">
        <f aca="false">$J29/$F29</f>
        <v>0.490869968697216</v>
      </c>
      <c r="O29" s="10" t="n">
        <f aca="false">N29*SQRT(POWER(L29, 2) + POWER(H29, 2))</f>
        <v>0.281617327765487</v>
      </c>
      <c r="P29" s="13" t="n">
        <f aca="false">O29/SQRT($B29)</f>
        <v>0.0704043319413718</v>
      </c>
    </row>
    <row r="30" customFormat="false" ht="13.8" hidden="false" customHeight="false" outlineLevel="0" collapsed="false">
      <c r="A30" s="8" t="s">
        <v>2</v>
      </c>
      <c r="B30" s="8" t="n">
        <v>16</v>
      </c>
      <c r="C30" s="9" t="s">
        <v>31</v>
      </c>
      <c r="D30" s="3" t="s">
        <v>34</v>
      </c>
      <c r="E30" s="10" t="n">
        <v>6</v>
      </c>
      <c r="F30" s="10" t="n">
        <v>2.0055919</v>
      </c>
      <c r="G30" s="10" t="n">
        <v>1.6816093</v>
      </c>
      <c r="H30" s="10" t="n">
        <f aca="false">ABS(Fig!$F30-Fig!$G30)</f>
        <v>0.3239826</v>
      </c>
      <c r="I30" s="12" t="n">
        <f aca="false">H30/SQRT($B30)</f>
        <v>0.0809956500000001</v>
      </c>
      <c r="J30" s="10" t="n">
        <v>1.3078903</v>
      </c>
      <c r="K30" s="10" t="n">
        <v>1.0661191</v>
      </c>
      <c r="L30" s="10" t="n">
        <f aca="false">ABS(J30-K30)</f>
        <v>0.2417712</v>
      </c>
      <c r="M30" s="12" t="n">
        <f aca="false">L30/SQRT($B30)</f>
        <v>0.0604428</v>
      </c>
      <c r="N30" s="10" t="n">
        <f aca="false">$J30/$F30</f>
        <v>0.652121849913734</v>
      </c>
      <c r="O30" s="10" t="n">
        <f aca="false">N30*SQRT(POWER(L30, 2) + POWER(H30, 2))</f>
        <v>0.263620238269778</v>
      </c>
      <c r="P30" s="13" t="n">
        <f aca="false">O30/SQRT($B30)</f>
        <v>0.0659050595674445</v>
      </c>
    </row>
    <row r="31" customFormat="false" ht="13.8" hidden="false" customHeight="false" outlineLevel="0" collapsed="false">
      <c r="A31" s="8" t="s">
        <v>2</v>
      </c>
      <c r="B31" s="8" t="n">
        <v>16</v>
      </c>
      <c r="C31" s="9" t="s">
        <v>31</v>
      </c>
      <c r="D31" s="3" t="s">
        <v>34</v>
      </c>
      <c r="E31" s="10" t="n">
        <v>8</v>
      </c>
      <c r="F31" s="10" t="n">
        <v>1.468471</v>
      </c>
      <c r="G31" s="10" t="n">
        <v>1.0961139</v>
      </c>
      <c r="H31" s="10" t="n">
        <f aca="false">ABS(Fig!$F31-Fig!$G31)</f>
        <v>0.3723571</v>
      </c>
      <c r="I31" s="12" t="n">
        <f aca="false">H31/SQRT($B31)</f>
        <v>0.093089275</v>
      </c>
      <c r="J31" s="10" t="n">
        <v>1.2111765</v>
      </c>
      <c r="K31" s="10" t="n">
        <v>0.98224676</v>
      </c>
      <c r="L31" s="10" t="n">
        <f aca="false">ABS(J31-K31)</f>
        <v>0.22892974</v>
      </c>
      <c r="M31" s="12" t="n">
        <f aca="false">L31/SQRT($B31)</f>
        <v>0.057232435</v>
      </c>
      <c r="N31" s="10" t="n">
        <f aca="false">$J31/$F31</f>
        <v>0.824787483035075</v>
      </c>
      <c r="O31" s="10" t="n">
        <f aca="false">N31*SQRT(POWER(L31, 2) + POWER(H31, 2))</f>
        <v>0.360516708797526</v>
      </c>
      <c r="P31" s="13" t="n">
        <f aca="false">O31/SQRT($B31)</f>
        <v>0.0901291771993814</v>
      </c>
    </row>
    <row r="32" customFormat="false" ht="13.8" hidden="false" customHeight="false" outlineLevel="0" collapsed="false">
      <c r="A32" s="8" t="s">
        <v>2</v>
      </c>
      <c r="B32" s="8" t="n">
        <v>16</v>
      </c>
      <c r="C32" s="9" t="s">
        <v>31</v>
      </c>
      <c r="D32" s="3" t="s">
        <v>34</v>
      </c>
      <c r="E32" s="10" t="n">
        <v>12</v>
      </c>
      <c r="F32" s="10" t="n">
        <v>0.8245436</v>
      </c>
      <c r="G32" s="10" t="n">
        <v>0.52958715</v>
      </c>
      <c r="H32" s="10" t="n">
        <f aca="false">ABS(Fig!$F32-Fig!$G32)</f>
        <v>0.29495645</v>
      </c>
      <c r="I32" s="12" t="n">
        <f aca="false">H32/SQRT($B32)</f>
        <v>0.0737391125</v>
      </c>
      <c r="J32" s="10" t="n">
        <v>0.984865</v>
      </c>
      <c r="K32" s="10" t="n">
        <v>0.7588171</v>
      </c>
      <c r="L32" s="10" t="n">
        <f aca="false">ABS(J32-K32)</f>
        <v>0.2260479</v>
      </c>
      <c r="M32" s="12" t="n">
        <f aca="false">L32/SQRT($B32)</f>
        <v>0.056511975</v>
      </c>
      <c r="N32" s="10" t="n">
        <f aca="false">$J32/$F32</f>
        <v>1.19443653434458</v>
      </c>
      <c r="O32" s="10" t="n">
        <f aca="false">N32*SQRT(POWER(L32, 2) + POWER(H32, 2))</f>
        <v>0.443869331033991</v>
      </c>
      <c r="P32" s="13" t="n">
        <f aca="false">O32/SQRT($B32)</f>
        <v>0.110967332758498</v>
      </c>
    </row>
    <row r="33" customFormat="false" ht="13.8" hidden="false" customHeight="false" outlineLevel="0" collapsed="false">
      <c r="A33" s="8" t="s">
        <v>2</v>
      </c>
      <c r="B33" s="8" t="n">
        <v>16</v>
      </c>
      <c r="C33" s="9" t="s">
        <v>31</v>
      </c>
      <c r="D33" s="3" t="s">
        <v>34</v>
      </c>
      <c r="E33" s="10" t="n">
        <v>16</v>
      </c>
      <c r="F33" s="10" t="n">
        <v>0.4659332</v>
      </c>
      <c r="G33" s="10" t="n">
        <v>0.21930702</v>
      </c>
      <c r="H33" s="10" t="n">
        <f aca="false">ABS(Fig!$F33-Fig!$G33)</f>
        <v>0.24662618</v>
      </c>
      <c r="I33" s="12" t="n">
        <f aca="false">H33/SQRT($B33)</f>
        <v>0.061656545</v>
      </c>
      <c r="J33" s="10" t="n">
        <v>0.6998972</v>
      </c>
      <c r="K33" s="10" t="n">
        <v>0.48528755</v>
      </c>
      <c r="L33" s="10" t="n">
        <f aca="false">ABS(J33-K33)</f>
        <v>0.21460965</v>
      </c>
      <c r="M33" s="12" t="n">
        <f aca="false">L33/SQRT($B33)</f>
        <v>0.0536524125</v>
      </c>
      <c r="N33" s="10" t="n">
        <f aca="false">$J33/$F33</f>
        <v>1.50214065020479</v>
      </c>
      <c r="O33" s="10" t="n">
        <f aca="false">N33*SQRT(POWER(L33, 2) + POWER(H33, 2))</f>
        <v>0.491091510773252</v>
      </c>
      <c r="P33" s="13" t="n">
        <f aca="false">O33/SQRT($B33)</f>
        <v>0.122772877693313</v>
      </c>
    </row>
    <row r="34" customFormat="false" ht="13.8" hidden="false" customHeight="false" outlineLevel="0" collapsed="false">
      <c r="A34" s="8" t="s">
        <v>2</v>
      </c>
      <c r="B34" s="8" t="n">
        <v>16</v>
      </c>
      <c r="C34" s="9" t="s">
        <v>31</v>
      </c>
      <c r="D34" s="3" t="s">
        <v>34</v>
      </c>
      <c r="E34" s="10" t="n">
        <v>24</v>
      </c>
      <c r="F34" s="10" t="n">
        <v>0.17424797</v>
      </c>
      <c r="G34" s="10" t="n">
        <v>0.034023084</v>
      </c>
      <c r="H34" s="10" t="n">
        <f aca="false">ABS(Fig!$F34-Fig!$G34)</f>
        <v>0.140224886</v>
      </c>
      <c r="I34" s="12" t="n">
        <f aca="false">H34/SQRT($B34)</f>
        <v>0.0350562215</v>
      </c>
      <c r="J34" s="10" t="n">
        <v>0.34593335</v>
      </c>
      <c r="K34" s="10" t="n">
        <v>0.17999287</v>
      </c>
      <c r="L34" s="10" t="n">
        <f aca="false">ABS(J34-K34)</f>
        <v>0.16594048</v>
      </c>
      <c r="M34" s="12" t="n">
        <f aca="false">L34/SQRT($B34)</f>
        <v>0.04148512</v>
      </c>
      <c r="N34" s="10" t="n">
        <f aca="false">$J34/$F34</f>
        <v>1.98529342981729</v>
      </c>
      <c r="O34" s="10" t="n">
        <f aca="false">N34*SQRT(POWER(L34, 2) + POWER(H34, 2))</f>
        <v>0.431312760792452</v>
      </c>
      <c r="P34" s="13" t="n">
        <f aca="false">O34/SQRT($B34)</f>
        <v>0.107828190198113</v>
      </c>
    </row>
    <row r="35" customFormat="false" ht="13.8" hidden="false" customHeight="false" outlineLevel="0" collapsed="false">
      <c r="A35" s="8" t="s">
        <v>2</v>
      </c>
      <c r="B35" s="8" t="n">
        <v>16</v>
      </c>
      <c r="C35" s="9" t="s">
        <v>31</v>
      </c>
      <c r="D35" s="3" t="s">
        <v>34</v>
      </c>
      <c r="E35" s="10" t="n">
        <v>32</v>
      </c>
      <c r="F35" s="10" t="n">
        <v>0.061484754</v>
      </c>
      <c r="G35" s="10" t="n">
        <v>0.16786706</v>
      </c>
      <c r="H35" s="10" t="n">
        <f aca="false">ABS(Fig!$F35-Fig!$G35)</f>
        <v>0.106382306</v>
      </c>
      <c r="I35" s="12" t="n">
        <f aca="false">H35/SQRT($B35)</f>
        <v>0.0265955765</v>
      </c>
      <c r="J35" s="10" t="n">
        <v>0.18942522</v>
      </c>
      <c r="K35" s="10" t="n">
        <v>0.010602111</v>
      </c>
      <c r="L35" s="10" t="n">
        <f aca="false">ABS(J35-K35)</f>
        <v>0.178823109</v>
      </c>
      <c r="M35" s="12" t="n">
        <f aca="false">L35/SQRT($B35)</f>
        <v>0.04470577725</v>
      </c>
      <c r="N35" s="10" t="n">
        <f aca="false">$J35/$F35</f>
        <v>3.08084862793791</v>
      </c>
      <c r="O35" s="10" t="n">
        <f aca="false">N35*SQRT(POWER(L35, 2) + POWER(H35, 2))</f>
        <v>0.641045310776998</v>
      </c>
      <c r="P35" s="13" t="n">
        <f aca="false">O35/SQRT($B35)</f>
        <v>0.16026132769425</v>
      </c>
    </row>
    <row r="36" customFormat="false" ht="13.8" hidden="false" customHeight="false" outlineLevel="0" collapsed="false">
      <c r="A36" s="8" t="s">
        <v>2</v>
      </c>
      <c r="B36" s="8" t="n">
        <v>16</v>
      </c>
      <c r="C36" s="9" t="s">
        <v>31</v>
      </c>
      <c r="D36" s="3" t="s">
        <v>34</v>
      </c>
      <c r="E36" s="10" t="n">
        <v>48</v>
      </c>
      <c r="F36" s="10" t="n">
        <v>0.00038633807</v>
      </c>
      <c r="G36" s="10" t="n">
        <v>0.053583823</v>
      </c>
      <c r="H36" s="10" t="n">
        <f aca="false">ABS(Fig!$F36-Fig!$G36)</f>
        <v>0.05319748493</v>
      </c>
      <c r="I36" s="12" t="n">
        <f aca="false">H36/SQRT($B36)</f>
        <v>0.0132993712325</v>
      </c>
      <c r="J36" s="10" t="n">
        <v>0.068107784</v>
      </c>
      <c r="K36" s="10" t="n">
        <v>0.22261688</v>
      </c>
      <c r="L36" s="10" t="n">
        <f aca="false">ABS(J36-K36)</f>
        <v>0.154509096</v>
      </c>
      <c r="M36" s="12" t="n">
        <f aca="false">L36/SQRT($B36)</f>
        <v>0.038627274</v>
      </c>
      <c r="N36" s="10" t="n">
        <f aca="false">$J36/$F36</f>
        <v>176.290635815414</v>
      </c>
      <c r="O36" s="10" t="s">
        <v>33</v>
      </c>
      <c r="P36" s="10" t="s">
        <v>33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68</TotalTime>
  <Application>LibreOffice/5.1.6.2$Linux_X86_64 LibreOffice_project/10m0$Build-2</Application>
  <Company>Charite Universitaetsmedizin Berlin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2016-04-11T10:57:19Z</dcterms:created>
  <dc:creator>Eleftheriadou, Dimitra</dc:creator>
  <dc:description/>
  <dc:language>en-US</dc:language>
  <cp:lastModifiedBy/>
  <dcterms:modified xsi:type="dcterms:W3CDTF">2018-03-31T16:55:26Z</dcterms:modified>
  <cp:revision>20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Charite Universitaetsmedizin Berlin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