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Fig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<sst xmlns="http://schemas.openxmlformats.org/spreadsheetml/2006/main" count="378" uniqueCount="121">
  <si>
    <t xml:space="preserve">Study</t>
  </si>
  <si>
    <t xml:space="preserve">Subjects</t>
  </si>
  <si>
    <t xml:space="preserve">substance</t>
  </si>
  <si>
    <t xml:space="preserve">dose [mg]</t>
  </si>
  <si>
    <t xml:space="preserve">route</t>
  </si>
  <si>
    <t xml:space="preserve">time [h]</t>
  </si>
  <si>
    <t xml:space="preserve">Caffeine plasma concentration [ng/ml]</t>
  </si>
  <si>
    <t xml:space="preserve">Caffeine plasma concentration SE [ng/ml]</t>
  </si>
  <si>
    <t xml:space="preserve">Caffeine plasma concentration [mg/l]</t>
  </si>
  <si>
    <t xml:space="preserve">Caffeine plasma concentration SE [mg/l]</t>
  </si>
  <si>
    <t xml:space="preserve">Caffeine plasma concentration SD [mg/l]</t>
  </si>
  <si>
    <t xml:space="preserve">Paraxanthine plasma concentration [ng/ml]</t>
  </si>
  <si>
    <t xml:space="preserve">Paraxanthine plasma concentration SE [ng/ml]</t>
  </si>
  <si>
    <t xml:space="preserve">Paraxanthine plasma concentration [mg/l]</t>
  </si>
  <si>
    <t xml:space="preserve">Paraxanthine plasma concentration SE [mg/l]</t>
  </si>
  <si>
    <t xml:space="preserve">Paraxanthine/Caffeine [-]</t>
  </si>
  <si>
    <t xml:space="preserve">Paraxanthine/Caffeine SE [-]</t>
  </si>
  <si>
    <t xml:space="preserve">Paraxanthine/Caffeine SD [-]</t>
  </si>
  <si>
    <t xml:space="preserve">study</t>
  </si>
  <si>
    <t xml:space="preserve">n</t>
  </si>
  <si>
    <t xml:space="preserve">dose</t>
  </si>
  <si>
    <t xml:space="preserve">time</t>
  </si>
  <si>
    <t xml:space="preserve">caf_ng</t>
  </si>
  <si>
    <t xml:space="preserve">caf_ng_se</t>
  </si>
  <si>
    <t xml:space="preserve">caf</t>
  </si>
  <si>
    <t xml:space="preserve">caf_se</t>
  </si>
  <si>
    <t xml:space="preserve">caf_sd</t>
  </si>
  <si>
    <t xml:space="preserve">px_ng</t>
  </si>
  <si>
    <t xml:space="preserve">pg_ng_se</t>
  </si>
  <si>
    <t xml:space="preserve">px</t>
  </si>
  <si>
    <t xml:space="preserve">px_se</t>
  </si>
  <si>
    <t xml:space="preserve">px_sd</t>
  </si>
  <si>
    <t xml:space="preserve">px_caf</t>
  </si>
  <si>
    <t xml:space="preserve">px_caf_se</t>
  </si>
  <si>
    <t xml:space="preserve">px_caf_sd</t>
  </si>
  <si>
    <t xml:space="preserve">Tanaka2014</t>
  </si>
  <si>
    <t xml:space="preserve">caffeine</t>
  </si>
  <si>
    <t xml:space="preserve">oral</t>
  </si>
  <si>
    <t xml:space="preserve">NA</t>
  </si>
  <si>
    <t xml:space="preserve">Losartan plasma concentration [ng/ml]</t>
  </si>
  <si>
    <t xml:space="preserve">Losartan plasma concentration SE [ng/ml]</t>
  </si>
  <si>
    <t xml:space="preserve">Losartan plasma concentration [mg/l]</t>
  </si>
  <si>
    <t xml:space="preserve">Losartan plasma concentration SE [mg/l]</t>
  </si>
  <si>
    <t xml:space="preserve">Losartan plasma concentration SD [mg/l]</t>
  </si>
  <si>
    <t xml:space="preserve">E3174 plasma concentration [ng/ml]</t>
  </si>
  <si>
    <t xml:space="preserve">E3174 plasma concentration SE [ng/ml]</t>
  </si>
  <si>
    <t xml:space="preserve">E3174 plasma concentration [mg/l]</t>
  </si>
  <si>
    <t xml:space="preserve">E3174 plasma concentration SE [mg/l]</t>
  </si>
  <si>
    <t xml:space="preserve">E3174 plasma concentration SD [mg/l]</t>
  </si>
  <si>
    <t xml:space="preserve">los_ng</t>
  </si>
  <si>
    <t xml:space="preserve">los_ng_se</t>
  </si>
  <si>
    <t xml:space="preserve">los</t>
  </si>
  <si>
    <t xml:space="preserve">los_se</t>
  </si>
  <si>
    <t xml:space="preserve">los_sd</t>
  </si>
  <si>
    <t xml:space="preserve">e3174_ng</t>
  </si>
  <si>
    <t xml:space="preserve">e3174_ng_se</t>
  </si>
  <si>
    <t xml:space="preserve">e3174</t>
  </si>
  <si>
    <t xml:space="preserve">e3174_se</t>
  </si>
  <si>
    <t xml:space="preserve">e3174_sd</t>
  </si>
  <si>
    <t xml:space="preserve">losortan</t>
  </si>
  <si>
    <t xml:space="preserve">Omeprazole plasma concentration [ng/ml]</t>
  </si>
  <si>
    <t xml:space="preserve">Omeprazole plasma concentration SE [ng/ml]</t>
  </si>
  <si>
    <t xml:space="preserve">Omeprazole plasma concentration [mg/l]</t>
  </si>
  <si>
    <t xml:space="preserve">Omeprazole plasma concentration SE [mg/l]</t>
  </si>
  <si>
    <t xml:space="preserve">Omeprazole plasma concentration SD [mg/l]</t>
  </si>
  <si>
    <t xml:space="preserve">5-Hydroxyomeprazole plasma concentration [ng/ml]</t>
  </si>
  <si>
    <t xml:space="preserve">5-Hydroxyomeprazole plasma concentration SE [ng/ml]</t>
  </si>
  <si>
    <t xml:space="preserve">5-Hydroxyomeprazole plasma concentration [mg/l]</t>
  </si>
  <si>
    <t xml:space="preserve">5-Hydroxyomeprazole plasma concentration SE [mg/l]</t>
  </si>
  <si>
    <t xml:space="preserve">5-Hydroxyomeprazole plasma concentration SD [mg/l]</t>
  </si>
  <si>
    <t xml:space="preserve">omp_ng</t>
  </si>
  <si>
    <t xml:space="preserve">omp_ng_se</t>
  </si>
  <si>
    <t xml:space="preserve">omp</t>
  </si>
  <si>
    <t xml:space="preserve">omp_se</t>
  </si>
  <si>
    <t xml:space="preserve">omp_sd</t>
  </si>
  <si>
    <t xml:space="preserve">omp5oh_ng</t>
  </si>
  <si>
    <t xml:space="preserve">omp5oh_ng_se</t>
  </si>
  <si>
    <t xml:space="preserve">omp5oh</t>
  </si>
  <si>
    <t xml:space="preserve">omp5oh_se</t>
  </si>
  <si>
    <t xml:space="preserve">omp5oh_sd</t>
  </si>
  <si>
    <t xml:space="preserve">omeprazole</t>
  </si>
  <si>
    <t xml:space="preserve">Dextromethorphan plasma concentration [ng/ml]</t>
  </si>
  <si>
    <t xml:space="preserve">Dextromethorphan plasma concentration SE [ng/ml]</t>
  </si>
  <si>
    <t xml:space="preserve">Dextromethorphan plasma concentration [mg/l]</t>
  </si>
  <si>
    <t xml:space="preserve">Dextromethorphan plasma concentration SE [mg/l]</t>
  </si>
  <si>
    <t xml:space="preserve">Dextrorphan plasma concentration [ng/ml]</t>
  </si>
  <si>
    <t xml:space="preserve">Dextrorphan plasma concentration SE [ng/ml]</t>
  </si>
  <si>
    <t xml:space="preserve">Dextrorphan plasma concentration [mg/l]</t>
  </si>
  <si>
    <t xml:space="preserve">Dextrorphan plasma concentration SE [mg/l]</t>
  </si>
  <si>
    <t xml:space="preserve">Dextrorphan plasma concentration SD [mg/l]</t>
  </si>
  <si>
    <t xml:space="preserve">dmp_ng</t>
  </si>
  <si>
    <t xml:space="preserve">dmp_ng_se</t>
  </si>
  <si>
    <t xml:space="preserve">dmp</t>
  </si>
  <si>
    <t xml:space="preserve">dmp_se</t>
  </si>
  <si>
    <t xml:space="preserve">dmp_sd</t>
  </si>
  <si>
    <t xml:space="preserve">dp_ng</t>
  </si>
  <si>
    <t xml:space="preserve">dp_ng_se</t>
  </si>
  <si>
    <t xml:space="preserve">dp</t>
  </si>
  <si>
    <t xml:space="preserve">dp_se</t>
  </si>
  <si>
    <t xml:space="preserve">dp_sd</t>
  </si>
  <si>
    <t xml:space="preserve">dextromethorphan</t>
  </si>
  <si>
    <t xml:space="preserve">Midazolam plasma concentration [ng/ml]</t>
  </si>
  <si>
    <t xml:space="preserve">Midazolam plasma concentration SE [ng/ml]</t>
  </si>
  <si>
    <t xml:space="preserve">Midazolam plasma concentration [mg/l]</t>
  </si>
  <si>
    <t xml:space="preserve">Midazolam plasma concentration SE [mg/l]</t>
  </si>
  <si>
    <t xml:space="preserve">Midazolam plasma concentration SD [mg/l]</t>
  </si>
  <si>
    <t xml:space="preserve">1-Hydroxymidazolam plasma concentration [ng/ml]</t>
  </si>
  <si>
    <t xml:space="preserve">1-Hydroxymidazolam plasma concentration SE [ng/ml]</t>
  </si>
  <si>
    <t xml:space="preserve">1-Hydroxymidazolam plasma concentration [mg/l]</t>
  </si>
  <si>
    <t xml:space="preserve">1-Hydroxymidazolam plasma concentration SD [mg/l]</t>
  </si>
  <si>
    <t xml:space="preserve">mid_ng</t>
  </si>
  <si>
    <t xml:space="preserve">mid_ng_se</t>
  </si>
  <si>
    <t xml:space="preserve">mid</t>
  </si>
  <si>
    <t xml:space="preserve">mid_se</t>
  </si>
  <si>
    <t xml:space="preserve">mid_sd</t>
  </si>
  <si>
    <t xml:space="preserve">mid1oh_ng</t>
  </si>
  <si>
    <t xml:space="preserve">mid1oh_ng_se</t>
  </si>
  <si>
    <t xml:space="preserve">mid1oh</t>
  </si>
  <si>
    <t xml:space="preserve">mid1oh_se</t>
  </si>
  <si>
    <t xml:space="preserve">mid1oh_sd</t>
  </si>
  <si>
    <t xml:space="preserve">midazolam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</si>
</sst>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0"/>
    <numFmt numFmtId="167" formatCode="0.0000"/>
    <numFmt numFmtId="168" formatCode="0.00000"/>
    <numFmt numFmtId="169" formatCode="0.000000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534600</xdr:colOff>
      <xdr:row>0</xdr:row>
      <xdr:rowOff>189360</xdr:rowOff>
    </xdr:from>
    <xdr:to>
      <xdr:col>29</xdr:col>
      <xdr:colOff>168840</xdr:colOff>
      <xdr:row>21</xdr:row>
      <xdr:rowOff>27720</xdr:rowOff>
    </xdr:to>
    <xdr:pic>
      <xdr:nvPicPr>
        <xdr:cNvPr id="0" name="Grafik 11" descr=""/>
        <xdr:cNvPicPr/>
      </xdr:nvPicPr>
      <xdr:blipFill>
        <a:blip r:embed="rId1"/>
        <a:stretch/>
      </xdr:blipFill>
      <xdr:spPr>
        <a:xfrm>
          <a:off x="16067880" y="189360"/>
          <a:ext cx="7393680" cy="44647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le34" displayName="Tabelle34" ref="A2:K11" headerRowCount="1" totalsRowCount="0" totalsRowShown="0">
  <autoFilter ref="A2:K11"/>
  <tableColumns count="11">
    <tableColumn id="1" name="study"/>
    <tableColumn id="2" name="n"/>
    <tableColumn id="3" name="substance"/>
    <tableColumn id="4" name="dose"/>
    <tableColumn id="5" name="route"/>
    <tableColumn id="6" name="time"/>
    <tableColumn id="7" name="caf_ng"/>
    <tableColumn id="8" name="caf_ng_se"/>
    <tableColumn id="9" name="caf"/>
    <tableColumn id="10" name="caf_se"/>
    <tableColumn id="11" name="caf_sd"/>
  </tableColumns>
</table>
</file>

<file path=xl/tables/table2.xml><?xml version="1.0" encoding="utf-8"?>
<table xmlns="http://schemas.openxmlformats.org/spreadsheetml/2006/main" id="2" name="Tabelle345" displayName="Tabelle345" ref="A14:K23" headerRowCount="1" totalsRowCount="0" totalsRowShown="0">
  <autoFilter ref="A14:K23"/>
  <tableColumns count="11">
    <tableColumn id="1" name="study"/>
    <tableColumn id="2" name="n"/>
    <tableColumn id="3" name="substance"/>
    <tableColumn id="4" name="dose"/>
    <tableColumn id="5" name="route"/>
    <tableColumn id="6" name="time"/>
    <tableColumn id="7" name="los_ng"/>
    <tableColumn id="8" name="los_ng_se"/>
    <tableColumn id="9" name="los"/>
    <tableColumn id="10" name="los_se"/>
    <tableColumn id="11" name="los_sd"/>
  </tableColumns>
</table>
</file>

<file path=xl/tables/table3.xml><?xml version="1.0" encoding="utf-8"?>
<table xmlns="http://schemas.openxmlformats.org/spreadsheetml/2006/main" id="3" name="Tabelle3456" displayName="Tabelle3456" ref="A26:K35" headerRowCount="1" totalsRowCount="0" totalsRowShown="0">
  <autoFilter ref="A26:K35"/>
  <tableColumns count="11">
    <tableColumn id="1" name="study"/>
    <tableColumn id="2" name="n"/>
    <tableColumn id="3" name="substance"/>
    <tableColumn id="4" name="dose"/>
    <tableColumn id="5" name="route"/>
    <tableColumn id="6" name="time"/>
    <tableColumn id="7" name="omp_ng"/>
    <tableColumn id="8" name="omp_ng_se"/>
    <tableColumn id="9" name="omp"/>
    <tableColumn id="10" name="omp_se"/>
    <tableColumn id="11" name="omp_sd"/>
  </tableColumns>
</table>
</file>

<file path=xl/tables/table4.xml><?xml version="1.0" encoding="utf-8"?>
<table xmlns="http://schemas.openxmlformats.org/spreadsheetml/2006/main" id="4" name="Tabelle34567" displayName="Tabelle34567" ref="A38:K47" headerRowCount="1" totalsRowCount="0" totalsRowShown="0">
  <autoFilter ref="A38:K47"/>
  <tableColumns count="11">
    <tableColumn id="1" name="study"/>
    <tableColumn id="2" name="n"/>
    <tableColumn id="3" name="substance"/>
    <tableColumn id="4" name="dose"/>
    <tableColumn id="5" name="route"/>
    <tableColumn id="6" name="time"/>
    <tableColumn id="7" name="dmp_ng"/>
    <tableColumn id="8" name="dmp_ng_se"/>
    <tableColumn id="9" name="dmp"/>
    <tableColumn id="10" name="dmp_se"/>
    <tableColumn id="11" name="dmp_sd"/>
  </tableColumns>
</table>
</file>

<file path=xl/tables/table5.xml><?xml version="1.0" encoding="utf-8"?>
<table xmlns="http://schemas.openxmlformats.org/spreadsheetml/2006/main" id="5" name="Tabelle345678" displayName="Tabelle345678" ref="A50:K59" headerRowCount="1" totalsRowCount="0" totalsRowShown="0">
  <autoFilter ref="A50:K59"/>
  <tableColumns count="11">
    <tableColumn id="1" name="study"/>
    <tableColumn id="2" name="n"/>
    <tableColumn id="3" name="substance"/>
    <tableColumn id="4" name="dose"/>
    <tableColumn id="5" name="route"/>
    <tableColumn id="6" name="time"/>
    <tableColumn id="7" name="mid_ng"/>
    <tableColumn id="8" name="mid_ng_se"/>
    <tableColumn id="9" name="mid"/>
    <tableColumn id="10" name="mid_se"/>
    <tableColumn id="11" name="mid_s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11" activeCellId="0" sqref="A2:S11"/>
    </sheetView>
  </sheetViews>
  <sheetFormatPr defaultRowHeight="12.8"/>
  <cols>
    <col collapsed="false" hidden="false" max="2" min="1" style="1" width="10.9948979591837"/>
    <col collapsed="false" hidden="false" max="3" min="3" style="1" width="19.8367346938776"/>
    <col collapsed="false" hidden="false" max="7" min="4" style="1" width="10.9948979591837"/>
    <col collapsed="false" hidden="false" max="8" min="8" style="1" width="13.3571428571429"/>
    <col collapsed="false" hidden="false" max="16" min="9" style="1" width="10.9948979591837"/>
  </cols>
  <sheetData>
    <row r="1" s="4" customFormat="true" ht="55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false" ht="12.8" hidden="false" customHeight="false" outlineLevel="0" collapsed="false">
      <c r="A2" s="5" t="s">
        <v>18</v>
      </c>
      <c r="B2" s="5" t="s">
        <v>19</v>
      </c>
      <c r="C2" s="5" t="s">
        <v>2</v>
      </c>
      <c r="D2" s="5" t="s">
        <v>20</v>
      </c>
      <c r="E2" s="5" t="s">
        <v>4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25</v>
      </c>
      <c r="K2" s="6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5" t="s">
        <v>31</v>
      </c>
      <c r="Q2" s="5" t="s">
        <v>32</v>
      </c>
      <c r="R2" s="5" t="s">
        <v>33</v>
      </c>
      <c r="S2" s="5" t="s">
        <v>34</v>
      </c>
    </row>
    <row r="3" customFormat="false" ht="12.8" hidden="false" customHeight="false" outlineLevel="0" collapsed="false">
      <c r="A3" s="7" t="s">
        <v>35</v>
      </c>
      <c r="B3" s="7" t="n">
        <v>4</v>
      </c>
      <c r="C3" s="7" t="s">
        <v>36</v>
      </c>
      <c r="D3" s="7" t="n">
        <v>100</v>
      </c>
      <c r="E3" s="7" t="s">
        <v>37</v>
      </c>
      <c r="F3" s="8" t="n">
        <v>0</v>
      </c>
      <c r="G3" s="9" t="n">
        <v>1270.5883</v>
      </c>
      <c r="H3" s="9" t="n">
        <v>588.2352</v>
      </c>
      <c r="I3" s="10" t="n">
        <f aca="false">G3/1000</f>
        <v>1.2705883</v>
      </c>
      <c r="J3" s="10" t="n">
        <f aca="false">$H3/1000</f>
        <v>0.5882352</v>
      </c>
      <c r="K3" s="10" t="n">
        <f aca="false">$J3*SQRT($B3)</f>
        <v>1.1764704</v>
      </c>
      <c r="L3" s="9" t="n">
        <v>635.2941</v>
      </c>
      <c r="M3" s="11" t="n">
        <v>176.47058</v>
      </c>
      <c r="N3" s="10" t="n">
        <f aca="false">$L3/1000</f>
        <v>0.6352941</v>
      </c>
      <c r="O3" s="10" t="n">
        <f aca="false">$M3/1000</f>
        <v>0.17647058</v>
      </c>
      <c r="P3" s="10" t="n">
        <f aca="false">$O3*SQRT(B3)</f>
        <v>0.35294116</v>
      </c>
      <c r="Q3" s="11" t="n">
        <f aca="false">$N3/$I3</f>
        <v>0.49999996064815</v>
      </c>
      <c r="R3" s="12" t="n">
        <f aca="false">$S3/SQRT($B3)</f>
        <v>0.307067768072623</v>
      </c>
      <c r="S3" s="12" t="n">
        <f aca="false">$Q3*SQRT(POWER($K3,2) + POWER($P3,2))</f>
        <v>0.614135536145245</v>
      </c>
    </row>
    <row r="4" customFormat="false" ht="12.8" hidden="false" customHeight="false" outlineLevel="0" collapsed="false">
      <c r="A4" s="7" t="s">
        <v>35</v>
      </c>
      <c r="B4" s="7" t="n">
        <v>4</v>
      </c>
      <c r="C4" s="7" t="s">
        <v>36</v>
      </c>
      <c r="D4" s="7" t="n">
        <v>100</v>
      </c>
      <c r="E4" s="7" t="s">
        <v>37</v>
      </c>
      <c r="F4" s="8" t="n">
        <v>0.5</v>
      </c>
      <c r="G4" s="9" t="n">
        <v>3247.0588</v>
      </c>
      <c r="H4" s="9" t="n">
        <v>1905.8826</v>
      </c>
      <c r="I4" s="10" t="n">
        <f aca="false">G4/1000</f>
        <v>3.2470588</v>
      </c>
      <c r="J4" s="10" t="n">
        <f aca="false">$H4/1000</f>
        <v>1.9058826</v>
      </c>
      <c r="K4" s="10" t="n">
        <f aca="false">$J4*SQRT($B4)</f>
        <v>3.8117652</v>
      </c>
      <c r="L4" s="9" t="n">
        <v>1294.1177</v>
      </c>
      <c r="M4" s="11" t="n">
        <v>317.6471</v>
      </c>
      <c r="N4" s="10" t="n">
        <f aca="false">$L4/1000</f>
        <v>1.2941177</v>
      </c>
      <c r="O4" s="10" t="n">
        <f aca="false">$M4/1000</f>
        <v>0.3176471</v>
      </c>
      <c r="P4" s="10" t="n">
        <f aca="false">$O4*SQRT(B4)</f>
        <v>0.6352942</v>
      </c>
      <c r="Q4" s="11" t="n">
        <f aca="false">$N4/$I4</f>
        <v>0.398550743830078</v>
      </c>
      <c r="R4" s="12" t="n">
        <f aca="false">$S4/SQRT($B4)</f>
        <v>0.770068539079995</v>
      </c>
      <c r="S4" s="12" t="n">
        <f aca="false">$Q4*SQRT(POWER($K4,2) + POWER($P4,2))</f>
        <v>1.54013707815999</v>
      </c>
    </row>
    <row r="5" customFormat="false" ht="12.8" hidden="false" customHeight="false" outlineLevel="0" collapsed="false">
      <c r="A5" s="7" t="s">
        <v>35</v>
      </c>
      <c r="B5" s="7" t="n">
        <v>4</v>
      </c>
      <c r="C5" s="7" t="s">
        <v>36</v>
      </c>
      <c r="D5" s="7" t="n">
        <v>100</v>
      </c>
      <c r="E5" s="7" t="s">
        <v>37</v>
      </c>
      <c r="F5" s="8" t="n">
        <v>1</v>
      </c>
      <c r="G5" s="9" t="n">
        <v>3929.4119</v>
      </c>
      <c r="H5" s="9" t="n">
        <v>1505.8821</v>
      </c>
      <c r="I5" s="10" t="n">
        <f aca="false">G5/1000</f>
        <v>3.9294119</v>
      </c>
      <c r="J5" s="10" t="n">
        <f aca="false">$H5/1000</f>
        <v>1.5058821</v>
      </c>
      <c r="K5" s="10" t="n">
        <f aca="false">$J5*SQRT($B5)</f>
        <v>3.0117642</v>
      </c>
      <c r="L5" s="9" t="n">
        <v>1458.8235</v>
      </c>
      <c r="M5" s="11" t="n">
        <v>317.647</v>
      </c>
      <c r="N5" s="10" t="n">
        <f aca="false">$L5/1000</f>
        <v>1.4588235</v>
      </c>
      <c r="O5" s="10" t="n">
        <f aca="false">$M5/1000</f>
        <v>0.317647</v>
      </c>
      <c r="P5" s="10" t="n">
        <f aca="false">$O5*SQRT(B5)</f>
        <v>0.635294</v>
      </c>
      <c r="Q5" s="11" t="n">
        <f aca="false">$N5/$I5</f>
        <v>0.371257464762093</v>
      </c>
      <c r="R5" s="12" t="n">
        <f aca="false">$S5/SQRT($B5)</f>
        <v>0.571372416797967</v>
      </c>
      <c r="S5" s="12" t="n">
        <f aca="false">$Q5*SQRT(POWER($K5,2) + POWER($P5,2))</f>
        <v>1.14274483359593</v>
      </c>
    </row>
    <row r="6" customFormat="false" ht="12.8" hidden="false" customHeight="false" outlineLevel="0" collapsed="false">
      <c r="A6" s="7" t="s">
        <v>35</v>
      </c>
      <c r="B6" s="7" t="n">
        <v>4</v>
      </c>
      <c r="C6" s="7" t="s">
        <v>36</v>
      </c>
      <c r="D6" s="7" t="n">
        <v>100</v>
      </c>
      <c r="E6" s="7" t="s">
        <v>37</v>
      </c>
      <c r="F6" s="8" t="n">
        <v>1.5</v>
      </c>
      <c r="G6" s="9" t="n">
        <v>4047.0588</v>
      </c>
      <c r="H6" s="9" t="n">
        <v>1105.8826</v>
      </c>
      <c r="I6" s="10" t="n">
        <f aca="false">G6/1000</f>
        <v>4.0470588</v>
      </c>
      <c r="J6" s="10" t="n">
        <f aca="false">$H6/1000</f>
        <v>1.1058826</v>
      </c>
      <c r="K6" s="10" t="n">
        <f aca="false">$J6*SQRT($B6)</f>
        <v>2.2117652</v>
      </c>
      <c r="L6" s="9" t="n">
        <v>1458.8235</v>
      </c>
      <c r="M6" s="11" t="s">
        <v>38</v>
      </c>
      <c r="N6" s="10" t="n">
        <f aca="false">$L6/1000</f>
        <v>1.4588235</v>
      </c>
      <c r="O6" s="10" t="s">
        <v>38</v>
      </c>
      <c r="P6" s="10" t="s">
        <v>38</v>
      </c>
      <c r="Q6" s="11" t="n">
        <f aca="false">$N6/$I6</f>
        <v>0.360465111107355</v>
      </c>
      <c r="R6" s="12" t="s">
        <v>38</v>
      </c>
      <c r="S6" s="12" t="s">
        <v>38</v>
      </c>
    </row>
    <row r="7" customFormat="false" ht="12.8" hidden="false" customHeight="false" outlineLevel="0" collapsed="false">
      <c r="A7" s="7" t="s">
        <v>35</v>
      </c>
      <c r="B7" s="7" t="n">
        <v>4</v>
      </c>
      <c r="C7" s="7" t="s">
        <v>36</v>
      </c>
      <c r="D7" s="7" t="n">
        <v>100</v>
      </c>
      <c r="E7" s="7" t="s">
        <v>37</v>
      </c>
      <c r="F7" s="8" t="n">
        <v>2</v>
      </c>
      <c r="G7" s="9" t="n">
        <v>3788.2354</v>
      </c>
      <c r="H7" s="9" t="n">
        <v>1105.8823</v>
      </c>
      <c r="I7" s="10" t="n">
        <f aca="false">G7/1000</f>
        <v>3.7882354</v>
      </c>
      <c r="J7" s="10" t="n">
        <f aca="false">$H7/1000</f>
        <v>1.1058823</v>
      </c>
      <c r="K7" s="10" t="n">
        <f aca="false">$J7*SQRT($B7)</f>
        <v>2.2117646</v>
      </c>
      <c r="L7" s="9" t="n">
        <v>1247.0588</v>
      </c>
      <c r="M7" s="11" t="n">
        <v>152.9411</v>
      </c>
      <c r="N7" s="10" t="n">
        <f aca="false">$L7/1000</f>
        <v>1.2470588</v>
      </c>
      <c r="O7" s="10" t="n">
        <f aca="false">$M7/1000</f>
        <v>0.1529411</v>
      </c>
      <c r="P7" s="10" t="n">
        <f aca="false">$O7*SQRT(B7)</f>
        <v>0.3058822</v>
      </c>
      <c r="Q7" s="11" t="n">
        <f aca="false">$N7/$I7</f>
        <v>0.329192531171637</v>
      </c>
      <c r="R7" s="12" t="n">
        <f aca="false">$S7/SQRT($B7)</f>
        <v>0.367513148663373</v>
      </c>
      <c r="S7" s="12" t="n">
        <f aca="false">$Q7*SQRT(POWER($K7,2) + POWER($P7,2))</f>
        <v>0.735026297326746</v>
      </c>
    </row>
    <row r="8" customFormat="false" ht="12.8" hidden="false" customHeight="false" outlineLevel="0" collapsed="false">
      <c r="A8" s="7" t="s">
        <v>35</v>
      </c>
      <c r="B8" s="7" t="n">
        <v>4</v>
      </c>
      <c r="C8" s="7" t="s">
        <v>36</v>
      </c>
      <c r="D8" s="7" t="n">
        <v>100</v>
      </c>
      <c r="E8" s="7" t="s">
        <v>37</v>
      </c>
      <c r="F8" s="8" t="n">
        <v>3</v>
      </c>
      <c r="G8" s="9" t="n">
        <v>3858.8235</v>
      </c>
      <c r="H8" s="9" t="n">
        <v>1529.4119</v>
      </c>
      <c r="I8" s="10" t="n">
        <f aca="false">G8/1000</f>
        <v>3.8588235</v>
      </c>
      <c r="J8" s="10" t="n">
        <f aca="false">$H8/1000</f>
        <v>1.5294119</v>
      </c>
      <c r="K8" s="10" t="n">
        <f aca="false">$J8*SQRT($B8)</f>
        <v>3.0588238</v>
      </c>
      <c r="L8" s="9" t="n">
        <v>1176.4706</v>
      </c>
      <c r="M8" s="11" t="n">
        <v>176.4706</v>
      </c>
      <c r="N8" s="10" t="n">
        <f aca="false">$L8/1000</f>
        <v>1.1764706</v>
      </c>
      <c r="O8" s="10" t="n">
        <f aca="false">$M8/1000</f>
        <v>0.1764706</v>
      </c>
      <c r="P8" s="10" t="n">
        <f aca="false">$O8*SQRT(B8)</f>
        <v>0.3529412</v>
      </c>
      <c r="Q8" s="11" t="n">
        <f aca="false">$N8/$I8</f>
        <v>0.304878054153034</v>
      </c>
      <c r="R8" s="12" t="n">
        <f aca="false">$S8/SQRT($B8)</f>
        <v>0.469377823270818</v>
      </c>
      <c r="S8" s="12" t="n">
        <f aca="false">$Q8*SQRT(POWER($K8,2) + POWER($P8,2))</f>
        <v>0.938755646541636</v>
      </c>
    </row>
    <row r="9" customFormat="false" ht="12.8" hidden="false" customHeight="false" outlineLevel="0" collapsed="false">
      <c r="A9" s="7" t="s">
        <v>35</v>
      </c>
      <c r="B9" s="7" t="n">
        <v>4</v>
      </c>
      <c r="C9" s="7" t="s">
        <v>36</v>
      </c>
      <c r="D9" s="7" t="n">
        <v>100</v>
      </c>
      <c r="E9" s="7" t="s">
        <v>37</v>
      </c>
      <c r="F9" s="8" t="n">
        <v>4</v>
      </c>
      <c r="G9" s="9" t="n">
        <v>3529.4119</v>
      </c>
      <c r="H9" s="9" t="n">
        <v>1152.9411</v>
      </c>
      <c r="I9" s="10" t="n">
        <f aca="false">G9/1000</f>
        <v>3.5294119</v>
      </c>
      <c r="J9" s="10" t="n">
        <f aca="false">$H9/1000</f>
        <v>1.1529411</v>
      </c>
      <c r="K9" s="10" t="n">
        <f aca="false">$J9*SQRT($B9)</f>
        <v>2.3058822</v>
      </c>
      <c r="L9" s="9" t="n">
        <v>1129.4117</v>
      </c>
      <c r="M9" s="11" t="n">
        <v>282.35286</v>
      </c>
      <c r="N9" s="10" t="n">
        <f aca="false">$L9/1000</f>
        <v>1.1294117</v>
      </c>
      <c r="O9" s="10" t="n">
        <f aca="false">$M9/1000</f>
        <v>0.28235286</v>
      </c>
      <c r="P9" s="10" t="n">
        <f aca="false">$O9*SQRT(B9)</f>
        <v>0.56470572</v>
      </c>
      <c r="Q9" s="11" t="n">
        <f aca="false">$N9/$I9</f>
        <v>0.319999969400001</v>
      </c>
      <c r="R9" s="12" t="n">
        <f aca="false">$S9/SQRT($B9)</f>
        <v>0.379843645899789</v>
      </c>
      <c r="S9" s="12" t="n">
        <f aca="false">$Q9*SQRT(POWER($K9,2) + POWER($P9,2))</f>
        <v>0.759687291799577</v>
      </c>
    </row>
    <row r="10" customFormat="false" ht="12.8" hidden="false" customHeight="false" outlineLevel="0" collapsed="false">
      <c r="A10" s="7" t="s">
        <v>35</v>
      </c>
      <c r="B10" s="7" t="n">
        <v>4</v>
      </c>
      <c r="C10" s="7" t="s">
        <v>36</v>
      </c>
      <c r="D10" s="7" t="n">
        <v>100</v>
      </c>
      <c r="E10" s="7" t="s">
        <v>37</v>
      </c>
      <c r="F10" s="8" t="n">
        <v>6</v>
      </c>
      <c r="G10" s="9" t="n">
        <v>3152.9412</v>
      </c>
      <c r="H10" s="9" t="n">
        <v>1011.7648</v>
      </c>
      <c r="I10" s="10" t="n">
        <f aca="false">G10/1000</f>
        <v>3.1529412</v>
      </c>
      <c r="J10" s="10" t="n">
        <f aca="false">$H10/1000</f>
        <v>1.0117648</v>
      </c>
      <c r="K10" s="10" t="n">
        <f aca="false">$J10*SQRT($B10)</f>
        <v>2.0235296</v>
      </c>
      <c r="L10" s="9" t="n">
        <v>941.17645</v>
      </c>
      <c r="M10" s="11" t="n">
        <v>305.88235</v>
      </c>
      <c r="N10" s="10" t="n">
        <f aca="false">$L10/1000</f>
        <v>0.94117645</v>
      </c>
      <c r="O10" s="10" t="n">
        <f aca="false">$M10/1000</f>
        <v>0.30588235</v>
      </c>
      <c r="P10" s="10" t="n">
        <f aca="false">$O10*SQRT(B10)</f>
        <v>0.6117647</v>
      </c>
      <c r="Q10" s="11" t="n">
        <f aca="false">$N10/$I10</f>
        <v>0.298507453929049</v>
      </c>
      <c r="R10" s="12" t="n">
        <f aca="false">$S10/SQRT($B10)</f>
        <v>0.315519981493888</v>
      </c>
      <c r="S10" s="12" t="n">
        <f aca="false">$Q10*SQRT(POWER($K10,2) + POWER($P10,2))</f>
        <v>0.631039962987775</v>
      </c>
    </row>
    <row r="11" customFormat="false" ht="12.8" hidden="false" customHeight="false" outlineLevel="0" collapsed="false">
      <c r="A11" s="7" t="s">
        <v>35</v>
      </c>
      <c r="B11" s="7" t="n">
        <v>4</v>
      </c>
      <c r="C11" s="7" t="s">
        <v>36</v>
      </c>
      <c r="D11" s="7" t="n">
        <v>100</v>
      </c>
      <c r="E11" s="7" t="s">
        <v>37</v>
      </c>
      <c r="F11" s="8" t="n">
        <v>8</v>
      </c>
      <c r="G11" s="9" t="n">
        <v>2470.5881</v>
      </c>
      <c r="H11" s="9" t="n">
        <v>1082.3531</v>
      </c>
      <c r="I11" s="10" t="n">
        <f aca="false">G11/1000</f>
        <v>2.4705881</v>
      </c>
      <c r="J11" s="10" t="n">
        <f aca="false">$H11/1000</f>
        <v>1.0823531</v>
      </c>
      <c r="K11" s="10" t="n">
        <f aca="false">$J11*SQRT($B11)</f>
        <v>2.1647062</v>
      </c>
      <c r="L11" s="9" t="n">
        <v>776.4706</v>
      </c>
      <c r="M11" s="9" t="n">
        <v>305.88237</v>
      </c>
      <c r="N11" s="10" t="n">
        <f aca="false">$L11/1000</f>
        <v>0.7764706</v>
      </c>
      <c r="O11" s="10" t="n">
        <f aca="false">$M11/1000</f>
        <v>0.30588237</v>
      </c>
      <c r="P11" s="10" t="n">
        <f aca="false">$O11*SQRT(B11)</f>
        <v>0.61176474</v>
      </c>
      <c r="Q11" s="11" t="n">
        <f aca="false">$N11/$I11</f>
        <v>0.314285736258505</v>
      </c>
      <c r="R11" s="12" t="n">
        <f aca="false">$S11/SQRT($B11)</f>
        <v>0.353491442085146</v>
      </c>
      <c r="S11" s="12" t="n">
        <f aca="false">$Q11*SQRT(POWER($K11,2) + POWER($P11,2))</f>
        <v>0.706982884170291</v>
      </c>
    </row>
    <row r="12" customFormat="false" ht="12.8" hidden="false" customHeight="false" outlineLevel="0" collapsed="false">
      <c r="A12" s="7"/>
      <c r="B12" s="7"/>
      <c r="C12" s="7"/>
      <c r="D12" s="7"/>
      <c r="E12" s="7"/>
      <c r="F12" s="8"/>
      <c r="G12" s="13"/>
      <c r="H12" s="13"/>
      <c r="I12" s="0"/>
      <c r="J12" s="0"/>
      <c r="K12" s="0"/>
      <c r="L12" s="13"/>
      <c r="M12" s="13"/>
      <c r="N12" s="0"/>
      <c r="O12" s="14"/>
      <c r="P12" s="13"/>
      <c r="Q12" s="13"/>
      <c r="R12" s="12"/>
    </row>
    <row r="13" s="4" customFormat="true" ht="55.6" hidden="false" customHeight="false" outlineLevel="0" collapsed="false">
      <c r="A13" s="2" t="s">
        <v>18</v>
      </c>
      <c r="B13" s="2" t="s">
        <v>1</v>
      </c>
      <c r="C13" s="2" t="s">
        <v>2</v>
      </c>
      <c r="D13" s="2" t="s">
        <v>3</v>
      </c>
      <c r="E13" s="2" t="s">
        <v>4</v>
      </c>
      <c r="F13" s="3" t="s">
        <v>5</v>
      </c>
      <c r="G13" s="3" t="s">
        <v>39</v>
      </c>
      <c r="H13" s="3" t="s">
        <v>40</v>
      </c>
      <c r="I13" s="3" t="s">
        <v>41</v>
      </c>
      <c r="J13" s="3" t="s">
        <v>42</v>
      </c>
      <c r="K13" s="3" t="s">
        <v>43</v>
      </c>
      <c r="L13" s="3" t="s">
        <v>44</v>
      </c>
      <c r="M13" s="3" t="s">
        <v>45</v>
      </c>
      <c r="N13" s="3" t="s">
        <v>46</v>
      </c>
      <c r="O13" s="3" t="s">
        <v>47</v>
      </c>
      <c r="P13" s="3" t="s">
        <v>48</v>
      </c>
    </row>
    <row r="14" customFormat="false" ht="22.9" hidden="false" customHeight="false" outlineLevel="0" collapsed="false">
      <c r="A14" s="5" t="s">
        <v>18</v>
      </c>
      <c r="B14" s="5" t="s">
        <v>19</v>
      </c>
      <c r="C14" s="5" t="s">
        <v>2</v>
      </c>
      <c r="D14" s="5" t="s">
        <v>20</v>
      </c>
      <c r="E14" s="5" t="s">
        <v>4</v>
      </c>
      <c r="F14" s="5" t="s">
        <v>21</v>
      </c>
      <c r="G14" s="5" t="s">
        <v>49</v>
      </c>
      <c r="H14" s="5" t="s">
        <v>50</v>
      </c>
      <c r="I14" s="6" t="s">
        <v>51</v>
      </c>
      <c r="J14" s="6" t="s">
        <v>52</v>
      </c>
      <c r="K14" s="6" t="s">
        <v>53</v>
      </c>
      <c r="L14" s="5" t="s">
        <v>54</v>
      </c>
      <c r="M14" s="5" t="s">
        <v>55</v>
      </c>
      <c r="N14" s="6" t="s">
        <v>56</v>
      </c>
      <c r="O14" s="5" t="s">
        <v>57</v>
      </c>
      <c r="P14" s="5" t="s">
        <v>58</v>
      </c>
    </row>
    <row r="15" customFormat="false" ht="12.8" hidden="false" customHeight="false" outlineLevel="0" collapsed="false">
      <c r="A15" s="7" t="s">
        <v>35</v>
      </c>
      <c r="B15" s="7" t="n">
        <v>4</v>
      </c>
      <c r="C15" s="7" t="s">
        <v>59</v>
      </c>
      <c r="D15" s="7" t="n">
        <v>50</v>
      </c>
      <c r="E15" s="7" t="s">
        <v>37</v>
      </c>
      <c r="F15" s="8" t="n">
        <v>0</v>
      </c>
      <c r="G15" s="9" t="n">
        <v>0</v>
      </c>
      <c r="H15" s="15" t="s">
        <v>38</v>
      </c>
      <c r="I15" s="10" t="n">
        <f aca="false">G15/1000</f>
        <v>0</v>
      </c>
      <c r="J15" s="15" t="s">
        <v>38</v>
      </c>
      <c r="K15" s="15" t="s">
        <v>38</v>
      </c>
      <c r="L15" s="9" t="n">
        <v>2.3362947</v>
      </c>
      <c r="M15" s="15" t="s">
        <v>38</v>
      </c>
      <c r="N15" s="10" t="n">
        <f aca="false">$L15/1000</f>
        <v>0.0023362947</v>
      </c>
      <c r="O15" s="15" t="s">
        <v>38</v>
      </c>
      <c r="P15" s="15" t="s">
        <v>38</v>
      </c>
    </row>
    <row r="16" customFormat="false" ht="12.8" hidden="false" customHeight="false" outlineLevel="0" collapsed="false">
      <c r="A16" s="7" t="s">
        <v>35</v>
      </c>
      <c r="B16" s="7" t="n">
        <v>4</v>
      </c>
      <c r="C16" s="7" t="s">
        <v>59</v>
      </c>
      <c r="D16" s="7" t="n">
        <v>50</v>
      </c>
      <c r="E16" s="7" t="s">
        <v>37</v>
      </c>
      <c r="F16" s="8" t="n">
        <v>0.5</v>
      </c>
      <c r="G16" s="9" t="n">
        <v>3.2151272</v>
      </c>
      <c r="H16" s="15" t="s">
        <v>38</v>
      </c>
      <c r="I16" s="10" t="n">
        <f aca="false">G16/1000</f>
        <v>0.0032151272</v>
      </c>
      <c r="J16" s="15" t="s">
        <v>38</v>
      </c>
      <c r="K16" s="15" t="s">
        <v>38</v>
      </c>
      <c r="L16" s="9" t="n">
        <v>3.196462</v>
      </c>
      <c r="M16" s="15" t="s">
        <v>38</v>
      </c>
      <c r="N16" s="10" t="n">
        <f aca="false">$L16/1000</f>
        <v>0.003196462</v>
      </c>
      <c r="O16" s="15" t="s">
        <v>38</v>
      </c>
      <c r="P16" s="15" t="s">
        <v>38</v>
      </c>
    </row>
    <row r="17" customFormat="false" ht="12.8" hidden="false" customHeight="false" outlineLevel="0" collapsed="false">
      <c r="A17" s="7" t="s">
        <v>35</v>
      </c>
      <c r="B17" s="7" t="n">
        <v>4</v>
      </c>
      <c r="C17" s="7" t="s">
        <v>59</v>
      </c>
      <c r="D17" s="7" t="n">
        <v>50</v>
      </c>
      <c r="E17" s="7" t="s">
        <v>37</v>
      </c>
      <c r="F17" s="8" t="n">
        <v>1</v>
      </c>
      <c r="G17" s="9" t="n">
        <v>58.819565</v>
      </c>
      <c r="H17" s="9" t="n">
        <v>83.895065</v>
      </c>
      <c r="I17" s="10" t="n">
        <f aca="false">G17/1000</f>
        <v>0.058819565</v>
      </c>
      <c r="J17" s="10" t="n">
        <f aca="false">$H17/1000</f>
        <v>0.083895065</v>
      </c>
      <c r="K17" s="10" t="n">
        <f aca="false">$J17*SQRT($B17)</f>
        <v>0.16779013</v>
      </c>
      <c r="L17" s="9" t="n">
        <v>4.0752945</v>
      </c>
      <c r="M17" s="15" t="s">
        <v>38</v>
      </c>
      <c r="N17" s="10" t="n">
        <f aca="false">$L17/1000</f>
        <v>0.0040752945</v>
      </c>
      <c r="O17" s="15" t="s">
        <v>38</v>
      </c>
      <c r="P17" s="15" t="s">
        <v>38</v>
      </c>
    </row>
    <row r="18" customFormat="false" ht="12.8" hidden="false" customHeight="false" outlineLevel="0" collapsed="false">
      <c r="A18" s="7" t="s">
        <v>35</v>
      </c>
      <c r="B18" s="7" t="n">
        <v>4</v>
      </c>
      <c r="C18" s="7" t="s">
        <v>59</v>
      </c>
      <c r="D18" s="7" t="n">
        <v>50</v>
      </c>
      <c r="E18" s="7" t="s">
        <v>37</v>
      </c>
      <c r="F18" s="8" t="n">
        <v>1.5</v>
      </c>
      <c r="G18" s="9" t="n">
        <v>105.141045</v>
      </c>
      <c r="H18" s="9" t="n">
        <v>138.639335</v>
      </c>
      <c r="I18" s="10" t="n">
        <f aca="false">G18/1000</f>
        <v>0.105141045</v>
      </c>
      <c r="J18" s="10" t="n">
        <f aca="false">$H18/1000</f>
        <v>0.138639335</v>
      </c>
      <c r="K18" s="10" t="n">
        <f aca="false">$J18*SQRT($B18)</f>
        <v>0.27727867</v>
      </c>
      <c r="L18" s="9" t="n">
        <v>15.451899</v>
      </c>
      <c r="M18" s="11" t="n">
        <v>22.129471</v>
      </c>
      <c r="N18" s="10" t="n">
        <f aca="false">$L18/1000</f>
        <v>0.015451899</v>
      </c>
      <c r="O18" s="10" t="n">
        <f aca="false">$M18/1000</f>
        <v>0.022129471</v>
      </c>
      <c r="P18" s="10" t="n">
        <f aca="false">$O18*SQRT(B18)</f>
        <v>0.044258942</v>
      </c>
      <c r="S18" s="12"/>
    </row>
    <row r="19" customFormat="false" ht="12.8" hidden="false" customHeight="false" outlineLevel="0" collapsed="false">
      <c r="A19" s="7" t="s">
        <v>35</v>
      </c>
      <c r="B19" s="7" t="n">
        <v>4</v>
      </c>
      <c r="C19" s="7" t="s">
        <v>59</v>
      </c>
      <c r="D19" s="7" t="n">
        <v>50</v>
      </c>
      <c r="E19" s="7" t="s">
        <v>37</v>
      </c>
      <c r="F19" s="8" t="n">
        <v>2</v>
      </c>
      <c r="G19" s="9" t="n">
        <v>170.09688</v>
      </c>
      <c r="H19" s="9" t="n">
        <v>131.64912</v>
      </c>
      <c r="I19" s="10" t="n">
        <f aca="false">G19/1000</f>
        <v>0.17009688</v>
      </c>
      <c r="J19" s="10" t="n">
        <f aca="false">$H19/1000</f>
        <v>0.13164912</v>
      </c>
      <c r="K19" s="10" t="n">
        <f aca="false">$J19*SQRT($B19)</f>
        <v>0.26329824</v>
      </c>
      <c r="L19" s="9" t="n">
        <v>64.091</v>
      </c>
      <c r="M19" s="11" t="n">
        <v>87.35907</v>
      </c>
      <c r="N19" s="10" t="n">
        <f aca="false">$L19/1000</f>
        <v>0.064091</v>
      </c>
      <c r="O19" s="10" t="n">
        <f aca="false">$M19/1000</f>
        <v>0.08735907</v>
      </c>
      <c r="P19" s="10" t="n">
        <f aca="false">$O19*SQRT(B19)</f>
        <v>0.17471814</v>
      </c>
      <c r="S19" s="12"/>
    </row>
    <row r="20" customFormat="false" ht="12.8" hidden="false" customHeight="false" outlineLevel="0" collapsed="false">
      <c r="A20" s="7" t="s">
        <v>35</v>
      </c>
      <c r="B20" s="7" t="n">
        <v>4</v>
      </c>
      <c r="C20" s="7" t="s">
        <v>59</v>
      </c>
      <c r="D20" s="7" t="n">
        <v>50</v>
      </c>
      <c r="E20" s="7" t="s">
        <v>37</v>
      </c>
      <c r="F20" s="8" t="n">
        <v>3</v>
      </c>
      <c r="G20" s="9" t="n">
        <v>100.7811</v>
      </c>
      <c r="H20" s="9" t="n">
        <v>40.75761</v>
      </c>
      <c r="I20" s="10" t="n">
        <f aca="false">G20/1000</f>
        <v>0.1007811</v>
      </c>
      <c r="J20" s="10" t="n">
        <f aca="false">$H20/1000</f>
        <v>0.04075761</v>
      </c>
      <c r="K20" s="10" t="n">
        <f aca="false">$J20*SQRT($B20)</f>
        <v>0.08151522</v>
      </c>
      <c r="L20" s="9" t="n">
        <v>268.54636</v>
      </c>
      <c r="M20" s="11" t="n">
        <v>117.67489</v>
      </c>
      <c r="N20" s="10" t="n">
        <f aca="false">$L20/1000</f>
        <v>0.26854636</v>
      </c>
      <c r="O20" s="10" t="n">
        <f aca="false">$M20/1000</f>
        <v>0.11767489</v>
      </c>
      <c r="P20" s="10" t="n">
        <f aca="false">$O20*SQRT(B20)</f>
        <v>0.23534978</v>
      </c>
      <c r="S20" s="12"/>
    </row>
    <row r="21" customFormat="false" ht="12.8" hidden="false" customHeight="false" outlineLevel="0" collapsed="false">
      <c r="A21" s="7" t="s">
        <v>35</v>
      </c>
      <c r="B21" s="7" t="n">
        <v>4</v>
      </c>
      <c r="C21" s="7" t="s">
        <v>59</v>
      </c>
      <c r="D21" s="7" t="n">
        <v>50</v>
      </c>
      <c r="E21" s="7" t="s">
        <v>37</v>
      </c>
      <c r="F21" s="8" t="n">
        <v>4</v>
      </c>
      <c r="G21" s="9" t="n">
        <v>62.90886</v>
      </c>
      <c r="H21" s="9" t="n">
        <v>22.13569</v>
      </c>
      <c r="I21" s="10" t="n">
        <f aca="false">G21/1000</f>
        <v>0.06290886</v>
      </c>
      <c r="J21" s="10" t="n">
        <f aca="false">$H21/1000</f>
        <v>0.02213569</v>
      </c>
      <c r="K21" s="10" t="n">
        <f aca="false">$J21*SQRT($B21)</f>
        <v>0.04427138</v>
      </c>
      <c r="L21" s="9" t="n">
        <v>386.80765</v>
      </c>
      <c r="M21" s="11" t="n">
        <v>119.98633</v>
      </c>
      <c r="N21" s="10" t="n">
        <f aca="false">$L21/1000</f>
        <v>0.38680765</v>
      </c>
      <c r="O21" s="10" t="n">
        <f aca="false">$M21/1000</f>
        <v>0.11998633</v>
      </c>
      <c r="P21" s="10" t="n">
        <f aca="false">$O21*SQRT(B21)</f>
        <v>0.23997266</v>
      </c>
      <c r="S21" s="12"/>
    </row>
    <row r="22" customFormat="false" ht="12.8" hidden="false" customHeight="false" outlineLevel="0" collapsed="false">
      <c r="A22" s="7" t="s">
        <v>35</v>
      </c>
      <c r="B22" s="7" t="n">
        <v>4</v>
      </c>
      <c r="C22" s="7" t="s">
        <v>59</v>
      </c>
      <c r="D22" s="7" t="n">
        <v>50</v>
      </c>
      <c r="E22" s="7" t="s">
        <v>37</v>
      </c>
      <c r="F22" s="8" t="n">
        <v>6</v>
      </c>
      <c r="G22" s="9" t="n">
        <v>37.292053</v>
      </c>
      <c r="H22" s="15" t="s">
        <v>38</v>
      </c>
      <c r="I22" s="10" t="n">
        <f aca="false">G22/1000</f>
        <v>0.037292053</v>
      </c>
      <c r="J22" s="15" t="s">
        <v>38</v>
      </c>
      <c r="K22" s="15" t="s">
        <v>38</v>
      </c>
      <c r="L22" s="9" t="n">
        <v>305.24423</v>
      </c>
      <c r="M22" s="11" t="n">
        <v>53.5979</v>
      </c>
      <c r="N22" s="10" t="n">
        <f aca="false">$L22/1000</f>
        <v>0.30524423</v>
      </c>
      <c r="O22" s="10" t="n">
        <f aca="false">$M22/1000</f>
        <v>0.0535979</v>
      </c>
      <c r="P22" s="10" t="n">
        <f aca="false">$O22*SQRT(B22)</f>
        <v>0.1071958</v>
      </c>
      <c r="S22" s="12"/>
    </row>
    <row r="23" customFormat="false" ht="12.8" hidden="false" customHeight="false" outlineLevel="0" collapsed="false">
      <c r="A23" s="7" t="s">
        <v>35</v>
      </c>
      <c r="B23" s="7" t="n">
        <v>4</v>
      </c>
      <c r="C23" s="7" t="s">
        <v>59</v>
      </c>
      <c r="D23" s="7" t="n">
        <v>50</v>
      </c>
      <c r="E23" s="7" t="s">
        <v>37</v>
      </c>
      <c r="F23" s="8" t="n">
        <v>8</v>
      </c>
      <c r="G23" s="9" t="n">
        <v>10.466662</v>
      </c>
      <c r="H23" s="15" t="s">
        <v>38</v>
      </c>
      <c r="I23" s="10" t="n">
        <f aca="false">G23/1000</f>
        <v>0.010466662</v>
      </c>
      <c r="J23" s="15" t="s">
        <v>38</v>
      </c>
      <c r="K23" s="15" t="s">
        <v>38</v>
      </c>
      <c r="L23" s="9" t="n">
        <v>198.07486</v>
      </c>
      <c r="M23" s="9" t="n">
        <v>31.43732</v>
      </c>
      <c r="N23" s="10" t="n">
        <f aca="false">$L23/1000</f>
        <v>0.19807486</v>
      </c>
      <c r="O23" s="10" t="n">
        <f aca="false">$M23/1000</f>
        <v>0.03143732</v>
      </c>
      <c r="P23" s="10" t="n">
        <f aca="false">$O23*SQRT(B23)</f>
        <v>0.06287464</v>
      </c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16"/>
      <c r="M24" s="0"/>
      <c r="N24" s="0"/>
      <c r="O24" s="0"/>
      <c r="P24" s="0"/>
    </row>
    <row r="25" s="4" customFormat="true" ht="77.45" hidden="false" customHeight="false" outlineLevel="0" collapsed="false">
      <c r="A25" s="2" t="s">
        <v>18</v>
      </c>
      <c r="B25" s="2" t="s">
        <v>1</v>
      </c>
      <c r="C25" s="2" t="s">
        <v>2</v>
      </c>
      <c r="D25" s="2" t="s">
        <v>3</v>
      </c>
      <c r="E25" s="2" t="s">
        <v>4</v>
      </c>
      <c r="F25" s="3" t="s">
        <v>5</v>
      </c>
      <c r="G25" s="3" t="s">
        <v>60</v>
      </c>
      <c r="H25" s="3" t="s">
        <v>61</v>
      </c>
      <c r="I25" s="3" t="s">
        <v>62</v>
      </c>
      <c r="J25" s="3" t="s">
        <v>63</v>
      </c>
      <c r="K25" s="3" t="s">
        <v>64</v>
      </c>
      <c r="L25" s="3" t="s">
        <v>65</v>
      </c>
      <c r="M25" s="3" t="s">
        <v>66</v>
      </c>
      <c r="N25" s="3" t="s">
        <v>67</v>
      </c>
      <c r="O25" s="3" t="s">
        <v>68</v>
      </c>
      <c r="P25" s="3" t="s">
        <v>69</v>
      </c>
    </row>
    <row r="26" customFormat="false" ht="22.9" hidden="false" customHeight="false" outlineLevel="0" collapsed="false">
      <c r="A26" s="5" t="s">
        <v>18</v>
      </c>
      <c r="B26" s="5" t="s">
        <v>19</v>
      </c>
      <c r="C26" s="5" t="s">
        <v>2</v>
      </c>
      <c r="D26" s="5" t="s">
        <v>20</v>
      </c>
      <c r="E26" s="5" t="s">
        <v>4</v>
      </c>
      <c r="F26" s="5" t="s">
        <v>21</v>
      </c>
      <c r="G26" s="5" t="s">
        <v>70</v>
      </c>
      <c r="H26" s="5" t="s">
        <v>71</v>
      </c>
      <c r="I26" s="6" t="s">
        <v>72</v>
      </c>
      <c r="J26" s="6" t="s">
        <v>73</v>
      </c>
      <c r="K26" s="6" t="s">
        <v>74</v>
      </c>
      <c r="L26" s="5" t="s">
        <v>75</v>
      </c>
      <c r="M26" s="5" t="s">
        <v>76</v>
      </c>
      <c r="N26" s="6" t="s">
        <v>77</v>
      </c>
      <c r="O26" s="6" t="s">
        <v>78</v>
      </c>
      <c r="P26" s="6" t="s">
        <v>79</v>
      </c>
    </row>
    <row r="27" customFormat="false" ht="12.8" hidden="false" customHeight="false" outlineLevel="0" collapsed="false">
      <c r="A27" s="7" t="s">
        <v>35</v>
      </c>
      <c r="B27" s="7" t="n">
        <v>4</v>
      </c>
      <c r="C27" s="7" t="s">
        <v>80</v>
      </c>
      <c r="D27" s="7" t="n">
        <v>20</v>
      </c>
      <c r="E27" s="7" t="s">
        <v>37</v>
      </c>
      <c r="F27" s="8" t="n">
        <v>0</v>
      </c>
      <c r="G27" s="9" t="n">
        <v>4.873085</v>
      </c>
      <c r="H27" s="17" t="s">
        <v>38</v>
      </c>
      <c r="I27" s="18" t="n">
        <f aca="false">G27/1000</f>
        <v>0.004873085</v>
      </c>
      <c r="J27" s="17" t="s">
        <v>38</v>
      </c>
      <c r="K27" s="17" t="s">
        <v>38</v>
      </c>
      <c r="L27" s="9" t="n">
        <v>7.3080025</v>
      </c>
      <c r="M27" s="15" t="s">
        <v>38</v>
      </c>
      <c r="N27" s="18" t="n">
        <f aca="false">L27/1000</f>
        <v>0.0073080025</v>
      </c>
      <c r="O27" s="17" t="s">
        <v>38</v>
      </c>
      <c r="P27" s="17" t="s">
        <v>38</v>
      </c>
    </row>
    <row r="28" customFormat="false" ht="12.8" hidden="false" customHeight="false" outlineLevel="0" collapsed="false">
      <c r="A28" s="7" t="s">
        <v>35</v>
      </c>
      <c r="B28" s="7" t="n">
        <v>4</v>
      </c>
      <c r="C28" s="7" t="s">
        <v>80</v>
      </c>
      <c r="D28" s="7" t="n">
        <v>20</v>
      </c>
      <c r="E28" s="7" t="s">
        <v>37</v>
      </c>
      <c r="F28" s="8" t="n">
        <v>0.5</v>
      </c>
      <c r="G28" s="9" t="n">
        <v>4.723544</v>
      </c>
      <c r="H28" s="17" t="s">
        <v>38</v>
      </c>
      <c r="I28" s="18" t="n">
        <f aca="false">G28/1000</f>
        <v>0.004723544</v>
      </c>
      <c r="J28" s="17" t="s">
        <v>38</v>
      </c>
      <c r="K28" s="17" t="s">
        <v>38</v>
      </c>
      <c r="L28" s="9" t="n">
        <v>2.2821252</v>
      </c>
      <c r="M28" s="15" t="s">
        <v>38</v>
      </c>
      <c r="N28" s="18" t="n">
        <f aca="false">L28/1000</f>
        <v>0.0022821252</v>
      </c>
      <c r="O28" s="17" t="s">
        <v>38</v>
      </c>
      <c r="P28" s="17" t="s">
        <v>38</v>
      </c>
    </row>
    <row r="29" customFormat="false" ht="12.8" hidden="false" customHeight="false" outlineLevel="0" collapsed="false">
      <c r="A29" s="7" t="s">
        <v>35</v>
      </c>
      <c r="B29" s="7" t="n">
        <v>4</v>
      </c>
      <c r="C29" s="7" t="s">
        <v>80</v>
      </c>
      <c r="D29" s="7" t="n">
        <v>20</v>
      </c>
      <c r="E29" s="7" t="s">
        <v>37</v>
      </c>
      <c r="F29" s="8" t="n">
        <v>1</v>
      </c>
      <c r="G29" s="9" t="n">
        <v>2.1325843</v>
      </c>
      <c r="H29" s="17" t="s">
        <v>38</v>
      </c>
      <c r="I29" s="18" t="n">
        <f aca="false">G29/1000</f>
        <v>0.0021325843</v>
      </c>
      <c r="J29" s="17" t="s">
        <v>38</v>
      </c>
      <c r="K29" s="17" t="s">
        <v>38</v>
      </c>
      <c r="L29" s="9" t="n">
        <v>4.5675015</v>
      </c>
      <c r="M29" s="15" t="s">
        <v>38</v>
      </c>
      <c r="N29" s="18" t="n">
        <f aca="false">L29/1000</f>
        <v>0.0045675015</v>
      </c>
      <c r="O29" s="17" t="s">
        <v>38</v>
      </c>
      <c r="P29" s="17" t="s">
        <v>38</v>
      </c>
    </row>
    <row r="30" customFormat="false" ht="12.8" hidden="false" customHeight="false" outlineLevel="0" collapsed="false">
      <c r="A30" s="7" t="s">
        <v>35</v>
      </c>
      <c r="B30" s="7" t="n">
        <v>4</v>
      </c>
      <c r="C30" s="7" t="s">
        <v>80</v>
      </c>
      <c r="D30" s="7" t="n">
        <v>20</v>
      </c>
      <c r="E30" s="7" t="s">
        <v>37</v>
      </c>
      <c r="F30" s="8" t="n">
        <v>1.5</v>
      </c>
      <c r="G30" s="9" t="n">
        <v>6.849627</v>
      </c>
      <c r="H30" s="17" t="s">
        <v>38</v>
      </c>
      <c r="I30" s="18" t="n">
        <f aca="false">G30/1000</f>
        <v>0.006849627</v>
      </c>
      <c r="J30" s="17" t="s">
        <v>38</v>
      </c>
      <c r="K30" s="17" t="s">
        <v>38</v>
      </c>
      <c r="L30" s="9" t="n">
        <v>9.297547</v>
      </c>
      <c r="M30" s="15" t="s">
        <v>38</v>
      </c>
      <c r="N30" s="18" t="n">
        <f aca="false">L30/1000</f>
        <v>0.009297547</v>
      </c>
      <c r="O30" s="17" t="s">
        <v>38</v>
      </c>
      <c r="P30" s="17" t="s">
        <v>38</v>
      </c>
    </row>
    <row r="31" customFormat="false" ht="12.8" hidden="false" customHeight="false" outlineLevel="0" collapsed="false">
      <c r="A31" s="7" t="s">
        <v>35</v>
      </c>
      <c r="B31" s="7" t="n">
        <v>4</v>
      </c>
      <c r="C31" s="7" t="s">
        <v>80</v>
      </c>
      <c r="D31" s="7" t="n">
        <v>20</v>
      </c>
      <c r="E31" s="7" t="s">
        <v>37</v>
      </c>
      <c r="F31" s="8" t="n">
        <v>2</v>
      </c>
      <c r="G31" s="9" t="n">
        <v>6.71634</v>
      </c>
      <c r="H31" s="17" t="s">
        <v>38</v>
      </c>
      <c r="I31" s="18" t="n">
        <f aca="false">G31/1000</f>
        <v>0.00671634</v>
      </c>
      <c r="J31" s="17" t="s">
        <v>38</v>
      </c>
      <c r="K31" s="17" t="s">
        <v>38</v>
      </c>
      <c r="L31" s="9" t="n">
        <v>4.2684197</v>
      </c>
      <c r="M31" s="15" t="s">
        <v>38</v>
      </c>
      <c r="N31" s="18" t="n">
        <f aca="false">L31/1000</f>
        <v>0.0042684197</v>
      </c>
      <c r="O31" s="17" t="s">
        <v>38</v>
      </c>
      <c r="P31" s="17" t="s">
        <v>38</v>
      </c>
    </row>
    <row r="32" customFormat="false" ht="12.8" hidden="false" customHeight="false" outlineLevel="0" collapsed="false">
      <c r="A32" s="7" t="s">
        <v>35</v>
      </c>
      <c r="B32" s="7" t="n">
        <v>4</v>
      </c>
      <c r="C32" s="7" t="s">
        <v>80</v>
      </c>
      <c r="D32" s="7" t="n">
        <v>20</v>
      </c>
      <c r="E32" s="7" t="s">
        <v>37</v>
      </c>
      <c r="F32" s="8" t="n">
        <v>3</v>
      </c>
      <c r="G32" s="9" t="n">
        <v>128.4687</v>
      </c>
      <c r="H32" s="19" t="n">
        <v>178.2301</v>
      </c>
      <c r="I32" s="18" t="n">
        <f aca="false">G32/1000</f>
        <v>0.1284687</v>
      </c>
      <c r="J32" s="18" t="n">
        <f aca="false">$H32/1000</f>
        <v>0.1782301</v>
      </c>
      <c r="K32" s="18" t="n">
        <f aca="false">$J32*SQRT($B32)</f>
        <v>0.3564602</v>
      </c>
      <c r="L32" s="9" t="n">
        <v>57.670803</v>
      </c>
      <c r="M32" s="15" t="s">
        <v>38</v>
      </c>
      <c r="N32" s="18" t="n">
        <f aca="false">L32/1000</f>
        <v>0.057670803</v>
      </c>
      <c r="O32" s="18" t="n">
        <f aca="false">$H32/1000</f>
        <v>0.1782301</v>
      </c>
      <c r="P32" s="18" t="n">
        <f aca="false">$J32*SQRT($B32)</f>
        <v>0.3564602</v>
      </c>
    </row>
    <row r="33" customFormat="false" ht="12.8" hidden="false" customHeight="false" outlineLevel="0" collapsed="false">
      <c r="A33" s="7" t="s">
        <v>35</v>
      </c>
      <c r="B33" s="7" t="n">
        <v>4</v>
      </c>
      <c r="C33" s="7" t="s">
        <v>80</v>
      </c>
      <c r="D33" s="7" t="n">
        <v>20</v>
      </c>
      <c r="E33" s="7" t="s">
        <v>37</v>
      </c>
      <c r="F33" s="8" t="n">
        <v>4</v>
      </c>
      <c r="G33" s="9" t="n">
        <v>513.9138</v>
      </c>
      <c r="H33" s="19" t="n">
        <v>527.34</v>
      </c>
      <c r="I33" s="18" t="n">
        <f aca="false">G33/1000</f>
        <v>0.5139138</v>
      </c>
      <c r="J33" s="18" t="n">
        <f aca="false">$H33/1000</f>
        <v>0.52734</v>
      </c>
      <c r="K33" s="18" t="n">
        <f aca="false">$J33*SQRT($B33)</f>
        <v>1.05468</v>
      </c>
      <c r="L33" s="9" t="n">
        <v>111.08294</v>
      </c>
      <c r="M33" s="11" t="n">
        <v>87.887835</v>
      </c>
      <c r="N33" s="18" t="n">
        <f aca="false">L33/1000</f>
        <v>0.11108294</v>
      </c>
      <c r="O33" s="18" t="n">
        <f aca="false">$H33/1000</f>
        <v>0.52734</v>
      </c>
      <c r="P33" s="18" t="n">
        <f aca="false">$J33*SQRT($B33)</f>
        <v>1.05468</v>
      </c>
    </row>
    <row r="34" customFormat="false" ht="12.8" hidden="false" customHeight="false" outlineLevel="0" collapsed="false">
      <c r="A34" s="7" t="s">
        <v>35</v>
      </c>
      <c r="B34" s="7" t="n">
        <v>4</v>
      </c>
      <c r="C34" s="7" t="s">
        <v>80</v>
      </c>
      <c r="D34" s="7" t="n">
        <v>20</v>
      </c>
      <c r="E34" s="7" t="s">
        <v>37</v>
      </c>
      <c r="F34" s="8" t="n">
        <v>6</v>
      </c>
      <c r="G34" s="9" t="n">
        <v>376.5767</v>
      </c>
      <c r="H34" s="19" t="n">
        <v>268.5626</v>
      </c>
      <c r="I34" s="18" t="n">
        <f aca="false">G34/1000</f>
        <v>0.3765767</v>
      </c>
      <c r="J34" s="18" t="n">
        <f aca="false">$H34/1000</f>
        <v>0.2685626</v>
      </c>
      <c r="K34" s="18" t="n">
        <f aca="false">$J34*SQRT($B34)</f>
        <v>0.5371252</v>
      </c>
      <c r="L34" s="9" t="n">
        <v>66.53273</v>
      </c>
      <c r="M34" s="11" t="n">
        <v>29.297027</v>
      </c>
      <c r="N34" s="18" t="n">
        <f aca="false">L34/1000</f>
        <v>0.06653273</v>
      </c>
      <c r="O34" s="18" t="n">
        <f aca="false">$H34/1000</f>
        <v>0.2685626</v>
      </c>
      <c r="P34" s="18" t="n">
        <f aca="false">$J34*SQRT($B34)</f>
        <v>0.5371252</v>
      </c>
    </row>
    <row r="35" customFormat="false" ht="12.8" hidden="false" customHeight="false" outlineLevel="0" collapsed="false">
      <c r="A35" s="7" t="s">
        <v>35</v>
      </c>
      <c r="B35" s="7" t="n">
        <v>4</v>
      </c>
      <c r="C35" s="7" t="s">
        <v>80</v>
      </c>
      <c r="D35" s="7" t="n">
        <v>20</v>
      </c>
      <c r="E35" s="7" t="s">
        <v>37</v>
      </c>
      <c r="F35" s="8" t="n">
        <v>8</v>
      </c>
      <c r="G35" s="9" t="n">
        <v>187.99576</v>
      </c>
      <c r="H35" s="19" t="n">
        <v>144.04046</v>
      </c>
      <c r="I35" s="18" t="n">
        <f aca="false">G35/1000</f>
        <v>0.18799576</v>
      </c>
      <c r="J35" s="18" t="n">
        <f aca="false">$H35/1000</f>
        <v>0.14404046</v>
      </c>
      <c r="K35" s="18" t="n">
        <f aca="false">$J35*SQRT($B35)</f>
        <v>0.28808092</v>
      </c>
      <c r="L35" s="9" t="n">
        <v>29.310032</v>
      </c>
      <c r="M35" s="15" t="s">
        <v>38</v>
      </c>
      <c r="N35" s="18" t="n">
        <f aca="false">L35/1000</f>
        <v>0.029310032</v>
      </c>
      <c r="O35" s="18" t="n">
        <f aca="false">$H35/1000</f>
        <v>0.14404046</v>
      </c>
      <c r="P35" s="18" t="n">
        <f aca="false">$J35*SQRT($B35)</f>
        <v>0.28808092</v>
      </c>
    </row>
    <row r="37" s="4" customFormat="true" ht="77.45" hidden="false" customHeight="false" outlineLevel="0" collapsed="false">
      <c r="A37" s="2" t="s">
        <v>18</v>
      </c>
      <c r="B37" s="2" t="s">
        <v>1</v>
      </c>
      <c r="C37" s="2" t="s">
        <v>2</v>
      </c>
      <c r="D37" s="2" t="s">
        <v>3</v>
      </c>
      <c r="E37" s="2" t="s">
        <v>4</v>
      </c>
      <c r="F37" s="3" t="s">
        <v>5</v>
      </c>
      <c r="G37" s="3" t="s">
        <v>81</v>
      </c>
      <c r="H37" s="3" t="s">
        <v>82</v>
      </c>
      <c r="I37" s="3" t="s">
        <v>83</v>
      </c>
      <c r="J37" s="3" t="s">
        <v>84</v>
      </c>
      <c r="K37" s="3" t="s">
        <v>83</v>
      </c>
      <c r="L37" s="3" t="s">
        <v>85</v>
      </c>
      <c r="M37" s="3" t="s">
        <v>86</v>
      </c>
      <c r="N37" s="3" t="s">
        <v>87</v>
      </c>
      <c r="O37" s="3" t="s">
        <v>88</v>
      </c>
      <c r="P37" s="3" t="s">
        <v>89</v>
      </c>
    </row>
    <row r="38" customFormat="false" ht="12.8" hidden="false" customHeight="false" outlineLevel="0" collapsed="false">
      <c r="A38" s="5" t="s">
        <v>18</v>
      </c>
      <c r="B38" s="5" t="s">
        <v>19</v>
      </c>
      <c r="C38" s="5" t="s">
        <v>2</v>
      </c>
      <c r="D38" s="5" t="s">
        <v>20</v>
      </c>
      <c r="E38" s="5" t="s">
        <v>4</v>
      </c>
      <c r="F38" s="5" t="s">
        <v>21</v>
      </c>
      <c r="G38" s="5" t="s">
        <v>90</v>
      </c>
      <c r="H38" s="5" t="s">
        <v>91</v>
      </c>
      <c r="I38" s="6" t="s">
        <v>92</v>
      </c>
      <c r="J38" s="6" t="s">
        <v>93</v>
      </c>
      <c r="K38" s="6" t="s">
        <v>94</v>
      </c>
      <c r="L38" s="5" t="s">
        <v>95</v>
      </c>
      <c r="M38" s="5" t="s">
        <v>96</v>
      </c>
      <c r="N38" s="6" t="s">
        <v>97</v>
      </c>
      <c r="O38" s="6" t="s">
        <v>98</v>
      </c>
      <c r="P38" s="6" t="s">
        <v>99</v>
      </c>
    </row>
    <row r="39" customFormat="false" ht="12.8" hidden="false" customHeight="false" outlineLevel="0" collapsed="false">
      <c r="A39" s="7" t="s">
        <v>35</v>
      </c>
      <c r="B39" s="7" t="n">
        <v>4</v>
      </c>
      <c r="C39" s="7" t="s">
        <v>100</v>
      </c>
      <c r="D39" s="7" t="n">
        <v>30</v>
      </c>
      <c r="E39" s="7" t="s">
        <v>37</v>
      </c>
      <c r="F39" s="8" t="n">
        <v>0</v>
      </c>
      <c r="G39" s="13" t="n">
        <v>0.011787881</v>
      </c>
      <c r="H39" s="20" t="s">
        <v>38</v>
      </c>
      <c r="I39" s="21" t="n">
        <f aca="false">G39/1000</f>
        <v>1.1787881E-005</v>
      </c>
      <c r="J39" s="22" t="s">
        <v>38</v>
      </c>
      <c r="K39" s="22" t="s">
        <v>38</v>
      </c>
      <c r="L39" s="9" t="n">
        <v>0</v>
      </c>
      <c r="M39" s="15" t="s">
        <v>38</v>
      </c>
      <c r="N39" s="18" t="n">
        <f aca="false">L39/1000</f>
        <v>0</v>
      </c>
      <c r="O39" s="20" t="s">
        <v>38</v>
      </c>
      <c r="P39" s="20" t="s">
        <v>38</v>
      </c>
    </row>
    <row r="40" customFormat="false" ht="12.8" hidden="false" customHeight="false" outlineLevel="0" collapsed="false">
      <c r="A40" s="7" t="s">
        <v>35</v>
      </c>
      <c r="B40" s="7" t="n">
        <v>4</v>
      </c>
      <c r="C40" s="7" t="s">
        <v>100</v>
      </c>
      <c r="D40" s="7" t="n">
        <v>30</v>
      </c>
      <c r="E40" s="7" t="s">
        <v>37</v>
      </c>
      <c r="F40" s="8" t="n">
        <v>0.5</v>
      </c>
      <c r="G40" s="13" t="n">
        <v>0.02499599</v>
      </c>
      <c r="H40" s="20" t="s">
        <v>38</v>
      </c>
      <c r="I40" s="21" t="n">
        <f aca="false">G40/1000</f>
        <v>2.499599E-005</v>
      </c>
      <c r="J40" s="22" t="s">
        <v>38</v>
      </c>
      <c r="K40" s="22" t="s">
        <v>38</v>
      </c>
      <c r="L40" s="9" t="n">
        <v>0.41402763</v>
      </c>
      <c r="M40" s="11" t="n">
        <v>0.22390664</v>
      </c>
      <c r="N40" s="18" t="n">
        <f aca="false">L40/1000</f>
        <v>0.00041402763</v>
      </c>
      <c r="O40" s="20" t="s">
        <v>38</v>
      </c>
      <c r="P40" s="20" t="s">
        <v>38</v>
      </c>
    </row>
    <row r="41" customFormat="false" ht="12.8" hidden="false" customHeight="false" outlineLevel="0" collapsed="false">
      <c r="A41" s="7" t="s">
        <v>35</v>
      </c>
      <c r="B41" s="7" t="n">
        <v>4</v>
      </c>
      <c r="C41" s="7" t="s">
        <v>100</v>
      </c>
      <c r="D41" s="7" t="n">
        <v>30</v>
      </c>
      <c r="E41" s="7" t="s">
        <v>37</v>
      </c>
      <c r="F41" s="8" t="n">
        <v>1</v>
      </c>
      <c r="G41" s="13" t="n">
        <v>0.7455717</v>
      </c>
      <c r="H41" s="13" t="n">
        <v>0.5893941</v>
      </c>
      <c r="I41" s="21" t="n">
        <f aca="false">G41/1000</f>
        <v>0.0007455717</v>
      </c>
      <c r="J41" s="21" t="n">
        <f aca="false">$H41/1000</f>
        <v>0.0005893941</v>
      </c>
      <c r="K41" s="21" t="n">
        <f aca="false">$J41*SQRT($B41)</f>
        <v>0.0011787882</v>
      </c>
      <c r="L41" s="9" t="n">
        <v>2.2543888</v>
      </c>
      <c r="M41" s="11" t="n">
        <v>1.744638</v>
      </c>
      <c r="N41" s="18" t="n">
        <f aca="false">L41/1000</f>
        <v>0.0022543888</v>
      </c>
      <c r="O41" s="18" t="n">
        <f aca="false">$H41/1000</f>
        <v>0.0005893941</v>
      </c>
      <c r="P41" s="18" t="n">
        <f aca="false">$J41*SQRT($B41)</f>
        <v>0.0011787882</v>
      </c>
    </row>
    <row r="42" customFormat="false" ht="12.8" hidden="false" customHeight="false" outlineLevel="0" collapsed="false">
      <c r="A42" s="7" t="s">
        <v>35</v>
      </c>
      <c r="B42" s="7" t="n">
        <v>4</v>
      </c>
      <c r="C42" s="7" t="s">
        <v>100</v>
      </c>
      <c r="D42" s="7" t="n">
        <v>30</v>
      </c>
      <c r="E42" s="7" t="s">
        <v>37</v>
      </c>
      <c r="F42" s="8" t="n">
        <v>1.5</v>
      </c>
      <c r="G42" s="13" t="n">
        <v>1.195026</v>
      </c>
      <c r="H42" s="13" t="n">
        <v>1.072760266</v>
      </c>
      <c r="I42" s="21" t="n">
        <f aca="false">G42/1000</f>
        <v>0.001195026</v>
      </c>
      <c r="J42" s="21" t="n">
        <f aca="false">$H42/1000</f>
        <v>0.001072760266</v>
      </c>
      <c r="K42" s="21" t="n">
        <f aca="false">$J42*SQRT($B42)</f>
        <v>0.002145520532</v>
      </c>
      <c r="L42" s="9" t="n">
        <v>2.9395378</v>
      </c>
      <c r="M42" s="11" t="n">
        <v>1.5442442</v>
      </c>
      <c r="N42" s="18" t="n">
        <f aca="false">L42/1000</f>
        <v>0.0029395378</v>
      </c>
      <c r="O42" s="18" t="n">
        <f aca="false">$H42/1000</f>
        <v>0.001072760266</v>
      </c>
      <c r="P42" s="18" t="n">
        <f aca="false">$J42*SQRT($B42)</f>
        <v>0.002145520532</v>
      </c>
    </row>
    <row r="43" customFormat="false" ht="12.8" hidden="false" customHeight="false" outlineLevel="0" collapsed="false">
      <c r="A43" s="7" t="s">
        <v>35</v>
      </c>
      <c r="B43" s="7" t="n">
        <v>4</v>
      </c>
      <c r="C43" s="7" t="s">
        <v>100</v>
      </c>
      <c r="D43" s="7" t="n">
        <v>30</v>
      </c>
      <c r="E43" s="7" t="s">
        <v>37</v>
      </c>
      <c r="F43" s="8" t="n">
        <v>2</v>
      </c>
      <c r="G43" s="13" t="n">
        <v>1.4440234</v>
      </c>
      <c r="H43" s="13" t="n">
        <v>1.22597127</v>
      </c>
      <c r="I43" s="21" t="n">
        <f aca="false">G43/1000</f>
        <v>0.0014440234</v>
      </c>
      <c r="J43" s="21" t="n">
        <f aca="false">$H43/1000</f>
        <v>0.00122597127</v>
      </c>
      <c r="K43" s="21" t="n">
        <f aca="false">$J43*SQRT($B43)</f>
        <v>0.00245194254</v>
      </c>
      <c r="L43" s="9" t="n">
        <v>3.3419669</v>
      </c>
      <c r="M43" s="11" t="n">
        <v>1.9331495</v>
      </c>
      <c r="N43" s="18" t="n">
        <f aca="false">L43/1000</f>
        <v>0.0033419669</v>
      </c>
      <c r="O43" s="18" t="n">
        <f aca="false">$H43/1000</f>
        <v>0.00122597127</v>
      </c>
      <c r="P43" s="18" t="n">
        <f aca="false">$J43*SQRT($B43)</f>
        <v>0.00245194254</v>
      </c>
    </row>
    <row r="44" customFormat="false" ht="12.8" hidden="false" customHeight="false" outlineLevel="0" collapsed="false">
      <c r="A44" s="7" t="s">
        <v>35</v>
      </c>
      <c r="B44" s="7" t="n">
        <v>4</v>
      </c>
      <c r="C44" s="7" t="s">
        <v>100</v>
      </c>
      <c r="D44" s="7" t="n">
        <v>30</v>
      </c>
      <c r="E44" s="7" t="s">
        <v>37</v>
      </c>
      <c r="F44" s="8" t="n">
        <v>3</v>
      </c>
      <c r="G44" s="13" t="n">
        <v>1.5294421</v>
      </c>
      <c r="H44" s="13" t="n">
        <v>1.37921367</v>
      </c>
      <c r="I44" s="21" t="n">
        <f aca="false">G44/1000</f>
        <v>0.0015294421</v>
      </c>
      <c r="J44" s="21" t="n">
        <f aca="false">$H44/1000</f>
        <v>0.00137921367</v>
      </c>
      <c r="K44" s="21" t="n">
        <f aca="false">$J44*SQRT($B44)</f>
        <v>0.00275842734</v>
      </c>
      <c r="L44" s="9" t="n">
        <v>2.944051</v>
      </c>
      <c r="M44" s="11" t="n">
        <v>1.296604</v>
      </c>
      <c r="N44" s="18" t="n">
        <f aca="false">L44/1000</f>
        <v>0.002944051</v>
      </c>
      <c r="O44" s="18" t="n">
        <f aca="false">$H44/1000</f>
        <v>0.00137921367</v>
      </c>
      <c r="P44" s="18" t="n">
        <f aca="false">$J44*SQRT($B44)</f>
        <v>0.00275842734</v>
      </c>
    </row>
    <row r="45" customFormat="false" ht="12.8" hidden="false" customHeight="false" outlineLevel="0" collapsed="false">
      <c r="A45" s="7" t="s">
        <v>35</v>
      </c>
      <c r="B45" s="7" t="n">
        <v>4</v>
      </c>
      <c r="C45" s="7" t="s">
        <v>100</v>
      </c>
      <c r="D45" s="7" t="n">
        <v>30</v>
      </c>
      <c r="E45" s="7" t="s">
        <v>37</v>
      </c>
      <c r="F45" s="8" t="n">
        <v>4</v>
      </c>
      <c r="G45" s="13" t="n">
        <v>1.473501</v>
      </c>
      <c r="H45" s="13" t="n">
        <v>1.438090015</v>
      </c>
      <c r="I45" s="21" t="n">
        <f aca="false">G45/1000</f>
        <v>0.001473501</v>
      </c>
      <c r="J45" s="21" t="n">
        <f aca="false">$H45/1000</f>
        <v>0.001438090015</v>
      </c>
      <c r="K45" s="21" t="n">
        <f aca="false">$J45*SQRT($B45)</f>
        <v>0.00287618003</v>
      </c>
      <c r="L45" s="9" t="n">
        <v>2.1925302</v>
      </c>
      <c r="M45" s="11" t="n">
        <v>0.8841226</v>
      </c>
      <c r="N45" s="18" t="n">
        <f aca="false">L45/1000</f>
        <v>0.0021925302</v>
      </c>
      <c r="O45" s="18" t="n">
        <f aca="false">$H45/1000</f>
        <v>0.001438090015</v>
      </c>
      <c r="P45" s="18" t="n">
        <f aca="false">$J45*SQRT($B45)</f>
        <v>0.00287618003</v>
      </c>
    </row>
    <row r="46" customFormat="false" ht="12.8" hidden="false" customHeight="false" outlineLevel="0" collapsed="false">
      <c r="A46" s="7" t="s">
        <v>35</v>
      </c>
      <c r="B46" s="7" t="n">
        <v>4</v>
      </c>
      <c r="C46" s="7" t="s">
        <v>100</v>
      </c>
      <c r="D46" s="7" t="n">
        <v>30</v>
      </c>
      <c r="E46" s="7" t="s">
        <v>37</v>
      </c>
      <c r="F46" s="8" t="n">
        <v>6</v>
      </c>
      <c r="G46" s="13" t="n">
        <v>1.2554015</v>
      </c>
      <c r="H46" s="13" t="n">
        <v>1.225971248</v>
      </c>
      <c r="I46" s="21" t="n">
        <f aca="false">G46/1000</f>
        <v>0.0012554015</v>
      </c>
      <c r="J46" s="21" t="n">
        <f aca="false">$H46/1000</f>
        <v>0.001225971248</v>
      </c>
      <c r="K46" s="21" t="n">
        <f aca="false">$J46*SQRT($B46)</f>
        <v>0.002451942496</v>
      </c>
      <c r="L46" s="9" t="n">
        <v>1.3497045</v>
      </c>
      <c r="M46" s="11" t="n">
        <v>0.2593334</v>
      </c>
      <c r="N46" s="18" t="n">
        <f aca="false">L46/1000</f>
        <v>0.0013497045</v>
      </c>
      <c r="O46" s="18" t="n">
        <f aca="false">$H46/1000</f>
        <v>0.001225971248</v>
      </c>
      <c r="P46" s="18" t="n">
        <f aca="false">$J46*SQRT($B46)</f>
        <v>0.002451942496</v>
      </c>
    </row>
    <row r="47" customFormat="false" ht="12.8" hidden="false" customHeight="false" outlineLevel="0" collapsed="false">
      <c r="A47" s="7" t="s">
        <v>35</v>
      </c>
      <c r="B47" s="7" t="n">
        <v>4</v>
      </c>
      <c r="C47" s="7" t="s">
        <v>100</v>
      </c>
      <c r="D47" s="7" t="n">
        <v>30</v>
      </c>
      <c r="E47" s="7" t="s">
        <v>37</v>
      </c>
      <c r="F47" s="8" t="n">
        <v>8</v>
      </c>
      <c r="G47" s="13" t="n">
        <v>0.89591056</v>
      </c>
      <c r="H47" s="13" t="n">
        <v>0.860610037</v>
      </c>
      <c r="I47" s="21" t="n">
        <f aca="false">G47/1000</f>
        <v>0.00089591056</v>
      </c>
      <c r="J47" s="21" t="n">
        <f aca="false">$H47/1000</f>
        <v>0.000860610037</v>
      </c>
      <c r="K47" s="21" t="n">
        <f aca="false">$J47*SQRT($B47)</f>
        <v>0.001721220074</v>
      </c>
      <c r="L47" s="9" t="n">
        <v>0.89584744</v>
      </c>
      <c r="M47" s="9" t="n">
        <v>0.24760866</v>
      </c>
      <c r="N47" s="18" t="n">
        <f aca="false">L47/1000</f>
        <v>0.00089584744</v>
      </c>
      <c r="O47" s="18" t="n">
        <f aca="false">$H47/1000</f>
        <v>0.000860610037</v>
      </c>
      <c r="P47" s="18" t="n">
        <f aca="false">$J47*SQRT($B47)</f>
        <v>0.001721220074</v>
      </c>
    </row>
    <row r="48" customFormat="false" ht="12.8" hidden="false" customHeight="false" outlineLevel="0" collapsed="false">
      <c r="A48" s="7"/>
      <c r="B48" s="7"/>
      <c r="C48" s="7"/>
      <c r="D48" s="7"/>
      <c r="E48" s="7"/>
      <c r="F48" s="8"/>
      <c r="G48" s="13"/>
      <c r="H48" s="13"/>
      <c r="I48" s="0"/>
      <c r="J48" s="0"/>
      <c r="K48" s="0"/>
      <c r="L48" s="13"/>
      <c r="M48" s="13"/>
      <c r="N48" s="0"/>
      <c r="O48" s="0"/>
      <c r="P48" s="0"/>
    </row>
    <row r="49" s="4" customFormat="true" ht="77.15" hidden="false" customHeight="false" outlineLevel="0" collapsed="false">
      <c r="A49" s="2" t="s">
        <v>18</v>
      </c>
      <c r="B49" s="2" t="s">
        <v>1</v>
      </c>
      <c r="C49" s="2" t="s">
        <v>2</v>
      </c>
      <c r="D49" s="2" t="s">
        <v>3</v>
      </c>
      <c r="E49" s="2" t="s">
        <v>4</v>
      </c>
      <c r="F49" s="3" t="s">
        <v>5</v>
      </c>
      <c r="G49" s="3" t="s">
        <v>101</v>
      </c>
      <c r="H49" s="3" t="s">
        <v>102</v>
      </c>
      <c r="I49" s="3" t="s">
        <v>103</v>
      </c>
      <c r="J49" s="3" t="s">
        <v>104</v>
      </c>
      <c r="K49" s="3" t="s">
        <v>105</v>
      </c>
      <c r="L49" s="3" t="s">
        <v>106</v>
      </c>
      <c r="M49" s="3" t="s">
        <v>107</v>
      </c>
      <c r="N49" s="3" t="s">
        <v>108</v>
      </c>
      <c r="O49" s="3" t="s">
        <v>108</v>
      </c>
      <c r="P49" s="3" t="s">
        <v>109</v>
      </c>
    </row>
    <row r="50" customFormat="false" ht="22.9" hidden="false" customHeight="false" outlineLevel="0" collapsed="false">
      <c r="A50" s="5" t="s">
        <v>18</v>
      </c>
      <c r="B50" s="5" t="s">
        <v>19</v>
      </c>
      <c r="C50" s="5" t="s">
        <v>2</v>
      </c>
      <c r="D50" s="5" t="s">
        <v>20</v>
      </c>
      <c r="E50" s="5" t="s">
        <v>4</v>
      </c>
      <c r="F50" s="5" t="s">
        <v>21</v>
      </c>
      <c r="G50" s="5" t="s">
        <v>110</v>
      </c>
      <c r="H50" s="5" t="s">
        <v>111</v>
      </c>
      <c r="I50" s="6" t="s">
        <v>112</v>
      </c>
      <c r="J50" s="6" t="s">
        <v>113</v>
      </c>
      <c r="K50" s="6" t="s">
        <v>114</v>
      </c>
      <c r="L50" s="5" t="s">
        <v>115</v>
      </c>
      <c r="M50" s="5" t="s">
        <v>116</v>
      </c>
      <c r="N50" s="5" t="s">
        <v>117</v>
      </c>
      <c r="O50" s="5" t="s">
        <v>118</v>
      </c>
      <c r="P50" s="5" t="s">
        <v>119</v>
      </c>
    </row>
    <row r="51" customFormat="false" ht="12.8" hidden="false" customHeight="false" outlineLevel="0" collapsed="false">
      <c r="A51" s="7" t="s">
        <v>35</v>
      </c>
      <c r="B51" s="7" t="n">
        <v>4</v>
      </c>
      <c r="C51" s="7" t="s">
        <v>120</v>
      </c>
      <c r="D51" s="7" t="n">
        <v>1</v>
      </c>
      <c r="E51" s="7" t="s">
        <v>37</v>
      </c>
      <c r="F51" s="8" t="n">
        <v>0</v>
      </c>
      <c r="G51" s="13" t="n">
        <v>0.029411765</v>
      </c>
      <c r="H51" s="20" t="s">
        <v>38</v>
      </c>
      <c r="I51" s="21" t="n">
        <f aca="false">G51/1000</f>
        <v>2.9411765E-005</v>
      </c>
      <c r="J51" s="20" t="s">
        <v>38</v>
      </c>
      <c r="K51" s="20" t="s">
        <v>38</v>
      </c>
      <c r="L51" s="13" t="n">
        <v>0</v>
      </c>
      <c r="M51" s="20" t="s">
        <v>38</v>
      </c>
      <c r="N51" s="18" t="n">
        <f aca="false">L51/1000</f>
        <v>0</v>
      </c>
      <c r="O51" s="20" t="s">
        <v>38</v>
      </c>
      <c r="P51" s="20" t="s">
        <v>38</v>
      </c>
    </row>
    <row r="52" customFormat="false" ht="12.8" hidden="false" customHeight="false" outlineLevel="0" collapsed="false">
      <c r="A52" s="7" t="s">
        <v>35</v>
      </c>
      <c r="B52" s="7" t="n">
        <v>4</v>
      </c>
      <c r="C52" s="7" t="s">
        <v>120</v>
      </c>
      <c r="D52" s="7" t="n">
        <v>1</v>
      </c>
      <c r="E52" s="7" t="s">
        <v>37</v>
      </c>
      <c r="F52" s="8" t="n">
        <v>0.5</v>
      </c>
      <c r="G52" s="13" t="n">
        <v>5.0605955</v>
      </c>
      <c r="H52" s="13" t="n">
        <v>4.0588625</v>
      </c>
      <c r="I52" s="21" t="n">
        <f aca="false">G52/1000</f>
        <v>0.0050605955</v>
      </c>
      <c r="J52" s="21" t="n">
        <f aca="false">$H52/1000</f>
        <v>0.0040588625</v>
      </c>
      <c r="K52" s="21" t="n">
        <f aca="false">$J52*SQRT($B52)</f>
        <v>0.008117725</v>
      </c>
      <c r="L52" s="13" t="n">
        <v>1.4429482</v>
      </c>
      <c r="M52" s="23" t="n">
        <v>0.3823135</v>
      </c>
      <c r="N52" s="18" t="n">
        <f aca="false">L52/1000</f>
        <v>0.0014429482</v>
      </c>
      <c r="O52" s="18" t="n">
        <f aca="false">$H52/1000</f>
        <v>0.0040588625</v>
      </c>
      <c r="P52" s="18" t="n">
        <f aca="false">$J52*SQRT($B52)</f>
        <v>0.008117725</v>
      </c>
    </row>
    <row r="53" customFormat="false" ht="12.8" hidden="false" customHeight="false" outlineLevel="0" collapsed="false">
      <c r="A53" s="7" t="s">
        <v>35</v>
      </c>
      <c r="B53" s="7" t="n">
        <v>4</v>
      </c>
      <c r="C53" s="7" t="s">
        <v>120</v>
      </c>
      <c r="D53" s="7" t="n">
        <v>1</v>
      </c>
      <c r="E53" s="7" t="s">
        <v>37</v>
      </c>
      <c r="F53" s="8" t="n">
        <v>1</v>
      </c>
      <c r="G53" s="13" t="n">
        <v>7.944838</v>
      </c>
      <c r="H53" s="13" t="n">
        <v>4.088275</v>
      </c>
      <c r="I53" s="21" t="n">
        <f aca="false">G53/1000</f>
        <v>0.007944838</v>
      </c>
      <c r="J53" s="21" t="n">
        <f aca="false">$H53/1000</f>
        <v>0.004088275</v>
      </c>
      <c r="K53" s="21" t="n">
        <f aca="false">$J53*SQRT($B53)</f>
        <v>0.00817655</v>
      </c>
      <c r="L53" s="13" t="n">
        <v>2.2389953</v>
      </c>
      <c r="M53" s="23" t="n">
        <v>0.4118042</v>
      </c>
      <c r="N53" s="18" t="n">
        <f aca="false">L53/1000</f>
        <v>0.0022389953</v>
      </c>
      <c r="O53" s="18" t="n">
        <f aca="false">$H53/1000</f>
        <v>0.004088275</v>
      </c>
      <c r="P53" s="18" t="n">
        <f aca="false">$J53*SQRT($B53)</f>
        <v>0.00817655</v>
      </c>
    </row>
    <row r="54" customFormat="false" ht="12.8" hidden="false" customHeight="false" outlineLevel="0" collapsed="false">
      <c r="A54" s="7" t="s">
        <v>35</v>
      </c>
      <c r="B54" s="7" t="n">
        <v>4</v>
      </c>
      <c r="C54" s="7" t="s">
        <v>120</v>
      </c>
      <c r="D54" s="7" t="n">
        <v>1</v>
      </c>
      <c r="E54" s="7" t="s">
        <v>37</v>
      </c>
      <c r="F54" s="8" t="n">
        <v>1.5</v>
      </c>
      <c r="G54" s="13" t="n">
        <v>7.211395</v>
      </c>
      <c r="H54" s="13" t="n">
        <v>4.205842</v>
      </c>
      <c r="I54" s="21" t="n">
        <f aca="false">G54/1000</f>
        <v>0.007211395</v>
      </c>
      <c r="J54" s="21" t="n">
        <f aca="false">$H54/1000</f>
        <v>0.004205842</v>
      </c>
      <c r="K54" s="21" t="n">
        <f aca="false">$J54*SQRT($B54)</f>
        <v>0.008411684</v>
      </c>
      <c r="L54" s="13" t="n">
        <v>2.3585322</v>
      </c>
      <c r="M54" s="23" t="n">
        <v>0.4118829</v>
      </c>
      <c r="N54" s="18" t="n">
        <f aca="false">L54/1000</f>
        <v>0.0023585322</v>
      </c>
      <c r="O54" s="18" t="n">
        <f aca="false">$H54/1000</f>
        <v>0.004205842</v>
      </c>
      <c r="P54" s="18" t="n">
        <f aca="false">$J54*SQRT($B54)</f>
        <v>0.008411684</v>
      </c>
    </row>
    <row r="55" customFormat="false" ht="12.8" hidden="false" customHeight="false" outlineLevel="0" collapsed="false">
      <c r="A55" s="7" t="s">
        <v>35</v>
      </c>
      <c r="B55" s="7" t="n">
        <v>4</v>
      </c>
      <c r="C55" s="7" t="s">
        <v>120</v>
      </c>
      <c r="D55" s="7" t="n">
        <v>1</v>
      </c>
      <c r="E55" s="7" t="s">
        <v>37</v>
      </c>
      <c r="F55" s="8" t="n">
        <v>2</v>
      </c>
      <c r="G55" s="13" t="n">
        <v>7.1838727</v>
      </c>
      <c r="H55" s="13" t="n">
        <v>4.4411373</v>
      </c>
      <c r="I55" s="21" t="n">
        <f aca="false">G55/1000</f>
        <v>0.0071838727</v>
      </c>
      <c r="J55" s="21" t="n">
        <f aca="false">$H55/1000</f>
        <v>0.0044411373</v>
      </c>
      <c r="K55" s="21" t="n">
        <f aca="false">$J55*SQRT($B55)</f>
        <v>0.0088822746</v>
      </c>
      <c r="L55" s="13" t="n">
        <v>2.301441</v>
      </c>
      <c r="M55" s="23" t="n">
        <v>0.9999999</v>
      </c>
      <c r="N55" s="18" t="n">
        <f aca="false">L55/1000</f>
        <v>0.002301441</v>
      </c>
      <c r="O55" s="18" t="n">
        <f aca="false">$H55/1000</f>
        <v>0.0044411373</v>
      </c>
      <c r="P55" s="18" t="n">
        <f aca="false">$J55*SQRT($B55)</f>
        <v>0.0088822746</v>
      </c>
    </row>
    <row r="56" customFormat="false" ht="12.8" hidden="false" customHeight="false" outlineLevel="0" collapsed="false">
      <c r="A56" s="7" t="s">
        <v>35</v>
      </c>
      <c r="B56" s="7" t="n">
        <v>4</v>
      </c>
      <c r="C56" s="7" t="s">
        <v>120</v>
      </c>
      <c r="D56" s="7" t="n">
        <v>1</v>
      </c>
      <c r="E56" s="7" t="s">
        <v>37</v>
      </c>
      <c r="F56" s="8" t="n">
        <v>3</v>
      </c>
      <c r="G56" s="13" t="n">
        <v>5.1286716</v>
      </c>
      <c r="H56" s="13" t="n">
        <v>3.4412554</v>
      </c>
      <c r="I56" s="21" t="n">
        <f aca="false">G56/1000</f>
        <v>0.0051286716</v>
      </c>
      <c r="J56" s="21" t="n">
        <f aca="false">$H56/1000</f>
        <v>0.0034412554</v>
      </c>
      <c r="K56" s="21" t="n">
        <f aca="false">$J56*SQRT($B56)</f>
        <v>0.0068825108</v>
      </c>
      <c r="L56" s="13" t="n">
        <v>1.4815733</v>
      </c>
      <c r="M56" s="23" t="n">
        <v>0.8235294</v>
      </c>
      <c r="N56" s="18" t="n">
        <f aca="false">L56/1000</f>
        <v>0.0014815733</v>
      </c>
      <c r="O56" s="18" t="n">
        <f aca="false">$H56/1000</f>
        <v>0.0034412554</v>
      </c>
      <c r="P56" s="18" t="n">
        <f aca="false">$J56*SQRT($B56)</f>
        <v>0.0068825108</v>
      </c>
    </row>
    <row r="57" customFormat="false" ht="12.8" hidden="false" customHeight="false" outlineLevel="0" collapsed="false">
      <c r="A57" s="7" t="s">
        <v>35</v>
      </c>
      <c r="B57" s="7" t="n">
        <v>4</v>
      </c>
      <c r="C57" s="7" t="s">
        <v>120</v>
      </c>
      <c r="D57" s="7" t="n">
        <v>1</v>
      </c>
      <c r="E57" s="7" t="s">
        <v>37</v>
      </c>
      <c r="F57" s="8" t="n">
        <v>4</v>
      </c>
      <c r="G57" s="13" t="n">
        <v>3.5440192</v>
      </c>
      <c r="H57" s="13" t="n">
        <v>2.5589418</v>
      </c>
      <c r="I57" s="21" t="n">
        <f aca="false">G57/1000</f>
        <v>0.0035440192</v>
      </c>
      <c r="J57" s="21" t="n">
        <f aca="false">$H57/1000</f>
        <v>0.0025589418</v>
      </c>
      <c r="K57" s="21" t="n">
        <f aca="false">$J57*SQRT($B57)</f>
        <v>0.0051178836</v>
      </c>
      <c r="L57" s="13" t="n">
        <v>1.1029608</v>
      </c>
      <c r="M57" s="23" t="n">
        <v>0.38235286</v>
      </c>
      <c r="N57" s="18" t="n">
        <f aca="false">L57/1000</f>
        <v>0.0011029608</v>
      </c>
      <c r="O57" s="18" t="n">
        <f aca="false">$H57/1000</f>
        <v>0.0025589418</v>
      </c>
      <c r="P57" s="18" t="n">
        <f aca="false">$J57*SQRT($B57)</f>
        <v>0.0051178836</v>
      </c>
    </row>
    <row r="58" customFormat="false" ht="12.8" hidden="false" customHeight="false" outlineLevel="0" collapsed="false">
      <c r="A58" s="7" t="s">
        <v>35</v>
      </c>
      <c r="B58" s="7" t="n">
        <v>4</v>
      </c>
      <c r="C58" s="7" t="s">
        <v>120</v>
      </c>
      <c r="D58" s="7" t="n">
        <v>1</v>
      </c>
      <c r="E58" s="7" t="s">
        <v>37</v>
      </c>
      <c r="F58" s="8" t="n">
        <v>6</v>
      </c>
      <c r="G58" s="13" t="n">
        <v>1.9337744</v>
      </c>
      <c r="H58" s="13" t="n">
        <v>1.4706276</v>
      </c>
      <c r="I58" s="21" t="n">
        <f aca="false">G58/1000</f>
        <v>0.0019337744</v>
      </c>
      <c r="J58" s="21" t="n">
        <f aca="false">$H58/1000</f>
        <v>0.0014706276</v>
      </c>
      <c r="K58" s="21" t="n">
        <f aca="false">$J58*SQRT($B58)</f>
        <v>0.0029412552</v>
      </c>
      <c r="L58" s="13" t="n">
        <v>0.6984802</v>
      </c>
      <c r="M58" s="20" t="s">
        <v>38</v>
      </c>
      <c r="N58" s="18" t="n">
        <f aca="false">L58/1000</f>
        <v>0.0006984802</v>
      </c>
      <c r="O58" s="18" t="n">
        <f aca="false">$H58/1000</f>
        <v>0.0014706276</v>
      </c>
      <c r="P58" s="18" t="n">
        <f aca="false">$J58*SQRT($B58)</f>
        <v>0.0029412552</v>
      </c>
    </row>
    <row r="59" customFormat="false" ht="12.8" hidden="false" customHeight="false" outlineLevel="0" collapsed="false">
      <c r="A59" s="7" t="s">
        <v>35</v>
      </c>
      <c r="B59" s="7" t="n">
        <v>4</v>
      </c>
      <c r="C59" s="7" t="s">
        <v>120</v>
      </c>
      <c r="D59" s="7" t="n">
        <v>1</v>
      </c>
      <c r="E59" s="7" t="s">
        <v>37</v>
      </c>
      <c r="F59" s="8" t="n">
        <v>8</v>
      </c>
      <c r="G59" s="13" t="n">
        <v>1.6470195</v>
      </c>
      <c r="H59" s="13" t="n">
        <v>1.6176471</v>
      </c>
      <c r="I59" s="21" t="n">
        <f aca="false">G59/1000</f>
        <v>0.0016470195</v>
      </c>
      <c r="J59" s="21" t="n">
        <f aca="false">$H59/1000</f>
        <v>0.0016176471</v>
      </c>
      <c r="K59" s="21" t="n">
        <f aca="false">$J59*SQRT($B59)</f>
        <v>0.0032352942</v>
      </c>
      <c r="L59" s="13" t="n">
        <v>0.47054887</v>
      </c>
      <c r="M59" s="20" t="s">
        <v>38</v>
      </c>
      <c r="N59" s="18" t="n">
        <f aca="false">L59/1000</f>
        <v>0.00047054887</v>
      </c>
      <c r="O59" s="18" t="n">
        <f aca="false">$H59/1000</f>
        <v>0.0016176471</v>
      </c>
      <c r="P59" s="18" t="n">
        <f aca="false">$J59*SQRT($B59)</f>
        <v>0.0032352942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LibreOffice/5.1.6.2$Linux_X86_64 LibreOffice_project/10m0$Build-2</Application>
  <Company>Charite Universitaetsmedizin Berlin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2016-04-24T12:55:30Z</dcterms:created>
  <dc:creator>Eleftheriadou, Dimitra</dc:creator>
  <dc:description/>
  <dc:language>en-US</dc:language>
  <cp:lastModifiedBy/>
  <dcterms:modified xsi:type="dcterms:W3CDTF">2018-04-01T11:20:48Z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Charite Universitaetsmedizin Berlin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