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Publication" sheetId="1" state="visible" r:id="rId2"/>
    <sheet name="Fig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<sst xmlns="http://schemas.openxmlformats.org/spreadsheetml/2006/main" count="125" uniqueCount="33">
  <si>
    <t xml:space="preserve">id</t>
  </si>
  <si>
    <t xml:space="preserve">Magnusson2008</t>
  </si>
  <si>
    <t xml:space="preserve">pmid</t>
  </si>
  <si>
    <t xml:space="preserve">title</t>
  </si>
  <si>
    <t xml:space="preserve">Pharmacodynamics of carbamazepine-mediated induction of CYP3A4, CYP1A2, and Pgp as assessed by probe substrates midazolam, caffeine, and digoxin.</t>
  </si>
  <si>
    <t xml:space="preserve">method</t>
  </si>
  <si>
    <t xml:space="preserve">A peroral drug cocktail containing 2.5 or 5.0mg midazolam, 100mg caffeine, and 0.13mg Digoxin.</t>
  </si>
  <si>
    <t xml:space="preserve">species</t>
  </si>
  <si>
    <t xml:space="preserve">human</t>
  </si>
  <si>
    <t xml:space="preserve">n</t>
  </si>
  <si>
    <t xml:space="preserve">subjects</t>
  </si>
  <si>
    <r>
      <rPr>
        <sz val="10"/>
        <color rgb="FF000000"/>
        <rFont val="Arial"/>
        <family val="2"/>
        <charset val="1"/>
      </rPr>
      <t xml:space="preserve">7 healthy volunteers; </t>
    </r>
    <r>
      <rPr>
        <sz val="9"/>
        <color rgb="FF000000"/>
        <rFont val="AdvP7627"/>
        <family val="1"/>
        <charset val="1"/>
      </rPr>
      <t xml:space="preserve">Seven healthy volunteers were enrolled in the study after passing a health screen imposing the following inclusion criteria: non-smoking, male, Caucasian, 20–45 years, and declared healthy after physical examination. The subjects abstained from drugs, alcohol, and grapefruit juice during the study, and from caffeine containing beverages during the sampling days.</t>
    </r>
  </si>
  <si>
    <t xml:space="preserve">interventions</t>
  </si>
  <si>
    <t xml:space="preserve">carbamazepine</t>
  </si>
  <si>
    <t xml:space="preserve">study</t>
  </si>
  <si>
    <t xml:space="preserve">subject</t>
  </si>
  <si>
    <t xml:space="preserve">time [h]</t>
  </si>
  <si>
    <t xml:space="preserve">caffeine concentration [µmol/l]</t>
  </si>
  <si>
    <t xml:space="preserve">caffeine concentration [µg/ml]</t>
  </si>
  <si>
    <t xml:space="preserve">paraxanthine concentration (uncorrected) [µmol/l]</t>
  </si>
  <si>
    <t xml:space="preserve">paraxanthine concentration (uncorrected) [µg/ml]</t>
  </si>
  <si>
    <t xml:space="preserve">paraxanthine/caffeine concentration (uncorrected) [-]</t>
  </si>
  <si>
    <t xml:space="preserve">paraxanthine concentration [µg/ml]+</t>
  </si>
  <si>
    <t xml:space="preserve">paraxanthine/caffeine concentration [-]</t>
  </si>
  <si>
    <t xml:space="preserve">time</t>
  </si>
  <si>
    <t xml:space="preserve">caf_mol</t>
  </si>
  <si>
    <t xml:space="preserve">caf</t>
  </si>
  <si>
    <t xml:space="preserve">px1_mol</t>
  </si>
  <si>
    <t xml:space="preserve">px1</t>
  </si>
  <si>
    <t xml:space="preserve">px1_caf</t>
  </si>
  <si>
    <t xml:space="preserve">px</t>
  </si>
  <si>
    <t xml:space="preserve">px_caf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</si>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</sst>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Arial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9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dvP7627"/>
      <family val="1"/>
      <charset val="1"/>
    </font>
    <font>
      <sz val="10"/>
      <color rgb="FF000000"/>
      <name val="Arial"/>
      <family val="2"/>
      <charset val="161"/>
    </font>
    <font>
      <b val="true"/>
      <sz val="10"/>
      <color rgb="FF000000"/>
      <name val="Arial"/>
      <family val="2"/>
      <charset val="161"/>
    </font>
    <font>
      <b val="true"/>
      <sz val="10"/>
      <color rgb="FFFFFFFF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AC090"/>
        <bgColor rgb="FFCCCCCC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411120</xdr:colOff>
      <xdr:row>0</xdr:row>
      <xdr:rowOff>649800</xdr:rowOff>
    </xdr:from>
    <xdr:to>
      <xdr:col>20</xdr:col>
      <xdr:colOff>409320</xdr:colOff>
      <xdr:row>49</xdr:row>
      <xdr:rowOff>24840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3274640" y="649800"/>
          <a:ext cx="5576760" cy="85258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2:H37" headerRowCount="1" totalsRowCount="0" totalsRowShown="0">
  <autoFilter ref="A2:H37"/>
  <tableColumns count="8">
    <tableColumn id="1" name="study"/>
    <tableColumn id="2" name="subject"/>
    <tableColumn id="3" name="time"/>
    <tableColumn id="4" name="caf_mol"/>
    <tableColumn id="5" name="caf"/>
    <tableColumn id="6" name="px1_mol"/>
    <tableColumn id="7" name="px1"/>
    <tableColumn id="8" name="px1_caf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7" activeCellId="0" sqref="A2:J51"/>
    </sheetView>
  </sheetViews>
  <sheetFormatPr defaultRowHeight="129.45"/>
  <cols>
    <col collapsed="false" hidden="false" max="1" min="1" style="1" width="15.8418604651163"/>
    <col collapsed="false" hidden="false" max="2" min="2" style="1" width="45.7395348837209"/>
  </cols>
  <sheetData>
    <row r="1" customFormat="false" ht="13.8" hidden="false" customHeight="false" outlineLevel="0" collapsed="false">
      <c r="A1" s="2" t="s">
        <v>0</v>
      </c>
      <c r="B1" s="3" t="s">
        <v>1</v>
      </c>
    </row>
    <row r="2" customFormat="false" ht="13.8" hidden="false" customHeight="false" outlineLevel="0" collapsed="false">
      <c r="A2" s="2" t="s">
        <v>2</v>
      </c>
      <c r="B2" s="3" t="n">
        <v>10073324</v>
      </c>
    </row>
    <row r="3" customFormat="false" ht="33.85" hidden="false" customHeight="false" outlineLevel="0" collapsed="false">
      <c r="A3" s="2" t="s">
        <v>3</v>
      </c>
      <c r="B3" s="3" t="s">
        <v>4</v>
      </c>
    </row>
    <row r="4" customFormat="false" ht="22.95" hidden="false" customHeight="false" outlineLevel="0" collapsed="false">
      <c r="A4" s="2" t="s">
        <v>5</v>
      </c>
      <c r="B4" s="3" t="s">
        <v>6</v>
      </c>
    </row>
    <row r="5" customFormat="false" ht="13.8" hidden="false" customHeight="false" outlineLevel="0" collapsed="false">
      <c r="A5" s="2" t="s">
        <v>7</v>
      </c>
      <c r="B5" s="3" t="s">
        <v>8</v>
      </c>
    </row>
    <row r="6" customFormat="false" ht="13.8" hidden="false" customHeight="false" outlineLevel="0" collapsed="false">
      <c r="A6" s="2" t="s">
        <v>9</v>
      </c>
      <c r="B6" s="3" t="n">
        <v>7</v>
      </c>
    </row>
    <row r="7" customFormat="false" ht="88.4" hidden="false" customHeight="false" outlineLevel="0" collapsed="false">
      <c r="A7" s="2" t="s">
        <v>10</v>
      </c>
      <c r="B7" s="3" t="s">
        <v>11</v>
      </c>
    </row>
    <row r="8" customFormat="false" ht="13.8" hidden="false" customHeight="false" outlineLevel="0" collapsed="false">
      <c r="A8" s="2" t="s">
        <v>12</v>
      </c>
      <c r="B8" s="3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1" activeCellId="0" sqref="A2:J51"/>
    </sheetView>
  </sheetViews>
  <sheetFormatPr defaultRowHeight="13.8"/>
  <cols>
    <col collapsed="false" hidden="false" max="2" min="1" style="4" width="14.6790697674419"/>
    <col collapsed="false" hidden="false" max="3" min="3" style="5" width="11.8139534883721"/>
    <col collapsed="false" hidden="false" max="4" min="4" style="0" width="14.6790697674419"/>
    <col collapsed="false" hidden="false" max="5" min="5" style="5" width="14.6790697674419"/>
    <col collapsed="false" hidden="false" max="6" min="6" style="5" width="11.6325581395349"/>
    <col collapsed="false" hidden="false" max="7" min="7" style="5" width="14.6790697674419"/>
    <col collapsed="false" hidden="false" max="8" min="8" style="5" width="11.6325581395349"/>
    <col collapsed="false" hidden="false" max="9" min="9" style="6" width="13.5116279069767"/>
    <col collapsed="false" hidden="false" max="10" min="10" style="5" width="13.3302325581395"/>
    <col collapsed="false" hidden="false" max="1025" min="11" style="4" width="10.2976744186047"/>
  </cols>
  <sheetData>
    <row r="1" customFormat="false" ht="55.6" hidden="false" customHeight="false" outlineLevel="0" collapsed="false">
      <c r="A1" s="7" t="s">
        <v>14</v>
      </c>
      <c r="B1" s="7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0"/>
    </row>
    <row r="2" customFormat="false" ht="22.35" hidden="false" customHeight="true" outlineLevel="0" collapsed="false">
      <c r="A2" s="9" t="s">
        <v>14</v>
      </c>
      <c r="B2" s="9" t="s">
        <v>15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0"/>
    </row>
    <row r="3" customFormat="false" ht="13.8" hidden="false" customHeight="false" outlineLevel="0" collapsed="false">
      <c r="A3" s="4" t="s">
        <v>1</v>
      </c>
      <c r="B3" s="4" t="n">
        <v>1</v>
      </c>
      <c r="C3" s="5" t="n">
        <v>0.1</v>
      </c>
      <c r="D3" s="5" t="n">
        <v>1.5796558</v>
      </c>
      <c r="E3" s="5" t="n">
        <f aca="false">$D3*194.19/1000</f>
        <v>0.306753359802</v>
      </c>
      <c r="F3" s="11" t="n">
        <v>4.7656703</v>
      </c>
      <c r="G3" s="5" t="n">
        <f aca="false">$F3*180.17/1000</f>
        <v>0.858630817951</v>
      </c>
      <c r="H3" s="5" t="n">
        <f aca="false">$G3/$E3</f>
        <v>2.79909181273587</v>
      </c>
      <c r="I3" s="12" t="n">
        <f aca="false">$G3-$G$3</f>
        <v>0</v>
      </c>
      <c r="J3" s="12" t="n">
        <f aca="false">$I3/$E3</f>
        <v>0</v>
      </c>
    </row>
    <row r="4" customFormat="false" ht="13.8" hidden="false" customHeight="false" outlineLevel="0" collapsed="false">
      <c r="A4" s="4" t="s">
        <v>1</v>
      </c>
      <c r="B4" s="4" t="n">
        <v>1</v>
      </c>
      <c r="C4" s="5" t="n">
        <v>0.5</v>
      </c>
      <c r="D4" s="5" t="n">
        <v>13.866239</v>
      </c>
      <c r="E4" s="5" t="n">
        <f aca="false">$D4*194.19/1000</f>
        <v>2.69268495141</v>
      </c>
      <c r="F4" s="5" t="n">
        <v>6.316884</v>
      </c>
      <c r="G4" s="5" t="n">
        <f aca="false">$F4*180.17/1000</f>
        <v>1.13811299028</v>
      </c>
      <c r="H4" s="5" t="n">
        <f aca="false">$G4/$E4</f>
        <v>0.422668455767184</v>
      </c>
      <c r="I4" s="12" t="n">
        <f aca="false">$G4-$G$3</f>
        <v>0.279482172329</v>
      </c>
      <c r="J4" s="12" t="n">
        <f aca="false">$I4/$E4</f>
        <v>0.103793120016752</v>
      </c>
    </row>
    <row r="5" customFormat="false" ht="13.8" hidden="false" customHeight="false" outlineLevel="0" collapsed="false">
      <c r="A5" s="4" t="s">
        <v>1</v>
      </c>
      <c r="B5" s="4" t="n">
        <v>1</v>
      </c>
      <c r="C5" s="5" t="n">
        <v>1</v>
      </c>
      <c r="D5" s="5" t="n">
        <v>11.7511635</v>
      </c>
      <c r="E5" s="5" t="n">
        <f aca="false">$D5*194.19/1000</f>
        <v>2.281958440065</v>
      </c>
      <c r="F5" s="5" t="n">
        <v>6.9499016</v>
      </c>
      <c r="G5" s="5" t="n">
        <f aca="false">$F5*180.17/1000</f>
        <v>1.252163771272</v>
      </c>
      <c r="H5" s="5" t="n">
        <f aca="false">$G5/$E5</f>
        <v>0.548723302443814</v>
      </c>
      <c r="I5" s="12" t="n">
        <f aca="false">$G5-$G$3</f>
        <v>0.393532953321</v>
      </c>
      <c r="J5" s="12" t="n">
        <f aca="false">$I5/$E5</f>
        <v>0.172454040534494</v>
      </c>
    </row>
    <row r="6" customFormat="false" ht="13.8" hidden="false" customHeight="false" outlineLevel="0" collapsed="false">
      <c r="A6" s="4" t="s">
        <v>1</v>
      </c>
      <c r="B6" s="4" t="n">
        <v>1</v>
      </c>
      <c r="C6" s="5" t="n">
        <v>2</v>
      </c>
      <c r="D6" s="5" t="n">
        <v>9.917589</v>
      </c>
      <c r="E6" s="5" t="n">
        <f aca="false">$D6*194.19/1000</f>
        <v>1.92589660791</v>
      </c>
      <c r="F6" s="5" t="n">
        <v>7.278047</v>
      </c>
      <c r="G6" s="5" t="n">
        <f aca="false">$F6*180.17/1000</f>
        <v>1.31128572799</v>
      </c>
      <c r="H6" s="5" t="n">
        <f aca="false">$G6/$E6</f>
        <v>0.680870261988269</v>
      </c>
      <c r="I6" s="12" t="n">
        <f aca="false">$G6-$G$3</f>
        <v>0.452654910039</v>
      </c>
      <c r="J6" s="12" t="n">
        <f aca="false">$I6/$E6</f>
        <v>0.235035935044418</v>
      </c>
    </row>
    <row r="7" customFormat="false" ht="12.8" hidden="false" customHeight="false" outlineLevel="0" collapsed="false">
      <c r="A7" s="4" t="s">
        <v>1</v>
      </c>
      <c r="B7" s="4" t="n">
        <v>1</v>
      </c>
      <c r="C7" s="5" t="n">
        <v>3</v>
      </c>
      <c r="D7" s="5" t="s">
        <v>32</v>
      </c>
      <c r="E7" s="5" t="s">
        <v>32</v>
      </c>
      <c r="F7" s="5" t="s">
        <v>32</v>
      </c>
      <c r="G7" s="5" t="s">
        <v>32</v>
      </c>
      <c r="H7" s="5" t="s">
        <v>32</v>
      </c>
      <c r="I7" s="5" t="s">
        <v>32</v>
      </c>
      <c r="J7" s="5" t="s">
        <v>32</v>
      </c>
    </row>
    <row r="8" customFormat="false" ht="13.8" hidden="false" customHeight="false" outlineLevel="0" collapsed="false">
      <c r="A8" s="4" t="s">
        <v>1</v>
      </c>
      <c r="B8" s="4" t="n">
        <v>1</v>
      </c>
      <c r="C8" s="5" t="n">
        <v>4</v>
      </c>
      <c r="D8" s="5" t="n">
        <v>7.181983</v>
      </c>
      <c r="E8" s="5" t="n">
        <f aca="false">$D8*194.19/1000</f>
        <v>1.39466927877</v>
      </c>
      <c r="F8" s="5" t="n">
        <v>7.135778</v>
      </c>
      <c r="G8" s="5" t="n">
        <f aca="false">$F8*180.17/1000</f>
        <v>1.28565312226</v>
      </c>
      <c r="H8" s="5" t="n">
        <f aca="false">$G8/$E8</f>
        <v>0.921833686186775</v>
      </c>
      <c r="I8" s="12" t="n">
        <f aca="false">$G8-$G$3</f>
        <v>0.427022304309</v>
      </c>
      <c r="J8" s="12" t="n">
        <f aca="false">$I8/$E8</f>
        <v>0.30618176711084</v>
      </c>
    </row>
    <row r="9" customFormat="false" ht="13.8" hidden="false" customHeight="false" outlineLevel="0" collapsed="false">
      <c r="A9" s="4" t="s">
        <v>1</v>
      </c>
      <c r="B9" s="4" t="n">
        <v>1</v>
      </c>
      <c r="C9" s="5" t="n">
        <v>8</v>
      </c>
      <c r="D9" s="5" t="n">
        <v>3.1524796</v>
      </c>
      <c r="E9" s="5" t="n">
        <f aca="false">$D9*194.19/1000</f>
        <v>0.612180013524</v>
      </c>
      <c r="F9" s="5" t="n">
        <v>5.93515</v>
      </c>
      <c r="G9" s="5" t="n">
        <f aca="false">$F9*180.17/1000</f>
        <v>1.0693359755</v>
      </c>
      <c r="H9" s="5" t="n">
        <f aca="false">$G9/$E9</f>
        <v>1.74676721205645</v>
      </c>
      <c r="I9" s="12" t="n">
        <f aca="false">$G9-$G$3</f>
        <v>0.210705157549</v>
      </c>
      <c r="J9" s="12" t="n">
        <f aca="false">$I9/$E9</f>
        <v>0.34418823367996</v>
      </c>
    </row>
    <row r="10" customFormat="false" ht="12.8" hidden="false" customHeight="false" outlineLevel="0" collapsed="false">
      <c r="A10" s="13" t="s">
        <v>1</v>
      </c>
      <c r="B10" s="13" t="n">
        <v>2</v>
      </c>
      <c r="C10" s="14" t="n">
        <v>0.1</v>
      </c>
      <c r="D10" s="14" t="s">
        <v>32</v>
      </c>
      <c r="E10" s="14" t="s">
        <v>32</v>
      </c>
      <c r="F10" s="14" t="s">
        <v>32</v>
      </c>
      <c r="G10" s="14" t="s">
        <v>32</v>
      </c>
      <c r="H10" s="14" t="s">
        <v>32</v>
      </c>
      <c r="I10" s="14" t="s">
        <v>32</v>
      </c>
      <c r="J10" s="14" t="s">
        <v>32</v>
      </c>
    </row>
    <row r="11" customFormat="false" ht="13.8" hidden="false" customHeight="false" outlineLevel="0" collapsed="false">
      <c r="A11" s="13" t="s">
        <v>1</v>
      </c>
      <c r="B11" s="13" t="n">
        <v>2</v>
      </c>
      <c r="C11" s="14" t="n">
        <v>0.5</v>
      </c>
      <c r="D11" s="14" t="n">
        <v>6.6941633</v>
      </c>
      <c r="E11" s="14" t="n">
        <f aca="false">$D11*194.19/1000</f>
        <v>1.299939571227</v>
      </c>
      <c r="F11" s="14" t="n">
        <v>0.87982637</v>
      </c>
      <c r="G11" s="14" t="n">
        <f aca="false">$F11*180.17/1000</f>
        <v>0.1585183170829</v>
      </c>
      <c r="H11" s="14" t="n">
        <f aca="false">$G11/$E11</f>
        <v>0.12194283533755</v>
      </c>
      <c r="I11" s="15" t="n">
        <f aca="false">$G11-0</f>
        <v>0.1585183170829</v>
      </c>
      <c r="J11" s="15" t="n">
        <f aca="false">$I11/$E11</f>
        <v>0.12194283533755</v>
      </c>
    </row>
    <row r="12" customFormat="false" ht="13.8" hidden="false" customHeight="false" outlineLevel="0" collapsed="false">
      <c r="A12" s="13" t="s">
        <v>1</v>
      </c>
      <c r="B12" s="13" t="n">
        <v>2</v>
      </c>
      <c r="C12" s="14" t="n">
        <v>1</v>
      </c>
      <c r="D12" s="14" t="n">
        <v>10.640307</v>
      </c>
      <c r="E12" s="14" t="n">
        <f aca="false">$D12*194.19/1000</f>
        <v>2.06624121633</v>
      </c>
      <c r="F12" s="14" t="n">
        <v>1.8778199</v>
      </c>
      <c r="G12" s="14" t="n">
        <f aca="false">$F12*180.17/1000</f>
        <v>0.338326811383</v>
      </c>
      <c r="H12" s="14" t="n">
        <f aca="false">$G12/$E12</f>
        <v>0.163740229702671</v>
      </c>
      <c r="I12" s="15" t="n">
        <f aca="false">$G12-0</f>
        <v>0.338326811383</v>
      </c>
      <c r="J12" s="15" t="n">
        <f aca="false">$I12/$E12</f>
        <v>0.163740229702671</v>
      </c>
    </row>
    <row r="13" customFormat="false" ht="13.8" hidden="false" customHeight="false" outlineLevel="0" collapsed="false">
      <c r="A13" s="13" t="s">
        <v>1</v>
      </c>
      <c r="B13" s="13" t="n">
        <v>2</v>
      </c>
      <c r="C13" s="14" t="n">
        <v>2</v>
      </c>
      <c r="D13" s="14" t="n">
        <v>9.017297</v>
      </c>
      <c r="E13" s="14" t="n">
        <f aca="false">$D13*194.19/1000</f>
        <v>1.75106890443</v>
      </c>
      <c r="F13" s="14" t="n">
        <v>2.8782465</v>
      </c>
      <c r="G13" s="14" t="n">
        <f aca="false">$F13*180.17/1000</f>
        <v>0.518573671905</v>
      </c>
      <c r="H13" s="14" t="n">
        <f aca="false">$G13/$E13</f>
        <v>0.29614692522554</v>
      </c>
      <c r="I13" s="15" t="n">
        <f aca="false">$G13-0</f>
        <v>0.518573671905</v>
      </c>
      <c r="J13" s="15" t="n">
        <f aca="false">$I13/$E13</f>
        <v>0.29614692522554</v>
      </c>
    </row>
    <row r="14" customFormat="false" ht="12.8" hidden="false" customHeight="false" outlineLevel="0" collapsed="false">
      <c r="A14" s="13" t="s">
        <v>1</v>
      </c>
      <c r="B14" s="13" t="n">
        <v>2</v>
      </c>
      <c r="C14" s="14" t="n">
        <v>3</v>
      </c>
      <c r="D14" s="14" t="s">
        <v>32</v>
      </c>
      <c r="E14" s="14" t="s">
        <v>32</v>
      </c>
      <c r="F14" s="14" t="s">
        <v>32</v>
      </c>
      <c r="G14" s="14" t="s">
        <v>32</v>
      </c>
      <c r="H14" s="14" t="s">
        <v>32</v>
      </c>
      <c r="I14" s="14" t="s">
        <v>32</v>
      </c>
      <c r="J14" s="14" t="s">
        <v>32</v>
      </c>
    </row>
    <row r="15" customFormat="false" ht="13.8" hidden="false" customHeight="false" outlineLevel="0" collapsed="false">
      <c r="A15" s="13" t="s">
        <v>1</v>
      </c>
      <c r="B15" s="13" t="n">
        <v>2</v>
      </c>
      <c r="C15" s="14" t="n">
        <v>4</v>
      </c>
      <c r="D15" s="14" t="n">
        <v>7.1523285</v>
      </c>
      <c r="E15" s="14" t="n">
        <f aca="false">$D15*194.19/1000</f>
        <v>1.388910671415</v>
      </c>
      <c r="F15" s="14" t="n">
        <v>3.8980138</v>
      </c>
      <c r="G15" s="14" t="n">
        <f aca="false">$F15*180.17/1000</f>
        <v>0.702305146346</v>
      </c>
      <c r="H15" s="14" t="n">
        <f aca="false">$G15/$E15</f>
        <v>0.505651775020565</v>
      </c>
      <c r="I15" s="15" t="n">
        <f aca="false">$G15-0</f>
        <v>0.702305146346</v>
      </c>
      <c r="J15" s="15" t="n">
        <f aca="false">$I15/$E15</f>
        <v>0.505651775020565</v>
      </c>
    </row>
    <row r="16" customFormat="false" ht="13.8" hidden="false" customHeight="false" outlineLevel="0" collapsed="false">
      <c r="A16" s="13" t="s">
        <v>1</v>
      </c>
      <c r="B16" s="13" t="n">
        <v>2</v>
      </c>
      <c r="C16" s="14" t="n">
        <v>8</v>
      </c>
      <c r="D16" s="14" t="n">
        <v>3.7353134</v>
      </c>
      <c r="E16" s="14" t="n">
        <f aca="false">$D16*194.19/1000</f>
        <v>0.725360509146</v>
      </c>
      <c r="F16" s="14" t="n">
        <v>3.9879348</v>
      </c>
      <c r="G16" s="14" t="n">
        <f aca="false">$F16*180.17/1000</f>
        <v>0.718506212916</v>
      </c>
      <c r="H16" s="14" t="n">
        <f aca="false">$G16/$E16</f>
        <v>0.990550497106508</v>
      </c>
      <c r="I16" s="15" t="n">
        <f aca="false">$G16-0</f>
        <v>0.718506212916</v>
      </c>
      <c r="J16" s="15" t="n">
        <f aca="false">$I16/$E16</f>
        <v>0.990550497106508</v>
      </c>
    </row>
    <row r="17" customFormat="false" ht="13.8" hidden="false" customHeight="false" outlineLevel="0" collapsed="false">
      <c r="A17" s="4" t="s">
        <v>1</v>
      </c>
      <c r="B17" s="4" t="n">
        <v>3</v>
      </c>
      <c r="C17" s="5" t="n">
        <v>0.1</v>
      </c>
      <c r="D17" s="5" t="n">
        <v>0.43442574</v>
      </c>
      <c r="E17" s="5" t="n">
        <f aca="false">$D17*194.19/1000</f>
        <v>0.0843611344506</v>
      </c>
      <c r="F17" s="5" t="n">
        <v>2.1340427</v>
      </c>
      <c r="G17" s="5" t="n">
        <f aca="false">$F17*180.17/1000</f>
        <v>0.384490473259</v>
      </c>
      <c r="H17" s="5" t="n">
        <f aca="false">$G17/$E17</f>
        <v>4.55767310104334</v>
      </c>
      <c r="I17" s="12" t="n">
        <f aca="false">$G17-$G$17</f>
        <v>0</v>
      </c>
      <c r="J17" s="12" t="n">
        <f aca="false">$I17/$E17</f>
        <v>0</v>
      </c>
    </row>
    <row r="18" customFormat="false" ht="13.8" hidden="false" customHeight="false" outlineLevel="0" collapsed="false">
      <c r="A18" s="4" t="s">
        <v>1</v>
      </c>
      <c r="B18" s="4" t="n">
        <v>3</v>
      </c>
      <c r="C18" s="5" t="n">
        <v>0.5</v>
      </c>
      <c r="D18" s="5" t="n">
        <v>4.4626794</v>
      </c>
      <c r="E18" s="5" t="n">
        <f aca="false">$D18*194.19/1000</f>
        <v>0.866607712686</v>
      </c>
      <c r="F18" s="5" t="n">
        <v>2.4468427</v>
      </c>
      <c r="G18" s="5" t="n">
        <f aca="false">$F18*180.17/1000</f>
        <v>0.440847649259</v>
      </c>
      <c r="H18" s="5" t="n">
        <f aca="false">$G18/$E18</f>
        <v>0.508704968586788</v>
      </c>
      <c r="I18" s="12" t="n">
        <f aca="false">$G18-$G$17</f>
        <v>0.056357176</v>
      </c>
      <c r="J18" s="12" t="n">
        <f aca="false">$I18/$E18</f>
        <v>0.0650319344900869</v>
      </c>
    </row>
    <row r="19" customFormat="false" ht="13.8" hidden="false" customHeight="false" outlineLevel="0" collapsed="false">
      <c r="A19" s="4" t="s">
        <v>1</v>
      </c>
      <c r="B19" s="4" t="n">
        <v>3</v>
      </c>
      <c r="C19" s="5" t="n">
        <v>1</v>
      </c>
      <c r="D19" s="5" t="n">
        <v>6.4494667</v>
      </c>
      <c r="E19" s="5" t="n">
        <f aca="false">$D19*194.19/1000</f>
        <v>1.252421938473</v>
      </c>
      <c r="F19" s="5" t="n">
        <v>3.060945</v>
      </c>
      <c r="G19" s="5" t="n">
        <f aca="false">$F19*180.17/1000</f>
        <v>0.55149046065</v>
      </c>
      <c r="H19" s="5" t="n">
        <f aca="false">$G19/$E19</f>
        <v>0.440339188981629</v>
      </c>
      <c r="I19" s="12" t="n">
        <f aca="false">$G19-$G$17</f>
        <v>0.166999987391</v>
      </c>
      <c r="J19" s="12" t="n">
        <f aca="false">$I19/$E19</f>
        <v>0.13334163372658</v>
      </c>
    </row>
    <row r="20" customFormat="false" ht="13.8" hidden="false" customHeight="false" outlineLevel="0" collapsed="false">
      <c r="A20" s="4" t="s">
        <v>1</v>
      </c>
      <c r="B20" s="4" t="n">
        <v>3</v>
      </c>
      <c r="C20" s="5" t="n">
        <v>2</v>
      </c>
      <c r="D20" s="5" t="n">
        <v>7.801593</v>
      </c>
      <c r="E20" s="5" t="n">
        <f aca="false">$D20*194.19/1000</f>
        <v>1.51499134467</v>
      </c>
      <c r="F20" s="5" t="n">
        <v>3.8619473</v>
      </c>
      <c r="G20" s="5" t="n">
        <f aca="false">$F20*180.17/1000</f>
        <v>0.695807045041</v>
      </c>
      <c r="H20" s="5" t="n">
        <f aca="false">$G20/$E20</f>
        <v>0.459281201499249</v>
      </c>
      <c r="I20" s="12" t="n">
        <f aca="false">$G20-$G$17</f>
        <v>0.311316571782</v>
      </c>
      <c r="J20" s="12" t="n">
        <f aca="false">$I20/$E20</f>
        <v>0.205490660311206</v>
      </c>
    </row>
    <row r="21" customFormat="false" ht="12.8" hidden="false" customHeight="false" outlineLevel="0" collapsed="false">
      <c r="A21" s="4" t="s">
        <v>1</v>
      </c>
      <c r="B21" s="4" t="n">
        <v>3</v>
      </c>
      <c r="C21" s="5" t="n">
        <v>3</v>
      </c>
      <c r="D21" s="5" t="s">
        <v>32</v>
      </c>
      <c r="E21" s="5" t="s">
        <v>32</v>
      </c>
      <c r="F21" s="5" t="s">
        <v>32</v>
      </c>
      <c r="G21" s="5" t="s">
        <v>32</v>
      </c>
      <c r="H21" s="5" t="s">
        <v>32</v>
      </c>
      <c r="I21" s="5" t="s">
        <v>32</v>
      </c>
      <c r="J21" s="5" t="s">
        <v>32</v>
      </c>
    </row>
    <row r="22" customFormat="false" ht="13.8" hidden="false" customHeight="false" outlineLevel="0" collapsed="false">
      <c r="A22" s="4" t="s">
        <v>1</v>
      </c>
      <c r="B22" s="4" t="n">
        <v>3</v>
      </c>
      <c r="C22" s="5" t="n">
        <v>4</v>
      </c>
      <c r="D22" s="5" t="n">
        <v>6.8340955</v>
      </c>
      <c r="E22" s="5" t="n">
        <f aca="false">$D22*194.19/1000</f>
        <v>1.327113005145</v>
      </c>
      <c r="F22" s="5" t="n">
        <v>4.8950396</v>
      </c>
      <c r="G22" s="5" t="n">
        <f aca="false">$F22*180.17/1000</f>
        <v>0.881939284732</v>
      </c>
      <c r="H22" s="5" t="n">
        <f aca="false">$G22/$E22</f>
        <v>0.664554775149415</v>
      </c>
      <c r="I22" s="12" t="n">
        <f aca="false">$G22-$G$17</f>
        <v>0.497448811473</v>
      </c>
      <c r="J22" s="12" t="n">
        <f aca="false">$I22/$E22</f>
        <v>0.374835307577028</v>
      </c>
    </row>
    <row r="23" customFormat="false" ht="13.8" hidden="false" customHeight="false" outlineLevel="0" collapsed="false">
      <c r="A23" s="4" t="s">
        <v>1</v>
      </c>
      <c r="B23" s="4" t="n">
        <v>3</v>
      </c>
      <c r="C23" s="5" t="n">
        <v>8</v>
      </c>
      <c r="D23" s="5" t="n">
        <v>4.7092957</v>
      </c>
      <c r="E23" s="5" t="n">
        <f aca="false">$D23*194.19/1000</f>
        <v>0.914498131983</v>
      </c>
      <c r="F23" s="5" t="n">
        <v>4.805041</v>
      </c>
      <c r="G23" s="5" t="n">
        <f aca="false">$F23*180.17/1000</f>
        <v>0.86572423697</v>
      </c>
      <c r="H23" s="5" t="n">
        <f aca="false">$G23/$E23</f>
        <v>0.946665943529881</v>
      </c>
      <c r="I23" s="12" t="n">
        <f aca="false">$G23-$G$17</f>
        <v>0.481233763711</v>
      </c>
      <c r="J23" s="12" t="n">
        <f aca="false">$I23/$E23</f>
        <v>0.526227169723673</v>
      </c>
    </row>
    <row r="24" customFormat="false" ht="13.8" hidden="false" customHeight="false" outlineLevel="0" collapsed="false">
      <c r="A24" s="13" t="s">
        <v>1</v>
      </c>
      <c r="B24" s="13" t="n">
        <v>4</v>
      </c>
      <c r="C24" s="14" t="n">
        <v>0.1</v>
      </c>
      <c r="D24" s="14" t="n">
        <v>1.8794645</v>
      </c>
      <c r="E24" s="14" t="n">
        <f aca="false">$D24*194.19/1000</f>
        <v>0.364973211255</v>
      </c>
      <c r="F24" s="14" t="n">
        <v>4.423359</v>
      </c>
      <c r="G24" s="14" t="n">
        <f aca="false">$F24*180.17/1000</f>
        <v>0.79695659103</v>
      </c>
      <c r="H24" s="14" t="n">
        <f aca="false">$G24/$E24</f>
        <v>2.1836029781188</v>
      </c>
      <c r="I24" s="15" t="n">
        <f aca="false">$G24-$G$24</f>
        <v>0</v>
      </c>
      <c r="J24" s="15" t="n">
        <f aca="false">$I24/$E24</f>
        <v>0</v>
      </c>
    </row>
    <row r="25" customFormat="false" ht="13.8" hidden="false" customHeight="false" outlineLevel="0" collapsed="false">
      <c r="A25" s="13" t="s">
        <v>1</v>
      </c>
      <c r="B25" s="13" t="n">
        <v>4</v>
      </c>
      <c r="C25" s="14" t="n">
        <v>0.5</v>
      </c>
      <c r="D25" s="14" t="n">
        <v>7.064096</v>
      </c>
      <c r="E25" s="14" t="n">
        <f aca="false">$D25*194.19/1000</f>
        <v>1.37177680224</v>
      </c>
      <c r="F25" s="14" t="n">
        <v>5.4419374</v>
      </c>
      <c r="G25" s="14" t="n">
        <f aca="false">$F25*180.17/1000</f>
        <v>0.980473861358</v>
      </c>
      <c r="H25" s="14" t="n">
        <f aca="false">$G25/$E25</f>
        <v>0.714747369803138</v>
      </c>
      <c r="I25" s="15" t="n">
        <f aca="false">$G25-$G$24</f>
        <v>0.183517270328</v>
      </c>
      <c r="J25" s="15" t="n">
        <f aca="false">$I25/$E25</f>
        <v>0.133780706911162</v>
      </c>
    </row>
    <row r="26" customFormat="false" ht="13.8" hidden="false" customHeight="false" outlineLevel="0" collapsed="false">
      <c r="A26" s="13" t="s">
        <v>1</v>
      </c>
      <c r="B26" s="13" t="n">
        <v>4</v>
      </c>
      <c r="C26" s="14" t="n">
        <v>1</v>
      </c>
      <c r="D26" s="14" t="n">
        <v>8.651809</v>
      </c>
      <c r="E26" s="14" t="n">
        <f aca="false">$D26*194.19/1000</f>
        <v>1.68009478971</v>
      </c>
      <c r="F26" s="14" t="n">
        <v>6.1890106</v>
      </c>
      <c r="G26" s="14" t="n">
        <f aca="false">$F26*180.17/1000</f>
        <v>1.115074039802</v>
      </c>
      <c r="H26" s="14" t="n">
        <f aca="false">$G26/$E26</f>
        <v>0.663697100087116</v>
      </c>
      <c r="I26" s="15" t="n">
        <f aca="false">$G26-$G$24</f>
        <v>0.318117448772</v>
      </c>
      <c r="J26" s="15" t="n">
        <f aca="false">$I26/$E26</f>
        <v>0.189344940964259</v>
      </c>
    </row>
    <row r="27" customFormat="false" ht="13.8" hidden="false" customHeight="false" outlineLevel="0" collapsed="false">
      <c r="A27" s="13" t="s">
        <v>1</v>
      </c>
      <c r="B27" s="13" t="n">
        <v>4</v>
      </c>
      <c r="C27" s="14" t="n">
        <v>2</v>
      </c>
      <c r="D27" s="14" t="n">
        <v>7.4853797</v>
      </c>
      <c r="E27" s="14" t="n">
        <f aca="false">$D27*194.19/1000</f>
        <v>1.453585883943</v>
      </c>
      <c r="F27" s="14" t="n">
        <v>6.4544954</v>
      </c>
      <c r="G27" s="14" t="n">
        <f aca="false">$F27*180.17/1000</f>
        <v>1.162906436218</v>
      </c>
      <c r="H27" s="14" t="n">
        <f aca="false">$G27/$E27</f>
        <v>0.800025955854426</v>
      </c>
      <c r="I27" s="15" t="n">
        <f aca="false">$G27-$G$24</f>
        <v>0.365949845188</v>
      </c>
      <c r="J27" s="15" t="n">
        <f aca="false">$I27/$E27</f>
        <v>0.251756603603857</v>
      </c>
    </row>
    <row r="28" customFormat="false" ht="12.8" hidden="false" customHeight="false" outlineLevel="0" collapsed="false">
      <c r="A28" s="13" t="s">
        <v>1</v>
      </c>
      <c r="B28" s="13" t="n">
        <v>4</v>
      </c>
      <c r="C28" s="14" t="n">
        <v>3</v>
      </c>
      <c r="D28" s="14" t="s">
        <v>32</v>
      </c>
      <c r="E28" s="14" t="s">
        <v>32</v>
      </c>
      <c r="F28" s="14" t="s">
        <v>32</v>
      </c>
      <c r="G28" s="14" t="s">
        <v>32</v>
      </c>
      <c r="H28" s="14" t="s">
        <v>32</v>
      </c>
      <c r="I28" s="5" t="s">
        <v>32</v>
      </c>
      <c r="J28" s="5" t="s">
        <v>32</v>
      </c>
    </row>
    <row r="29" customFormat="false" ht="13.8" hidden="false" customHeight="false" outlineLevel="0" collapsed="false">
      <c r="A29" s="13" t="s">
        <v>1</v>
      </c>
      <c r="B29" s="13" t="n">
        <v>4</v>
      </c>
      <c r="C29" s="14" t="n">
        <v>4</v>
      </c>
      <c r="D29" s="14" t="n">
        <v>5.961861</v>
      </c>
      <c r="E29" s="14" t="n">
        <f aca="false">$D29*194.19/1000</f>
        <v>1.15773378759</v>
      </c>
      <c r="F29" s="14" t="n">
        <v>6.1474557</v>
      </c>
      <c r="G29" s="14" t="n">
        <f aca="false">$F29*180.17/1000</f>
        <v>1.107587093469</v>
      </c>
      <c r="H29" s="14" t="n">
        <f aca="false">$G29/$E29</f>
        <v>0.95668547065091</v>
      </c>
      <c r="I29" s="15" t="n">
        <f aca="false">$G29-$G$24</f>
        <v>0.310630502439</v>
      </c>
      <c r="J29" s="15" t="n">
        <f aca="false">$I29/$E29</f>
        <v>0.268309092961366</v>
      </c>
    </row>
    <row r="30" customFormat="false" ht="13.8" hidden="false" customHeight="false" outlineLevel="0" collapsed="false">
      <c r="A30" s="13" t="s">
        <v>1</v>
      </c>
      <c r="B30" s="13" t="n">
        <v>4</v>
      </c>
      <c r="C30" s="14" t="n">
        <v>8</v>
      </c>
      <c r="D30" s="14" t="n">
        <v>2.6938188</v>
      </c>
      <c r="E30" s="14" t="n">
        <f aca="false">$D30*194.19/1000</f>
        <v>0.523112672772</v>
      </c>
      <c r="F30" s="14" t="n">
        <v>4.3866997</v>
      </c>
      <c r="G30" s="14" t="n">
        <f aca="false">$F30*180.17/1000</f>
        <v>0.790351684949</v>
      </c>
      <c r="H30" s="14" t="n">
        <f aca="false">$G30/$E30</f>
        <v>1.51086319656698</v>
      </c>
      <c r="I30" s="15" t="n">
        <f aca="false">$G30-$G$24</f>
        <v>-0.00660490608099995</v>
      </c>
      <c r="J30" s="15" t="n">
        <f aca="false">$I30/$E30</f>
        <v>-0.0126261633961193</v>
      </c>
    </row>
    <row r="31" customFormat="false" ht="13.8" hidden="false" customHeight="false" outlineLevel="0" collapsed="false">
      <c r="A31" s="4" t="s">
        <v>1</v>
      </c>
      <c r="B31" s="4" t="n">
        <v>5</v>
      </c>
      <c r="C31" s="5" t="n">
        <v>0.1</v>
      </c>
      <c r="D31" s="5" t="n">
        <v>0.43985182</v>
      </c>
      <c r="E31" s="5" t="n">
        <f aca="false">$D31*194.19/1000</f>
        <v>0.0854148249258</v>
      </c>
      <c r="F31" s="5" t="n">
        <v>1.6576382</v>
      </c>
      <c r="G31" s="5" t="n">
        <f aca="false">$F31*180.17/1000</f>
        <v>0.298656674494</v>
      </c>
      <c r="H31" s="5" t="n">
        <f aca="false">$G31/$E31</f>
        <v>3.49654377625247</v>
      </c>
      <c r="I31" s="12" t="n">
        <f aca="false">$G31-$G$31</f>
        <v>0</v>
      </c>
      <c r="J31" s="12" t="n">
        <f aca="false">$I31/$E31</f>
        <v>0</v>
      </c>
    </row>
    <row r="32" customFormat="false" ht="13.8" hidden="false" customHeight="false" outlineLevel="0" collapsed="false">
      <c r="A32" s="4" t="s">
        <v>1</v>
      </c>
      <c r="B32" s="4" t="n">
        <v>5</v>
      </c>
      <c r="C32" s="5" t="n">
        <v>0.5</v>
      </c>
      <c r="D32" s="5" t="n">
        <v>9.054685</v>
      </c>
      <c r="E32" s="5" t="n">
        <f aca="false">$D32*194.19/1000</f>
        <v>1.75832928015</v>
      </c>
      <c r="F32" s="5" t="n">
        <v>2.9359798</v>
      </c>
      <c r="G32" s="5" t="n">
        <f aca="false">$F32*180.17/1000</f>
        <v>0.528975480566</v>
      </c>
      <c r="H32" s="5" t="n">
        <f aca="false">$G32/$E32</f>
        <v>0.300839829341222</v>
      </c>
      <c r="I32" s="12" t="n">
        <f aca="false">$G32-$G$31</f>
        <v>0.230318806072</v>
      </c>
      <c r="J32" s="12" t="n">
        <f aca="false">$I32/$E32</f>
        <v>0.130987300656423</v>
      </c>
    </row>
    <row r="33" customFormat="false" ht="13.8" hidden="false" customHeight="false" outlineLevel="0" collapsed="false">
      <c r="A33" s="4" t="s">
        <v>1</v>
      </c>
      <c r="B33" s="4" t="n">
        <v>5</v>
      </c>
      <c r="C33" s="5" t="n">
        <v>1</v>
      </c>
      <c r="D33" s="5" t="n">
        <v>9.054685</v>
      </c>
      <c r="E33" s="5" t="n">
        <f aca="false">$D33*194.19/1000</f>
        <v>1.75832928015</v>
      </c>
      <c r="F33" s="5" t="n">
        <v>3.9243217</v>
      </c>
      <c r="G33" s="5" t="n">
        <f aca="false">$F33*180.17/1000</f>
        <v>0.707045040689</v>
      </c>
      <c r="H33" s="5" t="n">
        <f aca="false">$G33/$E33</f>
        <v>0.402111850533868</v>
      </c>
      <c r="I33" s="12" t="n">
        <f aca="false">$G33-$G$31</f>
        <v>0.408388366195</v>
      </c>
      <c r="J33" s="12" t="n">
        <f aca="false">$I33/$E33</f>
        <v>0.232259321849069</v>
      </c>
    </row>
    <row r="34" customFormat="false" ht="13.8" hidden="false" customHeight="false" outlineLevel="0" collapsed="false">
      <c r="A34" s="4" t="s">
        <v>1</v>
      </c>
      <c r="B34" s="4" t="n">
        <v>5</v>
      </c>
      <c r="C34" s="5" t="n">
        <v>2</v>
      </c>
      <c r="D34" s="5" t="n">
        <v>6.9769526</v>
      </c>
      <c r="E34" s="5" t="n">
        <f aca="false">$D34*194.19/1000</f>
        <v>1.354854425394</v>
      </c>
      <c r="F34" s="5" t="n">
        <v>4.7309136</v>
      </c>
      <c r="G34" s="5" t="n">
        <f aca="false">$F34*180.17/1000</f>
        <v>0.852368703312</v>
      </c>
      <c r="H34" s="5" t="n">
        <f aca="false">$G34/$E34</f>
        <v>0.629121983392515</v>
      </c>
      <c r="I34" s="12" t="n">
        <f aca="false">$G34-$G$31</f>
        <v>0.553712028818</v>
      </c>
      <c r="J34" s="12" t="n">
        <f aca="false">$I34/$E34</f>
        <v>0.40868747109637</v>
      </c>
    </row>
    <row r="35" customFormat="false" ht="13.8" hidden="false" customHeight="false" outlineLevel="0" collapsed="false">
      <c r="A35" s="4" t="s">
        <v>1</v>
      </c>
      <c r="B35" s="4" t="n">
        <v>5</v>
      </c>
      <c r="C35" s="5" t="n">
        <v>3</v>
      </c>
      <c r="D35" s="5" t="n">
        <v>6.0613537</v>
      </c>
      <c r="E35" s="5" t="n">
        <f aca="false">$D35*194.19/1000</f>
        <v>1.177054275003</v>
      </c>
      <c r="F35" s="5" t="n">
        <v>5.0995135</v>
      </c>
      <c r="G35" s="5" t="n">
        <f aca="false">$F35*180.17/1000</f>
        <v>0.918779347295</v>
      </c>
      <c r="H35" s="5" t="n">
        <f aca="false">$G35/$E35</f>
        <v>0.780575175509777</v>
      </c>
      <c r="I35" s="12" t="n">
        <f aca="false">$G35-$G$31</f>
        <v>0.620122672801</v>
      </c>
      <c r="J35" s="12" t="n">
        <f aca="false">$I35/$E35</f>
        <v>0.526842887342149</v>
      </c>
    </row>
    <row r="36" customFormat="false" ht="13.8" hidden="false" customHeight="false" outlineLevel="0" collapsed="false">
      <c r="A36" s="4" t="s">
        <v>1</v>
      </c>
      <c r="B36" s="4" t="n">
        <v>5</v>
      </c>
      <c r="C36" s="5" t="n">
        <v>4</v>
      </c>
      <c r="D36" s="5" t="n">
        <v>5.2009497</v>
      </c>
      <c r="E36" s="5" t="n">
        <f aca="false">$D36*194.19/1000</f>
        <v>1.009972422243</v>
      </c>
      <c r="F36" s="5" t="n">
        <v>5.2517805</v>
      </c>
      <c r="G36" s="5" t="n">
        <f aca="false">$F36*180.17/1000</f>
        <v>0.946213292685</v>
      </c>
      <c r="H36" s="5" t="n">
        <f aca="false">$G36/$E36</f>
        <v>0.93687042521775</v>
      </c>
      <c r="I36" s="12" t="n">
        <f aca="false">$G36-$G$31</f>
        <v>0.647556618191</v>
      </c>
      <c r="J36" s="12" t="n">
        <f aca="false">$I36/$E36</f>
        <v>0.641162673286536</v>
      </c>
    </row>
    <row r="37" customFormat="false" ht="13.8" hidden="false" customHeight="false" outlineLevel="0" collapsed="false">
      <c r="A37" s="4" t="s">
        <v>1</v>
      </c>
      <c r="B37" s="4" t="n">
        <v>5</v>
      </c>
      <c r="C37" s="5" t="n">
        <v>8</v>
      </c>
      <c r="D37" s="5" t="n">
        <v>2.0671115</v>
      </c>
      <c r="E37" s="5" t="n">
        <f aca="false">$D37*194.19/1000</f>
        <v>0.401412382185</v>
      </c>
      <c r="F37" s="5" t="n">
        <v>4.1221514</v>
      </c>
      <c r="G37" s="5" t="n">
        <f aca="false">$F37*180.17/1000</f>
        <v>0.742688017738</v>
      </c>
      <c r="H37" s="5" t="n">
        <f aca="false">$G37/$E37</f>
        <v>1.85018711604097</v>
      </c>
      <c r="I37" s="12" t="n">
        <f aca="false">$G37-$G$31</f>
        <v>0.444031343244</v>
      </c>
      <c r="J37" s="12" t="n">
        <f aca="false">$I37/$E37</f>
        <v>1.10617251223545</v>
      </c>
    </row>
    <row r="38" customFormat="false" ht="13.8" hidden="false" customHeight="false" outlineLevel="0" collapsed="false">
      <c r="A38" s="13" t="s">
        <v>1</v>
      </c>
      <c r="B38" s="13" t="n">
        <v>6</v>
      </c>
      <c r="C38" s="14" t="n">
        <v>0.1</v>
      </c>
      <c r="D38" s="14" t="n">
        <v>0.92631036</v>
      </c>
      <c r="E38" s="14" t="n">
        <f aca="false">$D38*194.19/1000</f>
        <v>0.1798802088084</v>
      </c>
      <c r="F38" s="14" t="n">
        <v>2.5500064</v>
      </c>
      <c r="G38" s="14" t="n">
        <f aca="false">$F38*180.17/1000</f>
        <v>0.459434653088</v>
      </c>
      <c r="H38" s="14" t="n">
        <f aca="false">$G38/$E38</f>
        <v>2.55411451949874</v>
      </c>
      <c r="I38" s="15" t="n">
        <f aca="false">$G38-$G$38</f>
        <v>0</v>
      </c>
      <c r="J38" s="15" t="n">
        <f aca="false">$I38/$E38</f>
        <v>0</v>
      </c>
    </row>
    <row r="39" customFormat="false" ht="13.8" hidden="false" customHeight="false" outlineLevel="0" collapsed="false">
      <c r="A39" s="13" t="s">
        <v>1</v>
      </c>
      <c r="B39" s="13" t="n">
        <v>6</v>
      </c>
      <c r="C39" s="14" t="n">
        <v>0.5</v>
      </c>
      <c r="D39" s="14" t="n">
        <v>7.610297</v>
      </c>
      <c r="E39" s="14" t="n">
        <f aca="false">$D39*194.19/1000</f>
        <v>1.47784357443</v>
      </c>
      <c r="F39" s="14" t="n">
        <v>3.907021</v>
      </c>
      <c r="G39" s="14" t="n">
        <f aca="false">$F39*180.17/1000</f>
        <v>0.70392797357</v>
      </c>
      <c r="H39" s="14" t="n">
        <f aca="false">$G39/$E39</f>
        <v>0.4763210300126</v>
      </c>
      <c r="I39" s="15" t="n">
        <f aca="false">$G39-$G$38</f>
        <v>0.244493320482</v>
      </c>
      <c r="J39" s="15" t="n">
        <f aca="false">$I39/$E39</f>
        <v>0.165439241819825</v>
      </c>
    </row>
    <row r="40" customFormat="false" ht="13.8" hidden="false" customHeight="false" outlineLevel="0" collapsed="false">
      <c r="A40" s="13" t="s">
        <v>1</v>
      </c>
      <c r="B40" s="13" t="n">
        <v>6</v>
      </c>
      <c r="C40" s="14" t="n">
        <v>1</v>
      </c>
      <c r="D40" s="14" t="n">
        <v>9.017297</v>
      </c>
      <c r="E40" s="14" t="n">
        <f aca="false">$D40*194.19/1000</f>
        <v>1.75106890443</v>
      </c>
      <c r="F40" s="14" t="n">
        <v>4.499083</v>
      </c>
      <c r="G40" s="14" t="n">
        <f aca="false">$F40*180.17/1000</f>
        <v>0.81059978411</v>
      </c>
      <c r="H40" s="14" t="n">
        <f aca="false">$G40/$E40</f>
        <v>0.462917125682077</v>
      </c>
      <c r="I40" s="15" t="n">
        <f aca="false">$G40-$G$38</f>
        <v>0.351165131022</v>
      </c>
      <c r="J40" s="15" t="n">
        <f aca="false">$I40/$E40</f>
        <v>0.200543296802081</v>
      </c>
    </row>
    <row r="41" customFormat="false" ht="13.8" hidden="false" customHeight="false" outlineLevel="0" collapsed="false">
      <c r="A41" s="13" t="s">
        <v>1</v>
      </c>
      <c r="B41" s="13" t="n">
        <v>6</v>
      </c>
      <c r="C41" s="14" t="n">
        <v>2</v>
      </c>
      <c r="D41" s="14" t="n">
        <v>8.370113</v>
      </c>
      <c r="E41" s="14" t="n">
        <f aca="false">$D41*194.19/1000</f>
        <v>1.62539224347</v>
      </c>
      <c r="F41" s="14" t="n">
        <v>5.1181374</v>
      </c>
      <c r="G41" s="14" t="n">
        <f aca="false">$F41*180.17/1000</f>
        <v>0.922134815358</v>
      </c>
      <c r="H41" s="14" t="n">
        <f aca="false">$G41/$E41</f>
        <v>0.567330636074258</v>
      </c>
      <c r="I41" s="15" t="n">
        <f aca="false">$G41-$G$38</f>
        <v>0.46270016227</v>
      </c>
      <c r="J41" s="15" t="n">
        <f aca="false">$I41/$E41</f>
        <v>0.284669847619179</v>
      </c>
    </row>
    <row r="42" customFormat="false" ht="13.8" hidden="false" customHeight="false" outlineLevel="0" collapsed="false">
      <c r="A42" s="13" t="s">
        <v>1</v>
      </c>
      <c r="B42" s="13" t="n">
        <v>6</v>
      </c>
      <c r="C42" s="14" t="n">
        <v>3</v>
      </c>
      <c r="D42" s="14" t="n">
        <v>7.641851</v>
      </c>
      <c r="E42" s="14" t="n">
        <f aca="false">$D42*194.19/1000</f>
        <v>1.48397104569</v>
      </c>
      <c r="F42" s="14" t="n">
        <v>5.015668</v>
      </c>
      <c r="G42" s="14" t="n">
        <f aca="false">$F42*180.17/1000</f>
        <v>0.90367290356</v>
      </c>
      <c r="H42" s="14" t="n">
        <f aca="false">$G42/$E42</f>
        <v>0.608955886426895</v>
      </c>
      <c r="I42" s="15" t="n">
        <f aca="false">$G42-$G$38</f>
        <v>0.444238250472</v>
      </c>
      <c r="J42" s="15" t="n">
        <f aca="false">$I42/$E42</f>
        <v>0.299357761569696</v>
      </c>
    </row>
    <row r="43" customFormat="false" ht="13.8" hidden="false" customHeight="false" outlineLevel="0" collapsed="false">
      <c r="A43" s="13" t="s">
        <v>1</v>
      </c>
      <c r="B43" s="13" t="n">
        <v>6</v>
      </c>
      <c r="C43" s="14" t="n">
        <v>4</v>
      </c>
      <c r="D43" s="14" t="n">
        <v>6.4228363</v>
      </c>
      <c r="E43" s="14" t="n">
        <f aca="false">$D43*194.19/1000</f>
        <v>1.247250581097</v>
      </c>
      <c r="F43" s="14" t="n">
        <v>4.9972324</v>
      </c>
      <c r="G43" s="14" t="n">
        <f aca="false">$F43*180.17/1000</f>
        <v>0.900351361508</v>
      </c>
      <c r="H43" s="14" t="n">
        <f aca="false">$G43/$E43</f>
        <v>0.721868865129018</v>
      </c>
      <c r="I43" s="15" t="n">
        <f aca="false">$G43-$G$38</f>
        <v>0.44091670842</v>
      </c>
      <c r="J43" s="15" t="n">
        <f aca="false">$I43/$E43</f>
        <v>0.353510926434846</v>
      </c>
    </row>
    <row r="44" customFormat="false" ht="13.8" hidden="false" customHeight="false" outlineLevel="0" collapsed="false">
      <c r="A44" s="13" t="s">
        <v>1</v>
      </c>
      <c r="B44" s="13" t="n">
        <v>6</v>
      </c>
      <c r="C44" s="14" t="n">
        <v>8</v>
      </c>
      <c r="D44" s="14" t="n">
        <v>3.0751805</v>
      </c>
      <c r="E44" s="14" t="n">
        <f aca="false">$D44*194.19/1000</f>
        <v>0.597169301295</v>
      </c>
      <c r="F44" s="14" t="n">
        <v>4.3862133</v>
      </c>
      <c r="G44" s="14" t="n">
        <f aca="false">$F44*180.17/1000</f>
        <v>0.790264050261</v>
      </c>
      <c r="H44" s="14" t="n">
        <f aca="false">$G44/$E44</f>
        <v>1.32335009275805</v>
      </c>
      <c r="I44" s="15" t="n">
        <f aca="false">$G44-$G$38</f>
        <v>0.330829397173</v>
      </c>
      <c r="J44" s="15" t="n">
        <f aca="false">$I44/$E44</f>
        <v>0.553995988165458</v>
      </c>
    </row>
    <row r="45" customFormat="false" ht="13.8" hidden="false" customHeight="false" outlineLevel="0" collapsed="false">
      <c r="A45" s="4" t="s">
        <v>1</v>
      </c>
      <c r="B45" s="4" t="n">
        <v>7</v>
      </c>
      <c r="C45" s="5" t="n">
        <v>0.1</v>
      </c>
      <c r="D45" s="5" t="n">
        <v>3.9744883</v>
      </c>
      <c r="E45" s="5" t="n">
        <f aca="false">$D45*194.19/1000</f>
        <v>0.771805882977</v>
      </c>
      <c r="F45" s="5" t="n">
        <v>10.642502</v>
      </c>
      <c r="G45" s="5" t="n">
        <f aca="false">$F45*180.17/1000</f>
        <v>1.91745958534</v>
      </c>
      <c r="H45" s="5" t="n">
        <f aca="false">$G45/$E45</f>
        <v>2.48438062941941</v>
      </c>
      <c r="I45" s="12" t="n">
        <f aca="false">$G45-$G$45</f>
        <v>0</v>
      </c>
      <c r="J45" s="12" t="n">
        <f aca="false">$I45/$E45</f>
        <v>0</v>
      </c>
    </row>
    <row r="46" customFormat="false" ht="13.8" hidden="false" customHeight="false" outlineLevel="0" collapsed="false">
      <c r="A46" s="4" t="s">
        <v>1</v>
      </c>
      <c r="B46" s="4" t="n">
        <v>7</v>
      </c>
      <c r="C46" s="5" t="n">
        <v>0.5</v>
      </c>
      <c r="D46" s="5" t="n">
        <v>13.4703865</v>
      </c>
      <c r="E46" s="5" t="n">
        <f aca="false">$D46*194.19/1000</f>
        <v>2.615814354435</v>
      </c>
      <c r="F46" s="5" t="n">
        <v>13.202285</v>
      </c>
      <c r="G46" s="5" t="n">
        <f aca="false">$F46*180.17/1000</f>
        <v>2.37865568845</v>
      </c>
      <c r="H46" s="5" t="n">
        <f aca="false">$G46/$E46</f>
        <v>0.909336583621499</v>
      </c>
      <c r="I46" s="12" t="n">
        <f aca="false">$G46-$G$45</f>
        <v>0.46119610311</v>
      </c>
      <c r="J46" s="12" t="n">
        <f aca="false">$I46/$E46</f>
        <v>0.176310716518572</v>
      </c>
    </row>
    <row r="47" customFormat="false" ht="13.8" hidden="false" customHeight="false" outlineLevel="0" collapsed="false">
      <c r="A47" s="4" t="s">
        <v>1</v>
      </c>
      <c r="B47" s="4" t="n">
        <v>7</v>
      </c>
      <c r="C47" s="5" t="n">
        <v>1</v>
      </c>
      <c r="D47" s="5" t="n">
        <v>12.977993</v>
      </c>
      <c r="E47" s="5" t="n">
        <f aca="false">$D47*194.19/1000</f>
        <v>2.52019646067</v>
      </c>
      <c r="F47" s="5" t="n">
        <v>12.828538</v>
      </c>
      <c r="G47" s="5" t="n">
        <f aca="false">$F47*180.17/1000</f>
        <v>2.31131769146</v>
      </c>
      <c r="H47" s="5" t="n">
        <f aca="false">$G47/$E47</f>
        <v>0.91711806104415</v>
      </c>
      <c r="I47" s="12" t="n">
        <f aca="false">$G47-$G$45</f>
        <v>0.39385810612</v>
      </c>
      <c r="J47" s="12" t="n">
        <f aca="false">$I47/$E47</f>
        <v>0.156280715518223</v>
      </c>
    </row>
    <row r="48" customFormat="false" ht="13.8" hidden="false" customHeight="false" outlineLevel="0" collapsed="false">
      <c r="A48" s="4" t="s">
        <v>1</v>
      </c>
      <c r="B48" s="4" t="n">
        <v>7</v>
      </c>
      <c r="C48" s="5" t="n">
        <v>2</v>
      </c>
      <c r="D48" s="5" t="n">
        <v>11.463024</v>
      </c>
      <c r="E48" s="5" t="n">
        <f aca="false">$D48*194.19/1000</f>
        <v>2.22600463056</v>
      </c>
      <c r="F48" s="5" t="n">
        <v>12.729436</v>
      </c>
      <c r="G48" s="5" t="n">
        <f aca="false">$F48*180.17/1000</f>
        <v>2.29346248412</v>
      </c>
      <c r="H48" s="5" t="n">
        <f aca="false">$G48/$E48</f>
        <v>1.03030445338428</v>
      </c>
      <c r="I48" s="12" t="n">
        <f aca="false">$G48-$G$45</f>
        <v>0.37600289878</v>
      </c>
      <c r="J48" s="12" t="n">
        <f aca="false">$I48/$E48</f>
        <v>0.168913799018203</v>
      </c>
    </row>
    <row r="49" customFormat="false" ht="12.8" hidden="false" customHeight="false" outlineLevel="0" collapsed="false">
      <c r="A49" s="4" t="s">
        <v>1</v>
      </c>
      <c r="B49" s="4" t="n">
        <v>7</v>
      </c>
      <c r="C49" s="5" t="n">
        <v>3</v>
      </c>
      <c r="D49" s="5" t="s">
        <v>32</v>
      </c>
      <c r="E49" s="5" t="s">
        <v>32</v>
      </c>
      <c r="F49" s="5" t="s">
        <v>32</v>
      </c>
      <c r="G49" s="5" t="s">
        <v>32</v>
      </c>
      <c r="H49" s="5" t="s">
        <v>32</v>
      </c>
      <c r="I49" s="5" t="s">
        <v>32</v>
      </c>
      <c r="J49" s="5" t="s">
        <v>32</v>
      </c>
    </row>
    <row r="50" customFormat="false" ht="13.8" hidden="false" customHeight="false" outlineLevel="0" collapsed="false">
      <c r="A50" s="4" t="s">
        <v>1</v>
      </c>
      <c r="B50" s="4" t="n">
        <v>7</v>
      </c>
      <c r="C50" s="5" t="n">
        <v>4</v>
      </c>
      <c r="D50" s="5" t="n">
        <v>7.8664207</v>
      </c>
      <c r="E50" s="5" t="n">
        <f aca="false">$D50*194.19/1000</f>
        <v>1.527580235733</v>
      </c>
      <c r="F50" s="5" t="n">
        <v>11.6319065</v>
      </c>
      <c r="G50" s="5" t="n">
        <f aca="false">$F50*180.17/1000</f>
        <v>2.095720594105</v>
      </c>
      <c r="H50" s="5" t="n">
        <f aca="false">$G50/$E50</f>
        <v>1.37192177869425</v>
      </c>
      <c r="I50" s="12" t="n">
        <f aca="false">$G50-$G$45</f>
        <v>0.178261008765</v>
      </c>
      <c r="J50" s="12" t="n">
        <f aca="false">$I50/$E50</f>
        <v>0.116695021705006</v>
      </c>
    </row>
    <row r="51" customFormat="false" ht="13.8" hidden="false" customHeight="false" outlineLevel="0" collapsed="false">
      <c r="A51" s="4" t="s">
        <v>1</v>
      </c>
      <c r="B51" s="4" t="n">
        <v>7</v>
      </c>
      <c r="C51" s="5" t="n">
        <v>8</v>
      </c>
      <c r="D51" s="5" t="n">
        <v>3.3822083</v>
      </c>
      <c r="E51" s="5" t="n">
        <f aca="false">$D51*194.19/1000</f>
        <v>0.656791029777</v>
      </c>
      <c r="F51" s="5" t="n">
        <v>8.57978</v>
      </c>
      <c r="G51" s="5" t="n">
        <f aca="false">$F51*180.17/1000</f>
        <v>1.5458189626</v>
      </c>
      <c r="H51" s="5" t="n">
        <f aca="false">$G51/$E51</f>
        <v>2.35359329302176</v>
      </c>
      <c r="I51" s="12" t="n">
        <f aca="false">$G51-$G$45</f>
        <v>-0.37164062274</v>
      </c>
      <c r="J51" s="12" t="n">
        <f aca="false">$I51/$E51</f>
        <v>-0.565843024479465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2017-01-24T07:05:38Z</dcterms:created>
  <dc:creator>Dimitra Ele</dc:creator>
  <dc:description/>
  <dc:language>en-US</dc:language>
  <cp:lastModifiedBy/>
  <dcterms:modified xsi:type="dcterms:W3CDTF">2018-03-31T20:04:45Z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