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tth\PycharmProjects\mescal\tests\"/>
    </mc:Choice>
  </mc:AlternateContent>
  <xr:revisionPtr revIDLastSave="0" documentId="13_ncr:1_{A8B0C1B8-A806-40F5-B424-31B3A9BFFE95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README" sheetId="1" r:id="rId1"/>
    <sheet name="life-cycle emissions" sheetId="2" r:id="rId2"/>
    <sheet name="direct emiss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14" i="3"/>
  <c r="E3" i="3"/>
  <c r="E4" i="3"/>
  <c r="E5" i="3"/>
  <c r="E6" i="3"/>
  <c r="E7" i="3"/>
  <c r="E8" i="3"/>
  <c r="E9" i="3"/>
  <c r="E10" i="3"/>
  <c r="E11" i="3"/>
  <c r="E12" i="3"/>
  <c r="E13" i="3"/>
  <c r="E2" i="3"/>
  <c r="I9" i="2"/>
  <c r="I8" i="2"/>
  <c r="G3" i="2"/>
  <c r="E9" i="2"/>
  <c r="G9" i="2"/>
  <c r="G8" i="2"/>
  <c r="E8" i="2"/>
  <c r="G6" i="2"/>
  <c r="G5" i="2"/>
  <c r="E5" i="2"/>
  <c r="E6" i="2"/>
  <c r="E3" i="2"/>
  <c r="E2" i="2"/>
  <c r="G2" i="2" s="1"/>
  <c r="G4" i="2" s="1"/>
  <c r="I4" i="2" l="1"/>
  <c r="G7" i="2"/>
  <c r="I7" i="2" s="1"/>
</calcChain>
</file>

<file path=xl/sharedStrings.xml><?xml version="1.0" encoding="utf-8"?>
<sst xmlns="http://schemas.openxmlformats.org/spreadsheetml/2006/main" count="205" uniqueCount="73">
  <si>
    <t xml:space="preserve">This Excel file provides details on the assertion values contained in the impact_assessment.py test file. </t>
  </si>
  <si>
    <t>TRAIN_FREIGHT_DIESEL_LOC</t>
  </si>
  <si>
    <t>TRAIN_FREIGHT_DIESEL_WAG</t>
  </si>
  <si>
    <t>Lifetime in LCI dataset</t>
  </si>
  <si>
    <t>Conversion factor</t>
  </si>
  <si>
    <t>Lifetime in the ESM</t>
  </si>
  <si>
    <t>TRAIN_FREIGHT_DIESEL</t>
  </si>
  <si>
    <t>Impact score</t>
  </si>
  <si>
    <t>Yearly impact score</t>
  </si>
  <si>
    <t>Converted yearly impact score</t>
  </si>
  <si>
    <t>Final impact score</t>
  </si>
  <si>
    <t>N/A</t>
  </si>
  <si>
    <t>The LCIA step is done for one impact category, namely ('IPCC 2021', 'climate change', 'global warming potential (GWP100)').</t>
  </si>
  <si>
    <t>Assessment type</t>
  </si>
  <si>
    <t>Total impact</t>
  </si>
  <si>
    <t xml:space="preserve">The main elementary flow contributor is Carbon dioxide, fossil ('air', 'non-urban air or from high stacks'). </t>
  </si>
  <si>
    <t xml:space="preserve">Raw LCIA results have been obtained from Activity-Browser, using the same calculation set-up. </t>
  </si>
  <si>
    <t>Contribution of Carbon dioxide, fossil ('air', 'non-urban air or from high stacks')</t>
  </si>
  <si>
    <t>Technology or sub-technology</t>
  </si>
  <si>
    <t>BATTERY</t>
  </si>
  <si>
    <t>For life-cycle emissions, we consider a single technology (BATTERY), and a composition of two sub-technologies, namely TRAIN_FREIGHT_DIESEL_LOC and TRAIN_FREIGHT_DIESEL_WAG, which are combined into the technology TRAIN_FREIGHT_DIESEL.</t>
  </si>
  <si>
    <t>For the direct emissions module, we consider a technology (CAR), which is a market of two sub-technologies (diesel car and natural gas car).</t>
  </si>
  <si>
    <t>CAR</t>
  </si>
  <si>
    <t>Elementary flow</t>
  </si>
  <si>
    <t>Technology</t>
  </si>
  <si>
    <t>Activity</t>
  </si>
  <si>
    <t>diesel car</t>
  </si>
  <si>
    <t>Carbon dioxide, fossil</t>
  </si>
  <si>
    <t>ng car</t>
  </si>
  <si>
    <t>Ammonia</t>
  </si>
  <si>
    <t>Benzene</t>
  </si>
  <si>
    <t>Carbon monoxide, fossil</t>
  </si>
  <si>
    <t>Dinitrogen monoxide</t>
  </si>
  <si>
    <t>Mercury II</t>
  </si>
  <si>
    <t>Methane, fossil</t>
  </si>
  <si>
    <t>NMVOC, non-methane volatile organic compounds</t>
  </si>
  <si>
    <t>Nitrogen oxides</t>
  </si>
  <si>
    <t>Particulate Matter, &lt; 2.5 um</t>
  </si>
  <si>
    <t>Sulfur dioxide</t>
  </si>
  <si>
    <t>Amount in dataset [kg]</t>
  </si>
  <si>
    <t>Scaled amount [kg]</t>
  </si>
  <si>
    <t>Toluene</t>
  </si>
  <si>
    <t>Acetaldehyde</t>
  </si>
  <si>
    <t>Acetone</t>
  </si>
  <si>
    <t>Acrolein</t>
  </si>
  <si>
    <t>Benzaldehyde</t>
  </si>
  <si>
    <t>Butane</t>
  </si>
  <si>
    <t>Cadmium II</t>
  </si>
  <si>
    <t>Chromium III</t>
  </si>
  <si>
    <t>Chromium VI</t>
  </si>
  <si>
    <t>Copper ion</t>
  </si>
  <si>
    <t>Cyclohexane (for all cycloalkanes)</t>
  </si>
  <si>
    <t>Ethane</t>
  </si>
  <si>
    <t>Ethylene oxide</t>
  </si>
  <si>
    <t>Formaldehyde</t>
  </si>
  <si>
    <t>Heptane</t>
  </si>
  <si>
    <t>Lead II</t>
  </si>
  <si>
    <t>Methyl ethyl ketone</t>
  </si>
  <si>
    <t>Nickel II</t>
  </si>
  <si>
    <t>PAH, polycyclic aromatic hydrocarbons</t>
  </si>
  <si>
    <t>Pentane</t>
  </si>
  <si>
    <t>Propane</t>
  </si>
  <si>
    <t>Propylene oxide</t>
  </si>
  <si>
    <t>Selenium IV</t>
  </si>
  <si>
    <t>Styrene</t>
  </si>
  <si>
    <t>Zinc II</t>
  </si>
  <si>
    <t>m-Xylene</t>
  </si>
  <si>
    <t>o-Xylene</t>
  </si>
  <si>
    <t>Total</t>
  </si>
  <si>
    <t>Impact [kg CO2-eq/km]</t>
  </si>
  <si>
    <t>Scaled impact [kg CO2-eq/pkm]</t>
  </si>
  <si>
    <t>Characterization factor [kg CO2-eq/kg]</t>
  </si>
  <si>
    <t>Unit conversion factor [km/pkm]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</si>
</sst>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11" fontId="0" fillId="0" borderId="0" xfId="0" applyNumberFormat="1" applyAlignment="1"/>
    <xf numFmtId="11" fontId="0" fillId="0" borderId="0" xfId="0" applyNumberFormat="1"/>
    <xf numFmtId="0" fontId="1" fillId="2" borderId="0" xfId="0" applyFont="1" applyFill="1" applyAlignment="1"/>
    <xf numFmtId="166" fontId="1" fillId="2" borderId="0" xfId="0" applyNumberFormat="1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>
      <selection activeCell="B3" sqref="A3:XFD3"/>
    </sheetView>
  </sheetViews>
  <sheetFormatPr defaultRowHeight="14.5" x14ac:dyDescent="0.35"/>
  <sheetData>
    <row r="1" spans="1:1" ht="18.5" x14ac:dyDescent="0.45">
      <c r="A1" s="1" t="s">
        <v>0</v>
      </c>
    </row>
    <row r="2" spans="1:1" x14ac:dyDescent="0.35">
      <c r="A2" t="s">
        <v>20</v>
      </c>
    </row>
    <row r="3" spans="1:1" x14ac:dyDescent="0.35">
      <c r="A3" t="s">
        <v>21</v>
      </c>
    </row>
    <row r="4" spans="1:1" x14ac:dyDescent="0.35">
      <c r="A4" t="s">
        <v>12</v>
      </c>
    </row>
    <row r="5" spans="1:1" x14ac:dyDescent="0.35">
      <c r="A5" t="s">
        <v>15</v>
      </c>
    </row>
    <row r="6" spans="1:1" x14ac:dyDescent="0.35">
      <c r="A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CFAC-A811-4EB1-B0AE-388E3A02B6AA}">
  <dimension ref="A1:I10"/>
  <sheetViews>
    <sheetView zoomScale="85" zoomScaleNormal="85" workbookViewId="0">
      <selection sqref="A1:I1"/>
    </sheetView>
  </sheetViews>
  <sheetFormatPr defaultRowHeight="14.5" x14ac:dyDescent="0.35"/>
  <cols>
    <col min="1" max="1" width="27.26953125" customWidth="1"/>
    <col min="2" max="2" width="36.81640625" customWidth="1"/>
    <col min="3" max="3" width="11.81640625" bestFit="1" customWidth="1"/>
    <col min="4" max="4" width="13.7265625" customWidth="1"/>
    <col min="5" max="5" width="17.08984375" bestFit="1" customWidth="1"/>
    <col min="6" max="6" width="15.6328125" bestFit="1" customWidth="1"/>
    <col min="7" max="7" width="26.26953125" bestFit="1" customWidth="1"/>
    <col min="8" max="8" width="11.1796875" customWidth="1"/>
    <col min="9" max="9" width="16.81640625" bestFit="1" customWidth="1"/>
    <col min="10" max="10" width="8.453125" bestFit="1" customWidth="1"/>
    <col min="11" max="11" width="10" bestFit="1" customWidth="1"/>
  </cols>
  <sheetData>
    <row r="1" spans="1:9" s="7" customFormat="1" ht="29" x14ac:dyDescent="0.35">
      <c r="A1" s="9" t="s">
        <v>18</v>
      </c>
      <c r="B1" s="8" t="s">
        <v>13</v>
      </c>
      <c r="C1" s="8" t="s">
        <v>7</v>
      </c>
      <c r="D1" s="8" t="s">
        <v>3</v>
      </c>
      <c r="E1" s="8" t="s">
        <v>8</v>
      </c>
      <c r="F1" s="8" t="s">
        <v>4</v>
      </c>
      <c r="G1" s="8" t="s">
        <v>9</v>
      </c>
      <c r="H1" s="8" t="s">
        <v>5</v>
      </c>
      <c r="I1" s="8" t="s">
        <v>10</v>
      </c>
    </row>
    <row r="2" spans="1:9" x14ac:dyDescent="0.35">
      <c r="A2" s="5" t="s">
        <v>1</v>
      </c>
      <c r="B2" s="2" t="s">
        <v>14</v>
      </c>
      <c r="C2" s="2">
        <v>420109.798206779</v>
      </c>
      <c r="D2" s="2">
        <v>50</v>
      </c>
      <c r="E2" s="2">
        <f>C2/D2</f>
        <v>8402.1959641355807</v>
      </c>
      <c r="F2" s="2">
        <v>2</v>
      </c>
      <c r="G2" s="2">
        <f>E2*F2</f>
        <v>16804.391928271161</v>
      </c>
      <c r="H2" s="2" t="s">
        <v>11</v>
      </c>
      <c r="I2" s="2" t="s">
        <v>11</v>
      </c>
    </row>
    <row r="3" spans="1:9" x14ac:dyDescent="0.35">
      <c r="A3" s="5" t="s">
        <v>2</v>
      </c>
      <c r="B3" s="2" t="s">
        <v>14</v>
      </c>
      <c r="C3" s="2">
        <v>68997.201044407804</v>
      </c>
      <c r="D3" s="2">
        <v>50</v>
      </c>
      <c r="E3" s="2">
        <f>C3/D3</f>
        <v>1379.944020888156</v>
      </c>
      <c r="F3" s="2">
        <v>20</v>
      </c>
      <c r="G3" s="2">
        <f>E3*F3</f>
        <v>27598.880417763121</v>
      </c>
      <c r="H3" s="2" t="s">
        <v>11</v>
      </c>
      <c r="I3" s="2" t="s">
        <v>11</v>
      </c>
    </row>
    <row r="4" spans="1:9" x14ac:dyDescent="0.35">
      <c r="A4" s="5" t="s">
        <v>6</v>
      </c>
      <c r="B4" s="2" t="s">
        <v>14</v>
      </c>
      <c r="C4" s="2" t="s">
        <v>11</v>
      </c>
      <c r="D4" s="2" t="s">
        <v>11</v>
      </c>
      <c r="E4" s="2" t="s">
        <v>11</v>
      </c>
      <c r="F4" s="3">
        <v>2.5000000000000001E-5</v>
      </c>
      <c r="G4" s="2">
        <f>SUM(G2:G3)</f>
        <v>44403.272346034282</v>
      </c>
      <c r="H4" s="2">
        <v>40</v>
      </c>
      <c r="I4" s="4">
        <f>F4*H4*G4</f>
        <v>44.403272346034285</v>
      </c>
    </row>
    <row r="5" spans="1:9" ht="29" x14ac:dyDescent="0.35">
      <c r="A5" s="5" t="s">
        <v>1</v>
      </c>
      <c r="B5" s="6" t="s">
        <v>17</v>
      </c>
      <c r="C5" s="2">
        <v>169869.83849271099</v>
      </c>
      <c r="D5" s="2">
        <v>50</v>
      </c>
      <c r="E5" s="2">
        <f>C5/D5</f>
        <v>3397.3967698542197</v>
      </c>
      <c r="F5" s="2">
        <v>2</v>
      </c>
      <c r="G5" s="2">
        <f>E5*F5</f>
        <v>6794.7935397084393</v>
      </c>
      <c r="H5" s="2" t="s">
        <v>11</v>
      </c>
      <c r="I5" s="2" t="s">
        <v>11</v>
      </c>
    </row>
    <row r="6" spans="1:9" ht="29" x14ac:dyDescent="0.35">
      <c r="A6" s="5" t="s">
        <v>2</v>
      </c>
      <c r="B6" s="6" t="s">
        <v>17</v>
      </c>
      <c r="C6" s="2">
        <v>26580.719803409502</v>
      </c>
      <c r="D6" s="2">
        <v>50</v>
      </c>
      <c r="E6" s="2">
        <f>C6/D6</f>
        <v>531.61439606818999</v>
      </c>
      <c r="F6" s="2">
        <v>20</v>
      </c>
      <c r="G6" s="2">
        <f>E6*F6</f>
        <v>10632.287921363801</v>
      </c>
      <c r="H6" s="2" t="s">
        <v>11</v>
      </c>
      <c r="I6" s="2" t="s">
        <v>11</v>
      </c>
    </row>
    <row r="7" spans="1:9" ht="29" x14ac:dyDescent="0.35">
      <c r="A7" s="5" t="s">
        <v>6</v>
      </c>
      <c r="B7" s="6" t="s">
        <v>17</v>
      </c>
      <c r="C7" s="2" t="s">
        <v>11</v>
      </c>
      <c r="D7" s="2" t="s">
        <v>11</v>
      </c>
      <c r="E7" s="2" t="s">
        <v>11</v>
      </c>
      <c r="F7" s="3">
        <v>2.5000000000000001E-5</v>
      </c>
      <c r="G7" s="2">
        <f>SUM(G5:G6)</f>
        <v>17427.081461072241</v>
      </c>
      <c r="H7" s="2">
        <v>40</v>
      </c>
      <c r="I7" s="4">
        <f>F7*H7*G7</f>
        <v>17.427081461072241</v>
      </c>
    </row>
    <row r="8" spans="1:9" x14ac:dyDescent="0.35">
      <c r="A8" s="5" t="s">
        <v>19</v>
      </c>
      <c r="B8" s="6" t="s">
        <v>14</v>
      </c>
      <c r="C8" s="2">
        <v>11.1739394657824</v>
      </c>
      <c r="D8" s="2">
        <v>20</v>
      </c>
      <c r="E8" s="2">
        <f>C8/D8</f>
        <v>0.55869697328912005</v>
      </c>
      <c r="F8" s="2">
        <v>10</v>
      </c>
      <c r="G8" s="2">
        <f>E8*F8</f>
        <v>5.5869697328912</v>
      </c>
      <c r="H8" s="2">
        <v>30</v>
      </c>
      <c r="I8" s="10">
        <f>G8*H8</f>
        <v>167.60909198673599</v>
      </c>
    </row>
    <row r="9" spans="1:9" ht="29" x14ac:dyDescent="0.35">
      <c r="A9" s="5" t="s">
        <v>19</v>
      </c>
      <c r="B9" s="6" t="s">
        <v>17</v>
      </c>
      <c r="C9" s="2">
        <v>6.5855610967956304</v>
      </c>
      <c r="D9" s="2">
        <v>20</v>
      </c>
      <c r="E9" s="2">
        <f>C9/D9</f>
        <v>0.32927805483978151</v>
      </c>
      <c r="F9" s="2">
        <v>10</v>
      </c>
      <c r="G9" s="2">
        <f>E9*F9</f>
        <v>3.2927805483978152</v>
      </c>
      <c r="H9" s="2">
        <v>30</v>
      </c>
      <c r="I9" s="10">
        <f>G9*H9</f>
        <v>98.783416451934457</v>
      </c>
    </row>
    <row r="10" spans="1:9" x14ac:dyDescent="0.35">
      <c r="A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E6B1-A9EE-495F-A077-5D5B6CEAFCB1}">
  <dimension ref="A1:I53"/>
  <sheetViews>
    <sheetView tabSelected="1" zoomScale="85" zoomScaleNormal="85" workbookViewId="0">
      <selection activeCell="J1" sqref="J1"/>
    </sheetView>
  </sheetViews>
  <sheetFormatPr defaultRowHeight="14.5" x14ac:dyDescent="0.35"/>
  <cols>
    <col min="1" max="1" width="10.26953125" bestFit="1" customWidth="1"/>
    <col min="2" max="2" width="10.26953125" style="11" bestFit="1" customWidth="1"/>
    <col min="3" max="3" width="46.36328125" style="11" bestFit="1" customWidth="1"/>
    <col min="4" max="4" width="20.26953125" style="11" bestFit="1" customWidth="1"/>
    <col min="5" max="5" width="12.08984375" style="11" customWidth="1"/>
    <col min="6" max="6" width="15.90625" style="11" customWidth="1"/>
    <col min="7" max="7" width="15.6328125" customWidth="1"/>
    <col min="8" max="8" width="14.08984375" customWidth="1"/>
    <col min="9" max="9" width="14.453125" customWidth="1"/>
  </cols>
  <sheetData>
    <row r="1" spans="1:9" s="16" customFormat="1" ht="58" x14ac:dyDescent="0.35">
      <c r="A1" s="9" t="s">
        <v>24</v>
      </c>
      <c r="B1" s="9" t="s">
        <v>25</v>
      </c>
      <c r="C1" s="8" t="s">
        <v>23</v>
      </c>
      <c r="D1" s="8" t="s">
        <v>39</v>
      </c>
      <c r="E1" s="8" t="s">
        <v>40</v>
      </c>
      <c r="F1" s="8" t="s">
        <v>71</v>
      </c>
      <c r="G1" s="8" t="s">
        <v>69</v>
      </c>
      <c r="H1" s="8" t="s">
        <v>72</v>
      </c>
      <c r="I1" s="8" t="s">
        <v>70</v>
      </c>
    </row>
    <row r="2" spans="1:9" x14ac:dyDescent="0.35">
      <c r="A2" s="11" t="s">
        <v>22</v>
      </c>
      <c r="B2" s="11" t="s">
        <v>28</v>
      </c>
      <c r="C2" s="11" t="s">
        <v>29</v>
      </c>
      <c r="D2" s="12">
        <v>1.23879601225937E-5</v>
      </c>
      <c r="E2" s="12">
        <f>0.6*D2</f>
        <v>7.4327760735562196E-6</v>
      </c>
      <c r="F2" s="11">
        <v>0</v>
      </c>
      <c r="G2" s="13">
        <f>E2*F2</f>
        <v>0</v>
      </c>
      <c r="H2">
        <v>0.67</v>
      </c>
      <c r="I2" s="13">
        <f>G2*H2</f>
        <v>0</v>
      </c>
    </row>
    <row r="3" spans="1:9" x14ac:dyDescent="0.35">
      <c r="A3" s="11" t="s">
        <v>22</v>
      </c>
      <c r="B3" s="11" t="s">
        <v>28</v>
      </c>
      <c r="C3" s="11" t="s">
        <v>30</v>
      </c>
      <c r="D3" s="12">
        <v>3.225E-6</v>
      </c>
      <c r="E3" s="12">
        <f t="shared" ref="E3:E14" si="0">0.6*D3</f>
        <v>1.9350000000000001E-6</v>
      </c>
      <c r="F3" s="11">
        <v>0</v>
      </c>
      <c r="G3" s="13">
        <f t="shared" ref="G3:G51" si="1">E3*F3</f>
        <v>0</v>
      </c>
      <c r="H3">
        <v>0.67</v>
      </c>
      <c r="I3" s="13">
        <f t="shared" ref="I3:I51" si="2">G3*H3</f>
        <v>0</v>
      </c>
    </row>
    <row r="4" spans="1:9" x14ac:dyDescent="0.35">
      <c r="A4" s="11" t="s">
        <v>22</v>
      </c>
      <c r="B4" s="11" t="s">
        <v>28</v>
      </c>
      <c r="C4" s="11" t="s">
        <v>27</v>
      </c>
      <c r="D4" s="11">
        <v>0.18345111534488001</v>
      </c>
      <c r="E4" s="12">
        <f t="shared" si="0"/>
        <v>0.110070669206928</v>
      </c>
      <c r="F4" s="11">
        <v>1</v>
      </c>
      <c r="G4" s="13">
        <f t="shared" si="1"/>
        <v>0.110070669206928</v>
      </c>
      <c r="H4">
        <v>0.67</v>
      </c>
      <c r="I4" s="13">
        <f t="shared" si="2"/>
        <v>7.374734836864176E-2</v>
      </c>
    </row>
    <row r="5" spans="1:9" x14ac:dyDescent="0.35">
      <c r="A5" s="11" t="s">
        <v>22</v>
      </c>
      <c r="B5" s="11" t="s">
        <v>28</v>
      </c>
      <c r="C5" s="11" t="s">
        <v>31</v>
      </c>
      <c r="D5" s="11">
        <v>7.5750000000000004E-4</v>
      </c>
      <c r="E5" s="12">
        <f t="shared" si="0"/>
        <v>4.5449999999999999E-4</v>
      </c>
      <c r="F5" s="11">
        <v>0</v>
      </c>
      <c r="G5" s="13">
        <f t="shared" si="1"/>
        <v>0</v>
      </c>
      <c r="H5">
        <v>0.67</v>
      </c>
      <c r="I5" s="13">
        <f t="shared" si="2"/>
        <v>0</v>
      </c>
    </row>
    <row r="6" spans="1:9" x14ac:dyDescent="0.35">
      <c r="A6" s="11" t="s">
        <v>22</v>
      </c>
      <c r="B6" s="11" t="s">
        <v>28</v>
      </c>
      <c r="C6" s="11" t="s">
        <v>32</v>
      </c>
      <c r="D6" s="12">
        <v>3.1698603843107402E-6</v>
      </c>
      <c r="E6" s="12">
        <f t="shared" si="0"/>
        <v>1.9019162305864441E-6</v>
      </c>
      <c r="F6" s="11">
        <v>273</v>
      </c>
      <c r="G6" s="13">
        <f t="shared" si="1"/>
        <v>5.1922313095009926E-4</v>
      </c>
      <c r="H6">
        <v>0.67</v>
      </c>
      <c r="I6" s="13">
        <f t="shared" si="2"/>
        <v>3.4787949773656653E-4</v>
      </c>
    </row>
    <row r="7" spans="1:9" x14ac:dyDescent="0.35">
      <c r="A7" s="11" t="s">
        <v>22</v>
      </c>
      <c r="B7" s="11" t="s">
        <v>28</v>
      </c>
      <c r="C7" s="11" t="s">
        <v>33</v>
      </c>
      <c r="D7" s="12">
        <v>9.0996854135816803E-10</v>
      </c>
      <c r="E7" s="12">
        <f t="shared" si="0"/>
        <v>5.4598112481490082E-10</v>
      </c>
      <c r="F7" s="11">
        <v>0</v>
      </c>
      <c r="G7" s="13">
        <f t="shared" si="1"/>
        <v>0</v>
      </c>
      <c r="H7">
        <v>0.67</v>
      </c>
      <c r="I7" s="13">
        <f t="shared" si="2"/>
        <v>0</v>
      </c>
    </row>
    <row r="8" spans="1:9" x14ac:dyDescent="0.35">
      <c r="A8" s="11" t="s">
        <v>22</v>
      </c>
      <c r="B8" s="11" t="s">
        <v>28</v>
      </c>
      <c r="C8" s="11" t="s">
        <v>34</v>
      </c>
      <c r="D8" s="12">
        <v>5.8180000000000002E-5</v>
      </c>
      <c r="E8" s="12">
        <f t="shared" si="0"/>
        <v>3.4907999999999998E-5</v>
      </c>
      <c r="F8" s="11">
        <v>29.8</v>
      </c>
      <c r="G8" s="13">
        <f t="shared" si="1"/>
        <v>1.0402584E-3</v>
      </c>
      <c r="H8">
        <v>0.67</v>
      </c>
      <c r="I8" s="13">
        <f t="shared" si="2"/>
        <v>6.9697312800000007E-4</v>
      </c>
    </row>
    <row r="9" spans="1:9" x14ac:dyDescent="0.35">
      <c r="A9" s="11" t="s">
        <v>22</v>
      </c>
      <c r="B9" s="11" t="s">
        <v>28</v>
      </c>
      <c r="C9" s="11" t="s">
        <v>35</v>
      </c>
      <c r="D9" s="12">
        <v>2.2030000000000001E-5</v>
      </c>
      <c r="E9" s="12">
        <f t="shared" si="0"/>
        <v>1.3217999999999999E-5</v>
      </c>
      <c r="F9" s="11">
        <v>0</v>
      </c>
      <c r="G9" s="13">
        <f t="shared" si="1"/>
        <v>0</v>
      </c>
      <c r="H9">
        <v>0.67</v>
      </c>
      <c r="I9" s="13">
        <f t="shared" si="2"/>
        <v>0</v>
      </c>
    </row>
    <row r="10" spans="1:9" x14ac:dyDescent="0.35">
      <c r="A10" s="11" t="s">
        <v>22</v>
      </c>
      <c r="B10" s="11" t="s">
        <v>28</v>
      </c>
      <c r="C10" s="11" t="s">
        <v>36</v>
      </c>
      <c r="D10" s="12">
        <v>8.2819999999999996E-6</v>
      </c>
      <c r="E10" s="12">
        <f t="shared" si="0"/>
        <v>4.9691999999999998E-6</v>
      </c>
      <c r="F10" s="11">
        <v>0</v>
      </c>
      <c r="G10" s="13">
        <f t="shared" si="1"/>
        <v>0</v>
      </c>
      <c r="H10">
        <v>0.67</v>
      </c>
      <c r="I10" s="13">
        <f t="shared" si="2"/>
        <v>0</v>
      </c>
    </row>
    <row r="11" spans="1:9" x14ac:dyDescent="0.35">
      <c r="A11" s="11" t="s">
        <v>22</v>
      </c>
      <c r="B11" s="11" t="s">
        <v>28</v>
      </c>
      <c r="C11" s="11" t="s">
        <v>37</v>
      </c>
      <c r="D11" s="12">
        <v>4.8390000000000004E-7</v>
      </c>
      <c r="E11" s="12">
        <f t="shared" si="0"/>
        <v>2.9033999999999999E-7</v>
      </c>
      <c r="F11" s="11">
        <v>0</v>
      </c>
      <c r="G11" s="13">
        <f t="shared" si="1"/>
        <v>0</v>
      </c>
      <c r="H11">
        <v>0.67</v>
      </c>
      <c r="I11" s="13">
        <f t="shared" si="2"/>
        <v>0</v>
      </c>
    </row>
    <row r="12" spans="1:9" x14ac:dyDescent="0.35">
      <c r="A12" s="11" t="s">
        <v>22</v>
      </c>
      <c r="B12" s="11" t="s">
        <v>28</v>
      </c>
      <c r="C12" s="11" t="s">
        <v>38</v>
      </c>
      <c r="D12" s="12">
        <v>1.85043332572402E-6</v>
      </c>
      <c r="E12" s="12">
        <f t="shared" si="0"/>
        <v>1.1102599954344119E-6</v>
      </c>
      <c r="F12" s="11">
        <v>0</v>
      </c>
      <c r="G12" s="13">
        <f t="shared" si="1"/>
        <v>0</v>
      </c>
      <c r="H12">
        <v>0.67</v>
      </c>
      <c r="I12" s="13">
        <f t="shared" si="2"/>
        <v>0</v>
      </c>
    </row>
    <row r="13" spans="1:9" x14ac:dyDescent="0.35">
      <c r="A13" s="11" t="s">
        <v>22</v>
      </c>
      <c r="B13" s="11" t="s">
        <v>28</v>
      </c>
      <c r="C13" s="11" t="s">
        <v>41</v>
      </c>
      <c r="D13" s="12">
        <v>9.1269999999999992E-6</v>
      </c>
      <c r="E13" s="12">
        <f t="shared" si="0"/>
        <v>5.4761999999999993E-6</v>
      </c>
      <c r="F13" s="11">
        <v>0</v>
      </c>
      <c r="G13" s="13">
        <f t="shared" si="1"/>
        <v>0</v>
      </c>
      <c r="H13">
        <v>0.67</v>
      </c>
      <c r="I13" s="13">
        <f t="shared" si="2"/>
        <v>0</v>
      </c>
    </row>
    <row r="14" spans="1:9" x14ac:dyDescent="0.35">
      <c r="A14" s="11" t="s">
        <v>22</v>
      </c>
      <c r="B14" s="11" t="s">
        <v>26</v>
      </c>
      <c r="C14" s="11" t="s">
        <v>42</v>
      </c>
      <c r="D14" s="12">
        <v>2.1399999999999998E-6</v>
      </c>
      <c r="E14" s="12">
        <f>0.4*D14</f>
        <v>8.5599999999999994E-7</v>
      </c>
      <c r="F14" s="11">
        <v>0</v>
      </c>
      <c r="G14" s="13">
        <f t="shared" si="1"/>
        <v>0</v>
      </c>
      <c r="H14">
        <v>0.67</v>
      </c>
      <c r="I14" s="13">
        <f t="shared" si="2"/>
        <v>0</v>
      </c>
    </row>
    <row r="15" spans="1:9" x14ac:dyDescent="0.35">
      <c r="A15" s="11" t="s">
        <v>22</v>
      </c>
      <c r="B15" s="11" t="s">
        <v>26</v>
      </c>
      <c r="C15" s="11" t="s">
        <v>43</v>
      </c>
      <c r="D15" s="12">
        <v>9.724E-7</v>
      </c>
      <c r="E15" s="12">
        <f t="shared" ref="E15:E51" si="3">0.4*D15</f>
        <v>3.8896000000000001E-7</v>
      </c>
      <c r="F15" s="11">
        <v>0</v>
      </c>
      <c r="G15" s="13">
        <f t="shared" si="1"/>
        <v>0</v>
      </c>
      <c r="H15">
        <v>0.67</v>
      </c>
      <c r="I15" s="13">
        <f t="shared" si="2"/>
        <v>0</v>
      </c>
    </row>
    <row r="16" spans="1:9" x14ac:dyDescent="0.35">
      <c r="A16" s="11" t="s">
        <v>22</v>
      </c>
      <c r="B16" s="11" t="s">
        <v>26</v>
      </c>
      <c r="C16" s="11" t="s">
        <v>44</v>
      </c>
      <c r="D16" s="12">
        <v>1.184E-6</v>
      </c>
      <c r="E16" s="12">
        <f t="shared" si="3"/>
        <v>4.7360000000000001E-7</v>
      </c>
      <c r="F16" s="11">
        <v>0</v>
      </c>
      <c r="G16" s="13">
        <f t="shared" si="1"/>
        <v>0</v>
      </c>
      <c r="H16">
        <v>0.67</v>
      </c>
      <c r="I16" s="13">
        <f t="shared" si="2"/>
        <v>0</v>
      </c>
    </row>
    <row r="17" spans="1:9" x14ac:dyDescent="0.35">
      <c r="A17" s="11" t="s">
        <v>22</v>
      </c>
      <c r="B17" s="11" t="s">
        <v>26</v>
      </c>
      <c r="C17" s="11" t="s">
        <v>29</v>
      </c>
      <c r="D17" s="12">
        <v>1.1143673600000001E-6</v>
      </c>
      <c r="E17" s="12">
        <f t="shared" si="3"/>
        <v>4.4574694400000006E-7</v>
      </c>
      <c r="F17" s="11">
        <v>0</v>
      </c>
      <c r="G17" s="13">
        <f t="shared" si="1"/>
        <v>0</v>
      </c>
      <c r="H17">
        <v>0.67</v>
      </c>
      <c r="I17" s="13">
        <f t="shared" si="2"/>
        <v>0</v>
      </c>
    </row>
    <row r="18" spans="1:9" x14ac:dyDescent="0.35">
      <c r="A18" s="11" t="s">
        <v>22</v>
      </c>
      <c r="B18" s="11" t="s">
        <v>26</v>
      </c>
      <c r="C18" s="11" t="s">
        <v>45</v>
      </c>
      <c r="D18" s="12">
        <v>2.8449999999999999E-7</v>
      </c>
      <c r="E18" s="12">
        <f t="shared" si="3"/>
        <v>1.138E-7</v>
      </c>
      <c r="F18" s="11">
        <v>0</v>
      </c>
      <c r="G18" s="13">
        <f t="shared" si="1"/>
        <v>0</v>
      </c>
      <c r="H18">
        <v>0.67</v>
      </c>
      <c r="I18" s="13">
        <f t="shared" si="2"/>
        <v>0</v>
      </c>
    </row>
    <row r="19" spans="1:9" x14ac:dyDescent="0.35">
      <c r="A19" s="11" t="s">
        <v>22</v>
      </c>
      <c r="B19" s="11" t="s">
        <v>26</v>
      </c>
      <c r="C19" s="11" t="s">
        <v>30</v>
      </c>
      <c r="D19" s="12">
        <v>6.5489999999999997E-7</v>
      </c>
      <c r="E19" s="12">
        <f t="shared" si="3"/>
        <v>2.6196E-7</v>
      </c>
      <c r="F19" s="11">
        <v>0</v>
      </c>
      <c r="G19" s="13">
        <f t="shared" si="1"/>
        <v>0</v>
      </c>
      <c r="H19">
        <v>0.67</v>
      </c>
      <c r="I19" s="13">
        <f t="shared" si="2"/>
        <v>0</v>
      </c>
    </row>
    <row r="20" spans="1:9" x14ac:dyDescent="0.35">
      <c r="A20" s="11" t="s">
        <v>22</v>
      </c>
      <c r="B20" s="11" t="s">
        <v>26</v>
      </c>
      <c r="C20" s="11" t="s">
        <v>46</v>
      </c>
      <c r="D20" s="12">
        <v>3.6379999999999999E-8</v>
      </c>
      <c r="E20" s="12">
        <f t="shared" si="3"/>
        <v>1.4552E-8</v>
      </c>
      <c r="F20" s="11">
        <v>6.0000000000000001E-3</v>
      </c>
      <c r="G20" s="13">
        <f t="shared" si="1"/>
        <v>8.7311999999999998E-11</v>
      </c>
      <c r="H20">
        <v>0.67</v>
      </c>
      <c r="I20" s="13">
        <f t="shared" si="2"/>
        <v>5.8499040000000006E-11</v>
      </c>
    </row>
    <row r="21" spans="1:9" x14ac:dyDescent="0.35">
      <c r="A21" s="11" t="s">
        <v>22</v>
      </c>
      <c r="B21" s="11" t="s">
        <v>26</v>
      </c>
      <c r="C21" s="11" t="s">
        <v>47</v>
      </c>
      <c r="D21" s="12">
        <v>6.9647960000000004E-10</v>
      </c>
      <c r="E21" s="12">
        <f t="shared" si="3"/>
        <v>2.7859184000000005E-10</v>
      </c>
      <c r="F21" s="11">
        <v>0</v>
      </c>
      <c r="G21" s="13">
        <f t="shared" si="1"/>
        <v>0</v>
      </c>
      <c r="H21">
        <v>0.67</v>
      </c>
      <c r="I21" s="13">
        <f t="shared" si="2"/>
        <v>0</v>
      </c>
    </row>
    <row r="22" spans="1:9" x14ac:dyDescent="0.35">
      <c r="A22" s="11" t="s">
        <v>22</v>
      </c>
      <c r="B22" s="11" t="s">
        <v>26</v>
      </c>
      <c r="C22" s="11" t="s">
        <v>27</v>
      </c>
      <c r="D22" s="11">
        <v>0.2186945944</v>
      </c>
      <c r="E22" s="12">
        <f t="shared" si="3"/>
        <v>8.747783776000001E-2</v>
      </c>
      <c r="F22" s="11">
        <v>1</v>
      </c>
      <c r="G22" s="13">
        <f t="shared" si="1"/>
        <v>8.747783776000001E-2</v>
      </c>
      <c r="H22">
        <v>0.67</v>
      </c>
      <c r="I22" s="13">
        <f t="shared" si="2"/>
        <v>5.8610151299200011E-2</v>
      </c>
    </row>
    <row r="23" spans="1:9" x14ac:dyDescent="0.35">
      <c r="A23" s="11" t="s">
        <v>22</v>
      </c>
      <c r="B23" s="11" t="s">
        <v>26</v>
      </c>
      <c r="C23" s="11" t="s">
        <v>31</v>
      </c>
      <c r="D23" s="12">
        <v>6.3100000000000002E-5</v>
      </c>
      <c r="E23" s="12">
        <f t="shared" si="3"/>
        <v>2.5240000000000002E-5</v>
      </c>
      <c r="F23" s="11">
        <v>0</v>
      </c>
      <c r="G23" s="13">
        <f t="shared" si="1"/>
        <v>0</v>
      </c>
      <c r="H23">
        <v>0.67</v>
      </c>
      <c r="I23" s="13">
        <f t="shared" si="2"/>
        <v>0</v>
      </c>
    </row>
    <row r="24" spans="1:9" x14ac:dyDescent="0.35">
      <c r="A24" s="11" t="s">
        <v>22</v>
      </c>
      <c r="B24" s="11" t="s">
        <v>26</v>
      </c>
      <c r="C24" s="11" t="s">
        <v>48</v>
      </c>
      <c r="D24" s="12">
        <v>3.4823980000000001E-9</v>
      </c>
      <c r="E24" s="12">
        <f t="shared" si="3"/>
        <v>1.3929592000000001E-9</v>
      </c>
      <c r="F24" s="11">
        <v>0</v>
      </c>
      <c r="G24" s="13">
        <f t="shared" si="1"/>
        <v>0</v>
      </c>
      <c r="H24">
        <v>0.67</v>
      </c>
      <c r="I24" s="13">
        <f t="shared" si="2"/>
        <v>0</v>
      </c>
    </row>
    <row r="25" spans="1:9" x14ac:dyDescent="0.35">
      <c r="A25" s="11" t="s">
        <v>22</v>
      </c>
      <c r="B25" s="11" t="s">
        <v>26</v>
      </c>
      <c r="C25" s="11" t="s">
        <v>49</v>
      </c>
      <c r="D25" s="12">
        <v>6.9647959999999997E-12</v>
      </c>
      <c r="E25" s="12">
        <f t="shared" si="3"/>
        <v>2.7859184000000002E-12</v>
      </c>
      <c r="F25" s="11">
        <v>0</v>
      </c>
      <c r="G25" s="13">
        <f t="shared" si="1"/>
        <v>0</v>
      </c>
      <c r="H25">
        <v>0.67</v>
      </c>
      <c r="I25" s="13">
        <f t="shared" si="2"/>
        <v>0</v>
      </c>
    </row>
    <row r="26" spans="1:9" x14ac:dyDescent="0.35">
      <c r="A26" s="11" t="s">
        <v>22</v>
      </c>
      <c r="B26" s="11" t="s">
        <v>26</v>
      </c>
      <c r="C26" s="11" t="s">
        <v>50</v>
      </c>
      <c r="D26" s="12">
        <v>1.18401532E-7</v>
      </c>
      <c r="E26" s="12">
        <f t="shared" si="3"/>
        <v>4.7360612800000005E-8</v>
      </c>
      <c r="F26" s="11">
        <v>0</v>
      </c>
      <c r="G26" s="13">
        <f t="shared" si="1"/>
        <v>0</v>
      </c>
      <c r="H26">
        <v>0.67</v>
      </c>
      <c r="I26" s="13">
        <f t="shared" si="2"/>
        <v>0</v>
      </c>
    </row>
    <row r="27" spans="1:9" x14ac:dyDescent="0.35">
      <c r="A27" s="11" t="s">
        <v>22</v>
      </c>
      <c r="B27" s="11" t="s">
        <v>26</v>
      </c>
      <c r="C27" s="11" t="s">
        <v>51</v>
      </c>
      <c r="D27" s="12">
        <v>2.1500000000000001E-7</v>
      </c>
      <c r="E27" s="12">
        <f t="shared" si="3"/>
        <v>8.6000000000000002E-8</v>
      </c>
      <c r="F27" s="11">
        <v>0</v>
      </c>
      <c r="G27" s="13">
        <f t="shared" si="1"/>
        <v>0</v>
      </c>
      <c r="H27">
        <v>0.67</v>
      </c>
      <c r="I27" s="13">
        <f t="shared" si="2"/>
        <v>0</v>
      </c>
    </row>
    <row r="28" spans="1:9" x14ac:dyDescent="0.35">
      <c r="A28" s="11" t="s">
        <v>22</v>
      </c>
      <c r="B28" s="11" t="s">
        <v>26</v>
      </c>
      <c r="C28" s="11" t="s">
        <v>32</v>
      </c>
      <c r="D28" s="12">
        <v>3.4823979999999998E-6</v>
      </c>
      <c r="E28" s="12">
        <f t="shared" si="3"/>
        <v>1.3929592000000001E-6</v>
      </c>
      <c r="F28" s="11">
        <v>273</v>
      </c>
      <c r="G28" s="13">
        <f t="shared" si="1"/>
        <v>3.802778616E-4</v>
      </c>
      <c r="H28">
        <v>0.67</v>
      </c>
      <c r="I28" s="13">
        <f t="shared" si="2"/>
        <v>2.5478616727200003E-4</v>
      </c>
    </row>
    <row r="29" spans="1:9" x14ac:dyDescent="0.35">
      <c r="A29" s="11" t="s">
        <v>22</v>
      </c>
      <c r="B29" s="11" t="s">
        <v>26</v>
      </c>
      <c r="C29" s="11" t="s">
        <v>52</v>
      </c>
      <c r="D29" s="12">
        <v>1.092E-7</v>
      </c>
      <c r="E29" s="12">
        <f t="shared" si="3"/>
        <v>4.3680000000000005E-8</v>
      </c>
      <c r="F29" s="11">
        <v>0.437</v>
      </c>
      <c r="G29" s="13">
        <f t="shared" si="1"/>
        <v>1.9088160000000003E-8</v>
      </c>
      <c r="H29">
        <v>0.67</v>
      </c>
      <c r="I29" s="13">
        <f t="shared" si="2"/>
        <v>1.2789067200000003E-8</v>
      </c>
    </row>
    <row r="30" spans="1:9" x14ac:dyDescent="0.35">
      <c r="A30" s="11" t="s">
        <v>22</v>
      </c>
      <c r="B30" s="11" t="s">
        <v>26</v>
      </c>
      <c r="C30" s="11" t="s">
        <v>53</v>
      </c>
      <c r="D30" s="12">
        <v>3.6279999999999998E-6</v>
      </c>
      <c r="E30" s="12">
        <f t="shared" si="3"/>
        <v>1.4512E-6</v>
      </c>
      <c r="F30" s="11">
        <v>0</v>
      </c>
      <c r="G30" s="13">
        <f t="shared" si="1"/>
        <v>0</v>
      </c>
      <c r="H30">
        <v>0.67</v>
      </c>
      <c r="I30" s="13">
        <f t="shared" si="2"/>
        <v>0</v>
      </c>
    </row>
    <row r="31" spans="1:9" x14ac:dyDescent="0.35">
      <c r="A31" s="11" t="s">
        <v>22</v>
      </c>
      <c r="B31" s="11" t="s">
        <v>26</v>
      </c>
      <c r="C31" s="11" t="s">
        <v>54</v>
      </c>
      <c r="D31" s="12">
        <v>3.9689999999999996E-6</v>
      </c>
      <c r="E31" s="12">
        <f t="shared" si="3"/>
        <v>1.5875999999999998E-6</v>
      </c>
      <c r="F31" s="11">
        <v>0</v>
      </c>
      <c r="G31" s="13">
        <f t="shared" si="1"/>
        <v>0</v>
      </c>
      <c r="H31">
        <v>0.67</v>
      </c>
      <c r="I31" s="13">
        <f t="shared" si="2"/>
        <v>0</v>
      </c>
    </row>
    <row r="32" spans="1:9" x14ac:dyDescent="0.35">
      <c r="A32" s="11" t="s">
        <v>22</v>
      </c>
      <c r="B32" s="11" t="s">
        <v>26</v>
      </c>
      <c r="C32" s="11" t="s">
        <v>55</v>
      </c>
      <c r="D32" s="12">
        <v>6.6149999999999993E-8</v>
      </c>
      <c r="E32" s="12">
        <f t="shared" si="3"/>
        <v>2.646E-8</v>
      </c>
      <c r="F32" s="11">
        <v>0</v>
      </c>
      <c r="G32" s="13">
        <f t="shared" si="1"/>
        <v>0</v>
      </c>
      <c r="H32">
        <v>0.67</v>
      </c>
      <c r="I32" s="13">
        <f t="shared" si="2"/>
        <v>0</v>
      </c>
    </row>
    <row r="33" spans="1:9" x14ac:dyDescent="0.35">
      <c r="A33" s="11" t="s">
        <v>22</v>
      </c>
      <c r="B33" s="11" t="s">
        <v>26</v>
      </c>
      <c r="C33" s="11" t="s">
        <v>56</v>
      </c>
      <c r="D33" s="12">
        <v>5.7459566999999998E-15</v>
      </c>
      <c r="E33" s="12">
        <f t="shared" si="3"/>
        <v>2.29838268E-15</v>
      </c>
      <c r="F33" s="11">
        <v>0</v>
      </c>
      <c r="G33" s="13">
        <f t="shared" si="1"/>
        <v>0</v>
      </c>
      <c r="H33">
        <v>0.67</v>
      </c>
      <c r="I33" s="13">
        <f t="shared" si="2"/>
        <v>0</v>
      </c>
    </row>
    <row r="34" spans="1:9" x14ac:dyDescent="0.35">
      <c r="A34" s="11" t="s">
        <v>22</v>
      </c>
      <c r="B34" s="11" t="s">
        <v>26</v>
      </c>
      <c r="C34" s="11" t="s">
        <v>33</v>
      </c>
      <c r="D34" s="12">
        <v>1.3929592000000001E-12</v>
      </c>
      <c r="E34" s="12">
        <f t="shared" si="3"/>
        <v>5.571836800000001E-13</v>
      </c>
      <c r="F34" s="11">
        <v>0</v>
      </c>
      <c r="G34" s="13">
        <f t="shared" si="1"/>
        <v>0</v>
      </c>
      <c r="H34">
        <v>0.67</v>
      </c>
      <c r="I34" s="13">
        <f t="shared" si="2"/>
        <v>0</v>
      </c>
    </row>
    <row r="35" spans="1:9" x14ac:dyDescent="0.35">
      <c r="A35" s="11" t="s">
        <v>22</v>
      </c>
      <c r="B35" s="11" t="s">
        <v>26</v>
      </c>
      <c r="C35" s="11" t="s">
        <v>34</v>
      </c>
      <c r="D35" s="12">
        <v>1.99E-6</v>
      </c>
      <c r="E35" s="12">
        <f t="shared" si="3"/>
        <v>7.9600000000000009E-7</v>
      </c>
      <c r="F35" s="11">
        <v>29.8</v>
      </c>
      <c r="G35" s="13">
        <f t="shared" si="1"/>
        <v>2.3720800000000002E-5</v>
      </c>
      <c r="H35">
        <v>0.67</v>
      </c>
      <c r="I35" s="13">
        <f t="shared" si="2"/>
        <v>1.5892936000000003E-5</v>
      </c>
    </row>
    <row r="36" spans="1:9" x14ac:dyDescent="0.35">
      <c r="A36" s="11" t="s">
        <v>22</v>
      </c>
      <c r="B36" s="11" t="s">
        <v>26</v>
      </c>
      <c r="C36" s="11" t="s">
        <v>57</v>
      </c>
      <c r="D36" s="12">
        <v>3.9690000000000001E-7</v>
      </c>
      <c r="E36" s="12">
        <f t="shared" si="3"/>
        <v>1.5876000000000003E-7</v>
      </c>
      <c r="F36" s="11">
        <v>0</v>
      </c>
      <c r="G36" s="13">
        <f t="shared" si="1"/>
        <v>0</v>
      </c>
      <c r="H36">
        <v>0.67</v>
      </c>
      <c r="I36" s="13">
        <f t="shared" si="2"/>
        <v>0</v>
      </c>
    </row>
    <row r="37" spans="1:9" x14ac:dyDescent="0.35">
      <c r="A37" s="11" t="s">
        <v>22</v>
      </c>
      <c r="B37" s="11" t="s">
        <v>26</v>
      </c>
      <c r="C37" s="11" t="s">
        <v>35</v>
      </c>
      <c r="D37" s="12">
        <v>1.7540000000000001E-5</v>
      </c>
      <c r="E37" s="12">
        <f t="shared" si="3"/>
        <v>7.0160000000000011E-6</v>
      </c>
      <c r="F37" s="11">
        <v>0</v>
      </c>
      <c r="G37" s="13">
        <f t="shared" si="1"/>
        <v>0</v>
      </c>
      <c r="H37">
        <v>0.67</v>
      </c>
      <c r="I37" s="13">
        <f t="shared" si="2"/>
        <v>0</v>
      </c>
    </row>
    <row r="38" spans="1:9" x14ac:dyDescent="0.35">
      <c r="A38" s="11" t="s">
        <v>22</v>
      </c>
      <c r="B38" s="11" t="s">
        <v>26</v>
      </c>
      <c r="C38" s="11" t="s">
        <v>58</v>
      </c>
      <c r="D38" s="12">
        <v>4.8753572000000004E-9</v>
      </c>
      <c r="E38" s="12">
        <f t="shared" si="3"/>
        <v>1.9501428800000001E-9</v>
      </c>
      <c r="F38" s="11">
        <v>0</v>
      </c>
      <c r="G38" s="13">
        <f t="shared" si="1"/>
        <v>0</v>
      </c>
      <c r="H38">
        <v>0.67</v>
      </c>
      <c r="I38" s="13">
        <f t="shared" si="2"/>
        <v>0</v>
      </c>
    </row>
    <row r="39" spans="1:9" x14ac:dyDescent="0.35">
      <c r="A39" s="11" t="s">
        <v>22</v>
      </c>
      <c r="B39" s="11" t="s">
        <v>26</v>
      </c>
      <c r="C39" s="11" t="s">
        <v>36</v>
      </c>
      <c r="D39" s="11">
        <v>6.7725999999999995E-4</v>
      </c>
      <c r="E39" s="12">
        <f t="shared" si="3"/>
        <v>2.7090399999999998E-4</v>
      </c>
      <c r="F39" s="11">
        <v>0</v>
      </c>
      <c r="G39" s="13">
        <f t="shared" si="1"/>
        <v>0</v>
      </c>
      <c r="H39">
        <v>0.67</v>
      </c>
      <c r="I39" s="13">
        <f t="shared" si="2"/>
        <v>0</v>
      </c>
    </row>
    <row r="40" spans="1:9" x14ac:dyDescent="0.35">
      <c r="A40" s="11" t="s">
        <v>22</v>
      </c>
      <c r="B40" s="11" t="s">
        <v>26</v>
      </c>
      <c r="C40" s="11" t="s">
        <v>59</v>
      </c>
      <c r="D40" s="12">
        <v>1.2843083824E-8</v>
      </c>
      <c r="E40" s="12">
        <f t="shared" si="3"/>
        <v>5.1372335296000005E-9</v>
      </c>
      <c r="F40" s="11">
        <v>0</v>
      </c>
      <c r="G40" s="13">
        <f t="shared" si="1"/>
        <v>0</v>
      </c>
      <c r="H40">
        <v>0.67</v>
      </c>
      <c r="I40" s="13">
        <f t="shared" si="2"/>
        <v>0</v>
      </c>
    </row>
    <row r="41" spans="1:9" x14ac:dyDescent="0.35">
      <c r="A41" s="11" t="s">
        <v>22</v>
      </c>
      <c r="B41" s="11" t="s">
        <v>26</v>
      </c>
      <c r="C41" s="11" t="s">
        <v>37</v>
      </c>
      <c r="D41" s="12">
        <v>1.9145999999999998E-6</v>
      </c>
      <c r="E41" s="12">
        <f t="shared" si="3"/>
        <v>7.6583999999999998E-7</v>
      </c>
      <c r="F41" s="11">
        <v>0</v>
      </c>
      <c r="G41" s="13">
        <f t="shared" si="1"/>
        <v>0</v>
      </c>
      <c r="H41">
        <v>0.67</v>
      </c>
      <c r="I41" s="13">
        <f t="shared" si="2"/>
        <v>0</v>
      </c>
    </row>
    <row r="42" spans="1:9" x14ac:dyDescent="0.35">
      <c r="A42" s="11" t="s">
        <v>22</v>
      </c>
      <c r="B42" s="11" t="s">
        <v>26</v>
      </c>
      <c r="C42" s="11" t="s">
        <v>60</v>
      </c>
      <c r="D42" s="12">
        <v>1.323E-8</v>
      </c>
      <c r="E42" s="12">
        <f t="shared" si="3"/>
        <v>5.2920000000000003E-9</v>
      </c>
      <c r="F42" s="11">
        <v>0</v>
      </c>
      <c r="G42" s="13">
        <f t="shared" si="1"/>
        <v>0</v>
      </c>
      <c r="H42">
        <v>0.67</v>
      </c>
      <c r="I42" s="13">
        <f t="shared" si="2"/>
        <v>0</v>
      </c>
    </row>
    <row r="43" spans="1:9" x14ac:dyDescent="0.35">
      <c r="A43" s="11" t="s">
        <v>22</v>
      </c>
      <c r="B43" s="11" t="s">
        <v>26</v>
      </c>
      <c r="C43" s="11" t="s">
        <v>61</v>
      </c>
      <c r="D43" s="12">
        <v>3.6379999999999999E-8</v>
      </c>
      <c r="E43" s="12">
        <f t="shared" si="3"/>
        <v>1.4552E-8</v>
      </c>
      <c r="F43" s="11">
        <v>0.02</v>
      </c>
      <c r="G43" s="13">
        <f t="shared" si="1"/>
        <v>2.9104000000000001E-10</v>
      </c>
      <c r="H43">
        <v>0.67</v>
      </c>
      <c r="I43" s="13">
        <f t="shared" si="2"/>
        <v>1.9499680000000001E-10</v>
      </c>
    </row>
    <row r="44" spans="1:9" x14ac:dyDescent="0.35">
      <c r="A44" s="11" t="s">
        <v>22</v>
      </c>
      <c r="B44" s="11" t="s">
        <v>26</v>
      </c>
      <c r="C44" s="11" t="s">
        <v>62</v>
      </c>
      <c r="D44" s="12">
        <v>1.1909999999999999E-6</v>
      </c>
      <c r="E44" s="12">
        <f t="shared" si="3"/>
        <v>4.764E-7</v>
      </c>
      <c r="F44" s="11">
        <v>0</v>
      </c>
      <c r="G44" s="13">
        <f t="shared" si="1"/>
        <v>0</v>
      </c>
      <c r="H44">
        <v>0.67</v>
      </c>
      <c r="I44" s="13">
        <f t="shared" si="2"/>
        <v>0</v>
      </c>
    </row>
    <row r="45" spans="1:9" x14ac:dyDescent="0.35">
      <c r="A45" s="11" t="s">
        <v>22</v>
      </c>
      <c r="B45" s="11" t="s">
        <v>26</v>
      </c>
      <c r="C45" s="11" t="s">
        <v>63</v>
      </c>
      <c r="D45" s="12">
        <v>6.9647960000000004E-10</v>
      </c>
      <c r="E45" s="12">
        <f t="shared" si="3"/>
        <v>2.7859184000000005E-10</v>
      </c>
      <c r="F45" s="11">
        <v>0</v>
      </c>
      <c r="G45" s="13">
        <f t="shared" si="1"/>
        <v>0</v>
      </c>
      <c r="H45">
        <v>0.67</v>
      </c>
      <c r="I45" s="13">
        <f t="shared" si="2"/>
        <v>0</v>
      </c>
    </row>
    <row r="46" spans="1:9" x14ac:dyDescent="0.35">
      <c r="A46" s="11" t="s">
        <v>22</v>
      </c>
      <c r="B46" s="11" t="s">
        <v>26</v>
      </c>
      <c r="C46" s="11" t="s">
        <v>64</v>
      </c>
      <c r="D46" s="12">
        <v>1.2240000000000001E-7</v>
      </c>
      <c r="E46" s="12">
        <f t="shared" si="3"/>
        <v>4.896000000000001E-8</v>
      </c>
      <c r="F46" s="11">
        <v>0</v>
      </c>
      <c r="G46" s="13">
        <f t="shared" si="1"/>
        <v>0</v>
      </c>
      <c r="H46">
        <v>0.67</v>
      </c>
      <c r="I46" s="13">
        <f t="shared" si="2"/>
        <v>0</v>
      </c>
    </row>
    <row r="47" spans="1:9" x14ac:dyDescent="0.35">
      <c r="A47" s="11" t="s">
        <v>22</v>
      </c>
      <c r="B47" s="11" t="s">
        <v>26</v>
      </c>
      <c r="C47" s="11" t="s">
        <v>38</v>
      </c>
      <c r="D47" s="12">
        <v>1.3929592000000001E-6</v>
      </c>
      <c r="E47" s="12">
        <f t="shared" si="3"/>
        <v>5.5718368000000003E-7</v>
      </c>
      <c r="F47" s="11">
        <v>0</v>
      </c>
      <c r="G47" s="13">
        <f t="shared" si="1"/>
        <v>0</v>
      </c>
      <c r="H47">
        <v>0.67</v>
      </c>
      <c r="I47" s="13">
        <f t="shared" si="2"/>
        <v>0</v>
      </c>
    </row>
    <row r="48" spans="1:9" x14ac:dyDescent="0.35">
      <c r="A48" s="11" t="s">
        <v>22</v>
      </c>
      <c r="B48" s="11" t="s">
        <v>26</v>
      </c>
      <c r="C48" s="11" t="s">
        <v>41</v>
      </c>
      <c r="D48" s="12">
        <v>2.2819999999999999E-7</v>
      </c>
      <c r="E48" s="12">
        <f t="shared" si="3"/>
        <v>9.1280000000000007E-8</v>
      </c>
      <c r="F48" s="11">
        <v>0</v>
      </c>
      <c r="G48" s="13">
        <f t="shared" si="1"/>
        <v>0</v>
      </c>
      <c r="H48">
        <v>0.67</v>
      </c>
      <c r="I48" s="13">
        <f t="shared" si="2"/>
        <v>0</v>
      </c>
    </row>
    <row r="49" spans="1:9" x14ac:dyDescent="0.35">
      <c r="A49" s="11" t="s">
        <v>22</v>
      </c>
      <c r="B49" s="11" t="s">
        <v>26</v>
      </c>
      <c r="C49" s="11" t="s">
        <v>65</v>
      </c>
      <c r="D49" s="12">
        <v>6.9647960000000003E-8</v>
      </c>
      <c r="E49" s="12">
        <f t="shared" si="3"/>
        <v>2.7859184000000004E-8</v>
      </c>
      <c r="F49" s="11">
        <v>0</v>
      </c>
      <c r="G49" s="13">
        <f t="shared" si="1"/>
        <v>0</v>
      </c>
      <c r="H49">
        <v>0.67</v>
      </c>
      <c r="I49" s="13">
        <f t="shared" si="2"/>
        <v>0</v>
      </c>
    </row>
    <row r="50" spans="1:9" x14ac:dyDescent="0.35">
      <c r="A50" s="11" t="s">
        <v>22</v>
      </c>
      <c r="B50" s="11" t="s">
        <v>26</v>
      </c>
      <c r="C50" s="11" t="s">
        <v>66</v>
      </c>
      <c r="D50" s="12">
        <v>2.0179999999999999E-7</v>
      </c>
      <c r="E50" s="12">
        <f t="shared" si="3"/>
        <v>8.0719999999999998E-8</v>
      </c>
      <c r="F50" s="11">
        <v>0</v>
      </c>
      <c r="G50" s="13">
        <f t="shared" si="1"/>
        <v>0</v>
      </c>
      <c r="H50">
        <v>0.67</v>
      </c>
      <c r="I50" s="13">
        <f t="shared" si="2"/>
        <v>0</v>
      </c>
    </row>
    <row r="51" spans="1:9" x14ac:dyDescent="0.35">
      <c r="A51" s="11" t="s">
        <v>22</v>
      </c>
      <c r="B51" s="11" t="s">
        <v>26</v>
      </c>
      <c r="C51" s="11" t="s">
        <v>67</v>
      </c>
      <c r="D51" s="12">
        <v>8.9309999999999997E-8</v>
      </c>
      <c r="E51" s="12">
        <f t="shared" si="3"/>
        <v>3.5724000000000003E-8</v>
      </c>
      <c r="F51" s="11">
        <v>0</v>
      </c>
      <c r="G51" s="13">
        <f t="shared" si="1"/>
        <v>0</v>
      </c>
      <c r="H51">
        <v>0.67</v>
      </c>
      <c r="I51" s="13">
        <f t="shared" si="2"/>
        <v>0</v>
      </c>
    </row>
    <row r="53" spans="1:9" x14ac:dyDescent="0.35">
      <c r="H53" s="14" t="s">
        <v>68</v>
      </c>
      <c r="I53" s="15">
        <f>SUM(I2:I51)</f>
        <v>0.13367304443941336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life-cycle emissions</vt:lpstr>
      <vt:lpstr>direct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2015-06-05T18:17:20Z</dcterms:created>
  <dcterms:modified xsi:type="dcterms:W3CDTF">2025-07-14T17:41:44Z</dcterms:modified>
</cp:coreProperties>
</file>