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updateLinks="never"/>
  <mc:AlternateContent xmlns:mc="http://schemas.openxmlformats.org/markup-compatibility/2006">
    <mc:Choice Requires="x15">
      <x15ac:absPath xmlns:x15ac="http://schemas.microsoft.com/office/spreadsheetml/2010/11/ac" url="C:\Users\MBellon\Box Sync\FAD\Climate change\Integrating adaptation\Paper writeup\Phase II - 3 SCNs\"/>
    </mc:Choice>
  </mc:AlternateContent>
  <xr:revisionPtr revIDLastSave="0" documentId="8_{154D9938-5E92-4591-815E-20C08CECBB7B}" xr6:coauthVersionLast="47" xr6:coauthVersionMax="47" xr10:uidLastSave="{00000000-0000-0000-0000-000000000000}"/>
  <bookViews>
    <workbookView xWindow="3045" yWindow="2370" windowWidth="21435" windowHeight="12855" activeTab="1" xr2:uid="{8FDADADB-E824-4F9A-9BEF-67EDDC4E739A}"/>
  </bookViews>
  <sheets>
    <sheet name="SCN1-Fig1" sheetId="54" r:id="rId1"/>
    <sheet name="SCN1-Figure2-PanelA" sheetId="18" r:id="rId2"/>
    <sheet name="SCN1-Figure2-PanelB" sheetId="19" r:id="rId3"/>
    <sheet name="SCN1-TableA1" sheetId="15" r:id="rId4"/>
    <sheet name="SCN1-TableA2" sheetId="49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_123Graph_A" hidden="1">[1]CPIINDEX!$O$263:$O$310</definedName>
    <definedName name="__123Graph_AChart1" hidden="1">'[2]2'!#REF!</definedName>
    <definedName name="__123Graph_AChart2" hidden="1">'[2]2'!#REF!</definedName>
    <definedName name="__123Graph_AChart3" hidden="1">'[2]2'!#REF!</definedName>
    <definedName name="__123Graph_ACurrent" hidden="1">[1]CPIINDEX!$O$263:$O$310</definedName>
    <definedName name="__123Graph_B" hidden="1">[1]CPIINDEX!$S$263:$S$310</definedName>
    <definedName name="__123Graph_BChart1" hidden="1">'[2]2'!#REF!</definedName>
    <definedName name="__123Graph_BChart2" hidden="1">'[2]2'!#REF!</definedName>
    <definedName name="__123Graph_BChart3" hidden="1">'[2]2'!#REF!</definedName>
    <definedName name="__123Graph_BCurrent" hidden="1">[1]CPIINDEX!$S$263:$S$310</definedName>
    <definedName name="__123Graph_C" hidden="1">[3]Work_sect!#REF!</definedName>
    <definedName name="__123Graph_CChart1" hidden="1">'[2]2'!#REF!</definedName>
    <definedName name="__123Graph_CChart2" hidden="1">'[2]2'!#REF!</definedName>
    <definedName name="__123Graph_CChart3" hidden="1">'[2]2'!#REF!</definedName>
    <definedName name="__123Graph_CCurrent" hidden="1">'[2]2'!#REF!</definedName>
    <definedName name="__123Graph_D" hidden="1">[3]Work_sect!#REF!</definedName>
    <definedName name="__123Graph_DChart1" hidden="1">'[2]2'!#REF!</definedName>
    <definedName name="__123Graph_DChart2" hidden="1">'[2]2'!#REF!</definedName>
    <definedName name="__123Graph_DChart3" hidden="1">'[2]2'!#REF!</definedName>
    <definedName name="__123Graph_DCurrent" hidden="1">'[2]2'!#REF!</definedName>
    <definedName name="__123Graph_E" hidden="1">[3]Work_sect!#REF!</definedName>
    <definedName name="__123Graph_EChart1" hidden="1">'[2]2'!#REF!</definedName>
    <definedName name="__123Graph_EChart2" hidden="1">'[2]2'!#REF!</definedName>
    <definedName name="__123Graph_EChart3" hidden="1">'[2]2'!#REF!</definedName>
    <definedName name="__123Graph_ECurrent" hidden="1">'[2]2'!#REF!</definedName>
    <definedName name="__123Graph_F" hidden="1">[3]Work_sect!#REF!</definedName>
    <definedName name="__123Graph_FChart1" hidden="1">'[2]2'!#REF!</definedName>
    <definedName name="__123Graph_FChart2" hidden="1">'[2]2'!#REF!</definedName>
    <definedName name="__123Graph_FChart3" hidden="1">'[2]2'!#REF!</definedName>
    <definedName name="__123Graph_FCurrent" hidden="1">'[2]2'!#REF!</definedName>
    <definedName name="__123Graph_X" hidden="1">[1]CPIINDEX!$B$263:$B$310</definedName>
    <definedName name="__123Graph_XCurrent" hidden="1">[1]CPIINDEX!$B$263:$B$310</definedName>
    <definedName name="__lo2" hidden="1">{"Main Economic Indicators",#N/A,FALSE,"C"}</definedName>
    <definedName name="__lo2_1" hidden="1">{"Main Economic Indicators",#N/A,FALSE,"C"}</definedName>
    <definedName name="__loi3" hidden="1">{"Main Economic Indicators",#N/A,FALSE,"C"}</definedName>
    <definedName name="__loi3_1" hidden="1">{"Main Economic Indicators",#N/A,FALSE,"C"}</definedName>
    <definedName name="_1__123Graph_AChart_1A" hidden="1">[1]CPIINDEX!$O$263:$O$310</definedName>
    <definedName name="_10__123Graph_XChart_1A" hidden="1">[1]CPIINDEX!$B$263:$B$310</definedName>
    <definedName name="_10__123Graph_XChart_3A" hidden="1">[1]CPIINDEX!$B$203:$B$310</definedName>
    <definedName name="_11__123Graph_XChart_2A" hidden="1">[1]CPIINDEX!$B$203:$B$310</definedName>
    <definedName name="_11__123Graph_XChart_4A" hidden="1">[1]CPIINDEX!$B$239:$B$298</definedName>
    <definedName name="_12__123Graph_XChart_3A" hidden="1">[1]CPIINDEX!$B$203:$B$310</definedName>
    <definedName name="_13__123Graph_XChart_4A" hidden="1">[1]CPIINDEX!$B$239:$B$298</definedName>
    <definedName name="_2__123Graph_AChart_2A" hidden="1">[1]CPIINDEX!$K$203:$K$304</definedName>
    <definedName name="_3__123Graph_AChart_3A" hidden="1">[1]CPIINDEX!$O$203:$O$304</definedName>
    <definedName name="_4__123Graph_AChart_4A" hidden="1">[1]CPIINDEX!$O$239:$O$298</definedName>
    <definedName name="_5__123Graph_BChart_1A" hidden="1">[1]CPIINDEX!$S$263:$S$310</definedName>
    <definedName name="_7__123Graph_BChart_3A" hidden="1">[1]CPIINDEX!#REF!</definedName>
    <definedName name="_8__123Graph_XChart_1A" hidden="1">[1]CPIINDEX!$B$263:$B$310</definedName>
    <definedName name="_9__123Graph_BChart_4A" hidden="1">[1]CPIINDEX!#REF!</definedName>
    <definedName name="_9__123Graph_XChart_2A" hidden="1">[1]CPIINDEX!$B$203:$B$310</definedName>
    <definedName name="_Fill" hidden="1">[4]summary!#REF!</definedName>
    <definedName name="_Fill1" hidden="1">#REF!</definedName>
    <definedName name="_filterd" hidden="1">[5]C!$P$428:$T$428</definedName>
    <definedName name="_xlnm._FilterDatabase" hidden="1">[6]C!$P$428:$T$428</definedName>
    <definedName name="_Key1" hidden="1">#REF!</definedName>
    <definedName name="_Key2" hidden="1">#REF!</definedName>
    <definedName name="_lo2" hidden="1">{"Main Economic Indicators",#N/A,FALSE,"C"}</definedName>
    <definedName name="_lo2_1" hidden="1">{"Main Economic Indicators",#N/A,FALSE,"C"}</definedName>
    <definedName name="_loi3" hidden="1">{"Main Economic Indicators",#N/A,FALSE,"C"}</definedName>
    <definedName name="_loi3_1" hidden="1">{"Main Economic Indicators",#N/A,FALSE,"C"}</definedName>
    <definedName name="_Order1" hidden="1">255</definedName>
    <definedName name="_Order2" hidden="1">255</definedName>
    <definedName name="_Parse_In" hidden="1">#REF!</definedName>
    <definedName name="_Parse_Out" hidden="1">#REF!</definedName>
    <definedName name="_prt1">#N/A</definedName>
    <definedName name="_prt2">#N/A</definedName>
    <definedName name="_prt3">#N/A</definedName>
    <definedName name="_prt4">#N/A</definedName>
    <definedName name="_prt5">#N/A</definedName>
    <definedName name="_prt6">#N/A</definedName>
    <definedName name="_prt7">#N/A</definedName>
    <definedName name="_prt8">#N/A</definedName>
    <definedName name="_Regression_Int" hidden="1">1</definedName>
    <definedName name="_Regression_Out" hidden="1">[6]C!$AK$18:$AK$18</definedName>
    <definedName name="_Regression_X" hidden="1">[6]C!$AK$11:$AU$11</definedName>
    <definedName name="_Regression_Y" hidden="1">[6]C!$AK$10:$AU$10</definedName>
    <definedName name="_Sort" hidden="1">#REF!</definedName>
    <definedName name="aaa" hidden="1">{"CN",#N/A,FALSE,"SEFI"}</definedName>
    <definedName name="aaa_1" hidden="1">{"CN",#N/A,FALSE,"SEFI"}</definedName>
    <definedName name="aaaaaaa" hidden="1">{"Main Economic Indicators",#N/A,FALSE,"C"}</definedName>
    <definedName name="aaaaaaa_1" hidden="1">{"Main Economic Indicators",#N/A,FALSE,"C"}</definedName>
    <definedName name="aab" hidden="1">{"CN",#N/A,FALSE,"SEFI"}</definedName>
    <definedName name="aab_1" hidden="1">{"CN",#N/A,FALSE,"SEFI"}</definedName>
    <definedName name="aad" hidden="1">{"Main Economic Indicators",#N/A,FALSE,"C"}</definedName>
    <definedName name="aad_1" hidden="1">{"Main Economic Indicators",#N/A,FALSE,"C"}</definedName>
    <definedName name="aax" hidden="1">{"Main Economic Indicators",#N/A,FALSE,"C"}</definedName>
    <definedName name="aax_1" hidden="1">{"Main Economic Indicators",#N/A,FALSE,"C"}</definedName>
    <definedName name="ab.dr" hidden="1">{"Main Economic Indicators",#N/A,FALSE,"C"}</definedName>
    <definedName name="ab.dr_1" hidden="1">{"Main Economic Indicators",#N/A,FALSE,"C"}</definedName>
    <definedName name="ACwvu.Podverdom." hidden="1">[7]LG!#REF!</definedName>
    <definedName name="ACwvu.Print." hidden="1">#REF!</definedName>
    <definedName name="adfa" hidden="1">{"SRB",#N/A,FALSE,"SRB"}</definedName>
    <definedName name="adfa_1" hidden="1">{"SRB",#N/A,FALSE,"SRB"}</definedName>
    <definedName name="adfaedarew" hidden="1">{"SRB",#N/A,FALSE,"SRB"}</definedName>
    <definedName name="adfaedarew_1" hidden="1">{"SRB",#N/A,FALSE,"SRB"}</definedName>
    <definedName name="adfaedarew2" hidden="1">{"SRB",#N/A,FALSE,"SRB"}</definedName>
    <definedName name="adfaedarew2_1" hidden="1">{"SRB",#N/A,FALSE,"SRB"}</definedName>
    <definedName name="adfew" hidden="1">{"SRB",#N/A,FALSE,"SRB"}</definedName>
    <definedName name="adfew_1" hidden="1">{"SRB",#N/A,FALSE,"SRB"}</definedName>
    <definedName name="adfew2" hidden="1">{"SRB",#N/A,FALSE,"SRB"}</definedName>
    <definedName name="adfew2_1" hidden="1">{"SRB",#N/A,FALSE,"SRB"}</definedName>
    <definedName name="adffffff" hidden="1">{"REDA",#N/A,FALSE,"REDA";"REDB",#N/A,FALSE,"REDB";"REDC",#N/A,FALSE,"REDC";"REDD",#N/A,FALSE,"REDD";"REDE",#N/A,FALSE,"REDE";"REDF",#N/A,FALSE,"REDF";"REDG",#N/A,FALSE,"REDG";"REDH",#N/A,FALSE,"REDH";"REDI",#N/A,FALSE,"REDI"}</definedName>
    <definedName name="adffffff_1" hidden="1">{"REDA",#N/A,FALSE,"REDA";"REDB",#N/A,FALSE,"REDB";"REDC",#N/A,FALSE,"REDC";"REDD",#N/A,FALSE,"REDD";"REDE",#N/A,FALSE,"REDE";"REDF",#N/A,FALSE,"REDF";"REDG",#N/A,FALSE,"REDG";"REDH",#N/A,FALSE,"REDH";"REDI",#N/A,FALSE,"REDI"}</definedName>
    <definedName name="adreacd" hidden="1">{"SRC",#N/A,FALSE,"SRC"}</definedName>
    <definedName name="adreacd_1" hidden="1">{"SRC",#N/A,FALSE,"SRC"}</definedName>
    <definedName name="adreacd2" hidden="1">{"SRC",#N/A,FALSE,"SRC"}</definedName>
    <definedName name="adreacd2_1" hidden="1">{"SRC",#N/A,FALSE,"SRC"}</definedName>
    <definedName name="adreadh" hidden="1">{"SRB",#N/A,FALSE,"SRB"}</definedName>
    <definedName name="adreadh_1" hidden="1">{"SRB",#N/A,FALSE,"SRB"}</definedName>
    <definedName name="adreadh2" hidden="1">{"SRB",#N/A,FALSE,"SRB"}</definedName>
    <definedName name="adreadh2_1" hidden="1">{"SRB",#N/A,FALSE,"SRB"}</definedName>
    <definedName name="adsfae" hidden="1">{"SRA",#N/A,FALSE,"SRA";"SRB",#N/A,FALSE,"SRB";"SRC",#N/A,FALSE,"SRC"}</definedName>
    <definedName name="adsfae_1" hidden="1">{"SRA",#N/A,FALSE,"SRA";"SRB",#N/A,FALSE,"SRB";"SRC",#N/A,FALSE,"SRC"}</definedName>
    <definedName name="adsfeafyhgtuhjt" hidden="1">{"SRD",#N/A,FALSE,"SRA"}</definedName>
    <definedName name="adsfeafyhgtuhjt_1" hidden="1">{"SRD",#N/A,FALSE,"SRA"}</definedName>
    <definedName name="adssdd" hidden="1">{"Main Economic Indicators",#N/A,FALSE,"C"}</definedName>
    <definedName name="adssdd_1" hidden="1">{"Main Economic Indicators",#N/A,FALSE,"C"}</definedName>
    <definedName name="aedg" hidden="1">{"SRA",#N/A,FALSE,"SRA"}</definedName>
    <definedName name="aedg_1" hidden="1">{"SRA",#N/A,FALSE,"SRA"}</definedName>
    <definedName name="aer" hidden="1">{"SRA",#N/A,FALSE,"SRA";"SRB",#N/A,FALSE,"SRB";"SRC",#N/A,FALSE,"SRC"}</definedName>
    <definedName name="aer_1" hidden="1">{"SRA",#N/A,FALSE,"SRA";"SRB",#N/A,FALSE,"SRB";"SRC",#N/A,FALSE,"SRC"}</definedName>
    <definedName name="afce" hidden="1">{"SRB",#N/A,FALSE,"SRB"}</definedName>
    <definedName name="afce_1" hidden="1">{"SRB",#N/A,FALSE,"SRB"}</definedName>
    <definedName name="ag" hidden="1">{"Main Economic Indicators",#N/A,FALSE,"C"}</definedName>
    <definedName name="ag_1" hidden="1">{"Main Economic Indicators",#N/A,FALSE,"C"}</definedName>
    <definedName name="anscount" hidden="1">1</definedName>
    <definedName name="asdfe" hidden="1">{"SRB",#N/A,FALSE,"SRB"}</definedName>
    <definedName name="asdfe_1" hidden="1">{"SRB",#N/A,FALSE,"SRB"}</definedName>
    <definedName name="aserfdrew" hidden="1">{"SRC",#N/A,FALSE,"SRC"}</definedName>
    <definedName name="aserfdrew_1" hidden="1">{"SRC",#N/A,FALSE,"SRC"}</definedName>
    <definedName name="aserss" hidden="1">{"SRD",#N/A,FALSE,"SRD"}</definedName>
    <definedName name="aserss_1" hidden="1">{"SRD",#N/A,FALSE,"SRD"}</definedName>
    <definedName name="at" hidden="1">{"Main Economic Indicators",#N/A,FALSE,"C"}</definedName>
    <definedName name="at_1" hidden="1">{"Main Economic Indicators",#N/A,FALSE,"C"}</definedName>
    <definedName name="bbbbbbg" hidden="1">{"Main Economic Indicators",#N/A,FALSE,"C"}</definedName>
    <definedName name="bbbbbbg_1" hidden="1">{"Main Economic Indicators",#N/A,FALSE,"C"}</definedName>
    <definedName name="calcCAS">#N/A</definedName>
    <definedName name="CAS_PROC">#N/A</definedName>
    <definedName name="cb" hidden="1">{"SRB",#N/A,FALSE,"SRB"}</definedName>
    <definedName name="cb_1" hidden="1">{"SRB",#N/A,FALSE,"SRB"}</definedName>
    <definedName name="cc" hidden="1">{"REDA",#N/A,FALSE,"REDA";"REDB",#N/A,FALSE,"REDB";"REDC",#N/A,FALSE,"REDC";"REDD",#N/A,FALSE,"REDD";"REDE",#N/A,FALSE,"REDE";"REDF",#N/A,FALSE,"REDF";"REDG",#N/A,FALSE,"REDG";"REDH",#N/A,FALSE,"REDH";"REDI",#N/A,FALSE,"REDI"}</definedName>
    <definedName name="cc_1" hidden="1">{"REDA",#N/A,FALSE,"REDA";"REDB",#N/A,FALSE,"REDB";"REDC",#N/A,FALSE,"REDC";"REDD",#N/A,FALSE,"REDD";"REDE",#N/A,FALSE,"REDE";"REDF",#N/A,FALSE,"REDF";"REDG",#N/A,FALSE,"REDG";"REDH",#N/A,FALSE,"REDH";"REDI",#N/A,FALSE,"REDI"}</definedName>
    <definedName name="Centralbank" hidden="1">{"SRB",#N/A,FALSE,"SRB"}</definedName>
    <definedName name="Centralbank_1" hidden="1">{"SRB",#N/A,FALSE,"SRB"}</definedName>
    <definedName name="Code" hidden="1">#REF!</definedName>
    <definedName name="Composition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Composition_1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copy" hidden="1">{"Main Economic Indicators",#N/A,FALSE,"C"}</definedName>
    <definedName name="copy_1" hidden="1">{"Main Economic Indicators",#N/A,FALSE,"C"}</definedName>
    <definedName name="CPT">[8]Input:Work2!$A$1:$O$26</definedName>
    <definedName name="csjsj" hidden="1">{"Main Economic Indicators",#N/A,FALSE,"C"}</definedName>
    <definedName name="csjsj_1" hidden="1">{"Main Economic Indicators",#N/A,FALSE,"C"}</definedName>
    <definedName name="Cwvu.a." hidden="1">[9]BOP!$A$36:$IV$36,[9]BOP!$A$44:$IV$44,[9]BOP!$A$59:$IV$59,[9]BOP!#REF!,[9]BOP!#REF!,[9]BOP!$A$81:$IV$88</definedName>
    <definedName name="Cwvu.bop." hidden="1">[9]BOP!$A$36:$IV$36,[9]BOP!$A$44:$IV$44,[9]BOP!$A$59:$IV$59,[9]BOP!#REF!,[9]BOP!#REF!,[9]BOP!$A$81:$IV$88</definedName>
    <definedName name="Cwvu.bop.sr." hidden="1">[9]BOP!$A$36:$IV$36,[9]BOP!$A$44:$IV$44,[9]BOP!$A$59:$IV$59,[9]BOP!#REF!,[9]BOP!#REF!,[9]BOP!$A$81:$IV$88</definedName>
    <definedName name="Cwvu.bopsdr.sr." hidden="1">[9]BOP!$A$36:$IV$36,[9]BOP!$A$44:$IV$44,[9]BOP!$A$59:$IV$59,[9]BOP!#REF!,[9]BOP!#REF!,[9]BOP!$A$81:$IV$88</definedName>
    <definedName name="Cwvu.cotton." hidden="1">[9]BOP!$A$36:$IV$36,[9]BOP!$A$44:$IV$44,[9]BOP!$A$59:$IV$59,[9]BOP!#REF!,[9]BOP!#REF!,[9]BOP!$A$79:$IV$79,[9]BOP!$A$81:$IV$88,[9]BOP!#REF!</definedName>
    <definedName name="Cwvu.cottonall." hidden="1">[9]BOP!$A$36:$IV$36,[9]BOP!$A$44:$IV$44,[9]BOP!$A$59:$IV$59,[9]BOP!#REF!,[9]BOP!#REF!,[9]BOP!$A$79:$IV$79,[9]BOP!$A$81:$IV$88</definedName>
    <definedName name="Cwvu.exportdetails." hidden="1">[9]BOP!$A$36:$IV$36,[9]BOP!$A$44:$IV$44,[9]BOP!$A$59:$IV$59,[9]BOP!#REF!,[9]BOP!#REF!,[9]BOP!$A$79:$IV$79,[9]BOP!#REF!</definedName>
    <definedName name="Cwvu.exports." hidden="1">[9]BOP!$A$36:$IV$36,[9]BOP!$A$44:$IV$44,[9]BOP!$A$59:$IV$59,[9]BOP!#REF!,[9]BOP!#REF!,[9]BOP!$A$79:$IV$79,[9]BOP!$A$81:$IV$88,[9]BOP!#REF!</definedName>
    <definedName name="Cwvu.gold." hidden="1">[9]BOP!$A$36:$IV$36,[9]BOP!$A$44:$IV$44,[9]BOP!$A$59:$IV$59,[9]BOP!#REF!,[9]BOP!#REF!,[9]BOP!$A$79:$IV$79,[9]BOP!$A$81:$IV$88,[9]BOP!#REF!</definedName>
    <definedName name="Cwvu.goldall." hidden="1">[9]BOP!$A$36:$IV$36,[9]BOP!$A$44:$IV$44,[9]BOP!$A$59:$IV$59,[9]BOP!#REF!,[9]BOP!#REF!,[9]BOP!$A$79:$IV$79,[9]BOP!$A$81:$IV$88,[9]BOP!#REF!</definedName>
    <definedName name="Cwvu.IMPORT." hidden="1">#REF!</definedName>
    <definedName name="Cwvu.imports." hidden="1">[9]BOP!$A$36:$IV$36,[9]BOP!$A$44:$IV$44,[9]BOP!$A$59:$IV$59,[9]BOP!#REF!,[9]BOP!#REF!,[9]BOP!$A$79:$IV$79,[9]BOP!$A$81:$IV$88,[9]BOP!#REF!,[9]BOP!#REF!</definedName>
    <definedName name="Cwvu.importsall." hidden="1">[9]BOP!$A$36:$IV$36,[9]BOP!$A$44:$IV$44,[9]BOP!$A$59:$IV$59,[9]BOP!#REF!,[9]BOP!#REF!,[9]BOP!$A$79:$IV$79,[9]BOP!$A$81:$IV$88,[9]BOP!#REF!,[9]BOP!#REF!</definedName>
    <definedName name="Cwvu.Print." hidden="1">[10]Indic!$A$109:$IV$109,[10]Indic!$A$196:$IV$197,[10]Indic!$A$208:$IV$209,[10]Indic!$A$217:$IV$218</definedName>
    <definedName name="Cwvu.tot." hidden="1">[9]BOP!$A$36:$IV$36,[9]BOP!$A$44:$IV$44,[9]BOP!$A$59:$IV$59,[9]BOP!#REF!,[9]BOP!#REF!,[9]BOP!$A$79:$IV$79</definedName>
    <definedName name="D" hidden="1">{"Main Economic Indicators",#N/A,FALSE,"C"}</definedName>
    <definedName name="D_1" hidden="1">{"Main Economic Indicators",#N/A,FALSE,"C"}</definedName>
    <definedName name="data1" hidden="1">#REF!</definedName>
    <definedName name="data2" hidden="1">#REF!</definedName>
    <definedName name="data3" hidden="1">#REF!</definedName>
    <definedName name="DB">#REF!</definedName>
    <definedName name="dddddddd" hidden="1">{"Main Economic Indicators",#N/A,FALSE,"C"}</definedName>
    <definedName name="dddddddd_1" hidden="1">{"Main Economic Indicators",#N/A,FALSE,"C"}</definedName>
    <definedName name="ddddddr" hidden="1">{"Main Economic Indicators",#N/A,FALSE,"C"}</definedName>
    <definedName name="ddddddr_1" hidden="1">{"Main Economic Indicators",#N/A,FALSE,"C"}</definedName>
    <definedName name="dddf" hidden="1">{"Main Economic Indicators",#N/A,FALSE,"C"}</definedName>
    <definedName name="dddf_1" hidden="1">{"Main Economic Indicators",#N/A,FALSE,"C"}</definedName>
    <definedName name="dddg" hidden="1">{"Main Economic Indicators",#N/A,FALSE,"C"}</definedName>
    <definedName name="dddg_1" hidden="1">{"Main Economic Indicators",#N/A,FALSE,"C"}</definedName>
    <definedName name="ddfghg" hidden="1">{"Main Economic Indicators",#N/A,FALSE,"C"}</definedName>
    <definedName name="ddfghg_1" hidden="1">{"Main Economic Indicators",#N/A,FALSE,"C"}</definedName>
    <definedName name="dfghg3" hidden="1">{"Main Economic Indicators",#N/A,FALSE,"C"}</definedName>
    <definedName name="dfghg3_1" hidden="1">{"Main Economic Indicators",#N/A,FALSE,"C"}</definedName>
    <definedName name="Discount" hidden="1">#REF!</definedName>
    <definedName name="display_area_2" hidden="1">#REF!</definedName>
    <definedName name="dsf" hidden="1">{"SRD",#N/A,FALSE,"SRD"}</definedName>
    <definedName name="dsf_1" hidden="1">{"SRD",#N/A,FALSE,"SRD"}</definedName>
    <definedName name="eee.rvbn" hidden="1">{"Main Economic Indicators",#N/A,FALSE,"C"}</definedName>
    <definedName name="eee.rvbn_1" hidden="1">{"Main Economic Indicators",#N/A,FALSE,"C"}</definedName>
    <definedName name="EEEE" hidden="1">{"SRB",#N/A,FALSE,"SRB"}</definedName>
    <definedName name="EEEE_1" hidden="1">{"SRB",#N/A,FALSE,"SRB"}</definedName>
    <definedName name="EEEEE" hidden="1">{"SRD",#N/A,FALSE,"SRD"}</definedName>
    <definedName name="EEEEE_1" hidden="1">{"SRD",#N/A,FALSE,"SRD"}</definedName>
    <definedName name="EEEEEEE" hidden="1">{"SRC",#N/A,FALSE,"SRC"}</definedName>
    <definedName name="EEEEEEE_1" hidden="1">{"SRC",#N/A,FALSE,"SRC"}</definedName>
    <definedName name="eeet" hidden="1">{"Main Economic Indicators",#N/A,FALSE,"C"}</definedName>
    <definedName name="eeet_1" hidden="1">{"Main Economic Indicators",#N/A,FALSE,"C"}</definedName>
    <definedName name="endbut">"Button 3"</definedName>
    <definedName name="er" hidden="1">{"Main Economic Indicators",#N/A,FALSE,"C"}</definedName>
    <definedName name="er_1" hidden="1">{"Main Economic Indicators",#N/A,FALSE,"C"}</definedName>
    <definedName name="erajoip" hidden="1">{"SRB",#N/A,FALSE,"SRB"}</definedName>
    <definedName name="erajoip_1" hidden="1">{"SRB",#N/A,FALSE,"SRB"}</definedName>
    <definedName name="erg" hidden="1">{"Main Economic Indicators",#N/A,FALSE,"C"}</definedName>
    <definedName name="erg_1" hidden="1">{"Main Economic Indicators",#N/A,FALSE,"C"}</definedName>
    <definedName name="ergf" hidden="1">{"Main Economic Indicators",#N/A,FALSE,"C"}</definedName>
    <definedName name="ergf_1" hidden="1">{"Main Economic Indicators",#N/A,FALSE,"C"}</definedName>
    <definedName name="ergferger_1" hidden="1">{"Main Economic Indicators",#N/A,FALSE,"C"}</definedName>
    <definedName name="ert" hidden="1">{"SRC",#N/A,FALSE,"SRC"}</definedName>
    <definedName name="ert_1" hidden="1">{"SRC",#N/A,FALSE,"SRC"}</definedName>
    <definedName name="erwre" hidden="1">{"'Resources'!$A$1:$W$34","'Balance Sheet'!$A$1:$W$58","'SFD'!$A$1:$J$52"}</definedName>
    <definedName name="erwre_1" hidden="1">{"'Resources'!$A$1:$W$34","'Balance Sheet'!$A$1:$W$58","'SFD'!$A$1:$J$52"}</definedName>
    <definedName name="erwt" hidden="1">{"Main Economic Indicators",#N/A,FALSE,"C"}</definedName>
    <definedName name="erwt_1" hidden="1">{"Main Economic Indicators",#N/A,FALSE,"C"}</definedName>
    <definedName name="ewt" hidden="1">{"REDA",#N/A,FALSE,"REDA";"REDB",#N/A,FALSE,"REDB";"REDC",#N/A,FALSE,"REDC";"REDD",#N/A,FALSE,"REDD";"REDE",#N/A,FALSE,"REDE";"REDF",#N/A,FALSE,"REDF";"REDG",#N/A,FALSE,"REDG";"REDH",#N/A,FALSE,"REDH";"REDI",#N/A,FALSE,"REDI"}</definedName>
    <definedName name="ewt_1" hidden="1">{"REDA",#N/A,FALSE,"REDA";"REDB",#N/A,FALSE,"REDB";"REDC",#N/A,FALSE,"REDC";"REDD",#N/A,FALSE,"REDD";"REDE",#N/A,FALSE,"REDE";"REDF",#N/A,FALSE,"REDF";"REDG",#N/A,FALSE,"REDG";"REDH",#N/A,FALSE,"REDH";"REDI",#N/A,FALSE,"REDI"}</definedName>
    <definedName name="Excel_BuiltIn_Print_Titles">[11]SUMMARY!$B$1:$D$65536,[11]SUMMARY!$A$3:$IV$5</definedName>
    <definedName name="Excel_BuiltIn_Print_Titles_44">[12]SUMMARY!$B$1:$D$65536,[12]SUMMARY!$A$3:$IV$5</definedName>
    <definedName name="Excel_BuiltIn_Print_Titles_45">[12]SUMMARY!$B$1:$D$65536,[12]SUMMARY!$A$3:$IV$5</definedName>
    <definedName name="Excel_BuiltIn_Print_Titles_46">[12]SUMMARY!$B$1:$D$65536,[12]SUMMARY!$A$3:$IV$5</definedName>
    <definedName name="Excel_BuiltIn_Print_Titles_47">[12]SUMMARY!$B$1:$D$65536,[12]SUMMARY!$A$3:$IV$5</definedName>
    <definedName name="Excel_BuiltIn_Print_Titles_48">[12]SUMMARY!$B$1:$D$65536,[12]SUMMARY!$A$3:$IV$5</definedName>
    <definedName name="Excel_BuiltIn_Print_Titles_52">[12]SUMMARY!$B$1:$D$65536,[12]SUMMARY!$A$3:$IV$5</definedName>
    <definedName name="Excel_BuiltIn_Print_Titles_63">[12]SUMMARY!$B$1:$D$65536,[12]SUMMARY!$A$3:$IV$5</definedName>
    <definedName name="Excel_BuiltIn_Print_Titles_68">[12]SUMMARY!$B$1:$D$65536,[12]SUMMARY!$A$3:$IV$5</definedName>
    <definedName name="External_debt_indicators">[13]Table3!$F$8:$AB$437:'[13]Table3'!$AB$9</definedName>
    <definedName name="f" hidden="1">{"Main Economic Indicators",#N/A,FALSE,"C"}</definedName>
    <definedName name="f_1" hidden="1">{"Main Economic Indicators",#N/A,FALSE,"C"}</definedName>
    <definedName name="fabien" hidden="1">{"Main Economic Indicators",#N/A,FALSE,"C"}</definedName>
    <definedName name="fabien_1" hidden="1">{"Main Economic Indicators",#N/A,FALSE,"C"}</definedName>
    <definedName name="fb" hidden="1">{"SRD",#N/A,FALSE,"SRA"}</definedName>
    <definedName name="fb_1" hidden="1">{"SRD",#N/A,FALSE,"SRA"}</definedName>
    <definedName name="FCode" hidden="1">#REF!</definedName>
    <definedName name="fdsbyg" hidden="1">{"SRA",#N/A,FALSE,"SRA"}</definedName>
    <definedName name="fdsbyg_1" hidden="1">{"SRA",#N/A,FALSE,"SRA"}</definedName>
    <definedName name="fffffft" hidden="1">{"Main Economic Indicators",#N/A,FALSE,"C"}</definedName>
    <definedName name="fffffft_1" hidden="1">{"Main Economic Indicators",#N/A,FALSE,"C"}</definedName>
    <definedName name="fgyn" hidden="1">{"SRD",#N/A,FALSE,"SRD"}</definedName>
    <definedName name="fgyn_1" hidden="1">{"SRD",#N/A,FALSE,"SRD"}</definedName>
    <definedName name="g" hidden="1">{"Main Economic Indicators",#N/A,FALSE,"C"}</definedName>
    <definedName name="g_1" hidden="1">{"Main Economic Indicators",#N/A,FALSE,"C"}</definedName>
    <definedName name="gsdf" hidden="1">{"Main Economic Indicators",#N/A,FALSE,"C"}</definedName>
    <definedName name="gsdf_1" hidden="1">{"Main Economic Indicators",#N/A,FALSE,"C"}</definedName>
    <definedName name="guyana1003" hidden="1">{"Main Economic Indicators",#N/A,FALSE,"C"}</definedName>
    <definedName name="guyana1003_1" hidden="1">{"Main Economic Indicators",#N/A,FALSE,"C"}</definedName>
    <definedName name="HiddenRows" hidden="1">#REF!</definedName>
    <definedName name="HTML_CodePage" hidden="1">1252</definedName>
    <definedName name="HTML_Control" hidden="1">{"'Resources'!$A$1:$W$34","'Balance Sheet'!$A$1:$W$58","'SFD'!$A$1:$J$52"}</definedName>
    <definedName name="HTML_Control_1" hidden="1">{"'Resources'!$A$1:$W$34","'Balance Sheet'!$A$1:$W$58","'SFD'!$A$1:$J$52"}</definedName>
    <definedName name="HTML_Description" hidden="1">""</definedName>
    <definedName name="HTML_Email" hidden="1">""</definedName>
    <definedName name="HTML_Header" hidden="1">"Balance Sheet"</definedName>
    <definedName name="HTML_LastUpdate" hidden="1">"11/14/97"</definedName>
    <definedName name="HTML_LineAfter" hidden="1">FALSE</definedName>
    <definedName name="HTML_LineBefore" hidden="1">FALSE</definedName>
    <definedName name="HTML_Name" hidden="1">"Frank M. Meek"</definedName>
    <definedName name="HTML_OBDlg2" hidden="1">TRUE</definedName>
    <definedName name="HTML_OBDlg4" hidden="1">TRUE</definedName>
    <definedName name="HTML_OS" hidden="1">0</definedName>
    <definedName name="HTML_PathFile" hidden="1">"Q:\DATA\AR\98FYFS\SEPT97\ESAF\esafadmfsHL.htm"</definedName>
    <definedName name="HTML_Title" hidden="1">"ADMFS97HTMLlinks"</definedName>
    <definedName name="indic.french" hidden="1">{"Main Economic Indicators",#N/A,FALSE,"C"}</definedName>
    <definedName name="indic.french_1" hidden="1">{"Main Economic Indicators",#N/A,FALSE,"C"}</definedName>
    <definedName name="indic.french1" hidden="1">{"Main Economic Indicators",#N/A,FALSE,"C"}</definedName>
    <definedName name="indic.french1_1" hidden="1">{"Main Economic Indicators",#N/A,FALSE,"C"}</definedName>
    <definedName name="inter3" hidden="1">{"Main Economic Indicators",#N/A,FALSE,"C"}</definedName>
    <definedName name="inter3_1" hidden="1">{"Main Economic Indicators",#N/A,FALSE,"C"}</definedName>
    <definedName name="interrelations3" hidden="1">{"Main Economic Indicators",#N/A,FALSE,"C"}</definedName>
    <definedName name="interrelations3_1" hidden="1">{"Main Economic Indicators",#N/A,FALSE,"C"}</definedName>
    <definedName name="JKHJK" hidden="1">{"SRD",#N/A,FALSE,"SRD"}</definedName>
    <definedName name="JKHJK_1" hidden="1">{"SRD",#N/A,FALSE,"SRD"}</definedName>
    <definedName name="jpo" hidden="1">{"SRB",#N/A,FALSE,"SRB"}</definedName>
    <definedName name="jpo_1" hidden="1">{"SRB",#N/A,FALSE,"SRB"}</definedName>
    <definedName name="kama" hidden="1">{"Main Economic Indicators",#N/A,FALSE,"C"}</definedName>
    <definedName name="kama_1" hidden="1">{"Main Economic Indicators",#N/A,FALSE,"C"}</definedName>
    <definedName name="leonce" hidden="1">{TRUE,TRUE,-0.5,-14.75,603,379.5,FALSE,TRUE,TRUE,TRUE,0,105,#N/A,300,#N/A,12.016393442623,26.4117647058824,1,FALSE,FALSE,3,TRUE,1,FALSE,100,"Swvu.goldall.","ACwvu.goldall.",#N/A,FALSE,FALSE,0.75,0.5,0.5,0.75,1,"","",FALSE,FALSE,FALSE,FALSE,1,#N/A,1,1,"=R259C2:R319C52",FALSE,"Rwvu.goldall.","Cwvu.goldall.",FALSE,FALSE,FALSE,1,300,300,FALSE,FALSE,TRUE,TRUE,TRUE}</definedName>
    <definedName name="leonce_1" hidden="1">{TRUE,TRUE,-0.5,-14.75,603,379.5,FALSE,TRUE,TRUE,TRUE,0,105,#N/A,300,#N/A,12.016393442623,26.4117647058824,1,FALSE,FALSE,3,TRUE,1,FALSE,100,"Swvu.goldall.","ACwvu.goldall.",#N/A,FALSE,FALSE,0.75,0.5,0.5,0.75,1,"","",FALSE,FALSE,FALSE,FALSE,1,#N/A,1,1,"=R259C2:R319C52",FALSE,"Rwvu.goldall.","Cwvu.goldall.",FALSE,FALSE,FALSE,1,300,300,FALSE,FALSE,TRUE,TRUE,TRUE}</definedName>
    <definedName name="month" hidden="1">{"SRD",#N/A,FALSE,"SRA"}</definedName>
    <definedName name="month_1" hidden="1">{"SRD",#N/A,FALSE,"SRA"}</definedName>
    <definedName name="monthly" hidden="1">{"SRA",#N/A,FALSE,"SRA";"SRB",#N/A,FALSE,"SRB";"SRC",#N/A,FALSE,"SRC"}</definedName>
    <definedName name="monthly_1" hidden="1">{"SRA",#N/A,FALSE,"SRA";"SRB",#N/A,FALSE,"SRB";"SRC",#N/A,FALSE,"SRC"}</definedName>
    <definedName name="Msurvey" hidden="1">{#N/A,#N/A,FALSE,"report1"}</definedName>
    <definedName name="Msurvey_1" hidden="1">{#N/A,#N/A,FALSE,"report1"}</definedName>
    <definedName name="NewMoneyIteration">[14]C!$A$528:$X$528,[14]C!$A$546:$X$546</definedName>
    <definedName name="nhgnnfg" hidden="1">{"Main Economic Indicators",#N/A,FALSE,"C"}</definedName>
    <definedName name="nhgnnfg_1" hidden="1">{"Main Economic Indicators",#N/A,FALSE,"C"}</definedName>
    <definedName name="nnn" hidden="1">{"Main Economic Indicators",#N/A,FALSE,"C"}</definedName>
    <definedName name="nnn_1" hidden="1">{"Main Economic Indicators",#N/A,FALSE,"C"}</definedName>
    <definedName name="OnShow">#N/A</definedName>
    <definedName name="OrderTable" hidden="1">#REF!</definedName>
    <definedName name="OTHER_FLOWS">[15]Main:Kin!$A$12:$S$642</definedName>
    <definedName name="outs_debt" hidden="1">'[16]2'!#REF!</definedName>
    <definedName name="PARPA_Investimento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PARPA_Investimento_1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_xlnm.Print_Titles">[17]SUMMARY!$B$1:$D$65536,[17]SUMMARY!$A$3:$IV$5</definedName>
    <definedName name="Print_Titles_MI_36">'[18]In_Int_ rates'!$A$1:$IV$7,'[18]In_Int_ rates'!$A$1:$A$65536</definedName>
    <definedName name="ProdForm" hidden="1">#REF!</definedName>
    <definedName name="Product" hidden="1">#REF!</definedName>
    <definedName name="Public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Public_1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qer5t" hidden="1">{"SRD",#N/A,FALSE,"SRD"}</definedName>
    <definedName name="qer5t_1" hidden="1">{"SRD",#N/A,FALSE,"SRD"}</definedName>
    <definedName name="quit_dlog">#N/A</definedName>
    <definedName name="qwe" hidden="1">{"SRB",#N/A,FALSE,"SRB"}</definedName>
    <definedName name="qwe_1" hidden="1">{"SRB",#N/A,FALSE,"SRB"}</definedName>
    <definedName name="qwewqe" hidden="1">{"SRD",#N/A,FALSE,"SRA"}</definedName>
    <definedName name="qwewqe_1" hidden="1">{"SRD",#N/A,FALSE,"SRA"}</definedName>
    <definedName name="qwewqeqw" hidden="1">{"SRA",#N/A,FALSE,"SRA"}</definedName>
    <definedName name="qwewqeqw_1" hidden="1">{"SRA",#N/A,FALSE,"SRA"}</definedName>
    <definedName name="RCArea" hidden="1">#REF!</definedName>
    <definedName name="re" hidden="1">#N/A</definedName>
    <definedName name="REDTABB" hidden="1">{"SRB",#N/A,FALSE,"SRB"}</definedName>
    <definedName name="REDTABB_1" hidden="1">{"SRB",#N/A,FALSE,"SRB"}</definedName>
    <definedName name="ree" hidden="1">{"Main Economic Indicators",#N/A,FALSE,"C"}</definedName>
    <definedName name="ree_1" hidden="1">{"Main Economic Indicators",#N/A,FALSE,"C"}</definedName>
    <definedName name="ret" hidden="1">{"SRA",#N/A,FALSE,"SRA"}</definedName>
    <definedName name="ret_1" hidden="1">{"SRA",#N/A,FALSE,"SRA"}</definedName>
    <definedName name="rettttrr" hidden="1">{"Main Economic Indicators",#N/A,FALSE,"C"}</definedName>
    <definedName name="rettttrr_1" hidden="1">{"Main Economic Indicators",#N/A,FALSE,"C"}</definedName>
    <definedName name="rfr" hidden="1">{"Main Economic Indicators",#N/A,FALSE,"C"}</definedName>
    <definedName name="rfr_1" hidden="1">{"Main Economic Indicators",#N/A,FALSE,"C"}</definedName>
    <definedName name="rg" hidden="1">{"Main Economic Indicators",#N/A,FALSE,"C"}</definedName>
    <definedName name="rg_1" hidden="1">{"Main Economic Indicators",#N/A,FALSE,"C"}</definedName>
    <definedName name="rgsrt" hidden="1">{"SRC",#N/A,FALSE,"SRC"}</definedName>
    <definedName name="rgsrt_1" hidden="1">{"SRC",#N/A,FALSE,"SRC"}</definedName>
    <definedName name="RRR" hidden="1">{"SRA",#N/A,FALSE,"SRA"}</definedName>
    <definedName name="RRR_1" hidden="1">{"SRA",#N/A,FALSE,"SRA"}</definedName>
    <definedName name="rrrr" hidden="1">{"Main Economic Indicators",#N/A,FALSE,"C"}</definedName>
    <definedName name="rrrr_1" hidden="1">{"Main Economic Indicators",#N/A,FALSE,"C"}</definedName>
    <definedName name="rt" hidden="1">{"Main Economic Indicators",#N/A,FALSE,"C"}</definedName>
    <definedName name="rt_1" hidden="1">{"Main Economic Indicators",#N/A,FALSE,"C"}</definedName>
    <definedName name="rtr" hidden="1">{"Main Economic Indicators",#N/A,FALSE,"C"}</definedName>
    <definedName name="rtr_1" hidden="1">{"Main Economic Indicators",#N/A,FALSE,"C"}</definedName>
    <definedName name="rtre_1" hidden="1">{"Main Economic Indicators",#N/A,FALSE,"C"}</definedName>
    <definedName name="Rwvu.Export." hidden="1">#REF!,#REF!</definedName>
    <definedName name="Rwvu.IMPORT." hidden="1">#REF!</definedName>
    <definedName name="Rwvu.Print." hidden="1">#N/A</definedName>
    <definedName name="rx" hidden="1">#REF!</definedName>
    <definedName name="ry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ry_1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SA" hidden="1">{"Main Economic Indicators",#N/A,FALSE,"C"}</definedName>
    <definedName name="SA_1" hidden="1">{"Main Economic Indicators",#N/A,FALSE,"C"}</definedName>
    <definedName name="saaaaaaaa" hidden="1">{"Main Economic Indicators",#N/A,FALSE,"C"}</definedName>
    <definedName name="saaaaaaaa_1" hidden="1">{"Main Economic Indicators",#N/A,FALSE,"C"}</definedName>
    <definedName name="sAD" hidden="1">{"SRB",#N/A,FALSE,"SRB"}</definedName>
    <definedName name="sAD_1" hidden="1">{"SRB",#N/A,FALSE,"SRB"}</definedName>
    <definedName name="SAPBEXrevision" hidden="1">1</definedName>
    <definedName name="SAPBEXsysID" hidden="1">"BWP"</definedName>
    <definedName name="SAPBEXwbID" hidden="1">"3JWNKPJPDI66MGYD92LLP8GMR"</definedName>
    <definedName name="save_as_wk1">#N/A</definedName>
    <definedName name="sddffd" hidden="1">{"Main Economic Indicators",#N/A,FALSE,"C"}</definedName>
    <definedName name="sddffd_1" hidden="1">{"Main Economic Indicators",#N/A,FALSE,"C"}</definedName>
    <definedName name="sdf" hidden="1">{"Main Economic Indicators",#N/A,FALSE,"C"}</definedName>
    <definedName name="sdf_1" hidden="1">{"Main Economic Indicators",#N/A,FALSE,"C"}</definedName>
    <definedName name="sds.dr" hidden="1">{"Main Economic Indicators",#N/A,FALSE,"C"}</definedName>
    <definedName name="sds.dr_1" hidden="1">{"Main Economic Indicators",#N/A,FALSE,"C"}</definedName>
    <definedName name="sersa" hidden="1">{"REDA",#N/A,FALSE,"REDA";"REDB",#N/A,FALSE,"REDB";"REDC",#N/A,FALSE,"REDC";"REDD",#N/A,FALSE,"REDD";"REDE",#N/A,FALSE,"REDE";"REDF",#N/A,FALSE,"REDF";"REDG",#N/A,FALSE,"REDG";"REDH",#N/A,FALSE,"REDH";"REDI",#N/A,FALSE,"REDI"}</definedName>
    <definedName name="sersa_1" hidden="1">{"REDA",#N/A,FALSE,"REDA";"REDB",#N/A,FALSE,"REDB";"REDC",#N/A,FALSE,"REDC";"REDD",#N/A,FALSE,"REDD";"REDE",#N/A,FALSE,"REDE";"REDF",#N/A,FALSE,"REDF";"REDG",#N/A,FALSE,"REDG";"REDH",#N/A,FALSE,"REDH";"REDI",#N/A,FALSE,"REDI"}</definedName>
    <definedName name="SpecialPrice" hidden="1">#REF!</definedName>
    <definedName name="Swvu.Podverdom." hidden="1">[7]LG!#REF!</definedName>
    <definedName name="Swvu.Print." hidden="1">#REF!</definedName>
    <definedName name="t" hidden="1">{"Main Economic Indicators",#N/A,FALSE,"C"}</definedName>
    <definedName name="t_1" hidden="1">{"Main Economic Indicators",#N/A,FALSE,"C"}</definedName>
    <definedName name="T0" hidden="1">{"Main Economic Indicators",#N/A,FALSE,"C"}</definedName>
    <definedName name="T0_1" hidden="1">{"Main Economic Indicators",#N/A,FALSE,"C"}</definedName>
    <definedName name="TABLE4A">[19]Work2:Report2!$B$45:$O$55</definedName>
    <definedName name="tbl_ProdInfo" hidden="1">#REF!</definedName>
    <definedName name="TEST" hidden="1">{"SRD",#N/A,FALSE,"SRA"}</definedName>
    <definedName name="TEST_1" hidden="1">{"SRD",#N/A,FALSE,"SRA"}</definedName>
    <definedName name="test2" hidden="1">{"Main Economic Indicators",#N/A,FALSE,"C"}</definedName>
    <definedName name="test2_1" hidden="1">{"Main Economic Indicators",#N/A,FALSE,"C"}</definedName>
    <definedName name="test3" hidden="1">{"Main Economic Indicators",#N/A,FALSE,"C"}</definedName>
    <definedName name="test3_1" hidden="1">{"Main Economic Indicators",#N/A,FALSE,"C"}</definedName>
    <definedName name="tr_1" hidden="1">{"Main Economic Indicators",#N/A,FALSE,"C"}</definedName>
    <definedName name="TRANSFERTEST">[20]Gin:Din!$C$2:$O$2</definedName>
    <definedName name="ttt" hidden="1">{"Main Economic Indicators",#N/A,FALSE,"C"}</definedName>
    <definedName name="ttt_1" hidden="1">{"Main Economic Indicators",#N/A,FALSE,"C"}</definedName>
    <definedName name="tttt" hidden="1">{TRUE,TRUE,-0.5,-14.75,603,379.5,FALSE,TRUE,TRUE,TRUE,0,105,#N/A,300,#N/A,12.016393442623,26.4117647058824,1,FALSE,FALSE,3,TRUE,1,FALSE,100,"Swvu.goldall.","ACwvu.goldall.",#N/A,FALSE,FALSE,0.75,0.5,0.5,0.75,1,"","",FALSE,FALSE,FALSE,FALSE,1,#N/A,1,1,"=R259C2:R319C52",FALSE,"Rwvu.goldall.","Cwvu.goldall.",FALSE,FALSE,FALSE,1,300,300,FALSE,FALSE,TRUE,TRUE,TRUE}</definedName>
    <definedName name="tttt_1" hidden="1">{TRUE,TRUE,-0.5,-14.75,603,379.5,FALSE,TRUE,TRUE,TRUE,0,105,#N/A,300,#N/A,12.016393442623,26.4117647058824,1,FALSE,FALSE,3,TRUE,1,FALSE,100,"Swvu.goldall.","ACwvu.goldall.",#N/A,FALSE,FALSE,0.75,0.5,0.5,0.75,1,"","",FALSE,FALSE,FALSE,FALSE,1,#N/A,1,1,"=R259C2:R319C52",FALSE,"Rwvu.goldall.","Cwvu.goldall.",FALSE,FALSE,FALSE,1,300,300,FALSE,FALSE,TRUE,TRUE,TRUE}</definedName>
    <definedName name="tttttt" hidden="1">{TRUE,TRUE,-0.5,-14.75,603,379.5,FALSE,TRUE,TRUE,TRUE,0,102,#N/A,460,#N/A,11.6229508196721,25.5294117647059,1,FALSE,FALSE,3,TRUE,1,FALSE,100,"Swvu.importsall.","ACwvu.importsall.",#N/A,FALSE,FALSE,0.75,0.5,0.5,0.75,1,"","",FALSE,FALSE,FALSE,FALSE,1,#N/A,1,1,"=R370C2:R457C52",FALSE,"Rwvu.importsall.","Cwvu.importsall.",FALSE,FALSE,FALSE,1,300,300,FALSE,FALSE,TRUE,TRUE,TRUE}</definedName>
    <definedName name="tttttt_1" hidden="1">{TRUE,TRUE,-0.5,-14.75,603,379.5,FALSE,TRUE,TRUE,TRUE,0,102,#N/A,460,#N/A,11.6229508196721,25.5294117647059,1,FALSE,FALSE,3,TRUE,1,FALSE,100,"Swvu.importsall.","ACwvu.importsall.",#N/A,FALSE,FALSE,0.75,0.5,0.5,0.75,1,"","",FALSE,FALSE,FALSE,FALSE,1,#N/A,1,1,"=R370C2:R457C52",FALSE,"Rwvu.importsall.","Cwvu.importsall.",FALSE,FALSE,FALSE,1,300,300,FALSE,FALSE,TRUE,TRUE,TRUE}</definedName>
    <definedName name="tttttttt" hidden="1">{TRUE,TRUE,-0.5,-14.75,603,379.5,FALSE,TRUE,TRUE,TRUE,0,32,#N/A,811,#N/A,25.6811594202899,26.4705882352941,1,FALSE,FALSE,3,TRUE,1,FALSE,100,"Swvu.tot.","ACwvu.tot.",#N/A,FALSE,FALSE,0.75,0.5,0.5,0.75,1,"","",FALSE,FALSE,FALSE,FALSE,1,#N/A,1,1,"=R790C2:R832C52",FALSE,"Rwvu.tot.","Cwvu.tot.",FALSE,FALSE,FALSE,1,300,300,FALSE,FALSE,TRUE,TRUE,TRUE}</definedName>
    <definedName name="tttttttt_1" hidden="1">{TRUE,TRUE,-0.5,-14.75,603,379.5,FALSE,TRUE,TRUE,TRUE,0,32,#N/A,811,#N/A,25.6811594202899,26.4705882352941,1,FALSE,FALSE,3,TRUE,1,FALSE,100,"Swvu.tot.","ACwvu.tot.",#N/A,FALSE,FALSE,0.75,0.5,0.5,0.75,1,"","",FALSE,FALSE,FALSE,FALSE,1,#N/A,1,1,"=R790C2:R832C52",FALSE,"Rwvu.tot.","Cwvu.tot.",FALSE,FALSE,FALSE,1,300,300,FALSE,FALSE,TRUE,TRUE,TRUE}</definedName>
    <definedName name="vcdf" hidden="1">{"REDA",#N/A,FALSE,"REDA";"REDB",#N/A,FALSE,"REDB";"REDC",#N/A,FALSE,"REDC";"REDD",#N/A,FALSE,"REDD";"REDE",#N/A,FALSE,"REDE";"REDF",#N/A,FALSE,"REDF";"REDG",#N/A,FALSE,"REDG";"REDH",#N/A,FALSE,"REDH";"REDI",#N/A,FALSE,"REDI"}</definedName>
    <definedName name="vcdf_1" hidden="1">{"REDA",#N/A,FALSE,"REDA";"REDB",#N/A,FALSE,"REDB";"REDC",#N/A,FALSE,"REDC";"REDD",#N/A,FALSE,"REDD";"REDE",#N/A,FALSE,"REDE";"REDF",#N/A,FALSE,"REDF";"REDG",#N/A,FALSE,"REDG";"REDH",#N/A,FALSE,"REDH";"REDI",#N/A,FALSE,"REDI"}</definedName>
    <definedName name="w" hidden="1">{"SRD",#N/A,FALSE,"SRA"}</definedName>
    <definedName name="w_1" hidden="1">{"SRD",#N/A,FALSE,"SRA"}</definedName>
    <definedName name="wer.main" hidden="1">{"Main Economic Indicators",#N/A,FALSE,"C"}</definedName>
    <definedName name="wer.main_1" hidden="1">{"Main Economic Indicators",#N/A,FALSE,"C"}</definedName>
    <definedName name="wert" hidden="1">{"REDA",#N/A,FALSE,"REDA";"REDB",#N/A,FALSE,"REDB";"REDC",#N/A,FALSE,"REDC";"REDD",#N/A,FALSE,"REDD";"REDE",#N/A,FALSE,"REDE";"REDF",#N/A,FALSE,"REDF";"REDG",#N/A,FALSE,"REDG";"REDH",#N/A,FALSE,"REDH";"REDI",#N/A,FALSE,"REDI"}</definedName>
    <definedName name="wert_1" hidden="1">{"REDA",#N/A,FALSE,"REDA";"REDB",#N/A,FALSE,"REDB";"REDC",#N/A,FALSE,"REDC";"REDD",#N/A,FALSE,"REDD";"REDE",#N/A,FALSE,"REDE";"REDF",#N/A,FALSE,"REDF";"REDG",#N/A,FALSE,"REDG";"REDH",#N/A,FALSE,"REDH";"REDI",#N/A,FALSE,"REDI"}</definedName>
    <definedName name="wertr" hidden="1">{"SRB",#N/A,FALSE,"SRB"}</definedName>
    <definedName name="wertr_1" hidden="1">{"SRB",#N/A,FALSE,"SRB"}</definedName>
    <definedName name="wertwer" hidden="1">{"SRB",#N/A,FALSE,"SRB"}</definedName>
    <definedName name="wertwer_1" hidden="1">{"SRB",#N/A,FALSE,"SRB"}</definedName>
    <definedName name="wetwww" hidden="1">{"REDA",#N/A,FALSE,"REDA";"REDB",#N/A,FALSE,"REDB";"REDC",#N/A,FALSE,"REDC";"REDD",#N/A,FALSE,"REDD";"REDE",#N/A,FALSE,"REDE";"REDF",#N/A,FALSE,"REDF";"REDG",#N/A,FALSE,"REDG";"REDH",#N/A,FALSE,"REDH";"REDI",#N/A,FALSE,"REDI"}</definedName>
    <definedName name="wetwww_1" hidden="1">{"REDA",#N/A,FALSE,"REDA";"REDB",#N/A,FALSE,"REDB";"REDC",#N/A,FALSE,"REDC";"REDD",#N/A,FALSE,"REDD";"REDE",#N/A,FALSE,"REDE";"REDF",#N/A,FALSE,"REDF";"REDG",#N/A,FALSE,"REDG";"REDH",#N/A,FALSE,"REDH";"REDI",#N/A,FALSE,"REDI"}</definedName>
    <definedName name="what_1" hidden="1">{"Main Economic Indicators",#N/A,FALSE,"C"}</definedName>
    <definedName name="wqeeer" hidden="1">{"Main Economic Indicators",#N/A,FALSE,"C"}</definedName>
    <definedName name="wqeeer_1" hidden="1">{"Main Economic Indicators",#N/A,FALSE,"C"}</definedName>
    <definedName name="wr" hidden="1">{"Main Economic Indicators",#N/A,FALSE,"C"}</definedName>
    <definedName name="wr_1" hidden="1">{"Main Economic Indicators",#N/A,FALSE,"C"}</definedName>
    <definedName name="wret" hidden="1">{"SRD",#N/A,FALSE,"SRD"}</definedName>
    <definedName name="wret_1" hidden="1">{"SRD",#N/A,FALSE,"SRD"}</definedName>
    <definedName name="wretre" hidden="1">{"SRB",#N/A,FALSE,"SRB"}</definedName>
    <definedName name="wretre_1" hidden="1">{"SRB",#N/A,FALSE,"SRB"}</definedName>
    <definedName name="wretwr" hidden="1">{"SRD",#N/A,FALSE,"SRA"}</definedName>
    <definedName name="wretwr_1" hidden="1">{"SRD",#N/A,FALSE,"SRA"}</definedName>
    <definedName name="wretwret" hidden="1">{"SRA",#N/A,FALSE,"SRA";"SRB",#N/A,FALSE,"SRB";"SRC",#N/A,FALSE,"SRC"}</definedName>
    <definedName name="wretwret_1" hidden="1">{"SRA",#N/A,FALSE,"SRA";"SRB",#N/A,FALSE,"SRB";"SRC",#N/A,FALSE,"SRC"}</definedName>
    <definedName name="wretwretret" hidden="1">{"SRB",#N/A,FALSE,"SRB"}</definedName>
    <definedName name="wretwretret_1" hidden="1">{"SRB",#N/A,FALSE,"SRB"}</definedName>
    <definedName name="wrn.ArtIV._.tables." hidden="1">{#N/A,#N/A,FALSE,"Table 1";#N/A,#N/A,FALSE,"Table 2a";#N/A,#N/A,FALSE,"Table 2b";#N/A,#N/A,FALSE,"Table 3a";#N/A,#N/A,FALSE,"Table 3b";#N/A,#N/A,FALSE,"Table 4";#N/A,#N/A,FALSE,"Table 5";#N/A,#N/A,FALSE,"Table 6";#N/A,#N/A,FALSE,"Table 7"}</definedName>
    <definedName name="wrn.ArtIV._.tables._1" hidden="1">{#N/A,#N/A,FALSE,"Table 1";#N/A,#N/A,FALSE,"Table 2a";#N/A,#N/A,FALSE,"Table 2b";#N/A,#N/A,FALSE,"Table 3a";#N/A,#N/A,FALSE,"Table 3b";#N/A,#N/A,FALSE,"Table 4";#N/A,#N/A,FALSE,"Table 5";#N/A,#N/A,FALSE,"Table 6";#N/A,#N/A,FALSE,"Table 7"}</definedName>
    <definedName name="wrn.cn." hidden="1">{"CN",#N/A,FALSE,"SEFI"}</definedName>
    <definedName name="wrn.cn._1" hidden="1">{"CN",#N/A,FALSE,"SEFI"}</definedName>
    <definedName name="wrn.fiscal." hidden="1">{#N/A,#N/A,FALSE,"Table 7";#N/A,#N/A,FALSE,"Table 8";#N/A,#N/A,FALSE,"Table 9"}</definedName>
    <definedName name="wrn.fiscal._1" hidden="1">{#N/A,#N/A,FALSE,"Table 7";#N/A,#N/A,FALSE,"Table 8";#N/A,#N/A,FALSE,"Table 9"}</definedName>
    <definedName name="wrn.GDP." hidden="1">{#N/A,#N/A,FALSE,"Table 1";#N/A,#N/A,FALSE,"Table 2";#N/A,#N/A,FALSE,"Table 3";#N/A,#N/A,FALSE,"Table 4";#N/A,#N/A,FALSE,"Table 5"}</definedName>
    <definedName name="wrn.GDP._1" hidden="1">{#N/A,#N/A,FALSE,"Table 1";#N/A,#N/A,FALSE,"Table 2";#N/A,#N/A,FALSE,"Table 3";#N/A,#N/A,FALSE,"Table 4";#N/A,#N/A,FALSE,"Table 5"}</definedName>
    <definedName name="wrn.Main._.Economic._.Indicators._1" hidden="1">{"Main Economic Indicators",#N/A,FALSE,"C"}</definedName>
    <definedName name="wrn.Print._.Tabelas.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wrn.Print._.Tabelas._1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wrn.Print._.Tables." hidden="1">{"Tbl1 ExpCurr",#N/A,FALSE,"GDP-tables";"Tbl2 Exp Const",#N/A,FALSE,"GDP-tables";"Tbl3 ExpDefl",#N/A,FALSE,"GDP-tables";"Tbl4 Growth",#N/A,FALSE,"GDP-tables";"Tbl5 SIBal",#N/A,FALSE,"GDP-tables"}</definedName>
    <definedName name="wrn.Print._.Tables._1" hidden="1">{"Tbl1 ExpCurr",#N/A,FALSE,"GDP-tables";"Tbl2 Exp Const",#N/A,FALSE,"GDP-tables";"Tbl3 ExpDefl",#N/A,FALSE,"GDP-tables";"Tbl4 Growth",#N/A,FALSE,"GDP-tables";"Tbl5 SIBal",#N/A,FALSE,"GDP-tables"}</definedName>
    <definedName name="wrn.RED." hidden="1">{"REDA",#N/A,FALSE,"REDA";"REDB",#N/A,FALSE,"REDB";"REDC",#N/A,FALSE,"REDC";"REDD",#N/A,FALSE,"REDD";"REDE",#N/A,FALSE,"REDE";"REDF",#N/A,FALSE,"REDF";"REDG",#N/A,FALSE,"REDG";"REDH",#N/A,FALSE,"REDH";"REDI",#N/A,FALSE,"REDI"}</definedName>
    <definedName name="wrn.RED._1" hidden="1">{"REDA",#N/A,FALSE,"REDA";"REDB",#N/A,FALSE,"REDB";"REDC",#N/A,FALSE,"REDC";"REDD",#N/A,FALSE,"REDD";"REDE",#N/A,FALSE,"REDE";"REDF",#N/A,FALSE,"REDF";"REDG",#N/A,FALSE,"REDG";"REDH",#N/A,FALSE,"REDH";"REDI",#N/A,FALSE,"REDI"}</definedName>
    <definedName name="wrn.red97." hidden="1">{"red33",#N/A,FALSE,"Sheet1"}</definedName>
    <definedName name="wrn.red97._1" hidden="1">{"red33",#N/A,FALSE,"Sheet1"}</definedName>
    <definedName name="wrn.SR._.tables._1" hidden="1">{"Fisc K ann",#N/A,FALSE,"SR Table quart ";"Fisc % ann",#N/A,FALSE,"SR Table quart ";"Fisc K march",#N/A,FALSE,"SR Table quart ";"Fisc % march",#N/A,FALSE,"SR Table quart "}</definedName>
    <definedName name="wrn.st1." hidden="1">{"ST1",#N/A,FALSE,"SOURCE"}</definedName>
    <definedName name="wrn.st1._1" hidden="1">{"ST1",#N/A,FALSE,"SOURCE"}</definedName>
    <definedName name="wrn.STAFF._.REPORT." hidden="1">{"SRA",#N/A,FALSE,"SRA";"SRB",#N/A,FALSE,"SRB";"SRC",#N/A,FALSE,"SRC"}</definedName>
    <definedName name="wrn.STAFF._.REPORT._1" hidden="1">{"SRA",#N/A,FALSE,"SRA";"SRB",#N/A,FALSE,"SRB";"SRC",#N/A,FALSE,"SRC"}</definedName>
    <definedName name="wrn.STAFF_REPORT_TABLES." hidden="1">{"SR_tbs",#N/A,FALSE,"MGSSEI";"SR_tbs",#N/A,FALSE,"MGSBOX";"SR_tbs",#N/A,FALSE,"MGSOCIND"}</definedName>
    <definedName name="wrn.STAFF_REPORT_TABLES._1" hidden="1">{"SR_tbs",#N/A,FALSE,"MGSSEI";"SR_tbs",#N/A,FALSE,"MGSBOX";"SR_tbs",#N/A,FALSE,"MGSOCIND"}</definedName>
    <definedName name="wrn.Stat._.Annex._.02." hidden="1">{"Tbl1",#N/A,FALSE,"Tbls1, 2, 3, 4";"Tbl2",#N/A,FALSE,"Tbls1, 2, 3, 4";"Tbl3",#N/A,FALSE,"Tbls1, 2, 3, 4";"Tbl4",#N/A,FALSE,"Tbls1, 2, 3, 4";"Tbl4a",#N/A,FALSE,"Tbls1, 2, 3, 4";"Tbl5",#N/A,FALSE,"Tbl5";"Tbl6",#N/A,FALSE,"Tbl6";"Tbl7",#N/A,FALSE,"Tbl7";"Tbl8",#N/A,FALSE,"Tbl8";"Tbl8b",#N/A,FALSE,"Tbl8";"Tbl9",#N/A,FALSE,"Tbl9";"Tbl10",#N/A,FALSE,"Tbl10";"Tbl11",#N/A,FALSE,"Tbl11";"Tbl12",#N/A,FALSE,"Tbl12";"Tbl13",#N/A,FALSE,"Tbl13";"Tbl14",#N/A,FALSE,"Tbl14";"Tbl15",#N/A,FALSE,"Tbl15";"Tbl16",#N/A,FALSE,"Tbl16";"Tbl17",#N/A,FALSE,"Tbl17";"Tbl18",#N/A,FALSE,"Tbl18";"Tbl18a",#N/A,FALSE,"Tbl18";"Tbl19",#N/A,FALSE,"Tbl19";"Tbl20",#N/A,FALSE,"Tbl20";"Tbl21",#N/A,FALSE,"Tbls21, 22, 23";"Tbl21b",#N/A,FALSE,"Tbls21, 22, 23";"Tbl22",#N/A,FALSE,"Tbls21, 22, 23";"Tbl23",#N/A,FALSE,"Tbls21, 22, 23";"Tbl24",#N/A,FALSE,"Tbl24";"Tbl25",#N/A,FALSE,"Tbl25";"Tbl26",#N/A,FALSE,"Tbl26";"Tbl27",#N/A,FALSE,"Tbl27";"Tbl28",#N/A,FALSE,"Tbl28";"Tbl29",#N/A,FALSE,"Tbl29";"Tbl30",#N/A,FALSE,"Tbl30";"Tbl31",#N/A,FALSE,"Tbl31";"Tbl32",#N/A,FALSE,"Tbl32"}</definedName>
    <definedName name="wrn.Stat._.Annex._.02._1" hidden="1">{"Tbl1",#N/A,FALSE,"Tbls1, 2, 3, 4";"Tbl2",#N/A,FALSE,"Tbls1, 2, 3, 4";"Tbl3",#N/A,FALSE,"Tbls1, 2, 3, 4";"Tbl4",#N/A,FALSE,"Tbls1, 2, 3, 4";"Tbl4a",#N/A,FALSE,"Tbls1, 2, 3, 4";"Tbl5",#N/A,FALSE,"Tbl5";"Tbl6",#N/A,FALSE,"Tbl6";"Tbl7",#N/A,FALSE,"Tbl7";"Tbl8",#N/A,FALSE,"Tbl8";"Tbl8b",#N/A,FALSE,"Tbl8";"Tbl9",#N/A,FALSE,"Tbl9";"Tbl10",#N/A,FALSE,"Tbl10";"Tbl11",#N/A,FALSE,"Tbl11";"Tbl12",#N/A,FALSE,"Tbl12";"Tbl13",#N/A,FALSE,"Tbl13";"Tbl14",#N/A,FALSE,"Tbl14";"Tbl15",#N/A,FALSE,"Tbl15";"Tbl16",#N/A,FALSE,"Tbl16";"Tbl17",#N/A,FALSE,"Tbl17";"Tbl18",#N/A,FALSE,"Tbl18";"Tbl18a",#N/A,FALSE,"Tbl18";"Tbl19",#N/A,FALSE,"Tbl19";"Tbl20",#N/A,FALSE,"Tbl20";"Tbl21",#N/A,FALSE,"Tbls21, 22, 23";"Tbl21b",#N/A,FALSE,"Tbls21, 22, 23";"Tbl22",#N/A,FALSE,"Tbls21, 22, 23";"Tbl23",#N/A,FALSE,"Tbls21, 22, 23";"Tbl24",#N/A,FALSE,"Tbl24";"Tbl25",#N/A,FALSE,"Tbl25";"Tbl26",#N/A,FALSE,"Tbl26";"Tbl27",#N/A,FALSE,"Tbl27";"Tbl28",#N/A,FALSE,"Tbl28";"Tbl29",#N/A,FALSE,"Tbl29";"Tbl30",#N/A,FALSE,"Tbl30";"Tbl31",#N/A,FALSE,"Tbl31";"Tbl32",#N/A,FALSE,"Tbl32"}</definedName>
    <definedName name="wrn.tab2." hidden="1">{#N/A,#N/A,FALSE,"report1"}</definedName>
    <definedName name="wrn.tab2._1" hidden="1">{#N/A,#N/A,FALSE,"report1"}</definedName>
    <definedName name="wrtret" hidden="1">{"SRA",#N/A,FALSE,"SRA";"SRB",#N/A,FALSE,"SRB";"SRC",#N/A,FALSE,"SRC"}</definedName>
    <definedName name="wrtret_1" hidden="1">{"SRA",#N/A,FALSE,"SRA";"SRB",#N/A,FALSE,"SRB";"SRC",#N/A,FALSE,"SRC"}</definedName>
    <definedName name="wvu.a." hidden="1">{TRUE,TRUE,-0.5,-14.75,603,365.25,FALSE,TRUE,TRUE,TRUE,0,1,#N/A,1,#N/A,35.1857142857143,25.2777777777778,1,FALSE,FALSE,3,TRUE,1,FALSE,100,"Swvu.a.","ACwvu.a.",#N/A,FALSE,FALSE,0.75,0.5,0.5,0.75,1,"","",FALSE,FALSE,FALSE,FALSE,1,#N/A,1,1,"=R20C2:R127C52",FALSE,"Rwvu.a.","Cwvu.a.",FALSE,FALSE,FALSE,1,300,300,FALSE,FALSE,TRUE,TRUE,TRUE}</definedName>
    <definedName name="wvu.a._1" hidden="1">{TRUE,TRUE,-0.5,-14.75,603,365.25,FALSE,TRUE,TRUE,TRUE,0,1,#N/A,1,#N/A,35.1857142857143,25.2777777777778,1,FALSE,FALSE,3,TRUE,1,FALSE,100,"Swvu.a.","ACwvu.a.",#N/A,FALSE,FALSE,0.75,0.5,0.5,0.75,1,"","",FALSE,FALSE,FALSE,FALSE,1,#N/A,1,1,"=R20C2:R127C52",FALSE,"Rwvu.a.","Cwvu.a.",FALSE,FALSE,FALSE,1,300,300,FALSE,FALSE,TRUE,TRUE,TRUE}</definedName>
    <definedName name="wvu.bop." hidden="1">{TRUE,TRUE,-0.5,-14.75,603,365.25,FALSE,TRUE,TRUE,TRUE,0,36,#N/A,106,#N/A,25.6666666666667,25.2941176470588,1,FALSE,FALSE,3,TRUE,1,FALSE,100,"Swvu.bop.","ACwvu.bop.",#N/A,FALSE,FALSE,0.75,0.5,0.5,0.75,1,"","",FALSE,FALSE,FALSE,FALSE,1,#N/A,1,1,"=R20C2:R127C52",FALSE,"Rwvu.bop.","Cwvu.bop.",FALSE,FALSE,FALSE,1,300,300,FALSE,FALSE,TRUE,TRUE,TRUE}</definedName>
    <definedName name="wvu.bop._1" hidden="1">{TRUE,TRUE,-0.5,-14.75,603,365.25,FALSE,TRUE,TRUE,TRUE,0,36,#N/A,106,#N/A,25.6666666666667,25.2941176470588,1,FALSE,FALSE,3,TRUE,1,FALSE,100,"Swvu.bop.","ACwvu.bop.",#N/A,FALSE,FALSE,0.75,0.5,0.5,0.75,1,"","",FALSE,FALSE,FALSE,FALSE,1,#N/A,1,1,"=R20C2:R127C52",FALSE,"Rwvu.bop.","Cwvu.bop.",FALSE,FALSE,FALSE,1,300,300,FALSE,FALSE,TRUE,TRUE,TRUE}</definedName>
    <definedName name="wvu.bop.sr." hidden="1">{TRUE,TRUE,-0.5,-14.75,603,365.25,FALSE,TRUE,TRUE,TRUE,0,114,#N/A,71,#N/A,9.26229508196721,35.4117647058824,1,FALSE,FALSE,3,TRUE,1,FALSE,100,"Swvu.bop.sr.","ACwvu.bop.sr.",#N/A,FALSE,FALSE,0.75,0.5,0.5,0.75,1,"","",FALSE,FALSE,FALSE,FALSE,1,#N/A,1,1,"=R20C2:R127C52",FALSE,"Rwvu.bop.sr.","Cwvu.bop.sr.",FALSE,FALSE,FALSE,1,300,300,FALSE,FALSE,TRUE,TRUE,TRUE}</definedName>
    <definedName name="wvu.bop.sr._1" hidden="1">{TRUE,TRUE,-0.5,-14.75,603,365.25,FALSE,TRUE,TRUE,TRUE,0,114,#N/A,71,#N/A,9.26229508196721,35.4117647058824,1,FALSE,FALSE,3,TRUE,1,FALSE,100,"Swvu.bop.sr.","ACwvu.bop.sr.",#N/A,FALSE,FALSE,0.75,0.5,0.5,0.75,1,"","",FALSE,FALSE,FALSE,FALSE,1,#N/A,1,1,"=R20C2:R127C52",FALSE,"Rwvu.bop.sr.","Cwvu.bop.sr.",FALSE,FALSE,FALSE,1,300,300,FALSE,FALSE,TRUE,TRUE,TRUE}</definedName>
    <definedName name="wvu.bopsdr.sr." hidden="1">{TRUE,TRUE,-0.5,-14.75,603,365.25,FALSE,TRUE,TRUE,TRUE,0,123,#N/A,71,#N/A,12.2786885245902,35.4117647058824,1,FALSE,FALSE,3,TRUE,1,FALSE,100,"Swvu.bopsdr.sr.","ACwvu.bopsdr.sr.",#N/A,FALSE,FALSE,0.75,0.5,0.5,0.75,1,"","",FALSE,FALSE,FALSE,FALSE,1,#N/A,1,1,"=R20C2:R127C52",FALSE,"Rwvu.bopsdr.sr.","Cwvu.bopsdr.sr.",FALSE,FALSE,FALSE,1,300,300,FALSE,FALSE,TRUE,TRUE,TRUE}</definedName>
    <definedName name="wvu.bopsdr.sr._1" hidden="1">{TRUE,TRUE,-0.5,-14.75,603,365.25,FALSE,TRUE,TRUE,TRUE,0,123,#N/A,71,#N/A,12.2786885245902,35.4117647058824,1,FALSE,FALSE,3,TRUE,1,FALSE,100,"Swvu.bopsdr.sr.","ACwvu.bopsdr.sr.",#N/A,FALSE,FALSE,0.75,0.5,0.5,0.75,1,"","",FALSE,FALSE,FALSE,FALSE,1,#N/A,1,1,"=R20C2:R127C52",FALSE,"Rwvu.bopsdr.sr.","Cwvu.bopsdr.sr.",FALSE,FALSE,FALSE,1,300,300,FALSE,FALSE,TRUE,TRUE,TRUE}</definedName>
    <definedName name="wvu.cotton." hidden="1">{TRUE,TRUE,-1.25,-15.5,484.5,300,FALSE,TRUE,TRUE,TRUE,0,46,#N/A,366,#N/A,18.536231884058,19.8333333333333,1,FALSE,FALSE,3,TRUE,1,FALSE,100,"Swvu.cotton.","ACwvu.cotton.",#N/A,FALSE,FALSE,0.75,0.5,0.5,0.75,1,"","",FALSE,FALSE,FALSE,FALSE,1,#N/A,1,1,"=R259C2:R319C52",FALSE,"Rwvu.cotton.","Cwvu.cotton.",FALSE,FALSE,FALSE,1,300,300,FALSE,FALSE,TRUE,TRUE,TRUE}</definedName>
    <definedName name="wvu.cotton._1" hidden="1">{TRUE,TRUE,-1.25,-15.5,484.5,300,FALSE,TRUE,TRUE,TRUE,0,46,#N/A,366,#N/A,18.536231884058,19.8333333333333,1,FALSE,FALSE,3,TRUE,1,FALSE,100,"Swvu.cotton.","ACwvu.cotton.",#N/A,FALSE,FALSE,0.75,0.5,0.5,0.75,1,"","",FALSE,FALSE,FALSE,FALSE,1,#N/A,1,1,"=R259C2:R319C52",FALSE,"Rwvu.cotton.","Cwvu.cotton.",FALSE,FALSE,FALSE,1,300,300,FALSE,FALSE,TRUE,TRUE,TRUE}</definedName>
    <definedName name="wvu.cottonall." hidden="1">{TRUE,TRUE,-0.5,-14.75,603,379.5,FALSE,TRUE,TRUE,TRUE,0,92,#N/A,347,#N/A,17.0983606557377,26.2941176470588,1,FALSE,FALSE,3,TRUE,1,FALSE,100,"Swvu.cottonall.","ACwvu.cottonall.",#N/A,FALSE,FALSE,0.75,0.5,0.5,0.75,2,"","",FALSE,FALSE,FALSE,FALSE,1,#N/A,1,1,"=R327C2:R366C106",FALSE,"Rwvu.cottonall.","Cwvu.cottonall.",FALSE,FALSE,FALSE,1,300,300,FALSE,FALSE,TRUE,TRUE,TRUE}</definedName>
    <definedName name="wvu.cottonall._1" hidden="1">{TRUE,TRUE,-0.5,-14.75,603,379.5,FALSE,TRUE,TRUE,TRUE,0,92,#N/A,347,#N/A,17.0983606557377,26.2941176470588,1,FALSE,FALSE,3,TRUE,1,FALSE,100,"Swvu.cottonall.","ACwvu.cottonall.",#N/A,FALSE,FALSE,0.75,0.5,0.5,0.75,2,"","",FALSE,FALSE,FALSE,FALSE,1,#N/A,1,1,"=R327C2:R366C106",FALSE,"Rwvu.cottonall.","Cwvu.cottonall.",FALSE,FALSE,FALSE,1,300,300,FALSE,FALSE,TRUE,TRUE,TRUE}</definedName>
    <definedName name="wvu.Export." hidden="1">{TRUE,TRUE,-0.5,-14.75,483,237.75,FALSE,TRUE,TRUE,TRUE,0,28,#N/A,5,#N/A,8.25974025974026,15.3529411764706,1,FALSE,FALSE,3,TRUE,1,FALSE,100,"Swvu.Export.","ACwvu.Export.",#N/A,FALSE,FALSE,0.75,0.75,1,1,2,"","&amp;R&amp;F&amp;A&amp;D&amp;T",FALSE,FALSE,FALSE,FALSE,1,#N/A,1,1,"=R55C83:R126C121",FALSE,"Rwvu.Export.",#N/A,FALSE,FALSE,FALSE,1,65532,300,FALSE,FALSE,TRUE,TRUE,TRUE}</definedName>
    <definedName name="wvu.Export._1" hidden="1">{TRUE,TRUE,-0.5,-14.75,483,237.75,FALSE,TRUE,TRUE,TRUE,0,28,#N/A,5,#N/A,8.25974025974026,15.3529411764706,1,FALSE,FALSE,3,TRUE,1,FALSE,100,"Swvu.Export.","ACwvu.Export.",#N/A,FALSE,FALSE,0.75,0.75,1,1,2,"","&amp;R&amp;F&amp;A&amp;D&amp;T",FALSE,FALSE,FALSE,FALSE,1,#N/A,1,1,"=R55C83:R126C121",FALSE,"Rwvu.Export.",#N/A,FALSE,FALSE,FALSE,1,65532,300,FALSE,FALSE,TRUE,TRUE,TRUE}</definedName>
    <definedName name="wvu.exportdetails." hidden="1">{TRUE,TRUE,-0.5,-14.75,603,379.5,FALSE,TRUE,TRUE,TRUE,0,95,#N/A,229,#N/A,15.2295081967213,26.4705882352941,1,FALSE,FALSE,3,TRUE,1,FALSE,100,"Swvu.exportdetails.","ACwvu.exportdetails.",#N/A,FALSE,FALSE,0.75,0.5,0.5,0.75,1,"","",FALSE,FALSE,FALSE,FALSE,1,#N/A,1,1,"=R20C2:R127C52",FALSE,"Rwvu.exportdetails.","Cwvu.exportdetails.",FALSE,FALSE,FALSE,1,300,300,FALSE,FALSE,TRUE,TRUE,TRUE}</definedName>
    <definedName name="wvu.exportdetails._1" hidden="1">{TRUE,TRUE,-0.5,-14.75,603,379.5,FALSE,TRUE,TRUE,TRUE,0,95,#N/A,229,#N/A,15.2295081967213,26.4705882352941,1,FALSE,FALSE,3,TRUE,1,FALSE,100,"Swvu.exportdetails.","ACwvu.exportdetails.",#N/A,FALSE,FALSE,0.75,0.5,0.5,0.75,1,"","",FALSE,FALSE,FALSE,FALSE,1,#N/A,1,1,"=R20C2:R127C52",FALSE,"Rwvu.exportdetails.","Cwvu.exportdetails.",FALSE,FALSE,FALSE,1,300,300,FALSE,FALSE,TRUE,TRUE,TRUE}</definedName>
    <definedName name="wvu.exports." hidden="1">{TRUE,TRUE,-1.25,-15.5,484.5,300,FALSE,TRUE,TRUE,TRUE,0,51,#N/A,236,#N/A,16.536231884058,20.1176470588235,1,FALSE,FALSE,3,TRUE,1,FALSE,100,"Swvu.exports.","ACwvu.exports.",#N/A,FALSE,FALSE,0.75,0.5,0.5,0.75,1,"","",FALSE,FALSE,FALSE,FALSE,1,#N/A,1,1,"=R20C2:R127C52",FALSE,"Rwvu.exports.","Cwvu.exports.",FALSE,FALSE,FALSE,1,300,300,FALSE,FALSE,TRUE,TRUE,TRUE}</definedName>
    <definedName name="wvu.exports._1" hidden="1">{TRUE,TRUE,-1.25,-15.5,484.5,300,FALSE,TRUE,TRUE,TRUE,0,51,#N/A,236,#N/A,16.536231884058,20.1176470588235,1,FALSE,FALSE,3,TRUE,1,FALSE,100,"Swvu.exports.","ACwvu.exports.",#N/A,FALSE,FALSE,0.75,0.5,0.5,0.75,1,"","",FALSE,FALSE,FALSE,FALSE,1,#N/A,1,1,"=R20C2:R127C52",FALSE,"Rwvu.exports.","Cwvu.exports.",FALSE,FALSE,FALSE,1,300,300,FALSE,FALSE,TRUE,TRUE,TRUE}</definedName>
    <definedName name="wvu.gold." hidden="1">{TRUE,TRUE,-1.25,-15.5,484.5,300,FALSE,TRUE,TRUE,TRUE,0,42,#N/A,314,#N/A,20.3768115942029,20.0588235294118,1,FALSE,FALSE,3,TRUE,1,FALSE,100,"Swvu.gold.","ACwvu.gold.",#N/A,FALSE,FALSE,0.75,0.5,0.5,0.75,1,"","",FALSE,FALSE,FALSE,FALSE,1,#N/A,1,1,"=R259C2:R319C52",FALSE,"Rwvu.gold.","Cwvu.gold.",FALSE,FALSE,FALSE,1,300,300,FALSE,FALSE,TRUE,TRUE,TRUE}</definedName>
    <definedName name="wvu.gold._1" hidden="1">{TRUE,TRUE,-1.25,-15.5,484.5,300,FALSE,TRUE,TRUE,TRUE,0,42,#N/A,314,#N/A,20.3768115942029,20.0588235294118,1,FALSE,FALSE,3,TRUE,1,FALSE,100,"Swvu.gold.","ACwvu.gold.",#N/A,FALSE,FALSE,0.75,0.5,0.5,0.75,1,"","",FALSE,FALSE,FALSE,FALSE,1,#N/A,1,1,"=R259C2:R319C52",FALSE,"Rwvu.gold.","Cwvu.gold.",FALSE,FALSE,FALSE,1,300,300,FALSE,FALSE,TRUE,TRUE,TRUE}</definedName>
    <definedName name="wvu.goldall." hidden="1">{TRUE,TRUE,-0.5,-14.75,603,379.5,FALSE,TRUE,TRUE,TRUE,0,105,#N/A,300,#N/A,12.016393442623,26.4117647058824,1,FALSE,FALSE,3,TRUE,1,FALSE,100,"Swvu.goldall.","ACwvu.goldall.",#N/A,FALSE,FALSE,0.75,0.5,0.5,0.75,1,"","",FALSE,FALSE,FALSE,FALSE,1,#N/A,1,1,"=R259C2:R319C52",FALSE,"Rwvu.goldall.","Cwvu.goldall.",FALSE,FALSE,FALSE,1,300,300,FALSE,FALSE,TRUE,TRUE,TRUE}</definedName>
    <definedName name="wvu.goldall._1" hidden="1">{TRUE,TRUE,-0.5,-14.75,603,379.5,FALSE,TRUE,TRUE,TRUE,0,105,#N/A,300,#N/A,12.016393442623,26.4117647058824,1,FALSE,FALSE,3,TRUE,1,FALSE,100,"Swvu.goldall.","ACwvu.goldall.",#N/A,FALSE,FALSE,0.75,0.5,0.5,0.75,1,"","",FALSE,FALSE,FALSE,FALSE,1,#N/A,1,1,"=R259C2:R319C52",FALSE,"Rwvu.goldall.","Cwvu.goldall.",FALSE,FALSE,FALSE,1,300,300,FALSE,FALSE,TRUE,TRUE,TRUE}</definedName>
    <definedName name="wvu.Hypotheses." hidden="1">{TRUE,TRUE,-0.5,-14.75,603,379.5,FALSE,TRUE,TRUE,TRUE,0,6,#N/A,51,#N/A,12.25,26.5294117647059,1,FALSE,FALSE,3,TRUE,1,FALSE,100,"Swvu.Hypotheses.","ACwvu.Hypotheses.",#N/A,FALSE,FALSE,1.25,1,0.6,1,1,"","",FALSE,FALSE,FALSE,FALSE,1,#N/A,1,1,"=R1C4:R68C15",FALSE,#N/A,#N/A,FALSE,FALSE,FALSE,1,65532,300,FALSE,FALSE,TRUE,TRUE,TRUE}</definedName>
    <definedName name="wvu.Hypotheses._1" hidden="1">{TRUE,TRUE,-0.5,-14.75,603,379.5,FALSE,TRUE,TRUE,TRUE,0,6,#N/A,51,#N/A,12.25,26.5294117647059,1,FALSE,FALSE,3,TRUE,1,FALSE,100,"Swvu.Hypotheses.","ACwvu.Hypotheses.",#N/A,FALSE,FALSE,1.25,1,0.6,1,1,"","",FALSE,FALSE,FALSE,FALSE,1,#N/A,1,1,"=R1C4:R68C15",FALSE,#N/A,#N/A,FALSE,FALSE,FALSE,1,65532,300,FALSE,FALSE,TRUE,TRUE,TRUE}</definedName>
    <definedName name="wvu.IMPORT." hidden="1">{TRUE,TRUE,-0.5,-14.75,483,261,FALSE,TRUE,TRUE,TRUE,0,3,26,1,270,2,3,4,TRUE,TRUE,3,TRUE,1,TRUE,100,"Swvu.IMPORT.","ACwvu.IMPORT.",#N/A,FALSE,FALSE,0.2,0.3,0.5,0.5,2,"","",FALSE,FALSE,FALSE,FALSE,1,45,#N/A,#N/A,FALSE,FALSE,"Rwvu.IMPORT.","Cwvu.IMPORT.",FALSE,FALSE,TRUE,1,300,300,FALSE,FALSE,TRUE,TRUE,TRUE}</definedName>
    <definedName name="wvu.IMPORT._1" hidden="1">{TRUE,TRUE,-0.5,-14.75,483,261,FALSE,TRUE,TRUE,TRUE,0,3,26,1,270,2,3,4,TRUE,TRUE,3,TRUE,1,TRUE,100,"Swvu.IMPORT.","ACwvu.IMPORT.",#N/A,FALSE,FALSE,0.2,0.3,0.5,0.5,2,"","",FALSE,FALSE,FALSE,FALSE,1,45,#N/A,#N/A,FALSE,FALSE,"Rwvu.IMPORT.","Cwvu.IMPORT.",FALSE,FALSE,TRUE,1,300,300,FALSE,FALSE,TRUE,TRUE,TRUE}</definedName>
    <definedName name="wvu.imports." hidden="1">{TRUE,TRUE,-1.25,-15.5,484.5,300,FALSE,TRUE,TRUE,TRUE,0,37,#N/A,447,#N/A,20.3623188405797,19.1764705882353,1,FALSE,FALSE,3,TRUE,1,FALSE,100,"Swvu.imports.","ACwvu.imports.",#N/A,FALSE,FALSE,0.75,0.5,0.5,0.75,1,"","",FALSE,FALSE,FALSE,FALSE,1,#N/A,1,1,"=R370C2:R457C52",FALSE,"Rwvu.imports.","Cwvu.imports.",FALSE,FALSE,FALSE,1,300,300,FALSE,FALSE,TRUE,TRUE,TRUE}</definedName>
    <definedName name="wvu.imports._1" hidden="1">{TRUE,TRUE,-1.25,-15.5,484.5,300,FALSE,TRUE,TRUE,TRUE,0,37,#N/A,447,#N/A,20.3623188405797,19.1764705882353,1,FALSE,FALSE,3,TRUE,1,FALSE,100,"Swvu.imports.","ACwvu.imports.",#N/A,FALSE,FALSE,0.75,0.5,0.5,0.75,1,"","",FALSE,FALSE,FALSE,FALSE,1,#N/A,1,1,"=R370C2:R457C52",FALSE,"Rwvu.imports.","Cwvu.imports.",FALSE,FALSE,FALSE,1,300,300,FALSE,FALSE,TRUE,TRUE,TRUE}</definedName>
    <definedName name="wvu.importsall." hidden="1">{TRUE,TRUE,-0.5,-14.75,603,379.5,FALSE,TRUE,TRUE,TRUE,0,102,#N/A,460,#N/A,11.6229508196721,25.5294117647059,1,FALSE,FALSE,3,TRUE,1,FALSE,100,"Swvu.importsall.","ACwvu.importsall.",#N/A,FALSE,FALSE,0.75,0.5,0.5,0.75,1,"","",FALSE,FALSE,FALSE,FALSE,1,#N/A,1,1,"=R370C2:R457C52",FALSE,"Rwvu.importsall.","Cwvu.importsall.",FALSE,FALSE,FALSE,1,300,300,FALSE,FALSE,TRUE,TRUE,TRUE}</definedName>
    <definedName name="wvu.importsall._1" hidden="1">{TRUE,TRUE,-0.5,-14.75,603,379.5,FALSE,TRUE,TRUE,TRUE,0,102,#N/A,460,#N/A,11.6229508196721,25.5294117647059,1,FALSE,FALSE,3,TRUE,1,FALSE,100,"Swvu.importsall.","ACwvu.importsall.",#N/A,FALSE,FALSE,0.75,0.5,0.5,0.75,1,"","",FALSE,FALSE,FALSE,FALSE,1,#N/A,1,1,"=R370C2:R457C52",FALSE,"Rwvu.importsall.","Cwvu.importsall.",FALSE,FALSE,FALSE,1,300,300,FALSE,FALSE,TRUE,TRUE,TRUE}</definedName>
    <definedName name="wvu.Podverdom." hidden="1">{TRUE,TRUE,-0.5,-14.75,603,329.25,FALSE,TRUE,TRUE,TRUE,0,1,1,5,1,1,2,4,TRUE,TRUE,3,TRUE,1,FALSE,100,"Swvu.Podverdom.","ACwvu.Podverdom.",#N/A,FALSE,FALSE,0.25,0.25,0.5,0.5,2,"","",FALSE,FALSE,FALSE,TRUE,1,87,#N/A,#N/A,FALSE,FALSE,"Rwvu.Podverdom.",#N/A,FALSE,FALSE,TRUE,1,65532,65532,FALSE,FALSE,TRUE,TRUE,TRUE}</definedName>
    <definedName name="wvu.Podverdom._1" hidden="1">{TRUE,TRUE,-0.5,-14.75,603,329.25,FALSE,TRUE,TRUE,TRUE,0,1,1,5,1,1,2,4,TRUE,TRUE,3,TRUE,1,FALSE,100,"Swvu.Podverdom.","ACwvu.Podverdom.",#N/A,FALSE,FALSE,0.25,0.25,0.5,0.5,2,"","",FALSE,FALSE,FALSE,TRUE,1,87,#N/A,#N/A,FALSE,FALSE,"Rwvu.Podverdom.",#N/A,FALSE,FALSE,TRUE,1,65532,65532,FALSE,FALSE,TRUE,TRUE,TRUE}</definedName>
    <definedName name="wvu.Print.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wvu.Print._1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wvu.tot." hidden="1">{TRUE,TRUE,-0.5,-14.75,603,379.5,FALSE,TRUE,TRUE,TRUE,0,32,#N/A,811,#N/A,25.6811594202899,26.4705882352941,1,FALSE,FALSE,3,TRUE,1,FALSE,100,"Swvu.tot.","ACwvu.tot.",#N/A,FALSE,FALSE,0.75,0.5,0.5,0.75,1,"","",FALSE,FALSE,FALSE,FALSE,1,#N/A,1,1,"=R790C2:R832C52",FALSE,"Rwvu.tot.","Cwvu.tot.",FALSE,FALSE,FALSE,1,300,300,FALSE,FALSE,TRUE,TRUE,TRUE}</definedName>
    <definedName name="wvu.tot._1" hidden="1">{TRUE,TRUE,-0.5,-14.75,603,379.5,FALSE,TRUE,TRUE,TRUE,0,32,#N/A,811,#N/A,25.6811594202899,26.4705882352941,1,FALSE,FALSE,3,TRUE,1,FALSE,100,"Swvu.tot.","ACwvu.tot.",#N/A,FALSE,FALSE,0.75,0.5,0.5,0.75,1,"","",FALSE,FALSE,FALSE,FALSE,1,#N/A,1,1,"=R790C2:R832C52",FALSE,"Rwvu.tot.","Cwvu.tot.",FALSE,FALSE,FALSE,1,300,300,FALSE,FALSE,TRUE,TRUE,TRUE}</definedName>
    <definedName name="wwff" hidden="1">{"Main Economic Indicators",#N/A,FALSE,"C"}</definedName>
    <definedName name="wwff_1" hidden="1">{"Main Economic Indicators",#N/A,FALSE,"C"}</definedName>
    <definedName name="xxcccghaaaaaaaaaaaaa" hidden="1">{"Main Economic Indicators",#N/A,FALSE,"C"}</definedName>
    <definedName name="xxcccghaaaaaaaaaaaaa_1" hidden="1">{"Main Economic Indicators",#N/A,FALSE,"C"}</definedName>
    <definedName name="xyz" hidden="1">{"SRB",#N/A,FALSE,"SRB"}</definedName>
    <definedName name="xyz_1" hidden="1">{"SRB",#N/A,FALSE,"SRB"}</definedName>
    <definedName name="y" hidden="1">{"Main Economic Indicators",#N/A,FALSE,"C"}</definedName>
    <definedName name="y_1" hidden="1">{"Main Economic Indicators",#N/A,FALSE,"C"}</definedName>
    <definedName name="Z_00C67BFA_FEDD_11D1_98B3_00C04FC96ABD_.wvu.Rows" hidden="1">[9]BOP!$A$36:$IV$36,[9]BOP!$A$44:$IV$44,[9]BOP!$A$59:$IV$59,[9]BOP!#REF!,[9]BOP!#REF!,[9]BOP!$A$81:$IV$88</definedName>
    <definedName name="Z_00C67BFB_FEDD_11D1_98B3_00C04FC96ABD_.wvu.Rows" hidden="1">[9]BOP!$A$36:$IV$36,[9]BOP!$A$44:$IV$44,[9]BOP!$A$59:$IV$59,[9]BOP!#REF!,[9]BOP!#REF!,[9]BOP!$A$81:$IV$88</definedName>
    <definedName name="Z_00C67BFC_FEDD_11D1_98B3_00C04FC96ABD_.wvu.Rows" hidden="1">[9]BOP!$A$36:$IV$36,[9]BOP!$A$44:$IV$44,[9]BOP!$A$59:$IV$59,[9]BOP!#REF!,[9]BOP!#REF!,[9]BOP!$A$81:$IV$88</definedName>
    <definedName name="Z_00C67BFD_FEDD_11D1_98B3_00C04FC96ABD_.wvu.Rows" hidden="1">[9]BOP!$A$36:$IV$36,[9]BOP!$A$44:$IV$44,[9]BOP!$A$59:$IV$59,[9]BOP!#REF!,[9]BOP!#REF!,[9]BOP!$A$81:$IV$88</definedName>
    <definedName name="Z_00C67BFE_FEDD_11D1_98B3_00C04FC96ABD_.wvu.Rows" hidden="1">[9]BOP!$A$36:$IV$36,[9]BOP!$A$44:$IV$44,[9]BOP!$A$59:$IV$59,[9]BOP!#REF!,[9]BOP!#REF!,[9]BOP!$A$79:$IV$79,[9]BOP!$A$81:$IV$88,[9]BOP!#REF!</definedName>
    <definedName name="Z_00C67BFF_FEDD_11D1_98B3_00C04FC96ABD_.wvu.Rows" hidden="1">[9]BOP!$A$36:$IV$36,[9]BOP!$A$44:$IV$44,[9]BOP!$A$59:$IV$59,[9]BOP!#REF!,[9]BOP!#REF!,[9]BOP!$A$79:$IV$79,[9]BOP!$A$81:$IV$88</definedName>
    <definedName name="Z_00C67C00_FEDD_11D1_98B3_00C04FC96ABD_.wvu.Rows" hidden="1">[9]BOP!$A$36:$IV$36,[9]BOP!$A$44:$IV$44,[9]BOP!$A$59:$IV$59,[9]BOP!#REF!,[9]BOP!#REF!,[9]BOP!$A$79:$IV$79,[9]BOP!#REF!</definedName>
    <definedName name="Z_00C67C01_FEDD_11D1_98B3_00C04FC96ABD_.wvu.Rows" hidden="1">[9]BOP!$A$36:$IV$36,[9]BOP!$A$44:$IV$44,[9]BOP!$A$59:$IV$59,[9]BOP!#REF!,[9]BOP!#REF!,[9]BOP!$A$79:$IV$79,[9]BOP!$A$81:$IV$88,[9]BOP!#REF!</definedName>
    <definedName name="Z_00C67C02_FEDD_11D1_98B3_00C04FC96ABD_.wvu.Rows" hidden="1">[9]BOP!$A$36:$IV$36,[9]BOP!$A$44:$IV$44,[9]BOP!$A$59:$IV$59,[9]BOP!#REF!,[9]BOP!#REF!,[9]BOP!$A$79:$IV$79,[9]BOP!$A$81:$IV$88,[9]BOP!#REF!</definedName>
    <definedName name="Z_00C67C03_FEDD_11D1_98B3_00C04FC96ABD_.wvu.Rows" hidden="1">[9]BOP!$A$36:$IV$36,[9]BOP!$A$44:$IV$44,[9]BOP!$A$59:$IV$59,[9]BOP!#REF!,[9]BOP!#REF!,[9]BOP!$A$79:$IV$79,[9]BOP!$A$81:$IV$88,[9]BOP!#REF!</definedName>
    <definedName name="Z_00C67C05_FEDD_11D1_98B3_00C04FC96ABD_.wvu.Rows" hidden="1">[9]BOP!$A$36:$IV$36,[9]BOP!$A$44:$IV$44,[9]BOP!$A$59:$IV$59,[9]BOP!#REF!,[9]BOP!#REF!,[9]BOP!$A$79:$IV$79,[9]BOP!$A$81:$IV$88,[9]BOP!#REF!,[9]BOP!#REF!</definedName>
    <definedName name="Z_00C67C06_FEDD_11D1_98B3_00C04FC96ABD_.wvu.Rows" hidden="1">[9]BOP!$A$36:$IV$36,[9]BOP!$A$44:$IV$44,[9]BOP!$A$59:$IV$59,[9]BOP!#REF!,[9]BOP!#REF!,[9]BOP!$A$79:$IV$79,[9]BOP!$A$81:$IV$88,[9]BOP!#REF!,[9]BOP!#REF!</definedName>
    <definedName name="Z_00C67C07_FEDD_11D1_98B3_00C04FC96ABD_.wvu.Rows" hidden="1">[9]BOP!$A$36:$IV$36,[9]BOP!$A$44:$IV$44,[9]BOP!$A$59:$IV$59,[9]BOP!#REF!,[9]BOP!#REF!,[9]BOP!$A$79:$IV$79</definedName>
    <definedName name="Z_112039D0_FF0B_11D1_98B3_00C04FC96ABD_.wvu.Rows" hidden="1">[9]BOP!$A$36:$IV$36,[9]BOP!$A$44:$IV$44,[9]BOP!$A$59:$IV$59,[9]BOP!#REF!,[9]BOP!#REF!,[9]BOP!$A$81:$IV$88</definedName>
    <definedName name="Z_112039D1_FF0B_11D1_98B3_00C04FC96ABD_.wvu.Rows" hidden="1">[9]BOP!$A$36:$IV$36,[9]BOP!$A$44:$IV$44,[9]BOP!$A$59:$IV$59,[9]BOP!#REF!,[9]BOP!#REF!,[9]BOP!$A$81:$IV$88</definedName>
    <definedName name="Z_112039D2_FF0B_11D1_98B3_00C04FC96ABD_.wvu.Rows" hidden="1">[9]BOP!$A$36:$IV$36,[9]BOP!$A$44:$IV$44,[9]BOP!$A$59:$IV$59,[9]BOP!#REF!,[9]BOP!#REF!,[9]BOP!$A$81:$IV$88</definedName>
    <definedName name="Z_112039D3_FF0B_11D1_98B3_00C04FC96ABD_.wvu.Rows" hidden="1">[9]BOP!$A$36:$IV$36,[9]BOP!$A$44:$IV$44,[9]BOP!$A$59:$IV$59,[9]BOP!#REF!,[9]BOP!#REF!,[9]BOP!$A$81:$IV$88</definedName>
    <definedName name="Z_112039D4_FF0B_11D1_98B3_00C04FC96ABD_.wvu.Rows" hidden="1">[9]BOP!$A$36:$IV$36,[9]BOP!$A$44:$IV$44,[9]BOP!$A$59:$IV$59,[9]BOP!#REF!,[9]BOP!#REF!,[9]BOP!$A$79:$IV$79,[9]BOP!$A$81:$IV$88,[9]BOP!#REF!</definedName>
    <definedName name="Z_112039D5_FF0B_11D1_98B3_00C04FC96ABD_.wvu.Rows" hidden="1">[9]BOP!$A$36:$IV$36,[9]BOP!$A$44:$IV$44,[9]BOP!$A$59:$IV$59,[9]BOP!#REF!,[9]BOP!#REF!,[9]BOP!$A$79:$IV$79,[9]BOP!$A$81:$IV$88</definedName>
    <definedName name="Z_112039D6_FF0B_11D1_98B3_00C04FC96ABD_.wvu.Rows" hidden="1">[9]BOP!$A$36:$IV$36,[9]BOP!$A$44:$IV$44,[9]BOP!$A$59:$IV$59,[9]BOP!#REF!,[9]BOP!#REF!,[9]BOP!$A$79:$IV$79,[9]BOP!#REF!</definedName>
    <definedName name="Z_112039D7_FF0B_11D1_98B3_00C04FC96ABD_.wvu.Rows" hidden="1">[9]BOP!$A$36:$IV$36,[9]BOP!$A$44:$IV$44,[9]BOP!$A$59:$IV$59,[9]BOP!#REF!,[9]BOP!#REF!,[9]BOP!$A$79:$IV$79,[9]BOP!$A$81:$IV$88,[9]BOP!#REF!</definedName>
    <definedName name="Z_112039D8_FF0B_11D1_98B3_00C04FC96ABD_.wvu.Rows" hidden="1">[9]BOP!$A$36:$IV$36,[9]BOP!$A$44:$IV$44,[9]BOP!$A$59:$IV$59,[9]BOP!#REF!,[9]BOP!#REF!,[9]BOP!$A$79:$IV$79,[9]BOP!$A$81:$IV$88,[9]BOP!#REF!</definedName>
    <definedName name="Z_112039D9_FF0B_11D1_98B3_00C04FC96ABD_.wvu.Rows" hidden="1">[9]BOP!$A$36:$IV$36,[9]BOP!$A$44:$IV$44,[9]BOP!$A$59:$IV$59,[9]BOP!#REF!,[9]BOP!#REF!,[9]BOP!$A$79:$IV$79,[9]BOP!$A$81:$IV$88,[9]BOP!#REF!</definedName>
    <definedName name="Z_112039DB_FF0B_11D1_98B3_00C04FC96ABD_.wvu.Rows" hidden="1">[9]BOP!$A$36:$IV$36,[9]BOP!$A$44:$IV$44,[9]BOP!$A$59:$IV$59,[9]BOP!#REF!,[9]BOP!#REF!,[9]BOP!$A$79:$IV$79,[9]BOP!$A$81:$IV$88,[9]BOP!#REF!,[9]BOP!#REF!</definedName>
    <definedName name="Z_112039DC_FF0B_11D1_98B3_00C04FC96ABD_.wvu.Rows" hidden="1">[9]BOP!$A$36:$IV$36,[9]BOP!$A$44:$IV$44,[9]BOP!$A$59:$IV$59,[9]BOP!#REF!,[9]BOP!#REF!,[9]BOP!$A$79:$IV$79,[9]BOP!$A$81:$IV$88,[9]BOP!#REF!,[9]BOP!#REF!</definedName>
    <definedName name="Z_112039DD_FF0B_11D1_98B3_00C04FC96ABD_.wvu.Rows" hidden="1">[9]BOP!$A$36:$IV$36,[9]BOP!$A$44:$IV$44,[9]BOP!$A$59:$IV$59,[9]BOP!#REF!,[9]BOP!#REF!,[9]BOP!$A$79:$IV$79</definedName>
    <definedName name="Z_112B8339_2081_11D2_BFD2_00A02466506E_.wvu.PrintTitles" hidden="1">[21]SUMMARY!$B$1:$D$65536,[21]SUMMARY!$A$3:$IV$5</definedName>
    <definedName name="Z_112B833B_2081_11D2_BFD2_00A02466506E_.wvu.PrintTitles" hidden="1">[21]SUMMARY!$B$1:$D$65536,[21]SUMMARY!$A$3:$IV$5</definedName>
    <definedName name="Z_1A87067C_7102_4E77_BC8D_D9D9112AA17F_.wvu.Cols" hidden="1">#REF!</definedName>
    <definedName name="Z_1A87067C_7102_4E77_BC8D_D9D9112AA17F_.wvu.PrintArea" hidden="1">#REF!</definedName>
    <definedName name="Z_1A87067C_7102_4E77_BC8D_D9D9112AA17F_.wvu.PrintTitles" hidden="1">#REF!</definedName>
    <definedName name="Z_1A87067C_7102_4E77_BC8D_D9D9112AA17F_.wvu.Rows" hidden="1">#REF!</definedName>
    <definedName name="Z_1A8C061B_2301_11D3_BFD1_000039E37209_.wvu.Cols" hidden="1">#REF!,#REF!,#REF!</definedName>
    <definedName name="Z_1A8C061B_2301_11D3_BFD1_000039E37209_.wvu.Rows" hidden="1">#REF!,#REF!,#REF!</definedName>
    <definedName name="Z_1A8C061C_2301_11D3_BFD1_000039E37209_.wvu.Cols" hidden="1">#REF!,#REF!,#REF!</definedName>
    <definedName name="Z_1A8C061C_2301_11D3_BFD1_000039E37209_.wvu.Rows" hidden="1">#REF!,#REF!,#REF!</definedName>
    <definedName name="Z_1A8C061E_2301_11D3_BFD1_000039E37209_.wvu.Cols" hidden="1">#REF!,#REF!,#REF!</definedName>
    <definedName name="Z_1A8C061E_2301_11D3_BFD1_000039E37209_.wvu.Rows" hidden="1">#REF!,#REF!,#REF!</definedName>
    <definedName name="Z_1A8C061F_2301_11D3_BFD1_000039E37209_.wvu.Cols" hidden="1">#REF!,#REF!,#REF!</definedName>
    <definedName name="Z_1A8C061F_2301_11D3_BFD1_000039E37209_.wvu.Rows" hidden="1">#REF!,#REF!,#REF!</definedName>
    <definedName name="Z_1F4C2007_FFA7_11D1_98B6_00C04FC96ABD_.wvu.Rows" hidden="1">[9]BOP!$A$36:$IV$36,[9]BOP!$A$44:$IV$44,[9]BOP!$A$59:$IV$59,[9]BOP!#REF!,[9]BOP!#REF!,[9]BOP!$A$81:$IV$88</definedName>
    <definedName name="Z_1F4C2008_FFA7_11D1_98B6_00C04FC96ABD_.wvu.Rows" hidden="1">[9]BOP!$A$36:$IV$36,[9]BOP!$A$44:$IV$44,[9]BOP!$A$59:$IV$59,[9]BOP!#REF!,[9]BOP!#REF!,[9]BOP!$A$81:$IV$88</definedName>
    <definedName name="Z_1F4C2009_FFA7_11D1_98B6_00C04FC96ABD_.wvu.Rows" hidden="1">[9]BOP!$A$36:$IV$36,[9]BOP!$A$44:$IV$44,[9]BOP!$A$59:$IV$59,[9]BOP!#REF!,[9]BOP!#REF!,[9]BOP!$A$81:$IV$88</definedName>
    <definedName name="Z_1F4C200A_FFA7_11D1_98B6_00C04FC96ABD_.wvu.Rows" hidden="1">[9]BOP!$A$36:$IV$36,[9]BOP!$A$44:$IV$44,[9]BOP!$A$59:$IV$59,[9]BOP!#REF!,[9]BOP!#REF!,[9]BOP!$A$81:$IV$88</definedName>
    <definedName name="Z_1F4C200B_FFA7_11D1_98B6_00C04FC96ABD_.wvu.Rows" hidden="1">[9]BOP!$A$36:$IV$36,[9]BOP!$A$44:$IV$44,[9]BOP!$A$59:$IV$59,[9]BOP!#REF!,[9]BOP!#REF!,[9]BOP!$A$79:$IV$79,[9]BOP!$A$81:$IV$88,[9]BOP!#REF!</definedName>
    <definedName name="Z_1F4C200C_FFA7_11D1_98B6_00C04FC96ABD_.wvu.Rows" hidden="1">[9]BOP!$A$36:$IV$36,[9]BOP!$A$44:$IV$44,[9]BOP!$A$59:$IV$59,[9]BOP!#REF!,[9]BOP!#REF!,[9]BOP!$A$79:$IV$79,[9]BOP!$A$81:$IV$88</definedName>
    <definedName name="Z_1F4C200D_FFA7_11D1_98B6_00C04FC96ABD_.wvu.Rows" hidden="1">[9]BOP!$A$36:$IV$36,[9]BOP!$A$44:$IV$44,[9]BOP!$A$59:$IV$59,[9]BOP!#REF!,[9]BOP!#REF!,[9]BOP!$A$79:$IV$79,[9]BOP!#REF!</definedName>
    <definedName name="Z_1F4C200E_FFA7_11D1_98B6_00C04FC96ABD_.wvu.Rows" hidden="1">[9]BOP!$A$36:$IV$36,[9]BOP!$A$44:$IV$44,[9]BOP!$A$59:$IV$59,[9]BOP!#REF!,[9]BOP!#REF!,[9]BOP!$A$79:$IV$79,[9]BOP!$A$81:$IV$88,[9]BOP!#REF!</definedName>
    <definedName name="Z_1F4C200F_FFA7_11D1_98B6_00C04FC96ABD_.wvu.Rows" hidden="1">[9]BOP!$A$36:$IV$36,[9]BOP!$A$44:$IV$44,[9]BOP!$A$59:$IV$59,[9]BOP!#REF!,[9]BOP!#REF!,[9]BOP!$A$79:$IV$79,[9]BOP!$A$81:$IV$88,[9]BOP!#REF!</definedName>
    <definedName name="Z_1F4C2010_FFA7_11D1_98B6_00C04FC96ABD_.wvu.Rows" hidden="1">[9]BOP!$A$36:$IV$36,[9]BOP!$A$44:$IV$44,[9]BOP!$A$59:$IV$59,[9]BOP!#REF!,[9]BOP!#REF!,[9]BOP!$A$79:$IV$79,[9]BOP!$A$81:$IV$88,[9]BOP!#REF!</definedName>
    <definedName name="Z_1F4C2012_FFA7_11D1_98B6_00C04FC96ABD_.wvu.Rows" hidden="1">[9]BOP!$A$36:$IV$36,[9]BOP!$A$44:$IV$44,[9]BOP!$A$59:$IV$59,[9]BOP!#REF!,[9]BOP!#REF!,[9]BOP!$A$79:$IV$79,[9]BOP!$A$81:$IV$88,[9]BOP!#REF!,[9]BOP!#REF!</definedName>
    <definedName name="Z_1F4C2013_FFA7_11D1_98B6_00C04FC96ABD_.wvu.Rows" hidden="1">[9]BOP!$A$36:$IV$36,[9]BOP!$A$44:$IV$44,[9]BOP!$A$59:$IV$59,[9]BOP!#REF!,[9]BOP!#REF!,[9]BOP!$A$79:$IV$79,[9]BOP!$A$81:$IV$88,[9]BOP!#REF!,[9]BOP!#REF!</definedName>
    <definedName name="Z_1F4C2014_FFA7_11D1_98B6_00C04FC96ABD_.wvu.Rows" hidden="1">[9]BOP!$A$36:$IV$36,[9]BOP!$A$44:$IV$44,[9]BOP!$A$59:$IV$59,[9]BOP!#REF!,[9]BOP!#REF!,[9]BOP!$A$79:$IV$79</definedName>
    <definedName name="Z_49B0A4B0_963B_11D1_BFD1_00A02466B680_.wvu.Rows" hidden="1">[9]BOP!$A$36:$IV$36,[9]BOP!$A$44:$IV$44,[9]BOP!$A$59:$IV$59,[9]BOP!#REF!,[9]BOP!#REF!,[9]BOP!$A$81:$IV$88</definedName>
    <definedName name="Z_49B0A4B1_963B_11D1_BFD1_00A02466B680_.wvu.Rows" hidden="1">[9]BOP!$A$36:$IV$36,[9]BOP!$A$44:$IV$44,[9]BOP!$A$59:$IV$59,[9]BOP!#REF!,[9]BOP!#REF!,[9]BOP!$A$81:$IV$88</definedName>
    <definedName name="Z_49B0A4B4_963B_11D1_BFD1_00A02466B680_.wvu.Rows" hidden="1">[9]BOP!$A$36:$IV$36,[9]BOP!$A$44:$IV$44,[9]BOP!$A$59:$IV$59,[9]BOP!#REF!,[9]BOP!#REF!,[9]BOP!$A$79:$IV$79,[9]BOP!$A$81:$IV$88,[9]BOP!#REF!</definedName>
    <definedName name="Z_49B0A4B5_963B_11D1_BFD1_00A02466B680_.wvu.Rows" hidden="1">[9]BOP!$A$36:$IV$36,[9]BOP!$A$44:$IV$44,[9]BOP!$A$59:$IV$59,[9]BOP!#REF!,[9]BOP!#REF!,[9]BOP!$A$79:$IV$79,[9]BOP!$A$81:$IV$88</definedName>
    <definedName name="Z_49B0A4B6_963B_11D1_BFD1_00A02466B680_.wvu.Rows" hidden="1">[9]BOP!$A$36:$IV$36,[9]BOP!$A$44:$IV$44,[9]BOP!$A$59:$IV$59,[9]BOP!#REF!,[9]BOP!#REF!,[9]BOP!$A$79:$IV$79,[9]BOP!#REF!</definedName>
    <definedName name="Z_49B0A4B7_963B_11D1_BFD1_00A02466B680_.wvu.Rows" hidden="1">[9]BOP!$A$36:$IV$36,[9]BOP!$A$44:$IV$44,[9]BOP!$A$59:$IV$59,[9]BOP!#REF!,[9]BOP!#REF!,[9]BOP!$A$79:$IV$79,[9]BOP!$A$81:$IV$88,[9]BOP!#REF!</definedName>
    <definedName name="Z_49B0A4B8_963B_11D1_BFD1_00A02466B680_.wvu.Rows" hidden="1">[9]BOP!$A$36:$IV$36,[9]BOP!$A$44:$IV$44,[9]BOP!$A$59:$IV$59,[9]BOP!#REF!,[9]BOP!#REF!,[9]BOP!$A$79:$IV$79,[9]BOP!$A$81:$IV$88,[9]BOP!#REF!</definedName>
    <definedName name="Z_49B0A4B9_963B_11D1_BFD1_00A02466B680_.wvu.Rows" hidden="1">[9]BOP!$A$36:$IV$36,[9]BOP!$A$44:$IV$44,[9]BOP!$A$59:$IV$59,[9]BOP!#REF!,[9]BOP!#REF!,[9]BOP!$A$79:$IV$79,[9]BOP!$A$81:$IV$88,[9]BOP!#REF!</definedName>
    <definedName name="Z_49B0A4BB_963B_11D1_BFD1_00A02466B680_.wvu.Rows" hidden="1">[9]BOP!$A$36:$IV$36,[9]BOP!$A$44:$IV$44,[9]BOP!$A$59:$IV$59,[9]BOP!#REF!,[9]BOP!#REF!,[9]BOP!$A$79:$IV$79,[9]BOP!$A$81:$IV$88,[9]BOP!#REF!,[9]BOP!#REF!</definedName>
    <definedName name="Z_49B0A4BC_963B_11D1_BFD1_00A02466B680_.wvu.Rows" hidden="1">[9]BOP!$A$36:$IV$36,[9]BOP!$A$44:$IV$44,[9]BOP!$A$59:$IV$59,[9]BOP!#REF!,[9]BOP!#REF!,[9]BOP!$A$79:$IV$79,[9]BOP!$A$81:$IV$88,[9]BOP!#REF!,[9]BOP!#REF!</definedName>
    <definedName name="Z_49B0A4BD_963B_11D1_BFD1_00A02466B680_.wvu.Rows" hidden="1">[9]BOP!$A$36:$IV$36,[9]BOP!$A$44:$IV$44,[9]BOP!$A$59:$IV$59,[9]BOP!#REF!,[9]BOP!#REF!,[9]BOP!$A$79:$IV$79</definedName>
    <definedName name="Z_5F3A46A2_1A22_4FA5_A3C5_1DEBD8BB3B53_.wvu.Cols" hidden="1">#REF!</definedName>
    <definedName name="Z_5F3A46A2_1A22_4FA5_A3C5_1DEBD8BB3B53_.wvu.PrintArea" hidden="1">#REF!</definedName>
    <definedName name="Z_5F3A46A2_1A22_4FA5_A3C5_1DEBD8BB3B53_.wvu.PrintTitles" hidden="1">#REF!</definedName>
    <definedName name="Z_5F3A46A2_1A22_4FA5_A3C5_1DEBD8BB3B53_.wvu.Rows" hidden="1">#REF!</definedName>
    <definedName name="Z_65976840_70A2_11D2_BFD1_C1F7123CE332_.wvu.PrintTitles" hidden="1">[21]SUMMARY!$B$1:$D$65536,[21]SUMMARY!$A$3:$IV$5</definedName>
    <definedName name="Z_9E0C48F8_FFCC_11D1_98BA_00C04FC96ABD_.wvu.Rows" hidden="1">[9]BOP!$A$36:$IV$36,[9]BOP!$A$44:$IV$44,[9]BOP!$A$59:$IV$59,[9]BOP!#REF!,[9]BOP!#REF!,[9]BOP!$A$81:$IV$88</definedName>
    <definedName name="Z_9E0C48F9_FFCC_11D1_98BA_00C04FC96ABD_.wvu.Rows" hidden="1">[9]BOP!$A$36:$IV$36,[9]BOP!$A$44:$IV$44,[9]BOP!$A$59:$IV$59,[9]BOP!#REF!,[9]BOP!#REF!,[9]BOP!$A$81:$IV$88</definedName>
    <definedName name="Z_9E0C48FA_FFCC_11D1_98BA_00C04FC96ABD_.wvu.Rows" hidden="1">[9]BOP!$A$36:$IV$36,[9]BOP!$A$44:$IV$44,[9]BOP!$A$59:$IV$59,[9]BOP!#REF!,[9]BOP!#REF!,[9]BOP!$A$81:$IV$88</definedName>
    <definedName name="Z_9E0C48FB_FFCC_11D1_98BA_00C04FC96ABD_.wvu.Rows" hidden="1">[9]BOP!$A$36:$IV$36,[9]BOP!$A$44:$IV$44,[9]BOP!$A$59:$IV$59,[9]BOP!#REF!,[9]BOP!#REF!,[9]BOP!$A$81:$IV$88</definedName>
    <definedName name="Z_9E0C48FC_FFCC_11D1_98BA_00C04FC96ABD_.wvu.Rows" hidden="1">[9]BOP!$A$36:$IV$36,[9]BOP!$A$44:$IV$44,[9]BOP!$A$59:$IV$59,[9]BOP!#REF!,[9]BOP!#REF!,[9]BOP!$A$79:$IV$79,[9]BOP!$A$81:$IV$88,[9]BOP!#REF!</definedName>
    <definedName name="Z_9E0C48FD_FFCC_11D1_98BA_00C04FC96ABD_.wvu.Rows" hidden="1">[9]BOP!$A$36:$IV$36,[9]BOP!$A$44:$IV$44,[9]BOP!$A$59:$IV$59,[9]BOP!#REF!,[9]BOP!#REF!,[9]BOP!$A$79:$IV$79,[9]BOP!$A$81:$IV$88</definedName>
    <definedName name="Z_9E0C48FE_FFCC_11D1_98BA_00C04FC96ABD_.wvu.Rows" hidden="1">[9]BOP!$A$36:$IV$36,[9]BOP!$A$44:$IV$44,[9]BOP!$A$59:$IV$59,[9]BOP!#REF!,[9]BOP!#REF!,[9]BOP!$A$79:$IV$79,[9]BOP!#REF!</definedName>
    <definedName name="Z_9E0C48FF_FFCC_11D1_98BA_00C04FC96ABD_.wvu.Rows" hidden="1">[9]BOP!$A$36:$IV$36,[9]BOP!$A$44:$IV$44,[9]BOP!$A$59:$IV$59,[9]BOP!#REF!,[9]BOP!#REF!,[9]BOP!$A$79:$IV$79,[9]BOP!$A$81:$IV$88,[9]BOP!#REF!</definedName>
    <definedName name="Z_9E0C4900_FFCC_11D1_98BA_00C04FC96ABD_.wvu.Rows" hidden="1">[9]BOP!$A$36:$IV$36,[9]BOP!$A$44:$IV$44,[9]BOP!$A$59:$IV$59,[9]BOP!#REF!,[9]BOP!#REF!,[9]BOP!$A$79:$IV$79,[9]BOP!$A$81:$IV$88,[9]BOP!#REF!</definedName>
    <definedName name="Z_9E0C4901_FFCC_11D1_98BA_00C04FC96ABD_.wvu.Rows" hidden="1">[9]BOP!$A$36:$IV$36,[9]BOP!$A$44:$IV$44,[9]BOP!$A$59:$IV$59,[9]BOP!#REF!,[9]BOP!#REF!,[9]BOP!$A$79:$IV$79,[9]BOP!$A$81:$IV$88,[9]BOP!#REF!</definedName>
    <definedName name="Z_9E0C4903_FFCC_11D1_98BA_00C04FC96ABD_.wvu.Rows" hidden="1">[9]BOP!$A$36:$IV$36,[9]BOP!$A$44:$IV$44,[9]BOP!$A$59:$IV$59,[9]BOP!#REF!,[9]BOP!#REF!,[9]BOP!$A$79:$IV$79,[9]BOP!$A$81:$IV$88,[9]BOP!#REF!,[9]BOP!#REF!</definedName>
    <definedName name="Z_9E0C4904_FFCC_11D1_98BA_00C04FC96ABD_.wvu.Rows" hidden="1">[9]BOP!$A$36:$IV$36,[9]BOP!$A$44:$IV$44,[9]BOP!$A$59:$IV$59,[9]BOP!#REF!,[9]BOP!#REF!,[9]BOP!$A$79:$IV$79,[9]BOP!$A$81:$IV$88,[9]BOP!#REF!,[9]BOP!#REF!</definedName>
    <definedName name="Z_9E0C4905_FFCC_11D1_98BA_00C04FC96ABD_.wvu.Rows" hidden="1">[9]BOP!$A$36:$IV$36,[9]BOP!$A$44:$IV$44,[9]BOP!$A$59:$IV$59,[9]BOP!#REF!,[9]BOP!#REF!,[9]BOP!$A$79:$IV$79</definedName>
    <definedName name="Z_B424DD41_AAD0_11D2_BFD1_00A02466506E_.wvu.PrintTitles" hidden="1">[21]SUMMARY!$B$1:$D$65536,[21]SUMMARY!$A$3:$IV$5</definedName>
    <definedName name="Z_BC2BFA12_1C91_11D2_BFD2_00A02466506E_.wvu.PrintTitles" hidden="1">[21]SUMMARY!$B$1:$D$65536,[21]SUMMARY!$A$3:$IV$5</definedName>
    <definedName name="Z_C21FAE85_013A_11D2_98BD_00C04FC96ABD_.wvu.Rows" hidden="1">[9]BOP!$A$36:$IV$36,[9]BOP!$A$44:$IV$44,[9]BOP!$A$59:$IV$59,[9]BOP!#REF!,[9]BOP!#REF!,[9]BOP!$A$81:$IV$88</definedName>
    <definedName name="Z_C21FAE86_013A_11D2_98BD_00C04FC96ABD_.wvu.Rows" hidden="1">[9]BOP!$A$36:$IV$36,[9]BOP!$A$44:$IV$44,[9]BOP!$A$59:$IV$59,[9]BOP!#REF!,[9]BOP!#REF!,[9]BOP!$A$81:$IV$88</definedName>
    <definedName name="Z_C21FAE87_013A_11D2_98BD_00C04FC96ABD_.wvu.Rows" hidden="1">[9]BOP!$A$36:$IV$36,[9]BOP!$A$44:$IV$44,[9]BOP!$A$59:$IV$59,[9]BOP!#REF!,[9]BOP!#REF!,[9]BOP!$A$81:$IV$88</definedName>
    <definedName name="Z_C21FAE88_013A_11D2_98BD_00C04FC96ABD_.wvu.Rows" hidden="1">[9]BOP!$A$36:$IV$36,[9]BOP!$A$44:$IV$44,[9]BOP!$A$59:$IV$59,[9]BOP!#REF!,[9]BOP!#REF!,[9]BOP!$A$81:$IV$88</definedName>
    <definedName name="Z_C21FAE89_013A_11D2_98BD_00C04FC96ABD_.wvu.Rows" hidden="1">[9]BOP!$A$36:$IV$36,[9]BOP!$A$44:$IV$44,[9]BOP!$A$59:$IV$59,[9]BOP!#REF!,[9]BOP!#REF!,[9]BOP!$A$79:$IV$79,[9]BOP!$A$81:$IV$88,[9]BOP!#REF!</definedName>
    <definedName name="Z_C21FAE8A_013A_11D2_98BD_00C04FC96ABD_.wvu.Rows" hidden="1">[9]BOP!$A$36:$IV$36,[9]BOP!$A$44:$IV$44,[9]BOP!$A$59:$IV$59,[9]BOP!#REF!,[9]BOP!#REF!,[9]BOP!$A$79:$IV$79,[9]BOP!$A$81:$IV$88</definedName>
    <definedName name="Z_C21FAE8B_013A_11D2_98BD_00C04FC96ABD_.wvu.Rows" hidden="1">[9]BOP!$A$36:$IV$36,[9]BOP!$A$44:$IV$44,[9]BOP!$A$59:$IV$59,[9]BOP!#REF!,[9]BOP!#REF!,[9]BOP!$A$79:$IV$79,[9]BOP!#REF!</definedName>
    <definedName name="Z_C21FAE8C_013A_11D2_98BD_00C04FC96ABD_.wvu.Rows" hidden="1">[9]BOP!$A$36:$IV$36,[9]BOP!$A$44:$IV$44,[9]BOP!$A$59:$IV$59,[9]BOP!#REF!,[9]BOP!#REF!,[9]BOP!$A$79:$IV$79,[9]BOP!$A$81:$IV$88,[9]BOP!#REF!</definedName>
    <definedName name="Z_C21FAE8D_013A_11D2_98BD_00C04FC96ABD_.wvu.Rows" hidden="1">[9]BOP!$A$36:$IV$36,[9]BOP!$A$44:$IV$44,[9]BOP!$A$59:$IV$59,[9]BOP!#REF!,[9]BOP!#REF!,[9]BOP!$A$79:$IV$79,[9]BOP!$A$81:$IV$88,[9]BOP!#REF!</definedName>
    <definedName name="Z_C21FAE8E_013A_11D2_98BD_00C04FC96ABD_.wvu.Rows" hidden="1">[9]BOP!$A$36:$IV$36,[9]BOP!$A$44:$IV$44,[9]BOP!$A$59:$IV$59,[9]BOP!#REF!,[9]BOP!#REF!,[9]BOP!$A$79:$IV$79,[9]BOP!$A$81:$IV$88,[9]BOP!#REF!</definedName>
    <definedName name="Z_C21FAE90_013A_11D2_98BD_00C04FC96ABD_.wvu.Rows" hidden="1">[9]BOP!$A$36:$IV$36,[9]BOP!$A$44:$IV$44,[9]BOP!$A$59:$IV$59,[9]BOP!#REF!,[9]BOP!#REF!,[9]BOP!$A$79:$IV$79,[9]BOP!$A$81:$IV$88,[9]BOP!#REF!,[9]BOP!#REF!</definedName>
    <definedName name="Z_C21FAE91_013A_11D2_98BD_00C04FC96ABD_.wvu.Rows" hidden="1">[9]BOP!$A$36:$IV$36,[9]BOP!$A$44:$IV$44,[9]BOP!$A$59:$IV$59,[9]BOP!#REF!,[9]BOP!#REF!,[9]BOP!$A$79:$IV$79,[9]BOP!$A$81:$IV$88,[9]BOP!#REF!,[9]BOP!#REF!</definedName>
    <definedName name="Z_C21FAE92_013A_11D2_98BD_00C04FC96ABD_.wvu.Rows" hidden="1">[9]BOP!$A$36:$IV$36,[9]BOP!$A$44:$IV$44,[9]BOP!$A$59:$IV$59,[9]BOP!#REF!,[9]BOP!#REF!,[9]BOP!$A$79:$IV$79</definedName>
    <definedName name="Z_CF25EF4A_FFAB_11D1_98B7_00C04FC96ABD_.wvu.Rows" hidden="1">[9]BOP!$A$36:$IV$36,[9]BOP!$A$44:$IV$44,[9]BOP!$A$59:$IV$59,[9]BOP!#REF!,[9]BOP!#REF!,[9]BOP!$A$81:$IV$88</definedName>
    <definedName name="Z_CF25EF4B_FFAB_11D1_98B7_00C04FC96ABD_.wvu.Rows" hidden="1">[9]BOP!$A$36:$IV$36,[9]BOP!$A$44:$IV$44,[9]BOP!$A$59:$IV$59,[9]BOP!#REF!,[9]BOP!#REF!,[9]BOP!$A$81:$IV$88</definedName>
    <definedName name="Z_CF25EF4C_FFAB_11D1_98B7_00C04FC96ABD_.wvu.Rows" hidden="1">[9]BOP!$A$36:$IV$36,[9]BOP!$A$44:$IV$44,[9]BOP!$A$59:$IV$59,[9]BOP!#REF!,[9]BOP!#REF!,[9]BOP!$A$81:$IV$88</definedName>
    <definedName name="Z_CF25EF4D_FFAB_11D1_98B7_00C04FC96ABD_.wvu.Rows" hidden="1">[9]BOP!$A$36:$IV$36,[9]BOP!$A$44:$IV$44,[9]BOP!$A$59:$IV$59,[9]BOP!#REF!,[9]BOP!#REF!,[9]BOP!$A$81:$IV$88</definedName>
    <definedName name="Z_CF25EF4E_FFAB_11D1_98B7_00C04FC96ABD_.wvu.Rows" hidden="1">[9]BOP!$A$36:$IV$36,[9]BOP!$A$44:$IV$44,[9]BOP!$A$59:$IV$59,[9]BOP!#REF!,[9]BOP!#REF!,[9]BOP!$A$79:$IV$79,[9]BOP!$A$81:$IV$88,[9]BOP!#REF!</definedName>
    <definedName name="Z_CF25EF4F_FFAB_11D1_98B7_00C04FC96ABD_.wvu.Rows" hidden="1">[9]BOP!$A$36:$IV$36,[9]BOP!$A$44:$IV$44,[9]BOP!$A$59:$IV$59,[9]BOP!#REF!,[9]BOP!#REF!,[9]BOP!$A$79:$IV$79,[9]BOP!$A$81:$IV$88</definedName>
    <definedName name="Z_CF25EF50_FFAB_11D1_98B7_00C04FC96ABD_.wvu.Rows" hidden="1">[9]BOP!$A$36:$IV$36,[9]BOP!$A$44:$IV$44,[9]BOP!$A$59:$IV$59,[9]BOP!#REF!,[9]BOP!#REF!,[9]BOP!$A$79:$IV$79,[9]BOP!#REF!</definedName>
    <definedName name="Z_CF25EF51_FFAB_11D1_98B7_00C04FC96ABD_.wvu.Rows" hidden="1">[9]BOP!$A$36:$IV$36,[9]BOP!$A$44:$IV$44,[9]BOP!$A$59:$IV$59,[9]BOP!#REF!,[9]BOP!#REF!,[9]BOP!$A$79:$IV$79,[9]BOP!$A$81:$IV$88,[9]BOP!#REF!</definedName>
    <definedName name="Z_CF25EF52_FFAB_11D1_98B7_00C04FC96ABD_.wvu.Rows" hidden="1">[9]BOP!$A$36:$IV$36,[9]BOP!$A$44:$IV$44,[9]BOP!$A$59:$IV$59,[9]BOP!#REF!,[9]BOP!#REF!,[9]BOP!$A$79:$IV$79,[9]BOP!$A$81:$IV$88,[9]BOP!#REF!</definedName>
    <definedName name="Z_CF25EF53_FFAB_11D1_98B7_00C04FC96ABD_.wvu.Rows" hidden="1">[9]BOP!$A$36:$IV$36,[9]BOP!$A$44:$IV$44,[9]BOP!$A$59:$IV$59,[9]BOP!#REF!,[9]BOP!#REF!,[9]BOP!$A$79:$IV$79,[9]BOP!$A$81:$IV$88,[9]BOP!#REF!</definedName>
    <definedName name="Z_CF25EF55_FFAB_11D1_98B7_00C04FC96ABD_.wvu.Rows" hidden="1">[9]BOP!$A$36:$IV$36,[9]BOP!$A$44:$IV$44,[9]BOP!$A$59:$IV$59,[9]BOP!#REF!,[9]BOP!#REF!,[9]BOP!$A$79:$IV$79,[9]BOP!$A$81:$IV$88,[9]BOP!#REF!,[9]BOP!#REF!</definedName>
    <definedName name="Z_CF25EF56_FFAB_11D1_98B7_00C04FC96ABD_.wvu.Rows" hidden="1">[9]BOP!$A$36:$IV$36,[9]BOP!$A$44:$IV$44,[9]BOP!$A$59:$IV$59,[9]BOP!#REF!,[9]BOP!#REF!,[9]BOP!$A$79:$IV$79,[9]BOP!$A$81:$IV$88,[9]BOP!#REF!,[9]BOP!#REF!</definedName>
    <definedName name="Z_CF25EF57_FFAB_11D1_98B7_00C04FC96ABD_.wvu.Rows" hidden="1">[9]BOP!$A$36:$IV$36,[9]BOP!$A$44:$IV$44,[9]BOP!$A$59:$IV$59,[9]BOP!#REF!,[9]BOP!#REF!,[9]BOP!$A$79:$IV$79</definedName>
    <definedName name="Z_E6B74681_BCE1_11D2_BFD1_00A02466506E_.wvu.PrintTitles" hidden="1">[21]SUMMARY!$B$1:$D$65536,[21]SUMMARY!$A$3:$IV$5</definedName>
    <definedName name="Z_EA8011E5_017A_11D2_98BD_00C04FC96ABD_.wvu.Rows" hidden="1">[9]BOP!$A$36:$IV$36,[9]BOP!$A$44:$IV$44,[9]BOP!$A$59:$IV$59,[9]BOP!#REF!,[9]BOP!#REF!,[9]BOP!$A$79:$IV$79,[9]BOP!$A$81:$IV$88</definedName>
    <definedName name="Z_EA8011E6_017A_11D2_98BD_00C04FC96ABD_.wvu.Rows" hidden="1">[9]BOP!$A$36:$IV$36,[9]BOP!$A$44:$IV$44,[9]BOP!$A$59:$IV$59,[9]BOP!#REF!,[9]BOP!#REF!,[9]BOP!$A$79:$IV$79,[9]BOP!#REF!</definedName>
    <definedName name="Z_EA8011E9_017A_11D2_98BD_00C04FC96ABD_.wvu.Rows" hidden="1">[9]BOP!$A$36:$IV$36,[9]BOP!$A$44:$IV$44,[9]BOP!$A$59:$IV$59,[9]BOP!#REF!,[9]BOP!#REF!,[9]BOP!$A$79:$IV$79,[9]BOP!$A$81:$IV$88,[9]BOP!#REF!</definedName>
    <definedName name="Z_EA8011EC_017A_11D2_98BD_00C04FC96ABD_.wvu.Rows" hidden="1">[9]BOP!$A$36:$IV$36,[9]BOP!$A$44:$IV$44,[9]BOP!$A$59:$IV$59,[9]BOP!#REF!,[9]BOP!#REF!,[9]BOP!$A$79:$IV$79,[9]BOP!$A$81:$IV$88,[9]BOP!#REF!,[9]BOP!#REF!</definedName>
    <definedName name="Z_EA86CE3A_00A2_11D2_98BC_00C04FC96ABD_.wvu.Rows" hidden="1">[9]BOP!$A$36:$IV$36,[9]BOP!$A$44:$IV$44,[9]BOP!$A$59:$IV$59,[9]BOP!#REF!,[9]BOP!#REF!,[9]BOP!$A$81:$IV$88</definedName>
    <definedName name="Z_EA86CE3B_00A2_11D2_98BC_00C04FC96ABD_.wvu.Rows" hidden="1">[9]BOP!$A$36:$IV$36,[9]BOP!$A$44:$IV$44,[9]BOP!$A$59:$IV$59,[9]BOP!#REF!,[9]BOP!#REF!,[9]BOP!$A$81:$IV$88</definedName>
    <definedName name="Z_EA86CE3C_00A2_11D2_98BC_00C04FC96ABD_.wvu.Rows" hidden="1">[9]BOP!$A$36:$IV$36,[9]BOP!$A$44:$IV$44,[9]BOP!$A$59:$IV$59,[9]BOP!#REF!,[9]BOP!#REF!,[9]BOP!$A$81:$IV$88</definedName>
    <definedName name="Z_EA86CE3D_00A2_11D2_98BC_00C04FC96ABD_.wvu.Rows" hidden="1">[9]BOP!$A$36:$IV$36,[9]BOP!$A$44:$IV$44,[9]BOP!$A$59:$IV$59,[9]BOP!#REF!,[9]BOP!#REF!,[9]BOP!$A$81:$IV$88</definedName>
    <definedName name="Z_EA86CE3E_00A2_11D2_98BC_00C04FC96ABD_.wvu.Rows" hidden="1">[9]BOP!$A$36:$IV$36,[9]BOP!$A$44:$IV$44,[9]BOP!$A$59:$IV$59,[9]BOP!#REF!,[9]BOP!#REF!,[9]BOP!$A$79:$IV$79,[9]BOP!$A$81:$IV$88,[9]BOP!#REF!</definedName>
    <definedName name="Z_EA86CE3F_00A2_11D2_98BC_00C04FC96ABD_.wvu.Rows" hidden="1">[9]BOP!$A$36:$IV$36,[9]BOP!$A$44:$IV$44,[9]BOP!$A$59:$IV$59,[9]BOP!#REF!,[9]BOP!#REF!,[9]BOP!$A$79:$IV$79,[9]BOP!$A$81:$IV$88</definedName>
    <definedName name="Z_EA86CE40_00A2_11D2_98BC_00C04FC96ABD_.wvu.Rows" hidden="1">[9]BOP!$A$36:$IV$36,[9]BOP!$A$44:$IV$44,[9]BOP!$A$59:$IV$59,[9]BOP!#REF!,[9]BOP!#REF!,[9]BOP!$A$79:$IV$79,[9]BOP!#REF!</definedName>
    <definedName name="Z_EA86CE41_00A2_11D2_98BC_00C04FC96ABD_.wvu.Rows" hidden="1">[9]BOP!$A$36:$IV$36,[9]BOP!$A$44:$IV$44,[9]BOP!$A$59:$IV$59,[9]BOP!#REF!,[9]BOP!#REF!,[9]BOP!$A$79:$IV$79,[9]BOP!$A$81:$IV$88,[9]BOP!#REF!</definedName>
    <definedName name="Z_EA86CE42_00A2_11D2_98BC_00C04FC96ABD_.wvu.Rows" hidden="1">[9]BOP!$A$36:$IV$36,[9]BOP!$A$44:$IV$44,[9]BOP!$A$59:$IV$59,[9]BOP!#REF!,[9]BOP!#REF!,[9]BOP!$A$79:$IV$79,[9]BOP!$A$81:$IV$88,[9]BOP!#REF!</definedName>
    <definedName name="Z_EA86CE43_00A2_11D2_98BC_00C04FC96ABD_.wvu.Rows" hidden="1">[9]BOP!$A$36:$IV$36,[9]BOP!$A$44:$IV$44,[9]BOP!$A$59:$IV$59,[9]BOP!#REF!,[9]BOP!#REF!,[9]BOP!$A$79:$IV$79,[9]BOP!$A$81:$IV$88,[9]BOP!#REF!</definedName>
    <definedName name="Z_EA86CE45_00A2_11D2_98BC_00C04FC96ABD_.wvu.Rows" hidden="1">[9]BOP!$A$36:$IV$36,[9]BOP!$A$44:$IV$44,[9]BOP!$A$59:$IV$59,[9]BOP!#REF!,[9]BOP!#REF!,[9]BOP!$A$79:$IV$79,[9]BOP!$A$81:$IV$88,[9]BOP!#REF!,[9]BOP!#REF!</definedName>
    <definedName name="Z_EA86CE46_00A2_11D2_98BC_00C04FC96ABD_.wvu.Rows" hidden="1">[9]BOP!$A$36:$IV$36,[9]BOP!$A$44:$IV$44,[9]BOP!$A$59:$IV$59,[9]BOP!#REF!,[9]BOP!#REF!,[9]BOP!$A$79:$IV$79,[9]BOP!$A$81:$IV$88,[9]BOP!#REF!,[9]BOP!#REF!</definedName>
    <definedName name="Z_EA86CE47_00A2_11D2_98BC_00C04FC96ABD_.wvu.Rows" hidden="1">[9]BOP!$A$36:$IV$36,[9]BOP!$A$44:$IV$44,[9]BOP!$A$59:$IV$59,[9]BOP!#REF!,[9]BOP!#REF!,[9]BOP!$A$79:$IV$79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18" l="1"/>
  <c r="X4" i="18"/>
  <c r="X5" i="18"/>
  <c r="X6" i="18"/>
  <c r="X7" i="18"/>
  <c r="X8" i="18"/>
  <c r="X9" i="18"/>
  <c r="X10" i="18"/>
  <c r="X11" i="18"/>
  <c r="X12" i="18"/>
  <c r="X13" i="18"/>
  <c r="X14" i="18"/>
  <c r="X15" i="18"/>
  <c r="X16" i="18"/>
  <c r="X17" i="18"/>
  <c r="X18" i="18"/>
  <c r="X19" i="18"/>
  <c r="X20" i="18"/>
  <c r="X21" i="18"/>
  <c r="X22" i="18"/>
  <c r="X23" i="18"/>
  <c r="X24" i="18"/>
  <c r="X25" i="18"/>
  <c r="X26" i="18"/>
  <c r="X27" i="18"/>
  <c r="X28" i="18"/>
  <c r="X29" i="18"/>
  <c r="X30" i="18"/>
  <c r="X31" i="18"/>
  <c r="X32" i="18"/>
  <c r="X33" i="18"/>
  <c r="X34" i="18"/>
  <c r="X35" i="18"/>
  <c r="X36" i="18"/>
  <c r="X37" i="18"/>
  <c r="X38" i="18"/>
  <c r="X39" i="18"/>
  <c r="X40" i="18"/>
  <c r="X41" i="18"/>
  <c r="X42" i="18"/>
  <c r="X43" i="18"/>
  <c r="X44" i="18"/>
  <c r="X45" i="18"/>
  <c r="X46" i="18"/>
  <c r="X47" i="18"/>
  <c r="X48" i="18"/>
  <c r="X49" i="18"/>
  <c r="X50" i="18"/>
  <c r="X51" i="18"/>
  <c r="X52" i="18"/>
  <c r="X53" i="18"/>
  <c r="X54" i="18"/>
  <c r="X55" i="18"/>
  <c r="X56" i="18"/>
  <c r="X57" i="18"/>
  <c r="X58" i="18"/>
  <c r="X59" i="18"/>
  <c r="X60" i="18"/>
  <c r="X61" i="18"/>
  <c r="X62" i="18"/>
  <c r="X63" i="18"/>
  <c r="X64" i="18"/>
  <c r="X65" i="18"/>
  <c r="X66" i="18"/>
  <c r="X67" i="18"/>
  <c r="X68" i="18"/>
  <c r="X69" i="18"/>
  <c r="X70" i="18"/>
  <c r="X71" i="18"/>
  <c r="X72" i="18"/>
  <c r="X73" i="18"/>
  <c r="X74" i="18"/>
  <c r="X75" i="18"/>
  <c r="X76" i="18"/>
  <c r="X77" i="18"/>
  <c r="X78" i="18"/>
  <c r="X79" i="18"/>
  <c r="X80" i="18"/>
  <c r="X81" i="18"/>
  <c r="X82" i="18"/>
  <c r="X83" i="18"/>
  <c r="X84" i="18"/>
  <c r="X85" i="18"/>
  <c r="X86" i="18"/>
  <c r="X87" i="18"/>
  <c r="X88" i="18"/>
  <c r="X89" i="18"/>
  <c r="X90" i="18"/>
  <c r="X91" i="18"/>
  <c r="X92" i="18"/>
  <c r="X93" i="18"/>
  <c r="X94" i="18"/>
  <c r="X95" i="18"/>
  <c r="X96" i="18"/>
  <c r="X97" i="18"/>
  <c r="X98" i="18"/>
  <c r="X99" i="18"/>
  <c r="X100" i="18"/>
  <c r="X101" i="18"/>
  <c r="X102" i="18"/>
  <c r="X103" i="18"/>
  <c r="X104" i="18"/>
  <c r="X105" i="18"/>
  <c r="X106" i="18"/>
  <c r="X107" i="18"/>
  <c r="X108" i="18"/>
  <c r="X109" i="18"/>
  <c r="X110" i="18"/>
  <c r="X111" i="18"/>
  <c r="X112" i="18"/>
  <c r="X113" i="18"/>
  <c r="X114" i="18"/>
  <c r="X115" i="18"/>
  <c r="X116" i="18"/>
  <c r="X117" i="18"/>
  <c r="X118" i="18"/>
  <c r="X119" i="18"/>
  <c r="X120" i="18"/>
  <c r="X121" i="18"/>
  <c r="X122" i="18"/>
  <c r="X123" i="18"/>
  <c r="X124" i="18"/>
  <c r="X125" i="18"/>
  <c r="X126" i="18"/>
  <c r="X127" i="18"/>
  <c r="X128" i="18"/>
  <c r="X129" i="18"/>
  <c r="X130" i="18"/>
  <c r="X131" i="18"/>
  <c r="X132" i="18"/>
  <c r="X133" i="18"/>
  <c r="X134" i="18"/>
  <c r="X135" i="18"/>
  <c r="X136" i="18"/>
  <c r="X137" i="18"/>
  <c r="X138" i="18"/>
  <c r="X139" i="18"/>
  <c r="X140" i="18"/>
  <c r="X141" i="18"/>
  <c r="X142" i="18"/>
  <c r="X143" i="18"/>
  <c r="X144" i="18"/>
  <c r="X145" i="18"/>
  <c r="X146" i="18"/>
  <c r="X147" i="18"/>
  <c r="X148" i="18"/>
  <c r="X149" i="18"/>
  <c r="X150" i="18"/>
  <c r="X151" i="18"/>
  <c r="X152" i="18"/>
  <c r="X153" i="18"/>
  <c r="X154" i="18"/>
  <c r="X155" i="18"/>
  <c r="X156" i="18"/>
  <c r="X157" i="18"/>
  <c r="X158" i="18"/>
  <c r="X159" i="18"/>
  <c r="X160" i="18"/>
  <c r="X161" i="18"/>
  <c r="X162" i="18"/>
  <c r="X163" i="18"/>
  <c r="X164" i="18"/>
  <c r="X165" i="18"/>
  <c r="X166" i="18"/>
  <c r="X167" i="18"/>
  <c r="X168" i="18"/>
  <c r="X169" i="18"/>
  <c r="X170" i="18"/>
  <c r="X171" i="18"/>
  <c r="X172" i="18"/>
  <c r="X173" i="18"/>
  <c r="X174" i="18"/>
  <c r="X175" i="18"/>
  <c r="X176" i="18"/>
  <c r="X177" i="18"/>
  <c r="X178" i="18"/>
  <c r="X179" i="18"/>
  <c r="X180" i="18"/>
  <c r="X181" i="18"/>
  <c r="X182" i="18"/>
  <c r="X183" i="18"/>
  <c r="X184" i="18"/>
  <c r="X185" i="18"/>
  <c r="X186" i="18"/>
  <c r="X187" i="18"/>
  <c r="X188" i="18"/>
  <c r="X189" i="18"/>
  <c r="X190" i="18"/>
  <c r="X191" i="18"/>
  <c r="X192" i="18"/>
  <c r="X2" i="18"/>
  <c r="M191" i="18"/>
  <c r="L191" i="18"/>
  <c r="K191" i="18"/>
  <c r="J191" i="18"/>
  <c r="I191" i="18"/>
  <c r="M190" i="18"/>
  <c r="L190" i="18"/>
  <c r="K190" i="18"/>
  <c r="J190" i="18"/>
  <c r="I190" i="18"/>
  <c r="M189" i="18"/>
  <c r="L189" i="18"/>
  <c r="K189" i="18"/>
  <c r="J189" i="18"/>
  <c r="I189" i="18"/>
  <c r="M188" i="18"/>
  <c r="L188" i="18"/>
  <c r="K188" i="18"/>
  <c r="J188" i="18"/>
  <c r="I188" i="18"/>
  <c r="M187" i="18"/>
  <c r="L187" i="18"/>
  <c r="K187" i="18"/>
  <c r="J187" i="18"/>
  <c r="I187" i="18"/>
  <c r="M186" i="18"/>
  <c r="L186" i="18"/>
  <c r="K186" i="18"/>
  <c r="J186" i="18"/>
  <c r="I186" i="18"/>
  <c r="M185" i="18"/>
  <c r="L185" i="18"/>
  <c r="K185" i="18"/>
  <c r="J185" i="18"/>
  <c r="I185" i="18"/>
  <c r="M184" i="18"/>
  <c r="L184" i="18"/>
  <c r="K184" i="18"/>
  <c r="J184" i="18"/>
  <c r="I184" i="18"/>
  <c r="M183" i="18"/>
  <c r="L183" i="18"/>
  <c r="K183" i="18"/>
  <c r="J183" i="18"/>
  <c r="I183" i="18"/>
  <c r="M182" i="18"/>
  <c r="L182" i="18"/>
  <c r="K182" i="18"/>
  <c r="J182" i="18"/>
  <c r="I182" i="18"/>
  <c r="M181" i="18"/>
  <c r="L181" i="18"/>
  <c r="K181" i="18"/>
  <c r="J181" i="18"/>
  <c r="I181" i="18"/>
  <c r="M180" i="18"/>
  <c r="L180" i="18"/>
  <c r="K180" i="18"/>
  <c r="J180" i="18"/>
  <c r="I180" i="18"/>
  <c r="M179" i="18"/>
  <c r="L179" i="18"/>
  <c r="K179" i="18"/>
  <c r="J179" i="18"/>
  <c r="I179" i="18"/>
  <c r="M178" i="18"/>
  <c r="L178" i="18"/>
  <c r="K178" i="18"/>
  <c r="J178" i="18"/>
  <c r="I178" i="18"/>
  <c r="M177" i="18"/>
  <c r="L177" i="18"/>
  <c r="K177" i="18"/>
  <c r="J177" i="18"/>
  <c r="I177" i="18"/>
  <c r="M176" i="18"/>
  <c r="L176" i="18"/>
  <c r="K176" i="18"/>
  <c r="J176" i="18"/>
  <c r="I176" i="18"/>
  <c r="M175" i="18"/>
  <c r="L175" i="18"/>
  <c r="K175" i="18"/>
  <c r="J175" i="18"/>
  <c r="I175" i="18"/>
  <c r="M174" i="18"/>
  <c r="L174" i="18"/>
  <c r="K174" i="18"/>
  <c r="J174" i="18"/>
  <c r="I174" i="18"/>
  <c r="M173" i="18"/>
  <c r="L173" i="18"/>
  <c r="K173" i="18"/>
  <c r="J173" i="18"/>
  <c r="I173" i="18"/>
  <c r="M172" i="18"/>
  <c r="L172" i="18"/>
  <c r="K172" i="18"/>
  <c r="J172" i="18"/>
  <c r="I172" i="18"/>
  <c r="M171" i="18"/>
  <c r="L171" i="18"/>
  <c r="K171" i="18"/>
  <c r="J171" i="18"/>
  <c r="I171" i="18"/>
  <c r="M170" i="18"/>
  <c r="L170" i="18"/>
  <c r="K170" i="18"/>
  <c r="J170" i="18"/>
  <c r="I170" i="18"/>
  <c r="M169" i="18"/>
  <c r="L169" i="18"/>
  <c r="K169" i="18"/>
  <c r="J169" i="18"/>
  <c r="I169" i="18"/>
  <c r="M168" i="18"/>
  <c r="L168" i="18"/>
  <c r="K168" i="18"/>
  <c r="J168" i="18"/>
  <c r="I168" i="18"/>
  <c r="M167" i="18"/>
  <c r="L167" i="18"/>
  <c r="K167" i="18"/>
  <c r="J167" i="18"/>
  <c r="I167" i="18"/>
  <c r="M166" i="18"/>
  <c r="L166" i="18"/>
  <c r="K166" i="18"/>
  <c r="J166" i="18"/>
  <c r="I166" i="18"/>
  <c r="M165" i="18"/>
  <c r="L165" i="18"/>
  <c r="K165" i="18"/>
  <c r="J165" i="18"/>
  <c r="I165" i="18"/>
  <c r="M164" i="18"/>
  <c r="L164" i="18"/>
  <c r="K164" i="18"/>
  <c r="J164" i="18"/>
  <c r="I164" i="18"/>
  <c r="M163" i="18"/>
  <c r="L163" i="18"/>
  <c r="K163" i="18"/>
  <c r="J163" i="18"/>
  <c r="I163" i="18"/>
  <c r="M162" i="18"/>
  <c r="L162" i="18"/>
  <c r="K162" i="18"/>
  <c r="J162" i="18"/>
  <c r="I162" i="18"/>
  <c r="M161" i="18"/>
  <c r="L161" i="18"/>
  <c r="K161" i="18"/>
  <c r="J161" i="18"/>
  <c r="I161" i="18"/>
  <c r="M160" i="18"/>
  <c r="L160" i="18"/>
  <c r="K160" i="18"/>
  <c r="J160" i="18"/>
  <c r="I160" i="18"/>
  <c r="M159" i="18"/>
  <c r="L159" i="18"/>
  <c r="K159" i="18"/>
  <c r="J159" i="18"/>
  <c r="I159" i="18"/>
  <c r="M158" i="18"/>
  <c r="L158" i="18"/>
  <c r="K158" i="18"/>
  <c r="J158" i="18"/>
  <c r="I158" i="18"/>
  <c r="M157" i="18"/>
  <c r="L157" i="18"/>
  <c r="K157" i="18"/>
  <c r="J157" i="18"/>
  <c r="I157" i="18"/>
  <c r="M156" i="18"/>
  <c r="L156" i="18"/>
  <c r="K156" i="18"/>
  <c r="J156" i="18"/>
  <c r="I156" i="18"/>
  <c r="M155" i="18"/>
  <c r="L155" i="18"/>
  <c r="K155" i="18"/>
  <c r="J155" i="18"/>
  <c r="I155" i="18"/>
  <c r="M154" i="18"/>
  <c r="L154" i="18"/>
  <c r="K154" i="18"/>
  <c r="J154" i="18"/>
  <c r="I154" i="18"/>
  <c r="M153" i="18"/>
  <c r="L153" i="18"/>
  <c r="K153" i="18"/>
  <c r="J153" i="18"/>
  <c r="I153" i="18"/>
  <c r="M152" i="18"/>
  <c r="L152" i="18"/>
  <c r="K152" i="18"/>
  <c r="J152" i="18"/>
  <c r="I152" i="18"/>
  <c r="M151" i="18"/>
  <c r="L151" i="18"/>
  <c r="K151" i="18"/>
  <c r="J151" i="18"/>
  <c r="I151" i="18"/>
  <c r="M150" i="18"/>
  <c r="L150" i="18"/>
  <c r="K150" i="18"/>
  <c r="J150" i="18"/>
  <c r="I150" i="18"/>
  <c r="M149" i="18"/>
  <c r="L149" i="18"/>
  <c r="K149" i="18"/>
  <c r="J149" i="18"/>
  <c r="I149" i="18"/>
  <c r="M148" i="18"/>
  <c r="L148" i="18"/>
  <c r="K148" i="18"/>
  <c r="J148" i="18"/>
  <c r="I148" i="18"/>
  <c r="L147" i="18"/>
  <c r="K147" i="18"/>
  <c r="I147" i="18"/>
  <c r="M146" i="18"/>
  <c r="L146" i="18"/>
  <c r="K146" i="18"/>
  <c r="J146" i="18"/>
  <c r="I146" i="18"/>
  <c r="L145" i="18"/>
  <c r="J145" i="18"/>
  <c r="I145" i="18"/>
  <c r="M144" i="18"/>
  <c r="L144" i="18"/>
  <c r="K144" i="18"/>
  <c r="J144" i="18"/>
  <c r="I144" i="18"/>
  <c r="M143" i="18"/>
  <c r="L143" i="18"/>
  <c r="K143" i="18"/>
  <c r="J143" i="18"/>
  <c r="I143" i="18"/>
  <c r="M142" i="18"/>
  <c r="L142" i="18"/>
  <c r="K142" i="18"/>
  <c r="J142" i="18"/>
  <c r="I142" i="18"/>
  <c r="M141" i="18"/>
  <c r="L141" i="18"/>
  <c r="K141" i="18"/>
  <c r="J141" i="18"/>
  <c r="I141" i="18"/>
  <c r="M140" i="18"/>
  <c r="L140" i="18"/>
  <c r="K140" i="18"/>
  <c r="J140" i="18"/>
  <c r="I140" i="18"/>
  <c r="M139" i="18"/>
  <c r="L139" i="18"/>
  <c r="K139" i="18"/>
  <c r="J139" i="18"/>
  <c r="I139" i="18"/>
  <c r="M138" i="18"/>
  <c r="L138" i="18"/>
  <c r="K138" i="18"/>
  <c r="J138" i="18"/>
  <c r="I138" i="18"/>
  <c r="M137" i="18"/>
  <c r="L137" i="18"/>
  <c r="K137" i="18"/>
  <c r="J137" i="18"/>
  <c r="I137" i="18"/>
  <c r="M136" i="18"/>
  <c r="L136" i="18"/>
  <c r="K136" i="18"/>
  <c r="J136" i="18"/>
  <c r="I136" i="18"/>
  <c r="M135" i="18"/>
  <c r="L135" i="18"/>
  <c r="K135" i="18"/>
  <c r="J135" i="18"/>
  <c r="I135" i="18"/>
  <c r="M134" i="18"/>
  <c r="L134" i="18"/>
  <c r="K134" i="18"/>
  <c r="J134" i="18"/>
  <c r="I134" i="18"/>
  <c r="M133" i="18"/>
  <c r="L133" i="18"/>
  <c r="K133" i="18"/>
  <c r="J133" i="18"/>
  <c r="I133" i="18"/>
  <c r="M132" i="18"/>
  <c r="L132" i="18"/>
  <c r="K132" i="18"/>
  <c r="J132" i="18"/>
  <c r="I132" i="18"/>
  <c r="M131" i="18"/>
  <c r="L131" i="18"/>
  <c r="K131" i="18"/>
  <c r="J131" i="18"/>
  <c r="I131" i="18"/>
  <c r="M130" i="18"/>
  <c r="L130" i="18"/>
  <c r="K130" i="18"/>
  <c r="J130" i="18"/>
  <c r="I130" i="18"/>
  <c r="M129" i="18"/>
  <c r="L129" i="18"/>
  <c r="K129" i="18"/>
  <c r="J129" i="18"/>
  <c r="I129" i="18"/>
  <c r="M128" i="18"/>
  <c r="L128" i="18"/>
  <c r="K128" i="18"/>
  <c r="J128" i="18"/>
  <c r="I128" i="18"/>
  <c r="M127" i="18"/>
  <c r="L127" i="18"/>
  <c r="K127" i="18"/>
  <c r="J127" i="18"/>
  <c r="I127" i="18"/>
  <c r="M126" i="18"/>
  <c r="L126" i="18"/>
  <c r="K126" i="18"/>
  <c r="J126" i="18"/>
  <c r="I126" i="18"/>
  <c r="M125" i="18"/>
  <c r="L125" i="18"/>
  <c r="K125" i="18"/>
  <c r="J125" i="18"/>
  <c r="I125" i="18"/>
  <c r="M124" i="18"/>
  <c r="L124" i="18"/>
  <c r="K124" i="18"/>
  <c r="J124" i="18"/>
  <c r="I124" i="18"/>
  <c r="M123" i="18"/>
  <c r="L123" i="18"/>
  <c r="K123" i="18"/>
  <c r="J123" i="18"/>
  <c r="I123" i="18"/>
  <c r="M122" i="18"/>
  <c r="L122" i="18"/>
  <c r="K122" i="18"/>
  <c r="J122" i="18"/>
  <c r="I122" i="18"/>
  <c r="M121" i="18"/>
  <c r="L121" i="18"/>
  <c r="K121" i="18"/>
  <c r="J121" i="18"/>
  <c r="I121" i="18"/>
  <c r="M120" i="18"/>
  <c r="L120" i="18"/>
  <c r="K120" i="18"/>
  <c r="J120" i="18"/>
  <c r="I120" i="18"/>
  <c r="M119" i="18"/>
  <c r="L119" i="18"/>
  <c r="K119" i="18"/>
  <c r="J119" i="18"/>
  <c r="I119" i="18"/>
  <c r="M118" i="18"/>
  <c r="L118" i="18"/>
  <c r="K118" i="18"/>
  <c r="J118" i="18"/>
  <c r="I118" i="18"/>
  <c r="M117" i="18"/>
  <c r="L117" i="18"/>
  <c r="K117" i="18"/>
  <c r="J117" i="18"/>
  <c r="I117" i="18"/>
  <c r="M116" i="18"/>
  <c r="L116" i="18"/>
  <c r="K116" i="18"/>
  <c r="J116" i="18"/>
  <c r="I116" i="18"/>
  <c r="M115" i="18"/>
  <c r="L115" i="18"/>
  <c r="K115" i="18"/>
  <c r="J115" i="18"/>
  <c r="I115" i="18"/>
  <c r="M114" i="18"/>
  <c r="L114" i="18"/>
  <c r="K114" i="18"/>
  <c r="J114" i="18"/>
  <c r="I114" i="18"/>
  <c r="M113" i="18"/>
  <c r="L113" i="18"/>
  <c r="K113" i="18"/>
  <c r="J113" i="18"/>
  <c r="I113" i="18"/>
  <c r="M112" i="18"/>
  <c r="L112" i="18"/>
  <c r="K112" i="18"/>
  <c r="J112" i="18"/>
  <c r="I112" i="18"/>
  <c r="M111" i="18"/>
  <c r="L111" i="18"/>
  <c r="K111" i="18"/>
  <c r="J111" i="18"/>
  <c r="I111" i="18"/>
  <c r="M110" i="18"/>
  <c r="L110" i="18"/>
  <c r="K110" i="18"/>
  <c r="J110" i="18"/>
  <c r="I110" i="18"/>
  <c r="M109" i="18"/>
  <c r="L109" i="18"/>
  <c r="K109" i="18"/>
  <c r="J109" i="18"/>
  <c r="I109" i="18"/>
  <c r="M108" i="18"/>
  <c r="L108" i="18"/>
  <c r="K108" i="18"/>
  <c r="J108" i="18"/>
  <c r="I108" i="18"/>
  <c r="M107" i="18"/>
  <c r="L107" i="18"/>
  <c r="K107" i="18"/>
  <c r="J107" i="18"/>
  <c r="I107" i="18"/>
  <c r="M106" i="18"/>
  <c r="L106" i="18"/>
  <c r="K106" i="18"/>
  <c r="J106" i="18"/>
  <c r="I106" i="18"/>
  <c r="M105" i="18"/>
  <c r="L105" i="18"/>
  <c r="K105" i="18"/>
  <c r="J105" i="18"/>
  <c r="I105" i="18"/>
  <c r="M104" i="18"/>
  <c r="L104" i="18"/>
  <c r="K104" i="18"/>
  <c r="J104" i="18"/>
  <c r="I104" i="18"/>
  <c r="M103" i="18"/>
  <c r="L103" i="18"/>
  <c r="K103" i="18"/>
  <c r="J103" i="18"/>
  <c r="I103" i="18"/>
  <c r="M102" i="18"/>
  <c r="L102" i="18"/>
  <c r="K102" i="18"/>
  <c r="J102" i="18"/>
  <c r="I102" i="18"/>
  <c r="M101" i="18"/>
  <c r="L101" i="18"/>
  <c r="K101" i="18"/>
  <c r="J101" i="18"/>
  <c r="I101" i="18"/>
  <c r="M100" i="18"/>
  <c r="L100" i="18"/>
  <c r="K100" i="18"/>
  <c r="J100" i="18"/>
  <c r="I100" i="18"/>
  <c r="M99" i="18"/>
  <c r="L99" i="18"/>
  <c r="K99" i="18"/>
  <c r="J99" i="18"/>
  <c r="I99" i="18"/>
  <c r="M98" i="18"/>
  <c r="L98" i="18"/>
  <c r="K98" i="18"/>
  <c r="J98" i="18"/>
  <c r="I98" i="18"/>
  <c r="M97" i="18"/>
  <c r="L97" i="18"/>
  <c r="K97" i="18"/>
  <c r="J97" i="18"/>
  <c r="I97" i="18"/>
  <c r="M96" i="18"/>
  <c r="L96" i="18"/>
  <c r="K96" i="18"/>
  <c r="J96" i="18"/>
  <c r="I96" i="18"/>
  <c r="M95" i="18"/>
  <c r="L95" i="18"/>
  <c r="K95" i="18"/>
  <c r="J95" i="18"/>
  <c r="I95" i="18"/>
  <c r="M94" i="18"/>
  <c r="L94" i="18"/>
  <c r="K94" i="18"/>
  <c r="J94" i="18"/>
  <c r="I94" i="18"/>
  <c r="M93" i="18"/>
  <c r="L93" i="18"/>
  <c r="K93" i="18"/>
  <c r="J93" i="18"/>
  <c r="I93" i="18"/>
  <c r="M92" i="18"/>
  <c r="L92" i="18"/>
  <c r="K92" i="18"/>
  <c r="J92" i="18"/>
  <c r="I92" i="18"/>
  <c r="M91" i="18"/>
  <c r="L91" i="18"/>
  <c r="K91" i="18"/>
  <c r="J91" i="18"/>
  <c r="I91" i="18"/>
  <c r="M90" i="18"/>
  <c r="L90" i="18"/>
  <c r="K90" i="18"/>
  <c r="J90" i="18"/>
  <c r="I90" i="18"/>
  <c r="M89" i="18"/>
  <c r="L89" i="18"/>
  <c r="K89" i="18"/>
  <c r="J89" i="18"/>
  <c r="I89" i="18"/>
  <c r="M88" i="18"/>
  <c r="L88" i="18"/>
  <c r="K88" i="18"/>
  <c r="J88" i="18"/>
  <c r="I88" i="18"/>
  <c r="M87" i="18"/>
  <c r="L87" i="18"/>
  <c r="K87" i="18"/>
  <c r="J87" i="18"/>
  <c r="I87" i="18"/>
  <c r="M86" i="18"/>
  <c r="L86" i="18"/>
  <c r="K86" i="18"/>
  <c r="J86" i="18"/>
  <c r="I86" i="18"/>
  <c r="M85" i="18"/>
  <c r="L85" i="18"/>
  <c r="K85" i="18"/>
  <c r="J85" i="18"/>
  <c r="I85" i="18"/>
  <c r="M84" i="18"/>
  <c r="L84" i="18"/>
  <c r="K84" i="18"/>
  <c r="J84" i="18"/>
  <c r="I84" i="18"/>
  <c r="M83" i="18"/>
  <c r="L83" i="18"/>
  <c r="K83" i="18"/>
  <c r="J83" i="18"/>
  <c r="I83" i="18"/>
  <c r="M82" i="18"/>
  <c r="L82" i="18"/>
  <c r="K82" i="18"/>
  <c r="J82" i="18"/>
  <c r="I82" i="18"/>
  <c r="M81" i="18"/>
  <c r="L81" i="18"/>
  <c r="K81" i="18"/>
  <c r="J81" i="18"/>
  <c r="I81" i="18"/>
  <c r="M80" i="18"/>
  <c r="L80" i="18"/>
  <c r="K80" i="18"/>
  <c r="J80" i="18"/>
  <c r="I80" i="18"/>
  <c r="M79" i="18"/>
  <c r="L79" i="18"/>
  <c r="K79" i="18"/>
  <c r="J79" i="18"/>
  <c r="I79" i="18"/>
  <c r="M78" i="18"/>
  <c r="L78" i="18"/>
  <c r="K78" i="18"/>
  <c r="J78" i="18"/>
  <c r="I78" i="18"/>
  <c r="M77" i="18"/>
  <c r="L77" i="18"/>
  <c r="K77" i="18"/>
  <c r="J77" i="18"/>
  <c r="I77" i="18"/>
  <c r="M76" i="18"/>
  <c r="L76" i="18"/>
  <c r="K76" i="18"/>
  <c r="J76" i="18"/>
  <c r="I76" i="18"/>
  <c r="M75" i="18"/>
  <c r="L75" i="18"/>
  <c r="K75" i="18"/>
  <c r="J75" i="18"/>
  <c r="I75" i="18"/>
  <c r="M74" i="18"/>
  <c r="L74" i="18"/>
  <c r="K74" i="18"/>
  <c r="J74" i="18"/>
  <c r="I74" i="18"/>
  <c r="M73" i="18"/>
  <c r="L73" i="18"/>
  <c r="K73" i="18"/>
  <c r="J73" i="18"/>
  <c r="I73" i="18"/>
  <c r="M72" i="18"/>
  <c r="L72" i="18"/>
  <c r="K72" i="18"/>
  <c r="J72" i="18"/>
  <c r="I72" i="18"/>
  <c r="M71" i="18"/>
  <c r="L71" i="18"/>
  <c r="K71" i="18"/>
  <c r="J71" i="18"/>
  <c r="I71" i="18"/>
  <c r="M70" i="18"/>
  <c r="L70" i="18"/>
  <c r="K70" i="18"/>
  <c r="J70" i="18"/>
  <c r="I70" i="18"/>
  <c r="M69" i="18"/>
  <c r="L69" i="18"/>
  <c r="K69" i="18"/>
  <c r="J69" i="18"/>
  <c r="I69" i="18"/>
  <c r="M68" i="18"/>
  <c r="L68" i="18"/>
  <c r="K68" i="18"/>
  <c r="J68" i="18"/>
  <c r="I68" i="18"/>
  <c r="M67" i="18"/>
  <c r="L67" i="18"/>
  <c r="K67" i="18"/>
  <c r="J67" i="18"/>
  <c r="I67" i="18"/>
  <c r="M66" i="18"/>
  <c r="L66" i="18"/>
  <c r="K66" i="18"/>
  <c r="J66" i="18"/>
  <c r="I66" i="18"/>
  <c r="M65" i="18"/>
  <c r="L65" i="18"/>
  <c r="K65" i="18"/>
  <c r="J65" i="18"/>
  <c r="I65" i="18"/>
  <c r="M64" i="18"/>
  <c r="L64" i="18"/>
  <c r="K64" i="18"/>
  <c r="J64" i="18"/>
  <c r="I64" i="18"/>
  <c r="M63" i="18"/>
  <c r="L63" i="18"/>
  <c r="K63" i="18"/>
  <c r="J63" i="18"/>
  <c r="I63" i="18"/>
  <c r="M62" i="18"/>
  <c r="L62" i="18"/>
  <c r="K62" i="18"/>
  <c r="J62" i="18"/>
  <c r="I62" i="18"/>
  <c r="M61" i="18"/>
  <c r="L61" i="18"/>
  <c r="K61" i="18"/>
  <c r="J61" i="18"/>
  <c r="I61" i="18"/>
  <c r="M60" i="18"/>
  <c r="L60" i="18"/>
  <c r="K60" i="18"/>
  <c r="J60" i="18"/>
  <c r="I60" i="18"/>
  <c r="M59" i="18"/>
  <c r="L59" i="18"/>
  <c r="K59" i="18"/>
  <c r="J59" i="18"/>
  <c r="I59" i="18"/>
  <c r="M58" i="18"/>
  <c r="L58" i="18"/>
  <c r="K58" i="18"/>
  <c r="J58" i="18"/>
  <c r="I58" i="18"/>
  <c r="M57" i="18"/>
  <c r="L57" i="18"/>
  <c r="K57" i="18"/>
  <c r="J57" i="18"/>
  <c r="I57" i="18"/>
  <c r="M56" i="18"/>
  <c r="L56" i="18"/>
  <c r="K56" i="18"/>
  <c r="J56" i="18"/>
  <c r="I56" i="18"/>
  <c r="M55" i="18"/>
  <c r="L55" i="18"/>
  <c r="K55" i="18"/>
  <c r="J55" i="18"/>
  <c r="I55" i="18"/>
  <c r="M54" i="18"/>
  <c r="L54" i="18"/>
  <c r="K54" i="18"/>
  <c r="J54" i="18"/>
  <c r="I54" i="18"/>
  <c r="M53" i="18"/>
  <c r="L53" i="18"/>
  <c r="K53" i="18"/>
  <c r="J53" i="18"/>
  <c r="I53" i="18"/>
  <c r="M52" i="18"/>
  <c r="L52" i="18"/>
  <c r="K52" i="18"/>
  <c r="J52" i="18"/>
  <c r="I52" i="18"/>
  <c r="M51" i="18"/>
  <c r="L51" i="18"/>
  <c r="K51" i="18"/>
  <c r="J51" i="18"/>
  <c r="I51" i="18"/>
  <c r="M50" i="18"/>
  <c r="L50" i="18"/>
  <c r="K50" i="18"/>
  <c r="J50" i="18"/>
  <c r="I50" i="18"/>
  <c r="M49" i="18"/>
  <c r="L49" i="18"/>
  <c r="K49" i="18"/>
  <c r="J49" i="18"/>
  <c r="I49" i="18"/>
  <c r="M48" i="18"/>
  <c r="L48" i="18"/>
  <c r="K48" i="18"/>
  <c r="J48" i="18"/>
  <c r="I48" i="18"/>
  <c r="M47" i="18"/>
  <c r="L47" i="18"/>
  <c r="K47" i="18"/>
  <c r="J47" i="18"/>
  <c r="I47" i="18"/>
  <c r="M46" i="18"/>
  <c r="L46" i="18"/>
  <c r="K46" i="18"/>
  <c r="J46" i="18"/>
  <c r="I46" i="18"/>
  <c r="M45" i="18"/>
  <c r="L45" i="18"/>
  <c r="K45" i="18"/>
  <c r="J45" i="18"/>
  <c r="I45" i="18"/>
  <c r="M44" i="18"/>
  <c r="L44" i="18"/>
  <c r="K44" i="18"/>
  <c r="J44" i="18"/>
  <c r="I44" i="18"/>
  <c r="M43" i="18"/>
  <c r="L43" i="18"/>
  <c r="K43" i="18"/>
  <c r="J43" i="18"/>
  <c r="I43" i="18"/>
  <c r="M42" i="18"/>
  <c r="L42" i="18"/>
  <c r="K42" i="18"/>
  <c r="J42" i="18"/>
  <c r="I42" i="18"/>
  <c r="M41" i="18"/>
  <c r="L41" i="18"/>
  <c r="K41" i="18"/>
  <c r="J41" i="18"/>
  <c r="I41" i="18"/>
  <c r="M40" i="18"/>
  <c r="L40" i="18"/>
  <c r="K40" i="18"/>
  <c r="J40" i="18"/>
  <c r="I40" i="18"/>
  <c r="M39" i="18"/>
  <c r="L39" i="18"/>
  <c r="K39" i="18"/>
  <c r="J39" i="18"/>
  <c r="I39" i="18"/>
  <c r="M38" i="18"/>
  <c r="L38" i="18"/>
  <c r="K38" i="18"/>
  <c r="J38" i="18"/>
  <c r="I38" i="18"/>
  <c r="M37" i="18"/>
  <c r="L37" i="18"/>
  <c r="K37" i="18"/>
  <c r="J37" i="18"/>
  <c r="I37" i="18"/>
  <c r="M36" i="18"/>
  <c r="L36" i="18"/>
  <c r="K36" i="18"/>
  <c r="J36" i="18"/>
  <c r="I36" i="18"/>
  <c r="M35" i="18"/>
  <c r="L35" i="18"/>
  <c r="K35" i="18"/>
  <c r="J35" i="18"/>
  <c r="I35" i="18"/>
  <c r="M34" i="18"/>
  <c r="L34" i="18"/>
  <c r="K34" i="18"/>
  <c r="J34" i="18"/>
  <c r="I34" i="18"/>
  <c r="M33" i="18"/>
  <c r="L33" i="18"/>
  <c r="K33" i="18"/>
  <c r="J33" i="18"/>
  <c r="I33" i="18"/>
  <c r="M32" i="18"/>
  <c r="L32" i="18"/>
  <c r="K32" i="18"/>
  <c r="J32" i="18"/>
  <c r="I32" i="18"/>
  <c r="M31" i="18"/>
  <c r="L31" i="18"/>
  <c r="K31" i="18"/>
  <c r="J31" i="18"/>
  <c r="I31" i="18"/>
  <c r="M30" i="18"/>
  <c r="L30" i="18"/>
  <c r="K30" i="18"/>
  <c r="J30" i="18"/>
  <c r="I30" i="18"/>
  <c r="M29" i="18"/>
  <c r="L29" i="18"/>
  <c r="K29" i="18"/>
  <c r="J29" i="18"/>
  <c r="I29" i="18"/>
  <c r="M28" i="18"/>
  <c r="L28" i="18"/>
  <c r="K28" i="18"/>
  <c r="J28" i="18"/>
  <c r="I28" i="18"/>
  <c r="M27" i="18"/>
  <c r="L27" i="18"/>
  <c r="K27" i="18"/>
  <c r="J27" i="18"/>
  <c r="I27" i="18"/>
  <c r="M26" i="18"/>
  <c r="L26" i="18"/>
  <c r="K26" i="18"/>
  <c r="J26" i="18"/>
  <c r="I26" i="18"/>
  <c r="M25" i="18"/>
  <c r="L25" i="18"/>
  <c r="K25" i="18"/>
  <c r="J25" i="18"/>
  <c r="I25" i="18"/>
  <c r="M24" i="18"/>
  <c r="L24" i="18"/>
  <c r="K24" i="18"/>
  <c r="J24" i="18"/>
  <c r="I24" i="18"/>
  <c r="M23" i="18"/>
  <c r="L23" i="18"/>
  <c r="K23" i="18"/>
  <c r="J23" i="18"/>
  <c r="I23" i="18"/>
  <c r="M22" i="18"/>
  <c r="L22" i="18"/>
  <c r="K22" i="18"/>
  <c r="J22" i="18"/>
  <c r="I22" i="18"/>
  <c r="M21" i="18"/>
  <c r="L21" i="18"/>
  <c r="K21" i="18"/>
  <c r="J21" i="18"/>
  <c r="I21" i="18"/>
  <c r="M20" i="18"/>
  <c r="L20" i="18"/>
  <c r="K20" i="18"/>
  <c r="J20" i="18"/>
  <c r="I20" i="18"/>
  <c r="M19" i="18"/>
  <c r="L19" i="18"/>
  <c r="K19" i="18"/>
  <c r="J19" i="18"/>
  <c r="I19" i="18"/>
  <c r="M18" i="18"/>
  <c r="L18" i="18"/>
  <c r="K18" i="18"/>
  <c r="J18" i="18"/>
  <c r="I18" i="18"/>
  <c r="M17" i="18"/>
  <c r="L17" i="18"/>
  <c r="K17" i="18"/>
  <c r="J17" i="18"/>
  <c r="I17" i="18"/>
  <c r="M16" i="18"/>
  <c r="L16" i="18"/>
  <c r="K16" i="18"/>
  <c r="J16" i="18"/>
  <c r="I16" i="18"/>
  <c r="M15" i="18"/>
  <c r="L15" i="18"/>
  <c r="K15" i="18"/>
  <c r="J15" i="18"/>
  <c r="I15" i="18"/>
  <c r="M14" i="18"/>
  <c r="L14" i="18"/>
  <c r="K14" i="18"/>
  <c r="J14" i="18"/>
  <c r="I14" i="18"/>
  <c r="M13" i="18"/>
  <c r="L13" i="18"/>
  <c r="K13" i="18"/>
  <c r="J13" i="18"/>
  <c r="I13" i="18"/>
  <c r="M12" i="18"/>
  <c r="L12" i="18"/>
  <c r="K12" i="18"/>
  <c r="J12" i="18"/>
  <c r="I12" i="18"/>
  <c r="M11" i="18"/>
  <c r="L11" i="18"/>
  <c r="K11" i="18"/>
  <c r="J11" i="18"/>
  <c r="I11" i="18"/>
  <c r="M10" i="18"/>
  <c r="L10" i="18"/>
  <c r="K10" i="18"/>
  <c r="J10" i="18"/>
  <c r="I10" i="18"/>
  <c r="M9" i="18"/>
  <c r="L9" i="18"/>
  <c r="K9" i="18"/>
  <c r="J9" i="18"/>
  <c r="I9" i="18"/>
  <c r="M8" i="18"/>
  <c r="L8" i="18"/>
  <c r="K8" i="18"/>
  <c r="J8" i="18"/>
  <c r="I8" i="18"/>
  <c r="M7" i="18"/>
  <c r="L7" i="18"/>
  <c r="K7" i="18"/>
  <c r="J7" i="18"/>
  <c r="I7" i="18"/>
  <c r="M6" i="18"/>
  <c r="L6" i="18"/>
  <c r="K6" i="18"/>
  <c r="J6" i="18"/>
  <c r="I6" i="18"/>
  <c r="M5" i="18"/>
  <c r="L5" i="18"/>
  <c r="K5" i="18"/>
  <c r="J5" i="18"/>
  <c r="I5" i="18"/>
  <c r="M4" i="18"/>
  <c r="L4" i="18"/>
  <c r="K4" i="18"/>
  <c r="J4" i="18"/>
  <c r="I4" i="18"/>
  <c r="M3" i="18"/>
  <c r="L3" i="18"/>
  <c r="K3" i="18"/>
  <c r="J3" i="18"/>
  <c r="I3" i="18"/>
  <c r="M2" i="18"/>
  <c r="M194" i="18" s="1"/>
  <c r="L2" i="18"/>
  <c r="L194" i="18" s="1"/>
  <c r="K2" i="18"/>
  <c r="K194" i="18" s="1"/>
  <c r="J2" i="18"/>
  <c r="J194" i="18" s="1"/>
  <c r="I2" i="18"/>
  <c r="I194" i="18" s="1"/>
  <c r="H2" i="19" l="1"/>
  <c r="Z190" i="19" a="1"/>
  <c r="Z190" i="19" s="1"/>
  <c r="H4" i="19"/>
  <c r="I4" i="19"/>
  <c r="J4" i="19"/>
  <c r="H5" i="19"/>
  <c r="I5" i="19"/>
  <c r="J5" i="19"/>
  <c r="I6" i="19"/>
  <c r="J7" i="19"/>
  <c r="J8" i="19"/>
  <c r="H8" i="19"/>
  <c r="I8" i="19"/>
  <c r="J9" i="19"/>
  <c r="J10" i="19"/>
  <c r="H10" i="19"/>
  <c r="I10" i="19"/>
  <c r="J11" i="19"/>
  <c r="J12" i="19"/>
  <c r="H12" i="19"/>
  <c r="I12" i="19"/>
  <c r="J13" i="19"/>
  <c r="J14" i="19"/>
  <c r="H14" i="19"/>
  <c r="I14" i="19"/>
  <c r="J15" i="19"/>
  <c r="J16" i="19"/>
  <c r="H16" i="19"/>
  <c r="I16" i="19"/>
  <c r="J17" i="19"/>
  <c r="J18" i="19"/>
  <c r="H18" i="19"/>
  <c r="I18" i="19"/>
  <c r="J19" i="19"/>
  <c r="J20" i="19"/>
  <c r="H20" i="19"/>
  <c r="I20" i="19"/>
  <c r="J21" i="19"/>
  <c r="J22" i="19"/>
  <c r="H22" i="19"/>
  <c r="I22" i="19"/>
  <c r="H23" i="19"/>
  <c r="I24" i="19"/>
  <c r="H24" i="19"/>
  <c r="I25" i="19"/>
  <c r="I26" i="19"/>
  <c r="H26" i="19"/>
  <c r="H27" i="19"/>
  <c r="I28" i="19"/>
  <c r="H28" i="19"/>
  <c r="H29" i="19"/>
  <c r="I30" i="19"/>
  <c r="H30" i="19"/>
  <c r="H31" i="19"/>
  <c r="I32" i="19"/>
  <c r="H32" i="19"/>
  <c r="I33" i="19"/>
  <c r="I34" i="19"/>
  <c r="H35" i="19"/>
  <c r="I36" i="19"/>
  <c r="I37" i="19"/>
  <c r="H37" i="19"/>
  <c r="I38" i="19"/>
  <c r="I39" i="19"/>
  <c r="H39" i="19"/>
  <c r="I40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9" i="19"/>
  <c r="H73" i="19"/>
  <c r="H77" i="19"/>
  <c r="H79" i="19"/>
  <c r="H81" i="19"/>
  <c r="H83" i="19"/>
  <c r="H85" i="19"/>
  <c r="H87" i="19"/>
  <c r="H89" i="19"/>
  <c r="H91" i="19"/>
  <c r="H93" i="19"/>
  <c r="H94" i="19"/>
  <c r="H95" i="19"/>
  <c r="H97" i="19"/>
  <c r="H98" i="19"/>
  <c r="H99" i="19"/>
  <c r="J100" i="19"/>
  <c r="H101" i="19"/>
  <c r="I102" i="19"/>
  <c r="J103" i="19"/>
  <c r="H103" i="19"/>
  <c r="H104" i="19"/>
  <c r="J106" i="19"/>
  <c r="I107" i="19"/>
  <c r="H107" i="19"/>
  <c r="J107" i="19"/>
  <c r="H108" i="19"/>
  <c r="I108" i="19"/>
  <c r="H109" i="19"/>
  <c r="H110" i="19"/>
  <c r="J111" i="19"/>
  <c r="H111" i="19"/>
  <c r="J112" i="19"/>
  <c r="H112" i="19"/>
  <c r="I113" i="19"/>
  <c r="H113" i="19"/>
  <c r="J113" i="19"/>
  <c r="H114" i="19"/>
  <c r="J115" i="19"/>
  <c r="H115" i="19"/>
  <c r="H116" i="19"/>
  <c r="I116" i="19"/>
  <c r="J117" i="19"/>
  <c r="H117" i="19"/>
  <c r="H118" i="19"/>
  <c r="J119" i="19"/>
  <c r="H120" i="19"/>
  <c r="J120" i="19"/>
  <c r="I120" i="19"/>
  <c r="H121" i="19"/>
  <c r="J121" i="19"/>
  <c r="H122" i="19"/>
  <c r="J122" i="19"/>
  <c r="H123" i="19"/>
  <c r="H124" i="19"/>
  <c r="J124" i="19"/>
  <c r="H125" i="19"/>
  <c r="I125" i="19"/>
  <c r="H126" i="19"/>
  <c r="H127" i="19"/>
  <c r="I127" i="19"/>
  <c r="J127" i="19"/>
  <c r="H128" i="19"/>
  <c r="H129" i="19"/>
  <c r="I129" i="19"/>
  <c r="H130" i="19"/>
  <c r="H131" i="19"/>
  <c r="I131" i="19"/>
  <c r="J131" i="19"/>
  <c r="H132" i="19"/>
  <c r="I132" i="19"/>
  <c r="H133" i="19"/>
  <c r="J133" i="19"/>
  <c r="I133" i="19"/>
  <c r="H134" i="19"/>
  <c r="H135" i="19"/>
  <c r="H136" i="19"/>
  <c r="H137" i="19"/>
  <c r="I137" i="19"/>
  <c r="J137" i="19"/>
  <c r="H138" i="19"/>
  <c r="H139" i="19"/>
  <c r="H140" i="19"/>
  <c r="H141" i="19"/>
  <c r="H142" i="19"/>
  <c r="J142" i="19"/>
  <c r="H143" i="19"/>
  <c r="J143" i="19"/>
  <c r="H144" i="19"/>
  <c r="J144" i="19"/>
  <c r="H145" i="19"/>
  <c r="J145" i="19"/>
  <c r="H146" i="19"/>
  <c r="H147" i="19"/>
  <c r="J147" i="19"/>
  <c r="H148" i="19"/>
  <c r="J148" i="19"/>
  <c r="H149" i="19"/>
  <c r="H150" i="19"/>
  <c r="H151" i="19"/>
  <c r="J151" i="19"/>
  <c r="H152" i="19"/>
  <c r="J152" i="19"/>
  <c r="H153" i="19"/>
  <c r="H154" i="19"/>
  <c r="H155" i="19"/>
  <c r="J155" i="19"/>
  <c r="H156" i="19"/>
  <c r="J156" i="19"/>
  <c r="H157" i="19"/>
  <c r="H158" i="19"/>
  <c r="H159" i="19"/>
  <c r="J159" i="19"/>
  <c r="H160" i="19"/>
  <c r="J160" i="19"/>
  <c r="H161" i="19"/>
  <c r="H162" i="19"/>
  <c r="H163" i="19"/>
  <c r="J163" i="19"/>
  <c r="H164" i="19"/>
  <c r="H165" i="19"/>
  <c r="H166" i="19"/>
  <c r="H167" i="19"/>
  <c r="H168" i="19"/>
  <c r="J168" i="19"/>
  <c r="H169" i="19"/>
  <c r="H170" i="19"/>
  <c r="H171" i="19"/>
  <c r="J171" i="19"/>
  <c r="H172" i="19"/>
  <c r="H173" i="19"/>
  <c r="H174" i="19"/>
  <c r="H175" i="19"/>
  <c r="H176" i="19"/>
  <c r="J176" i="19"/>
  <c r="H177" i="19"/>
  <c r="H178" i="19"/>
  <c r="H179" i="19"/>
  <c r="J179" i="19"/>
  <c r="H180" i="19"/>
  <c r="H181" i="19"/>
  <c r="H182" i="19"/>
  <c r="H183" i="19"/>
  <c r="H184" i="19"/>
  <c r="J184" i="19"/>
  <c r="H185" i="19"/>
  <c r="Z189" i="19" a="1"/>
  <c r="Z189" i="19" s="1"/>
  <c r="H191" i="19"/>
  <c r="J191" i="19"/>
  <c r="W188" i="19" l="1" a="1"/>
  <c r="W188" i="19" s="1"/>
  <c r="J182" i="19"/>
  <c r="J174" i="19"/>
  <c r="J166" i="19"/>
  <c r="J139" i="19"/>
  <c r="J116" i="19"/>
  <c r="J108" i="19"/>
  <c r="I64" i="19"/>
  <c r="I60" i="19"/>
  <c r="I56" i="19"/>
  <c r="I52" i="19"/>
  <c r="I48" i="19"/>
  <c r="I44" i="19"/>
  <c r="H19" i="19"/>
  <c r="H15" i="19"/>
  <c r="H11" i="19"/>
  <c r="H6" i="19"/>
  <c r="I136" i="19"/>
  <c r="J130" i="19"/>
  <c r="I123" i="19"/>
  <c r="H36" i="19"/>
  <c r="I21" i="19"/>
  <c r="I17" i="19"/>
  <c r="I13" i="19"/>
  <c r="I9" i="19"/>
  <c r="Z198" i="19"/>
  <c r="W190" i="19" a="1"/>
  <c r="W190" i="19" s="1"/>
  <c r="AA190" i="19" a="1"/>
  <c r="AA190" i="19" s="1"/>
  <c r="J134" i="19"/>
  <c r="I62" i="19"/>
  <c r="I58" i="19"/>
  <c r="I54" i="19"/>
  <c r="I50" i="19"/>
  <c r="I46" i="19"/>
  <c r="I42" i="19"/>
  <c r="H25" i="19"/>
  <c r="H21" i="19"/>
  <c r="H17" i="19"/>
  <c r="H13" i="19"/>
  <c r="H9" i="19"/>
  <c r="J6" i="19"/>
  <c r="J181" i="19"/>
  <c r="J173" i="19"/>
  <c r="J165" i="19"/>
  <c r="J141" i="19"/>
  <c r="J140" i="19"/>
  <c r="I134" i="19"/>
  <c r="J125" i="19"/>
  <c r="I121" i="19"/>
  <c r="I117" i="19"/>
  <c r="I112" i="19"/>
  <c r="H102" i="19"/>
  <c r="H34" i="19"/>
  <c r="H33" i="19"/>
  <c r="I19" i="19"/>
  <c r="I15" i="19"/>
  <c r="I11" i="19"/>
  <c r="I7" i="19"/>
  <c r="Z187" i="19" a="1"/>
  <c r="Z187" i="19" s="1"/>
  <c r="I191" i="19"/>
  <c r="I130" i="19"/>
  <c r="J123" i="19"/>
  <c r="H119" i="19"/>
  <c r="H106" i="19"/>
  <c r="I100" i="19"/>
  <c r="H38" i="19"/>
  <c r="H7" i="19"/>
  <c r="X187" i="19" a="1"/>
  <c r="X187" i="19" s="1"/>
  <c r="Z188" i="19" a="1"/>
  <c r="Z188" i="19" s="1"/>
  <c r="J180" i="19"/>
  <c r="J164" i="19"/>
  <c r="J158" i="19"/>
  <c r="J150" i="19"/>
  <c r="J138" i="19"/>
  <c r="I118" i="19"/>
  <c r="J114" i="19"/>
  <c r="I110" i="19"/>
  <c r="W187" i="19" a="1"/>
  <c r="W187" i="19" s="1"/>
  <c r="W195" i="19" s="1"/>
  <c r="J178" i="19"/>
  <c r="J177" i="19"/>
  <c r="J175" i="19"/>
  <c r="J162" i="19"/>
  <c r="J161" i="19"/>
  <c r="AA189" i="19" a="1"/>
  <c r="AA189" i="19" s="1"/>
  <c r="AA198" i="19" s="1"/>
  <c r="J153" i="19"/>
  <c r="I138" i="19"/>
  <c r="J132" i="19"/>
  <c r="J126" i="19"/>
  <c r="I124" i="19"/>
  <c r="I119" i="19"/>
  <c r="I111" i="19"/>
  <c r="Y190" i="19" a="1"/>
  <c r="Y190" i="19" s="1"/>
  <c r="I63" i="19"/>
  <c r="I59" i="19"/>
  <c r="I55" i="19"/>
  <c r="I51" i="19"/>
  <c r="I47" i="19"/>
  <c r="I43" i="19"/>
  <c r="I35" i="19"/>
  <c r="I31" i="19"/>
  <c r="I27" i="19"/>
  <c r="I23" i="19"/>
  <c r="J109" i="19"/>
  <c r="J154" i="19"/>
  <c r="J146" i="19"/>
  <c r="J135" i="19"/>
  <c r="J128" i="19"/>
  <c r="I126" i="19"/>
  <c r="J118" i="19"/>
  <c r="I114" i="19"/>
  <c r="J110" i="19"/>
  <c r="I109" i="19"/>
  <c r="J172" i="19"/>
  <c r="J185" i="19"/>
  <c r="J183" i="19"/>
  <c r="J170" i="19"/>
  <c r="J169" i="19"/>
  <c r="J167" i="19"/>
  <c r="J157" i="19"/>
  <c r="J149" i="19"/>
  <c r="J136" i="19"/>
  <c r="I135" i="19"/>
  <c r="J129" i="19"/>
  <c r="I128" i="19"/>
  <c r="I122" i="19"/>
  <c r="I115" i="19"/>
  <c r="I106" i="19"/>
  <c r="I61" i="19"/>
  <c r="I57" i="19"/>
  <c r="I53" i="19"/>
  <c r="I49" i="19"/>
  <c r="I45" i="19"/>
  <c r="I41" i="19"/>
  <c r="I29" i="19"/>
  <c r="H3" i="19"/>
  <c r="W196" i="19"/>
  <c r="W189" i="19" a="1"/>
  <c r="W189" i="19" s="1"/>
  <c r="W197" i="19" s="1"/>
  <c r="Y188" i="19" a="1"/>
  <c r="Y188" i="19" s="1"/>
  <c r="Y189" i="19" a="1"/>
  <c r="Y189" i="19" s="1"/>
  <c r="Z191" i="19" a="1"/>
  <c r="Z191" i="19" s="1"/>
  <c r="Z199" i="19" s="1"/>
  <c r="X188" i="19" a="1"/>
  <c r="X188" i="19" s="1"/>
  <c r="X189" i="19" a="1"/>
  <c r="X189" i="19" s="1"/>
  <c r="AA188" i="19" a="1"/>
  <c r="AA188" i="19" s="1"/>
  <c r="I105" i="19"/>
  <c r="H105" i="19"/>
  <c r="J105" i="19"/>
  <c r="X190" i="19" a="1"/>
  <c r="X190" i="19" s="1"/>
  <c r="AA187" i="19" a="1"/>
  <c r="AA187" i="19" s="1"/>
  <c r="AA191" i="19" s="1" a="1"/>
  <c r="AA191" i="19" s="1"/>
  <c r="AA199" i="19" s="1"/>
  <c r="Z197" i="19"/>
  <c r="I104" i="19"/>
  <c r="J102" i="19"/>
  <c r="I98" i="19"/>
  <c r="J98" i="19"/>
  <c r="I94" i="19"/>
  <c r="J94" i="19"/>
  <c r="I90" i="19"/>
  <c r="J90" i="19"/>
  <c r="I86" i="19"/>
  <c r="J86" i="19"/>
  <c r="I82" i="19"/>
  <c r="J82" i="19"/>
  <c r="I78" i="19"/>
  <c r="J78" i="19"/>
  <c r="I74" i="19"/>
  <c r="J74" i="19"/>
  <c r="I70" i="19"/>
  <c r="J70" i="19"/>
  <c r="I66" i="19"/>
  <c r="J66" i="19"/>
  <c r="J104" i="19"/>
  <c r="I99" i="19"/>
  <c r="J99" i="19"/>
  <c r="I95" i="19"/>
  <c r="J95" i="19"/>
  <c r="I91" i="19"/>
  <c r="J91" i="19"/>
  <c r="I87" i="19"/>
  <c r="J87" i="19"/>
  <c r="I83" i="19"/>
  <c r="J83" i="19"/>
  <c r="I79" i="19"/>
  <c r="J79" i="19"/>
  <c r="I75" i="19"/>
  <c r="J75" i="19"/>
  <c r="I71" i="19"/>
  <c r="J71" i="19"/>
  <c r="I67" i="19"/>
  <c r="J67" i="19"/>
  <c r="H90" i="19"/>
  <c r="H86" i="19"/>
  <c r="H82" i="19"/>
  <c r="H78" i="19"/>
  <c r="H74" i="19"/>
  <c r="H70" i="19"/>
  <c r="Y187" i="19" a="1"/>
  <c r="Y187" i="19" s="1"/>
  <c r="Y191" i="19" s="1" a="1"/>
  <c r="Y191" i="19" s="1"/>
  <c r="I185" i="19"/>
  <c r="I184" i="19"/>
  <c r="I183" i="19"/>
  <c r="I182" i="19"/>
  <c r="I181" i="19"/>
  <c r="I180" i="19"/>
  <c r="I179" i="19"/>
  <c r="I178" i="19"/>
  <c r="I177" i="19"/>
  <c r="I176" i="19"/>
  <c r="I175" i="19"/>
  <c r="I174" i="19"/>
  <c r="I173" i="19"/>
  <c r="I172" i="19"/>
  <c r="I171" i="19"/>
  <c r="I170" i="19"/>
  <c r="I169" i="19"/>
  <c r="I168" i="19"/>
  <c r="I167" i="19"/>
  <c r="I166" i="19"/>
  <c r="I165" i="19"/>
  <c r="I164" i="19"/>
  <c r="I163" i="19"/>
  <c r="I162" i="19"/>
  <c r="I161" i="19"/>
  <c r="I160" i="19"/>
  <c r="I159" i="19"/>
  <c r="I158" i="19"/>
  <c r="I157" i="19"/>
  <c r="I156" i="19"/>
  <c r="I155" i="19"/>
  <c r="I154" i="19"/>
  <c r="I153" i="19"/>
  <c r="I152" i="19"/>
  <c r="I151" i="19"/>
  <c r="I150" i="19"/>
  <c r="I149" i="19"/>
  <c r="I148" i="19"/>
  <c r="I147" i="19"/>
  <c r="I146" i="19"/>
  <c r="I145" i="19"/>
  <c r="I144" i="19"/>
  <c r="I143" i="19"/>
  <c r="I142" i="19"/>
  <c r="I141" i="19"/>
  <c r="I140" i="19"/>
  <c r="I139" i="19"/>
  <c r="I96" i="19"/>
  <c r="J96" i="19"/>
  <c r="I92" i="19"/>
  <c r="J92" i="19"/>
  <c r="I88" i="19"/>
  <c r="J88" i="19"/>
  <c r="I84" i="19"/>
  <c r="J84" i="19"/>
  <c r="I80" i="19"/>
  <c r="J80" i="19"/>
  <c r="I76" i="19"/>
  <c r="J76" i="19"/>
  <c r="I72" i="19"/>
  <c r="J72" i="19"/>
  <c r="I68" i="19"/>
  <c r="J68" i="19"/>
  <c r="I101" i="19"/>
  <c r="H75" i="19"/>
  <c r="H71" i="19"/>
  <c r="I97" i="19"/>
  <c r="J97" i="19"/>
  <c r="I93" i="19"/>
  <c r="J93" i="19"/>
  <c r="I89" i="19"/>
  <c r="J89" i="19"/>
  <c r="I85" i="19"/>
  <c r="J85" i="19"/>
  <c r="I81" i="19"/>
  <c r="J81" i="19"/>
  <c r="I77" i="19"/>
  <c r="J77" i="19"/>
  <c r="I73" i="19"/>
  <c r="J73" i="19"/>
  <c r="I69" i="19"/>
  <c r="J69" i="19"/>
  <c r="I65" i="19"/>
  <c r="J65" i="19"/>
  <c r="I103" i="19"/>
  <c r="J101" i="19"/>
  <c r="H100" i="19"/>
  <c r="H96" i="19"/>
  <c r="H92" i="19"/>
  <c r="H88" i="19"/>
  <c r="H84" i="19"/>
  <c r="H80" i="19"/>
  <c r="H76" i="19"/>
  <c r="H72" i="19"/>
  <c r="H68" i="19"/>
  <c r="J64" i="19"/>
  <c r="J63" i="19"/>
  <c r="J62" i="19"/>
  <c r="J61" i="19"/>
  <c r="J60" i="19"/>
  <c r="J59" i="19"/>
  <c r="J58" i="19"/>
  <c r="J57" i="19"/>
  <c r="J56" i="19"/>
  <c r="J55" i="19"/>
  <c r="J54" i="19"/>
  <c r="J53" i="19"/>
  <c r="J52" i="19"/>
  <c r="J51" i="19"/>
  <c r="J50" i="19"/>
  <c r="J49" i="19"/>
  <c r="J48" i="19"/>
  <c r="J47" i="19"/>
  <c r="J46" i="19"/>
  <c r="J45" i="19"/>
  <c r="J44" i="19"/>
  <c r="J43" i="19"/>
  <c r="J42" i="19"/>
  <c r="J41" i="19"/>
  <c r="J40" i="19"/>
  <c r="J39" i="19"/>
  <c r="J38" i="19"/>
  <c r="J37" i="19"/>
  <c r="J36" i="19"/>
  <c r="J35" i="19"/>
  <c r="J34" i="19"/>
  <c r="J33" i="19"/>
  <c r="J32" i="19"/>
  <c r="J31" i="19"/>
  <c r="J30" i="19"/>
  <c r="J29" i="19"/>
  <c r="J28" i="19"/>
  <c r="J27" i="19"/>
  <c r="J26" i="19"/>
  <c r="J25" i="19"/>
  <c r="J24" i="19"/>
  <c r="J23" i="19"/>
  <c r="J3" i="19"/>
  <c r="J2" i="19"/>
  <c r="I3" i="19"/>
  <c r="I2" i="19"/>
  <c r="X197" i="19" l="1"/>
  <c r="X191" i="19" a="1"/>
  <c r="X191" i="19" s="1"/>
  <c r="X199" i="19" s="1"/>
  <c r="Y199" i="19"/>
  <c r="AA197" i="19"/>
  <c r="Y197" i="19"/>
  <c r="Z195" i="19"/>
  <c r="Z196" i="19"/>
  <c r="AA196" i="19"/>
  <c r="AA195" i="19"/>
  <c r="W198" i="19"/>
  <c r="W191" i="19" a="1"/>
  <c r="W191" i="19" s="1"/>
  <c r="W199" i="19" s="1"/>
  <c r="X195" i="19"/>
  <c r="X196" i="19"/>
  <c r="Y198" i="19"/>
  <c r="X198" i="19"/>
  <c r="Y195" i="19"/>
  <c r="Y196" i="19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<sst xmlns="http://schemas.openxmlformats.org/spreadsheetml/2006/main" count="1643" uniqueCount="463">
  <si>
    <t>country_name</t>
  </si>
  <si>
    <t>iso</t>
  </si>
  <si>
    <t>income_group</t>
  </si>
  <si>
    <t>all_haz</t>
  </si>
  <si>
    <t>all_pol_broad</t>
  </si>
  <si>
    <t>Advanced economies</t>
  </si>
  <si>
    <t>Emerging markets</t>
  </si>
  <si>
    <t>Low-income countries</t>
  </si>
  <si>
    <t>Angola</t>
  </si>
  <si>
    <t>AGO</t>
  </si>
  <si>
    <t>EME</t>
  </si>
  <si>
    <t>Benin</t>
  </si>
  <si>
    <t>BEN</t>
  </si>
  <si>
    <t>LIC</t>
  </si>
  <si>
    <t>Botswana</t>
  </si>
  <si>
    <t>BWA</t>
  </si>
  <si>
    <t>Burkina Faso</t>
  </si>
  <si>
    <t>BFA</t>
  </si>
  <si>
    <t>Burundi</t>
  </si>
  <si>
    <t>BDI</t>
  </si>
  <si>
    <t>Cameroon</t>
  </si>
  <si>
    <t>CMR</t>
  </si>
  <si>
    <t>Cape Verde</t>
  </si>
  <si>
    <t>CPV</t>
  </si>
  <si>
    <t>Central African Republic</t>
  </si>
  <si>
    <t>CAF</t>
  </si>
  <si>
    <t>Chad</t>
  </si>
  <si>
    <t>TCD</t>
  </si>
  <si>
    <t>Comoros</t>
  </si>
  <si>
    <t>COM</t>
  </si>
  <si>
    <t>Congo, Democratic Republic of the</t>
  </si>
  <si>
    <t>COD</t>
  </si>
  <si>
    <t>Congo, Republic of</t>
  </si>
  <si>
    <t>COG</t>
  </si>
  <si>
    <t>Côte d'Ivoire</t>
  </si>
  <si>
    <t>CIV</t>
  </si>
  <si>
    <t>Equatorial Guinea</t>
  </si>
  <si>
    <t>GNQ</t>
  </si>
  <si>
    <t>Eritrea</t>
  </si>
  <si>
    <t>ERI</t>
  </si>
  <si>
    <t>Ethiopia</t>
  </si>
  <si>
    <t>ETH</t>
  </si>
  <si>
    <t>Gabon</t>
  </si>
  <si>
    <t>GAB</t>
  </si>
  <si>
    <t>Gambia, The</t>
  </si>
  <si>
    <t>GMB</t>
  </si>
  <si>
    <t>Ghana</t>
  </si>
  <si>
    <t>GHA</t>
  </si>
  <si>
    <t>Guinea</t>
  </si>
  <si>
    <t>GIN</t>
  </si>
  <si>
    <t>Guinea-Bissau</t>
  </si>
  <si>
    <t>GNB</t>
  </si>
  <si>
    <t>Kenya</t>
  </si>
  <si>
    <t>KEN</t>
  </si>
  <si>
    <t>Lesotho</t>
  </si>
  <si>
    <t>LSO</t>
  </si>
  <si>
    <t>Liberia</t>
  </si>
  <si>
    <t>LBR</t>
  </si>
  <si>
    <t>Madagascar</t>
  </si>
  <si>
    <t>MDG</t>
  </si>
  <si>
    <t>Malawi</t>
  </si>
  <si>
    <t>MWI</t>
  </si>
  <si>
    <t>Mali</t>
  </si>
  <si>
    <t>MLI</t>
  </si>
  <si>
    <t>Mauritius</t>
  </si>
  <si>
    <t>MUS</t>
  </si>
  <si>
    <t>Mozambique</t>
  </si>
  <si>
    <t>MOZ</t>
  </si>
  <si>
    <t>Namibia</t>
  </si>
  <si>
    <t>NAM</t>
  </si>
  <si>
    <t>Niger</t>
  </si>
  <si>
    <t>NER</t>
  </si>
  <si>
    <t>Nigeria</t>
  </si>
  <si>
    <t>NGA</t>
  </si>
  <si>
    <t>Rwanda</t>
  </si>
  <si>
    <t>RWA</t>
  </si>
  <si>
    <t>Senegal</t>
  </si>
  <si>
    <t>SEN</t>
  </si>
  <si>
    <t>Seychelles</t>
  </si>
  <si>
    <t>SYC</t>
  </si>
  <si>
    <t>Sierra Leone</t>
  </si>
  <si>
    <t>SLE</t>
  </si>
  <si>
    <t>South Africa</t>
  </si>
  <si>
    <t>ZAF</t>
  </si>
  <si>
    <t>South Sudan</t>
  </si>
  <si>
    <t>SSD</t>
  </si>
  <si>
    <t>Swaziland</t>
  </si>
  <si>
    <t>SWZ</t>
  </si>
  <si>
    <t>São Tomé and Príncipe</t>
  </si>
  <si>
    <t>STP</t>
  </si>
  <si>
    <t>Tanzania</t>
  </si>
  <si>
    <t>TZA</t>
  </si>
  <si>
    <t>Togo</t>
  </si>
  <si>
    <t>TGO</t>
  </si>
  <si>
    <t>Uganda</t>
  </si>
  <si>
    <t>UGA</t>
  </si>
  <si>
    <t>Zambia</t>
  </si>
  <si>
    <t>ZMB</t>
  </si>
  <si>
    <t>Zimbabwe</t>
  </si>
  <si>
    <t>ZWE</t>
  </si>
  <si>
    <t>Australia</t>
  </si>
  <si>
    <t>AUS</t>
  </si>
  <si>
    <t>AE</t>
  </si>
  <si>
    <t>Bangladesh</t>
  </si>
  <si>
    <t>BGD</t>
  </si>
  <si>
    <t>Bhutan</t>
  </si>
  <si>
    <t>BTN</t>
  </si>
  <si>
    <t>Brunei Darussalam</t>
  </si>
  <si>
    <t>BRN</t>
  </si>
  <si>
    <t>Cambodia</t>
  </si>
  <si>
    <t>KHM</t>
  </si>
  <si>
    <t>China</t>
  </si>
  <si>
    <t>CHN</t>
  </si>
  <si>
    <t>Fiji</t>
  </si>
  <si>
    <t>FJI</t>
  </si>
  <si>
    <t>India</t>
  </si>
  <si>
    <t>IND</t>
  </si>
  <si>
    <t>Indonesia</t>
  </si>
  <si>
    <t>IDN</t>
  </si>
  <si>
    <t>Japan</t>
  </si>
  <si>
    <t>JPN</t>
  </si>
  <si>
    <t>Kiribati</t>
  </si>
  <si>
    <t>KIR</t>
  </si>
  <si>
    <t>Korea</t>
  </si>
  <si>
    <t>KOR</t>
  </si>
  <si>
    <t>Lao People's Democratic Republic</t>
  </si>
  <si>
    <t>LAO</t>
  </si>
  <si>
    <t>Malaysia</t>
  </si>
  <si>
    <t>MYS</t>
  </si>
  <si>
    <t>Maldives</t>
  </si>
  <si>
    <t>MDV</t>
  </si>
  <si>
    <t>Marshall Islands</t>
  </si>
  <si>
    <t>MHL</t>
  </si>
  <si>
    <t>Micronesia</t>
  </si>
  <si>
    <t>FSM</t>
  </si>
  <si>
    <t>Mongolia</t>
  </si>
  <si>
    <t>MNG</t>
  </si>
  <si>
    <t>Myanmar</t>
  </si>
  <si>
    <t>MMR</t>
  </si>
  <si>
    <t>Nepal</t>
  </si>
  <si>
    <t>NPL</t>
  </si>
  <si>
    <t>New Zealand</t>
  </si>
  <si>
    <t>NZL</t>
  </si>
  <si>
    <t>Palau</t>
  </si>
  <si>
    <t>PLW</t>
  </si>
  <si>
    <t>Papua New Guinea</t>
  </si>
  <si>
    <t>PNG</t>
  </si>
  <si>
    <t>Philippines</t>
  </si>
  <si>
    <t>PHL</t>
  </si>
  <si>
    <t>Samoa</t>
  </si>
  <si>
    <t>WSM</t>
  </si>
  <si>
    <t>Singapore</t>
  </si>
  <si>
    <t>SGP</t>
  </si>
  <si>
    <t>Solomon Islands</t>
  </si>
  <si>
    <t>SLB</t>
  </si>
  <si>
    <t>Sri Lanka</t>
  </si>
  <si>
    <t>LKA</t>
  </si>
  <si>
    <t>Thailand</t>
  </si>
  <si>
    <t>THA</t>
  </si>
  <si>
    <t>Timor-Leste</t>
  </si>
  <si>
    <t>TLS</t>
  </si>
  <si>
    <t>Tonga</t>
  </si>
  <si>
    <t>TON</t>
  </si>
  <si>
    <t>Tuvalu</t>
  </si>
  <si>
    <t>TUV</t>
  </si>
  <si>
    <t>Vanuatu</t>
  </si>
  <si>
    <t>VUT</t>
  </si>
  <si>
    <t>Vietnam</t>
  </si>
  <si>
    <t>VNM</t>
  </si>
  <si>
    <t>Albania</t>
  </si>
  <si>
    <t>ALB</t>
  </si>
  <si>
    <t>Austria</t>
  </si>
  <si>
    <t>AUT</t>
  </si>
  <si>
    <t>Belarus</t>
  </si>
  <si>
    <t>BLR</t>
  </si>
  <si>
    <t>Belgium</t>
  </si>
  <si>
    <t>BEL</t>
  </si>
  <si>
    <t>Bosnia and Herzegovina</t>
  </si>
  <si>
    <t>BIH</t>
  </si>
  <si>
    <t>Bulgaria</t>
  </si>
  <si>
    <t>BGR</t>
  </si>
  <si>
    <t>Croatia</t>
  </si>
  <si>
    <t>HRV</t>
  </si>
  <si>
    <t>Cyprus</t>
  </si>
  <si>
    <t>CYP</t>
  </si>
  <si>
    <t>Czech Republic</t>
  </si>
  <si>
    <t>CZE</t>
  </si>
  <si>
    <t>Denmark</t>
  </si>
  <si>
    <t>DNK</t>
  </si>
  <si>
    <t>Estonia</t>
  </si>
  <si>
    <t>EST</t>
  </si>
  <si>
    <t>Finland</t>
  </si>
  <si>
    <t>FIN</t>
  </si>
  <si>
    <t>France</t>
  </si>
  <si>
    <t>FRA</t>
  </si>
  <si>
    <t>Germany</t>
  </si>
  <si>
    <t>DEU</t>
  </si>
  <si>
    <t>Greece</t>
  </si>
  <si>
    <t>GRC</t>
  </si>
  <si>
    <t>Hungary</t>
  </si>
  <si>
    <t>HUN</t>
  </si>
  <si>
    <t>Iceland</t>
  </si>
  <si>
    <t>ISL</t>
  </si>
  <si>
    <t>Ireland</t>
  </si>
  <si>
    <t>IRL</t>
  </si>
  <si>
    <t>Israel</t>
  </si>
  <si>
    <t>ISR</t>
  </si>
  <si>
    <t>Italy</t>
  </si>
  <si>
    <t>ITA</t>
  </si>
  <si>
    <t>Latvia</t>
  </si>
  <si>
    <t>LVA</t>
  </si>
  <si>
    <t>Lithuania</t>
  </si>
  <si>
    <t>LTU</t>
  </si>
  <si>
    <t>Luxembourg</t>
  </si>
  <si>
    <t>LUX</t>
  </si>
  <si>
    <t>Macedonia, FYR</t>
  </si>
  <si>
    <t>MKD</t>
  </si>
  <si>
    <t>Malta</t>
  </si>
  <si>
    <t>MLT</t>
  </si>
  <si>
    <t>Moldova</t>
  </si>
  <si>
    <t>MDA</t>
  </si>
  <si>
    <t>Montenegro, Rep. of</t>
  </si>
  <si>
    <t>MNE</t>
  </si>
  <si>
    <t>Netherlands</t>
  </si>
  <si>
    <t>NLD</t>
  </si>
  <si>
    <t>Norway</t>
  </si>
  <si>
    <t>NOR</t>
  </si>
  <si>
    <t>Poland</t>
  </si>
  <si>
    <t>POL</t>
  </si>
  <si>
    <t>Portugal</t>
  </si>
  <si>
    <t>PRT</t>
  </si>
  <si>
    <t>Romania</t>
  </si>
  <si>
    <t>ROU</t>
  </si>
  <si>
    <t>Russia</t>
  </si>
  <si>
    <t>RUS</t>
  </si>
  <si>
    <t>Serbia</t>
  </si>
  <si>
    <t>SRB</t>
  </si>
  <si>
    <t>Slovak Republic</t>
  </si>
  <si>
    <t>SVK</t>
  </si>
  <si>
    <t>Slovenia</t>
  </si>
  <si>
    <t>SVN</t>
  </si>
  <si>
    <t>Spain</t>
  </si>
  <si>
    <t>ESP</t>
  </si>
  <si>
    <t>Sweden</t>
  </si>
  <si>
    <t>SWE</t>
  </si>
  <si>
    <t>Switzerland</t>
  </si>
  <si>
    <t>CHE</t>
  </si>
  <si>
    <t>Turkey</t>
  </si>
  <si>
    <t>TUR</t>
  </si>
  <si>
    <t>Ukraine</t>
  </si>
  <si>
    <t>UKR</t>
  </si>
  <si>
    <t>United Kingdom</t>
  </si>
  <si>
    <t>GBR</t>
  </si>
  <si>
    <t>Afghanistan</t>
  </si>
  <si>
    <t>AFG</t>
  </si>
  <si>
    <t>Algeria</t>
  </si>
  <si>
    <t>DZA</t>
  </si>
  <si>
    <t>Armenia</t>
  </si>
  <si>
    <t>ARM</t>
  </si>
  <si>
    <t>Azerbaijan</t>
  </si>
  <si>
    <t>AZE</t>
  </si>
  <si>
    <t>Bahrain</t>
  </si>
  <si>
    <t>BHR</t>
  </si>
  <si>
    <t>Djibouti</t>
  </si>
  <si>
    <t>DJI</t>
  </si>
  <si>
    <t>Egypt</t>
  </si>
  <si>
    <t>EGY</t>
  </si>
  <si>
    <t>Georgia</t>
  </si>
  <si>
    <t>GEO</t>
  </si>
  <si>
    <t>Iran, Islamic Republic of</t>
  </si>
  <si>
    <t>IRN</t>
  </si>
  <si>
    <t>Iraq</t>
  </si>
  <si>
    <t>IRQ</t>
  </si>
  <si>
    <t>Jordan</t>
  </si>
  <si>
    <t>JOR</t>
  </si>
  <si>
    <t>Kazakhstan</t>
  </si>
  <si>
    <t>KAZ</t>
  </si>
  <si>
    <t>Kuwait</t>
  </si>
  <si>
    <t>KWT</t>
  </si>
  <si>
    <t>Kyrgyz Republic</t>
  </si>
  <si>
    <t>KGZ</t>
  </si>
  <si>
    <t>Lebanon</t>
  </si>
  <si>
    <t>LBN</t>
  </si>
  <si>
    <t>Libya</t>
  </si>
  <si>
    <t>LBY</t>
  </si>
  <si>
    <t>Mauritania</t>
  </si>
  <si>
    <t>MRT</t>
  </si>
  <si>
    <t>Morocco</t>
  </si>
  <si>
    <t>MAR</t>
  </si>
  <si>
    <t>Oman</t>
  </si>
  <si>
    <t>OMN</t>
  </si>
  <si>
    <t>Pakistan</t>
  </si>
  <si>
    <t>PAK</t>
  </si>
  <si>
    <t>Qatar</t>
  </si>
  <si>
    <t>QAT</t>
  </si>
  <si>
    <t>Saudi Arabia</t>
  </si>
  <si>
    <t>SAU</t>
  </si>
  <si>
    <t>Somalia</t>
  </si>
  <si>
    <t>SOM</t>
  </si>
  <si>
    <t>Sudan</t>
  </si>
  <si>
    <t>SDN</t>
  </si>
  <si>
    <t>Syria</t>
  </si>
  <si>
    <t>SYR</t>
  </si>
  <si>
    <t>Tajikistan</t>
  </si>
  <si>
    <t>TJK</t>
  </si>
  <si>
    <t>Tunisia</t>
  </si>
  <si>
    <t>TUN</t>
  </si>
  <si>
    <t>Turkmenistan</t>
  </si>
  <si>
    <t>TKM</t>
  </si>
  <si>
    <t>United Arab Emirates</t>
  </si>
  <si>
    <t>ARE</t>
  </si>
  <si>
    <t>Uzbekistan</t>
  </si>
  <si>
    <t>UZB</t>
  </si>
  <si>
    <t>Yemen</t>
  </si>
  <si>
    <t>YEM</t>
  </si>
  <si>
    <t>Antigua and Barbuda</t>
  </si>
  <si>
    <t>ATG</t>
  </si>
  <si>
    <t>Argentina</t>
  </si>
  <si>
    <t>ARG</t>
  </si>
  <si>
    <t>Bahamas, The</t>
  </si>
  <si>
    <t>BHS</t>
  </si>
  <si>
    <t>Barbados</t>
  </si>
  <si>
    <t>BRB</t>
  </si>
  <si>
    <t>Belize</t>
  </si>
  <si>
    <t>BLZ</t>
  </si>
  <si>
    <t>Bolivia</t>
  </si>
  <si>
    <t>BOL</t>
  </si>
  <si>
    <t>Brazil</t>
  </si>
  <si>
    <t>BRA</t>
  </si>
  <si>
    <t>Canada</t>
  </si>
  <si>
    <t>CAN</t>
  </si>
  <si>
    <t>Chile</t>
  </si>
  <si>
    <t>CHL</t>
  </si>
  <si>
    <t>Colombia</t>
  </si>
  <si>
    <t>COL</t>
  </si>
  <si>
    <t>Costa Rica</t>
  </si>
  <si>
    <t>CRI</t>
  </si>
  <si>
    <t>Dominica</t>
  </si>
  <si>
    <t>DMA</t>
  </si>
  <si>
    <t>Dominican Republic</t>
  </si>
  <si>
    <t>DOM</t>
  </si>
  <si>
    <t>Ecuador</t>
  </si>
  <si>
    <t>ECU</t>
  </si>
  <si>
    <t>El Salvador</t>
  </si>
  <si>
    <t>SLV</t>
  </si>
  <si>
    <t>Grenada</t>
  </si>
  <si>
    <t>GRD</t>
  </si>
  <si>
    <t>Guatemala</t>
  </si>
  <si>
    <t>GTM</t>
  </si>
  <si>
    <t>Guyana</t>
  </si>
  <si>
    <t>GUY</t>
  </si>
  <si>
    <t>Haiti</t>
  </si>
  <si>
    <t>HTI</t>
  </si>
  <si>
    <t>Honduras</t>
  </si>
  <si>
    <t>HND</t>
  </si>
  <si>
    <t>Jamaica</t>
  </si>
  <si>
    <t>JAM</t>
  </si>
  <si>
    <t>Mexico</t>
  </si>
  <si>
    <t>MEX</t>
  </si>
  <si>
    <t>Nicaragua</t>
  </si>
  <si>
    <t>NIC</t>
  </si>
  <si>
    <t>Panama</t>
  </si>
  <si>
    <t>PAN</t>
  </si>
  <si>
    <t>Paraguay</t>
  </si>
  <si>
    <t>PRY</t>
  </si>
  <si>
    <t>Peru</t>
  </si>
  <si>
    <t>PER</t>
  </si>
  <si>
    <t>St. Kitts and Nevis</t>
  </si>
  <si>
    <t>KNA</t>
  </si>
  <si>
    <t>St. Lucia</t>
  </si>
  <si>
    <t>LCA</t>
  </si>
  <si>
    <t>St. Vincent and the Grenadines</t>
  </si>
  <si>
    <t>VCT</t>
  </si>
  <si>
    <t>Suriname</t>
  </si>
  <si>
    <t>SUR</t>
  </si>
  <si>
    <t>Trinidad and Tobago</t>
  </si>
  <si>
    <t>TTO</t>
  </si>
  <si>
    <t>United States</t>
  </si>
  <si>
    <t>USA</t>
  </si>
  <si>
    <t>Uruguay</t>
  </si>
  <si>
    <t>URY</t>
  </si>
  <si>
    <t>Venezuela</t>
  </si>
  <si>
    <t>VEN</t>
  </si>
  <si>
    <t>Hong Kong SAR</t>
  </si>
  <si>
    <t>HKG</t>
  </si>
  <si>
    <t>Taiwan Province of China</t>
  </si>
  <si>
    <t>TWN</t>
  </si>
  <si>
    <t>Kosovo</t>
  </si>
  <si>
    <t>KOS</t>
  </si>
  <si>
    <t>San Marino</t>
  </si>
  <si>
    <t>SMR</t>
  </si>
  <si>
    <t>NGDPDPC_2018</t>
  </si>
  <si>
    <t>all_pol_broad_f</t>
  </si>
  <si>
    <t>all_pol_broad_u</t>
  </si>
  <si>
    <t>AE ada</t>
  </si>
  <si>
    <t>EME ada</t>
  </si>
  <si>
    <t>LIC ada</t>
  </si>
  <si>
    <t>AFR</t>
  </si>
  <si>
    <t>MCD</t>
  </si>
  <si>
    <t>WHD</t>
  </si>
  <si>
    <t>APD</t>
  </si>
  <si>
    <t>EUR</t>
  </si>
  <si>
    <t>with exposure: it's the same</t>
  </si>
  <si>
    <t>min</t>
  </si>
  <si>
    <t>Q1</t>
  </si>
  <si>
    <t>median</t>
  </si>
  <si>
    <t>Q3</t>
  </si>
  <si>
    <t>max</t>
  </si>
  <si>
    <t>Q1-min</t>
  </si>
  <si>
    <t>med-Q1</t>
  </si>
  <si>
    <t>Q3-med</t>
  </si>
  <si>
    <t>max-Q3</t>
  </si>
  <si>
    <t>2021 - 2040</t>
  </si>
  <si>
    <t>2046 - 2065</t>
  </si>
  <si>
    <t>2081 - 2100</t>
  </si>
  <si>
    <t>Scenario</t>
  </si>
  <si>
    <t>Best estimate</t>
  </si>
  <si>
    <t>Very likely range</t>
  </si>
  <si>
    <t>Global Mean Surface Temperature Change (C)</t>
  </si>
  <si>
    <t>SSP1-1.9</t>
  </si>
  <si>
    <t>1.2 to 1.7</t>
  </si>
  <si>
    <t>1.2 to 2.0</t>
  </si>
  <si>
    <t>1.0 to 1.8</t>
  </si>
  <si>
    <t>SSP1-2.6</t>
  </si>
  <si>
    <t>1.2 to 1.8</t>
  </si>
  <si>
    <t>1.3 to 2.2</t>
  </si>
  <si>
    <t>1.3 to 2.4</t>
  </si>
  <si>
    <t>SSP2-4.5</t>
  </si>
  <si>
    <t>2.0</t>
  </si>
  <si>
    <t>1.6 to 2.5</t>
  </si>
  <si>
    <t>2.1 to 3.5</t>
  </si>
  <si>
    <t>SSP3-7.0</t>
  </si>
  <si>
    <t>1.7 to 2.6</t>
  </si>
  <si>
    <t>2.8 to 4.6</t>
  </si>
  <si>
    <t>SSP5-8.5</t>
  </si>
  <si>
    <t>1.3 to 1.9</t>
  </si>
  <si>
    <t>1.9 to 3.0</t>
  </si>
  <si>
    <t>3.3 to 5.7</t>
  </si>
  <si>
    <t>Likely range</t>
  </si>
  <si>
    <t>Global Mean Sea Level Rise (m)</t>
  </si>
  <si>
    <t>0.08 to 0.12</t>
  </si>
  <si>
    <t>0.15 to 0.23</t>
  </si>
  <si>
    <t>0.28 to 0.55</t>
  </si>
  <si>
    <t>0.16 to 0.25</t>
  </si>
  <si>
    <t>0.33 to 0.61</t>
  </si>
  <si>
    <t>0.18 to 0.26</t>
  </si>
  <si>
    <t>0.44 to 0.76</t>
  </si>
  <si>
    <t>0.10</t>
  </si>
  <si>
    <t>0.19 to 0.28</t>
  </si>
  <si>
    <t>0.55 to 0.90</t>
  </si>
  <si>
    <t>0.09 to 0.12</t>
  </si>
  <si>
    <t>0.20 to 0.30</t>
  </si>
  <si>
    <t>0.63 to 1.02</t>
  </si>
  <si>
    <t>Population</t>
  </si>
  <si>
    <t>GDP</t>
  </si>
  <si>
    <t>GDP/Capita</t>
  </si>
  <si>
    <t>SSP1</t>
  </si>
  <si>
    <t>SSP2</t>
  </si>
  <si>
    <t>SSP3</t>
  </si>
  <si>
    <t>SSP5</t>
  </si>
  <si>
    <t>Emerging and low-income countries</t>
  </si>
  <si>
    <t>https://www.ipcc.ch/report/ar6/wg1/downloads/report/IPCC_AR6_WGI_SPM_final.pdf</t>
  </si>
  <si>
    <t>Figure SPM.8 p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</si>
</sst>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General_)"/>
  </numFmts>
  <fonts count="15" x14ac:knownFonts="1">
    <font>
      <sz val="10"/>
      <color theme="1"/>
      <name val="Segoe UI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u/>
      <sz val="10"/>
      <color theme="1"/>
      <name val="Arial"/>
      <family val="2"/>
    </font>
    <font>
      <b/>
      <u/>
      <sz val="11"/>
      <color theme="1"/>
      <name val="Arial"/>
      <family val="2"/>
    </font>
    <font>
      <sz val="9"/>
      <name val="Times New Roman"/>
      <family val="1"/>
    </font>
    <font>
      <sz val="10"/>
      <color theme="1"/>
      <name val="Segoe UI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0">
    <xf numFmtId="0" fontId="0" fillId="0" borderId="0"/>
    <xf numFmtId="0" fontId="6" fillId="0" borderId="0"/>
    <xf numFmtId="43" fontId="6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166" fontId="12" fillId="0" borderId="2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33">
    <xf numFmtId="0" fontId="0" fillId="0" borderId="0" xfId="0"/>
    <xf numFmtId="0" fontId="6" fillId="0" borderId="0" xfId="1"/>
    <xf numFmtId="0" fontId="5" fillId="0" borderId="0" xfId="1" applyFont="1"/>
    <xf numFmtId="164" fontId="0" fillId="0" borderId="0" xfId="2" applyNumberFormat="1" applyFont="1"/>
    <xf numFmtId="0" fontId="6" fillId="2" borderId="0" xfId="1" applyFill="1"/>
    <xf numFmtId="164" fontId="0" fillId="2" borderId="0" xfId="2" applyNumberFormat="1" applyFont="1" applyFill="1"/>
    <xf numFmtId="0" fontId="9" fillId="0" borderId="0" xfId="0" applyFont="1" applyAlignment="1">
      <alignment vertical="top"/>
    </xf>
    <xf numFmtId="0" fontId="9" fillId="0" borderId="0" xfId="0" applyFont="1" applyAlignment="1">
      <alignment horizontal="center" vertical="top"/>
    </xf>
    <xf numFmtId="0" fontId="9" fillId="0" borderId="0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8" fillId="0" borderId="3" xfId="0" applyFont="1" applyBorder="1" applyAlignment="1">
      <alignment horizontal="justify" vertical="center" wrapText="1"/>
    </xf>
    <xf numFmtId="0" fontId="8" fillId="0" borderId="3" xfId="0" applyFont="1" applyBorder="1" applyAlignment="1">
      <alignment horizontal="left" vertical="center" wrapText="1"/>
    </xf>
    <xf numFmtId="0" fontId="10" fillId="0" borderId="0" xfId="0" applyFont="1" applyBorder="1" applyAlignment="1">
      <alignment vertical="center"/>
    </xf>
    <xf numFmtId="0" fontId="3" fillId="0" borderId="0" xfId="0" applyFont="1"/>
    <xf numFmtId="0" fontId="2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horizontal="justify" vertical="center"/>
    </xf>
    <xf numFmtId="0" fontId="2" fillId="0" borderId="1" xfId="0" applyFont="1" applyBorder="1" applyAlignment="1">
      <alignment horizontal="justify" vertical="center"/>
    </xf>
    <xf numFmtId="0" fontId="2" fillId="0" borderId="0" xfId="0" applyFont="1" applyBorder="1" applyAlignment="1">
      <alignment horizontal="justify" vertical="center"/>
    </xf>
    <xf numFmtId="0" fontId="8" fillId="0" borderId="0" xfId="0" applyFont="1" applyBorder="1" applyAlignment="1">
      <alignment horizontal="center" vertical="center" wrapText="1"/>
    </xf>
    <xf numFmtId="164" fontId="0" fillId="0" borderId="0" xfId="13" applyNumberFormat="1" applyFont="1"/>
    <xf numFmtId="165" fontId="0" fillId="0" borderId="0" xfId="14" applyNumberFormat="1" applyFont="1"/>
    <xf numFmtId="9" fontId="0" fillId="0" borderId="0" xfId="15" applyFont="1"/>
    <xf numFmtId="44" fontId="0" fillId="0" borderId="0" xfId="0" applyNumberFormat="1"/>
    <xf numFmtId="1" fontId="6" fillId="0" borderId="0" xfId="1" applyNumberFormat="1"/>
    <xf numFmtId="1" fontId="14" fillId="2" borderId="0" xfId="1" applyNumberFormat="1" applyFont="1" applyFill="1"/>
    <xf numFmtId="0" fontId="10" fillId="0" borderId="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top"/>
    </xf>
    <xf numFmtId="0" fontId="0" fillId="0" borderId="0" xfId="0" applyAlignment="1">
      <alignment horizontal="center"/>
    </xf>
  </cellXfs>
  <cellStyles count="20">
    <cellStyle name="Comma" xfId="13" builtinId="3"/>
    <cellStyle name="Comma 2" xfId="2" xr:uid="{7001FE52-533A-4286-8786-58E439EF0DE9}"/>
    <cellStyle name="Comma 3" xfId="8" xr:uid="{85747BD7-86C0-4526-9FE1-807F8CCEA684}"/>
    <cellStyle name="Comma 3 2" xfId="18" xr:uid="{1C001945-66D4-46C6-9D10-680948DD7FE9}"/>
    <cellStyle name="Comma 4" xfId="11" xr:uid="{1EF66F3E-0A93-4CA8-8098-2384BFA54AED}"/>
    <cellStyle name="Currency" xfId="14" builtinId="4"/>
    <cellStyle name="Currency 2" xfId="5" xr:uid="{D999E451-497B-4F69-BA53-0B98A04CE9CE}"/>
    <cellStyle name="Normal" xfId="0" builtinId="0"/>
    <cellStyle name="Normal 2" xfId="1" xr:uid="{CB377589-4EFE-4ABA-8366-1EEF2DB61AF2}"/>
    <cellStyle name="Normal 2 2" xfId="3" xr:uid="{82CABC52-5C9D-4947-9BC9-E0DD09E9663F}"/>
    <cellStyle name="Normal 2 3" xfId="9" xr:uid="{798AAA8E-C1CE-4986-921D-CBDEAB4A0BF4}"/>
    <cellStyle name="Normal 2 3 2" xfId="19" xr:uid="{47C198AA-9CC0-43EE-B476-BEC8243366C8}"/>
    <cellStyle name="Normal 3" xfId="6" xr:uid="{5AF7A9D7-829D-4BF3-908A-DE790D314A2D}"/>
    <cellStyle name="Normal 3 2" xfId="16" xr:uid="{F4FE3762-47C7-48C6-BD36-F6FF1215A768}"/>
    <cellStyle name="Normal 4" xfId="10" xr:uid="{BE5E4CC0-E5A8-4AE0-8B79-9C49078D4510}"/>
    <cellStyle name="Normal 5" xfId="12" xr:uid="{BB34CC43-371F-4D75-B1E9-812630BEBA80}"/>
    <cellStyle name="Percent" xfId="15" builtinId="5"/>
    <cellStyle name="Percent 2" xfId="4" xr:uid="{B501855D-9EB6-419D-94EB-207CF469DA40}"/>
    <cellStyle name="Percent 3" xfId="7" xr:uid="{4DAA4D24-7E89-48BC-96B7-1022B617C97E}"/>
    <cellStyle name="Percent 3 2" xfId="17" xr:uid="{2579660B-B846-47E1-86AE-0D709086F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34" Type="http://schemas.openxmlformats.org/officeDocument/2006/relationships/customXml" Target="../customXml/item2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3.xml"/><Relationship Id="rId8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808832504577334"/>
          <c:y val="2.5428331875182269E-2"/>
          <c:w val="0.83920346043148664"/>
          <c:h val="0.80339141478282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'SCN1-Figure2-PanelA'!$F$1</c:f>
              <c:strCache>
                <c:ptCount val="1"/>
                <c:pt idx="0">
                  <c:v>Advanced economies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rgbClr val="00206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'SCN1-Figure2-PanelA'!$D$2:$D$187</c:f>
              <c:numCache>
                <c:formatCode>General</c:formatCode>
                <c:ptCount val="186"/>
                <c:pt idx="0">
                  <c:v>0.3906630277633667</c:v>
                </c:pt>
                <c:pt idx="1">
                  <c:v>0.32569637894630432</c:v>
                </c:pt>
                <c:pt idx="2">
                  <c:v>0.24419103562831879</c:v>
                </c:pt>
                <c:pt idx="3">
                  <c:v>0.42493993043899536</c:v>
                </c:pt>
                <c:pt idx="4">
                  <c:v>0.4048173725605011</c:v>
                </c:pt>
                <c:pt idx="5">
                  <c:v>0.4258665144443512</c:v>
                </c:pt>
                <c:pt idx="6">
                  <c:v>0.37771812081336975</c:v>
                </c:pt>
                <c:pt idx="7">
                  <c:v>0.40024146437644958</c:v>
                </c:pt>
                <c:pt idx="8">
                  <c:v>0.43628028035163879</c:v>
                </c:pt>
                <c:pt idx="9">
                  <c:v>0.34293758869171143</c:v>
                </c:pt>
                <c:pt idx="10">
                  <c:v>0.42536228895187378</c:v>
                </c:pt>
                <c:pt idx="11">
                  <c:v>0.33554327487945557</c:v>
                </c:pt>
                <c:pt idx="12">
                  <c:v>0.37199103832244873</c:v>
                </c:pt>
                <c:pt idx="13">
                  <c:v>0.31372055411338806</c:v>
                </c:pt>
                <c:pt idx="14">
                  <c:v>0.3362278938293457</c:v>
                </c:pt>
                <c:pt idx="15">
                  <c:v>0.40083727240562439</c:v>
                </c:pt>
                <c:pt idx="16">
                  <c:v>0.33708536624908447</c:v>
                </c:pt>
                <c:pt idx="17">
                  <c:v>0.34259042143821716</c:v>
                </c:pt>
                <c:pt idx="18">
                  <c:v>0.3297397792339325</c:v>
                </c:pt>
                <c:pt idx="19">
                  <c:v>0.33952063322067261</c:v>
                </c:pt>
                <c:pt idx="20">
                  <c:v>0.36423796415328979</c:v>
                </c:pt>
                <c:pt idx="21">
                  <c:v>0.41594141721725464</c:v>
                </c:pt>
                <c:pt idx="22">
                  <c:v>0.26325103640556335</c:v>
                </c:pt>
                <c:pt idx="23">
                  <c:v>0.34650048613548279</c:v>
                </c:pt>
                <c:pt idx="24">
                  <c:v>0.37318059802055359</c:v>
                </c:pt>
                <c:pt idx="25">
                  <c:v>0.34975177049636841</c:v>
                </c:pt>
                <c:pt idx="26">
                  <c:v>0.42362391948699951</c:v>
                </c:pt>
                <c:pt idx="27">
                  <c:v>0.35494783520698547</c:v>
                </c:pt>
                <c:pt idx="28">
                  <c:v>0.37907075881958008</c:v>
                </c:pt>
                <c:pt idx="29">
                  <c:v>0.29303979873657227</c:v>
                </c:pt>
                <c:pt idx="30">
                  <c:v>0.5161556601524353</c:v>
                </c:pt>
                <c:pt idx="31">
                  <c:v>0.42352011799812317</c:v>
                </c:pt>
                <c:pt idx="32">
                  <c:v>0.34607720375061035</c:v>
                </c:pt>
                <c:pt idx="33">
                  <c:v>0.37432992458343506</c:v>
                </c:pt>
                <c:pt idx="34">
                  <c:v>0.34773904085159302</c:v>
                </c:pt>
                <c:pt idx="35">
                  <c:v>0.3606274425983429</c:v>
                </c:pt>
                <c:pt idx="36">
                  <c:v>0.35453471541404724</c:v>
                </c:pt>
                <c:pt idx="37">
                  <c:v>0.48805901408195496</c:v>
                </c:pt>
                <c:pt idx="38">
                  <c:v>0.3025830090045929</c:v>
                </c:pt>
                <c:pt idx="39">
                  <c:v>0.26958674192428589</c:v>
                </c:pt>
                <c:pt idx="40">
                  <c:v>0.36712139844894409</c:v>
                </c:pt>
                <c:pt idx="41">
                  <c:v>0.30348455905914307</c:v>
                </c:pt>
                <c:pt idx="42">
                  <c:v>0.40837454795837402</c:v>
                </c:pt>
                <c:pt idx="43">
                  <c:v>0.35949674248695374</c:v>
                </c:pt>
                <c:pt idx="44">
                  <c:v>0.37826672196388245</c:v>
                </c:pt>
                <c:pt idx="45">
                  <c:v>0.35094895958900452</c:v>
                </c:pt>
                <c:pt idx="46">
                  <c:v>0.49778774380683899</c:v>
                </c:pt>
                <c:pt idx="47">
                  <c:v>0.30491012334823608</c:v>
                </c:pt>
                <c:pt idx="48">
                  <c:v>0.41091883182525635</c:v>
                </c:pt>
                <c:pt idx="49">
                  <c:v>0.36461123824119568</c:v>
                </c:pt>
                <c:pt idx="50">
                  <c:v>0.39850226044654846</c:v>
                </c:pt>
                <c:pt idx="51">
                  <c:v>0.39264801144599915</c:v>
                </c:pt>
                <c:pt idx="52">
                  <c:v>0.46261924505233765</c:v>
                </c:pt>
                <c:pt idx="53">
                  <c:v>0.46221241354942322</c:v>
                </c:pt>
                <c:pt idx="54">
                  <c:v>0.48437789082527161</c:v>
                </c:pt>
                <c:pt idx="55">
                  <c:v>0.33956804871559143</c:v>
                </c:pt>
                <c:pt idx="56">
                  <c:v>0.35311129689216614</c:v>
                </c:pt>
                <c:pt idx="57">
                  <c:v>0.29187491536140442</c:v>
                </c:pt>
                <c:pt idx="58">
                  <c:v>0.3448270857334137</c:v>
                </c:pt>
                <c:pt idx="59">
                  <c:v>0.38786965608596802</c:v>
                </c:pt>
                <c:pt idx="60">
                  <c:v>0.25213989615440369</c:v>
                </c:pt>
                <c:pt idx="61">
                  <c:v>0.40002372860908508</c:v>
                </c:pt>
                <c:pt idx="62">
                  <c:v>0.19097153842449188</c:v>
                </c:pt>
                <c:pt idx="63">
                  <c:v>0.45942309498786926</c:v>
                </c:pt>
                <c:pt idx="64">
                  <c:v>0.37196621298789978</c:v>
                </c:pt>
                <c:pt idx="65">
                  <c:v>0.33000627160072327</c:v>
                </c:pt>
                <c:pt idx="66">
                  <c:v>0.23605449497699738</c:v>
                </c:pt>
                <c:pt idx="67">
                  <c:v>0.44611966609954834</c:v>
                </c:pt>
                <c:pt idx="68">
                  <c:v>0.52096790075302124</c:v>
                </c:pt>
                <c:pt idx="69">
                  <c:v>0.31865251064300537</c:v>
                </c:pt>
                <c:pt idx="70">
                  <c:v>0.3007836639881134</c:v>
                </c:pt>
                <c:pt idx="71">
                  <c:v>0.50735938549041748</c:v>
                </c:pt>
                <c:pt idx="72">
                  <c:v>0.38300147652626038</c:v>
                </c:pt>
                <c:pt idx="73">
                  <c:v>0.37738975882530212</c:v>
                </c:pt>
                <c:pt idx="74">
                  <c:v>0.41042125225067139</c:v>
                </c:pt>
                <c:pt idx="75">
                  <c:v>0.52622681856155396</c:v>
                </c:pt>
                <c:pt idx="76">
                  <c:v>0.23069268465042114</c:v>
                </c:pt>
                <c:pt idx="77">
                  <c:v>0.61998748779296875</c:v>
                </c:pt>
                <c:pt idx="78">
                  <c:v>0.41344243288040161</c:v>
                </c:pt>
                <c:pt idx="79">
                  <c:v>0.34433081746101379</c:v>
                </c:pt>
                <c:pt idx="80">
                  <c:v>0.23947301506996155</c:v>
                </c:pt>
                <c:pt idx="81">
                  <c:v>0.22343473136425018</c:v>
                </c:pt>
                <c:pt idx="82">
                  <c:v>0.24468781054019928</c:v>
                </c:pt>
                <c:pt idx="83">
                  <c:v>0.27068436145782471</c:v>
                </c:pt>
                <c:pt idx="84">
                  <c:v>0.26756033301353455</c:v>
                </c:pt>
                <c:pt idx="85">
                  <c:v>0.29473602771759033</c:v>
                </c:pt>
                <c:pt idx="86">
                  <c:v>0.24503478407859802</c:v>
                </c:pt>
                <c:pt idx="87">
                  <c:v>0.19045561552047729</c:v>
                </c:pt>
                <c:pt idx="88">
                  <c:v>0.27227804064750671</c:v>
                </c:pt>
                <c:pt idx="89">
                  <c:v>0.22305786609649658</c:v>
                </c:pt>
                <c:pt idx="90">
                  <c:v>0.24774402379989624</c:v>
                </c:pt>
                <c:pt idx="91">
                  <c:v>0.2694435715675354</c:v>
                </c:pt>
                <c:pt idx="92">
                  <c:v>0.23577798902988434</c:v>
                </c:pt>
                <c:pt idx="93">
                  <c:v>0.3536149263381958</c:v>
                </c:pt>
                <c:pt idx="94">
                  <c:v>0.26182064414024353</c:v>
                </c:pt>
                <c:pt idx="95">
                  <c:v>0.26632827520370483</c:v>
                </c:pt>
                <c:pt idx="96">
                  <c:v>0.280149906873703</c:v>
                </c:pt>
                <c:pt idx="97">
                  <c:v>0.26894652843475342</c:v>
                </c:pt>
                <c:pt idx="98">
                  <c:v>0.32730847597122192</c:v>
                </c:pt>
                <c:pt idx="99">
                  <c:v>0.2380213737487793</c:v>
                </c:pt>
                <c:pt idx="100">
                  <c:v>0.22578378021717072</c:v>
                </c:pt>
                <c:pt idx="101">
                  <c:v>0.18066434562206268</c:v>
                </c:pt>
                <c:pt idx="102">
                  <c:v>0.24978093802928925</c:v>
                </c:pt>
                <c:pt idx="103">
                  <c:v>0.18889880180358887</c:v>
                </c:pt>
                <c:pt idx="104">
                  <c:v>0.25637072324752808</c:v>
                </c:pt>
                <c:pt idx="105">
                  <c:v>0.26872590184211731</c:v>
                </c:pt>
                <c:pt idx="106">
                  <c:v>0.31907182931900024</c:v>
                </c:pt>
                <c:pt idx="107">
                  <c:v>0.23494327068328857</c:v>
                </c:pt>
                <c:pt idx="108">
                  <c:v>0.22127862274646759</c:v>
                </c:pt>
                <c:pt idx="109">
                  <c:v>0.26881745457649231</c:v>
                </c:pt>
                <c:pt idx="110">
                  <c:v>0.3251197338104248</c:v>
                </c:pt>
                <c:pt idx="111">
                  <c:v>0.36109045147895813</c:v>
                </c:pt>
                <c:pt idx="112">
                  <c:v>0.28640887141227722</c:v>
                </c:pt>
                <c:pt idx="113">
                  <c:v>0.23178936541080475</c:v>
                </c:pt>
                <c:pt idx="114">
                  <c:v>0.23865231871604919</c:v>
                </c:pt>
                <c:pt idx="115">
                  <c:v>0.26364123821258545</c:v>
                </c:pt>
                <c:pt idx="116">
                  <c:v>0.24899964034557343</c:v>
                </c:pt>
                <c:pt idx="117">
                  <c:v>0.20519158244132996</c:v>
                </c:pt>
                <c:pt idx="118">
                  <c:v>0.39113372564315796</c:v>
                </c:pt>
                <c:pt idx="119">
                  <c:v>0.3236638605594635</c:v>
                </c:pt>
                <c:pt idx="120">
                  <c:v>0.29336646199226379</c:v>
                </c:pt>
                <c:pt idx="121">
                  <c:v>0.45461839437484741</c:v>
                </c:pt>
                <c:pt idx="122">
                  <c:v>0.30618610978126526</c:v>
                </c:pt>
                <c:pt idx="123">
                  <c:v>0.27635017037391663</c:v>
                </c:pt>
                <c:pt idx="124">
                  <c:v>0.30700922012329102</c:v>
                </c:pt>
                <c:pt idx="125">
                  <c:v>0.24636910855770111</c:v>
                </c:pt>
                <c:pt idx="126">
                  <c:v>0.36455827951431274</c:v>
                </c:pt>
                <c:pt idx="127">
                  <c:v>0.3297494649887085</c:v>
                </c:pt>
                <c:pt idx="128">
                  <c:v>0.31854358315467834</c:v>
                </c:pt>
                <c:pt idx="129">
                  <c:v>0.32190185785293579</c:v>
                </c:pt>
                <c:pt idx="130">
                  <c:v>0.39110687375068665</c:v>
                </c:pt>
                <c:pt idx="131">
                  <c:v>0.2365344762802124</c:v>
                </c:pt>
                <c:pt idx="132">
                  <c:v>0.24903850257396698</c:v>
                </c:pt>
                <c:pt idx="133">
                  <c:v>0.26287037134170532</c:v>
                </c:pt>
                <c:pt idx="134">
                  <c:v>0.30777120590209961</c:v>
                </c:pt>
                <c:pt idx="135">
                  <c:v>0.28963941335678101</c:v>
                </c:pt>
                <c:pt idx="136">
                  <c:v>0.31943023204803467</c:v>
                </c:pt>
                <c:pt idx="137">
                  <c:v>0.30555042624473572</c:v>
                </c:pt>
                <c:pt idx="138">
                  <c:v>0.2837531566619873</c:v>
                </c:pt>
                <c:pt idx="139">
                  <c:v>0.28338301181793213</c:v>
                </c:pt>
                <c:pt idx="140">
                  <c:v>0.4187590479850769</c:v>
                </c:pt>
                <c:pt idx="141">
                  <c:v>0.21934424340724945</c:v>
                </c:pt>
                <c:pt idx="142">
                  <c:v>0.26812022924423218</c:v>
                </c:pt>
                <c:pt idx="143">
                  <c:v>0.55873185396194458</c:v>
                </c:pt>
                <c:pt idx="144">
                  <c:v>0.43308740854263306</c:v>
                </c:pt>
                <c:pt idx="145">
                  <c:v>0.37688937783241272</c:v>
                </c:pt>
                <c:pt idx="146">
                  <c:v>0.32228019833564758</c:v>
                </c:pt>
                <c:pt idx="147">
                  <c:v>0.27296948432922363</c:v>
                </c:pt>
                <c:pt idx="148">
                  <c:v>0.23998987674713135</c:v>
                </c:pt>
                <c:pt idx="149">
                  <c:v>0.26271709799766541</c:v>
                </c:pt>
                <c:pt idx="150">
                  <c:v>0.28400835394859314</c:v>
                </c:pt>
                <c:pt idx="151">
                  <c:v>0.40373998880386353</c:v>
                </c:pt>
                <c:pt idx="152">
                  <c:v>0.49612689018249512</c:v>
                </c:pt>
                <c:pt idx="153">
                  <c:v>0.31781935691833496</c:v>
                </c:pt>
                <c:pt idx="154">
                  <c:v>0.28643742203712463</c:v>
                </c:pt>
                <c:pt idx="155">
                  <c:v>0.24886637926101685</c:v>
                </c:pt>
                <c:pt idx="156">
                  <c:v>0.35129377245903015</c:v>
                </c:pt>
                <c:pt idx="157">
                  <c:v>0.33217814564704895</c:v>
                </c:pt>
                <c:pt idx="158">
                  <c:v>0.41943380236625671</c:v>
                </c:pt>
                <c:pt idx="159">
                  <c:v>0.29966610670089722</c:v>
                </c:pt>
                <c:pt idx="160">
                  <c:v>0.37961184978485107</c:v>
                </c:pt>
                <c:pt idx="161">
                  <c:v>0.42466747760772705</c:v>
                </c:pt>
                <c:pt idx="162">
                  <c:v>0.43415147066116333</c:v>
                </c:pt>
                <c:pt idx="163">
                  <c:v>0.27181416749954224</c:v>
                </c:pt>
                <c:pt idx="164">
                  <c:v>0.39276018738746643</c:v>
                </c:pt>
                <c:pt idx="165">
                  <c:v>0.41007763147354126</c:v>
                </c:pt>
                <c:pt idx="166">
                  <c:v>0.42960554361343384</c:v>
                </c:pt>
                <c:pt idx="167">
                  <c:v>0.21884812414646149</c:v>
                </c:pt>
                <c:pt idx="168">
                  <c:v>0.46449223160743713</c:v>
                </c:pt>
                <c:pt idx="169">
                  <c:v>0.39036577939987183</c:v>
                </c:pt>
                <c:pt idx="170">
                  <c:v>0.40204420685768127</c:v>
                </c:pt>
                <c:pt idx="171">
                  <c:v>0.38128823041915894</c:v>
                </c:pt>
                <c:pt idx="172">
                  <c:v>0.36800020933151245</c:v>
                </c:pt>
                <c:pt idx="173">
                  <c:v>0.43727481365203857</c:v>
                </c:pt>
                <c:pt idx="174">
                  <c:v>0.42510354518890381</c:v>
                </c:pt>
                <c:pt idx="175">
                  <c:v>0.3506510853767395</c:v>
                </c:pt>
                <c:pt idx="176">
                  <c:v>0.2733096182346344</c:v>
                </c:pt>
                <c:pt idx="177">
                  <c:v>0.37167775630950928</c:v>
                </c:pt>
                <c:pt idx="178">
                  <c:v>0.27771806716918945</c:v>
                </c:pt>
                <c:pt idx="179">
                  <c:v>0.25449368357658386</c:v>
                </c:pt>
                <c:pt idx="180">
                  <c:v>0.23564660549163818</c:v>
                </c:pt>
                <c:pt idx="181">
                  <c:v>0.29945334792137146</c:v>
                </c:pt>
                <c:pt idx="182">
                  <c:v>0.30891552567481995</c:v>
                </c:pt>
                <c:pt idx="183">
                  <c:v>0.39880716800689697</c:v>
                </c:pt>
                <c:pt idx="184">
                  <c:v>0.35995852947235107</c:v>
                </c:pt>
                <c:pt idx="185">
                  <c:v>0.34770789742469788</c:v>
                </c:pt>
              </c:numCache>
            </c:numRef>
          </c:xVal>
          <c:yVal>
            <c:numRef>
              <c:f>'SCN1-Figure2-PanelA'!$F$2:$F$186</c:f>
              <c:numCache>
                <c:formatCode>General</c:formatCode>
                <c:ptCount val="18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0.74725526571273804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0.75878596305847168</c:v>
                </c:pt>
                <c:pt idx="55">
                  <c:v>#N/A</c:v>
                </c:pt>
                <c:pt idx="56">
                  <c:v>0.74602729082107544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0.77822047472000122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0.77510106563568115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0.75958973169326782</c:v>
                </c:pt>
                <c:pt idx="81">
                  <c:v>#N/A</c:v>
                </c:pt>
                <c:pt idx="82">
                  <c:v>0.72382611036300659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0.63228851556777954</c:v>
                </c:pt>
                <c:pt idx="87">
                  <c:v>0.72316718101501465</c:v>
                </c:pt>
                <c:pt idx="88">
                  <c:v>0.78076326847076416</c:v>
                </c:pt>
                <c:pt idx="89">
                  <c:v>0.70974743366241455</c:v>
                </c:pt>
                <c:pt idx="90">
                  <c:v>0.78040397167205811</c:v>
                </c:pt>
                <c:pt idx="91">
                  <c:v>0.72844898700714111</c:v>
                </c:pt>
                <c:pt idx="92">
                  <c:v>0.74959039688110352</c:v>
                </c:pt>
                <c:pt idx="93">
                  <c:v>0.67217558622360229</c:v>
                </c:pt>
                <c:pt idx="94">
                  <c:v>#N/A</c:v>
                </c:pt>
                <c:pt idx="95">
                  <c:v>0.77024561166763306</c:v>
                </c:pt>
                <c:pt idx="96">
                  <c:v>0.74007803201675415</c:v>
                </c:pt>
                <c:pt idx="97">
                  <c:v>0.68263757228851318</c:v>
                </c:pt>
                <c:pt idx="98">
                  <c:v>0.69442659616470337</c:v>
                </c:pt>
                <c:pt idx="99">
                  <c:v>#N/A</c:v>
                </c:pt>
                <c:pt idx="100">
                  <c:v>#N/A</c:v>
                </c:pt>
                <c:pt idx="101">
                  <c:v>0.76643574237823486</c:v>
                </c:pt>
                <c:pt idx="102">
                  <c:v>#N/A</c:v>
                </c:pt>
                <c:pt idx="103">
                  <c:v>0.67708498239517212</c:v>
                </c:pt>
                <c:pt idx="104">
                  <c:v>#N/A</c:v>
                </c:pt>
                <c:pt idx="105">
                  <c:v>#N/A</c:v>
                </c:pt>
                <c:pt idx="106">
                  <c:v>0.75900757312774658</c:v>
                </c:pt>
                <c:pt idx="107">
                  <c:v>0.78975820541381836</c:v>
                </c:pt>
                <c:pt idx="108">
                  <c:v>#N/A</c:v>
                </c:pt>
                <c:pt idx="109">
                  <c:v>0.71482735872268677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0.68082791566848755</c:v>
                </c:pt>
                <c:pt idx="114">
                  <c:v>0.73994135856628418</c:v>
                </c:pt>
                <c:pt idx="115">
                  <c:v>0.70822292566299438</c:v>
                </c:pt>
                <c:pt idx="116">
                  <c:v>0.74767404794692993</c:v>
                </c:pt>
                <c:pt idx="117">
                  <c:v>0.76977735757827759</c:v>
                </c:pt>
                <c:pt idx="118">
                  <c:v>#N/A</c:v>
                </c:pt>
                <c:pt idx="119">
                  <c:v>#N/A</c:v>
                </c:pt>
                <c:pt idx="120">
                  <c:v>0.74537009000778198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0.72033995389938354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0.71950089931488037</c:v>
                </c:pt>
                <c:pt idx="18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1D-4298-BC9B-E3A991A54F1C}"/>
            </c:ext>
          </c:extLst>
        </c:ser>
        <c:ser>
          <c:idx val="2"/>
          <c:order val="1"/>
          <c:tx>
            <c:strRef>
              <c:f>'SCN1-Figure2-PanelA'!$G$1</c:f>
              <c:strCache>
                <c:ptCount val="1"/>
                <c:pt idx="0">
                  <c:v>Emerging markets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'SCN1-Figure2-PanelA'!$D$2:$D$187</c:f>
              <c:numCache>
                <c:formatCode>General</c:formatCode>
                <c:ptCount val="186"/>
                <c:pt idx="0">
                  <c:v>0.3906630277633667</c:v>
                </c:pt>
                <c:pt idx="1">
                  <c:v>0.32569637894630432</c:v>
                </c:pt>
                <c:pt idx="2">
                  <c:v>0.24419103562831879</c:v>
                </c:pt>
                <c:pt idx="3">
                  <c:v>0.42493993043899536</c:v>
                </c:pt>
                <c:pt idx="4">
                  <c:v>0.4048173725605011</c:v>
                </c:pt>
                <c:pt idx="5">
                  <c:v>0.4258665144443512</c:v>
                </c:pt>
                <c:pt idx="6">
                  <c:v>0.37771812081336975</c:v>
                </c:pt>
                <c:pt idx="7">
                  <c:v>0.40024146437644958</c:v>
                </c:pt>
                <c:pt idx="8">
                  <c:v>0.43628028035163879</c:v>
                </c:pt>
                <c:pt idx="9">
                  <c:v>0.34293758869171143</c:v>
                </c:pt>
                <c:pt idx="10">
                  <c:v>0.42536228895187378</c:v>
                </c:pt>
                <c:pt idx="11">
                  <c:v>0.33554327487945557</c:v>
                </c:pt>
                <c:pt idx="12">
                  <c:v>0.37199103832244873</c:v>
                </c:pt>
                <c:pt idx="13">
                  <c:v>0.31372055411338806</c:v>
                </c:pt>
                <c:pt idx="14">
                  <c:v>0.3362278938293457</c:v>
                </c:pt>
                <c:pt idx="15">
                  <c:v>0.40083727240562439</c:v>
                </c:pt>
                <c:pt idx="16">
                  <c:v>0.33708536624908447</c:v>
                </c:pt>
                <c:pt idx="17">
                  <c:v>0.34259042143821716</c:v>
                </c:pt>
                <c:pt idx="18">
                  <c:v>0.3297397792339325</c:v>
                </c:pt>
                <c:pt idx="19">
                  <c:v>0.33952063322067261</c:v>
                </c:pt>
                <c:pt idx="20">
                  <c:v>0.36423796415328979</c:v>
                </c:pt>
                <c:pt idx="21">
                  <c:v>0.41594141721725464</c:v>
                </c:pt>
                <c:pt idx="22">
                  <c:v>0.26325103640556335</c:v>
                </c:pt>
                <c:pt idx="23">
                  <c:v>0.34650048613548279</c:v>
                </c:pt>
                <c:pt idx="24">
                  <c:v>0.37318059802055359</c:v>
                </c:pt>
                <c:pt idx="25">
                  <c:v>0.34975177049636841</c:v>
                </c:pt>
                <c:pt idx="26">
                  <c:v>0.42362391948699951</c:v>
                </c:pt>
                <c:pt idx="27">
                  <c:v>0.35494783520698547</c:v>
                </c:pt>
                <c:pt idx="28">
                  <c:v>0.37907075881958008</c:v>
                </c:pt>
                <c:pt idx="29">
                  <c:v>0.29303979873657227</c:v>
                </c:pt>
                <c:pt idx="30">
                  <c:v>0.5161556601524353</c:v>
                </c:pt>
                <c:pt idx="31">
                  <c:v>0.42352011799812317</c:v>
                </c:pt>
                <c:pt idx="32">
                  <c:v>0.34607720375061035</c:v>
                </c:pt>
                <c:pt idx="33">
                  <c:v>0.37432992458343506</c:v>
                </c:pt>
                <c:pt idx="34">
                  <c:v>0.34773904085159302</c:v>
                </c:pt>
                <c:pt idx="35">
                  <c:v>0.3606274425983429</c:v>
                </c:pt>
                <c:pt idx="36">
                  <c:v>0.35453471541404724</c:v>
                </c:pt>
                <c:pt idx="37">
                  <c:v>0.48805901408195496</c:v>
                </c:pt>
                <c:pt idx="38">
                  <c:v>0.3025830090045929</c:v>
                </c:pt>
                <c:pt idx="39">
                  <c:v>0.26958674192428589</c:v>
                </c:pt>
                <c:pt idx="40">
                  <c:v>0.36712139844894409</c:v>
                </c:pt>
                <c:pt idx="41">
                  <c:v>0.30348455905914307</c:v>
                </c:pt>
                <c:pt idx="42">
                  <c:v>0.40837454795837402</c:v>
                </c:pt>
                <c:pt idx="43">
                  <c:v>0.35949674248695374</c:v>
                </c:pt>
                <c:pt idx="44">
                  <c:v>0.37826672196388245</c:v>
                </c:pt>
                <c:pt idx="45">
                  <c:v>0.35094895958900452</c:v>
                </c:pt>
                <c:pt idx="46">
                  <c:v>0.49778774380683899</c:v>
                </c:pt>
                <c:pt idx="47">
                  <c:v>0.30491012334823608</c:v>
                </c:pt>
                <c:pt idx="48">
                  <c:v>0.41091883182525635</c:v>
                </c:pt>
                <c:pt idx="49">
                  <c:v>0.36461123824119568</c:v>
                </c:pt>
                <c:pt idx="50">
                  <c:v>0.39850226044654846</c:v>
                </c:pt>
                <c:pt idx="51">
                  <c:v>0.39264801144599915</c:v>
                </c:pt>
                <c:pt idx="52">
                  <c:v>0.46261924505233765</c:v>
                </c:pt>
                <c:pt idx="53">
                  <c:v>0.46221241354942322</c:v>
                </c:pt>
                <c:pt idx="54">
                  <c:v>0.48437789082527161</c:v>
                </c:pt>
                <c:pt idx="55">
                  <c:v>0.33956804871559143</c:v>
                </c:pt>
                <c:pt idx="56">
                  <c:v>0.35311129689216614</c:v>
                </c:pt>
                <c:pt idx="57">
                  <c:v>0.29187491536140442</c:v>
                </c:pt>
                <c:pt idx="58">
                  <c:v>0.3448270857334137</c:v>
                </c:pt>
                <c:pt idx="59">
                  <c:v>0.38786965608596802</c:v>
                </c:pt>
                <c:pt idx="60">
                  <c:v>0.25213989615440369</c:v>
                </c:pt>
                <c:pt idx="61">
                  <c:v>0.40002372860908508</c:v>
                </c:pt>
                <c:pt idx="62">
                  <c:v>0.19097153842449188</c:v>
                </c:pt>
                <c:pt idx="63">
                  <c:v>0.45942309498786926</c:v>
                </c:pt>
                <c:pt idx="64">
                  <c:v>0.37196621298789978</c:v>
                </c:pt>
                <c:pt idx="65">
                  <c:v>0.33000627160072327</c:v>
                </c:pt>
                <c:pt idx="66">
                  <c:v>0.23605449497699738</c:v>
                </c:pt>
                <c:pt idx="67">
                  <c:v>0.44611966609954834</c:v>
                </c:pt>
                <c:pt idx="68">
                  <c:v>0.52096790075302124</c:v>
                </c:pt>
                <c:pt idx="69">
                  <c:v>0.31865251064300537</c:v>
                </c:pt>
                <c:pt idx="70">
                  <c:v>0.3007836639881134</c:v>
                </c:pt>
                <c:pt idx="71">
                  <c:v>0.50735938549041748</c:v>
                </c:pt>
                <c:pt idx="72">
                  <c:v>0.38300147652626038</c:v>
                </c:pt>
                <c:pt idx="73">
                  <c:v>0.37738975882530212</c:v>
                </c:pt>
                <c:pt idx="74">
                  <c:v>0.41042125225067139</c:v>
                </c:pt>
                <c:pt idx="75">
                  <c:v>0.52622681856155396</c:v>
                </c:pt>
                <c:pt idx="76">
                  <c:v>0.23069268465042114</c:v>
                </c:pt>
                <c:pt idx="77">
                  <c:v>0.61998748779296875</c:v>
                </c:pt>
                <c:pt idx="78">
                  <c:v>0.41344243288040161</c:v>
                </c:pt>
                <c:pt idx="79">
                  <c:v>0.34433081746101379</c:v>
                </c:pt>
                <c:pt idx="80">
                  <c:v>0.23947301506996155</c:v>
                </c:pt>
                <c:pt idx="81">
                  <c:v>0.22343473136425018</c:v>
                </c:pt>
                <c:pt idx="82">
                  <c:v>0.24468781054019928</c:v>
                </c:pt>
                <c:pt idx="83">
                  <c:v>0.27068436145782471</c:v>
                </c:pt>
                <c:pt idx="84">
                  <c:v>0.26756033301353455</c:v>
                </c:pt>
                <c:pt idx="85">
                  <c:v>0.29473602771759033</c:v>
                </c:pt>
                <c:pt idx="86">
                  <c:v>0.24503478407859802</c:v>
                </c:pt>
                <c:pt idx="87">
                  <c:v>0.19045561552047729</c:v>
                </c:pt>
                <c:pt idx="88">
                  <c:v>0.27227804064750671</c:v>
                </c:pt>
                <c:pt idx="89">
                  <c:v>0.22305786609649658</c:v>
                </c:pt>
                <c:pt idx="90">
                  <c:v>0.24774402379989624</c:v>
                </c:pt>
                <c:pt idx="91">
                  <c:v>0.2694435715675354</c:v>
                </c:pt>
                <c:pt idx="92">
                  <c:v>0.23577798902988434</c:v>
                </c:pt>
                <c:pt idx="93">
                  <c:v>0.3536149263381958</c:v>
                </c:pt>
                <c:pt idx="94">
                  <c:v>0.26182064414024353</c:v>
                </c:pt>
                <c:pt idx="95">
                  <c:v>0.26632827520370483</c:v>
                </c:pt>
                <c:pt idx="96">
                  <c:v>0.280149906873703</c:v>
                </c:pt>
                <c:pt idx="97">
                  <c:v>0.26894652843475342</c:v>
                </c:pt>
                <c:pt idx="98">
                  <c:v>0.32730847597122192</c:v>
                </c:pt>
                <c:pt idx="99">
                  <c:v>0.2380213737487793</c:v>
                </c:pt>
                <c:pt idx="100">
                  <c:v>0.22578378021717072</c:v>
                </c:pt>
                <c:pt idx="101">
                  <c:v>0.18066434562206268</c:v>
                </c:pt>
                <c:pt idx="102">
                  <c:v>0.24978093802928925</c:v>
                </c:pt>
                <c:pt idx="103">
                  <c:v>0.18889880180358887</c:v>
                </c:pt>
                <c:pt idx="104">
                  <c:v>0.25637072324752808</c:v>
                </c:pt>
                <c:pt idx="105">
                  <c:v>0.26872590184211731</c:v>
                </c:pt>
                <c:pt idx="106">
                  <c:v>0.31907182931900024</c:v>
                </c:pt>
                <c:pt idx="107">
                  <c:v>0.23494327068328857</c:v>
                </c:pt>
                <c:pt idx="108">
                  <c:v>0.22127862274646759</c:v>
                </c:pt>
                <c:pt idx="109">
                  <c:v>0.26881745457649231</c:v>
                </c:pt>
                <c:pt idx="110">
                  <c:v>0.3251197338104248</c:v>
                </c:pt>
                <c:pt idx="111">
                  <c:v>0.36109045147895813</c:v>
                </c:pt>
                <c:pt idx="112">
                  <c:v>0.28640887141227722</c:v>
                </c:pt>
                <c:pt idx="113">
                  <c:v>0.23178936541080475</c:v>
                </c:pt>
                <c:pt idx="114">
                  <c:v>0.23865231871604919</c:v>
                </c:pt>
                <c:pt idx="115">
                  <c:v>0.26364123821258545</c:v>
                </c:pt>
                <c:pt idx="116">
                  <c:v>0.24899964034557343</c:v>
                </c:pt>
                <c:pt idx="117">
                  <c:v>0.20519158244132996</c:v>
                </c:pt>
                <c:pt idx="118">
                  <c:v>0.39113372564315796</c:v>
                </c:pt>
                <c:pt idx="119">
                  <c:v>0.3236638605594635</c:v>
                </c:pt>
                <c:pt idx="120">
                  <c:v>0.29336646199226379</c:v>
                </c:pt>
                <c:pt idx="121">
                  <c:v>0.45461839437484741</c:v>
                </c:pt>
                <c:pt idx="122">
                  <c:v>0.30618610978126526</c:v>
                </c:pt>
                <c:pt idx="123">
                  <c:v>0.27635017037391663</c:v>
                </c:pt>
                <c:pt idx="124">
                  <c:v>0.30700922012329102</c:v>
                </c:pt>
                <c:pt idx="125">
                  <c:v>0.24636910855770111</c:v>
                </c:pt>
                <c:pt idx="126">
                  <c:v>0.36455827951431274</c:v>
                </c:pt>
                <c:pt idx="127">
                  <c:v>0.3297494649887085</c:v>
                </c:pt>
                <c:pt idx="128">
                  <c:v>0.31854358315467834</c:v>
                </c:pt>
                <c:pt idx="129">
                  <c:v>0.32190185785293579</c:v>
                </c:pt>
                <c:pt idx="130">
                  <c:v>0.39110687375068665</c:v>
                </c:pt>
                <c:pt idx="131">
                  <c:v>0.2365344762802124</c:v>
                </c:pt>
                <c:pt idx="132">
                  <c:v>0.24903850257396698</c:v>
                </c:pt>
                <c:pt idx="133">
                  <c:v>0.26287037134170532</c:v>
                </c:pt>
                <c:pt idx="134">
                  <c:v>0.30777120590209961</c:v>
                </c:pt>
                <c:pt idx="135">
                  <c:v>0.28963941335678101</c:v>
                </c:pt>
                <c:pt idx="136">
                  <c:v>0.31943023204803467</c:v>
                </c:pt>
                <c:pt idx="137">
                  <c:v>0.30555042624473572</c:v>
                </c:pt>
                <c:pt idx="138">
                  <c:v>0.2837531566619873</c:v>
                </c:pt>
                <c:pt idx="139">
                  <c:v>0.28338301181793213</c:v>
                </c:pt>
                <c:pt idx="140">
                  <c:v>0.4187590479850769</c:v>
                </c:pt>
                <c:pt idx="141">
                  <c:v>0.21934424340724945</c:v>
                </c:pt>
                <c:pt idx="142">
                  <c:v>0.26812022924423218</c:v>
                </c:pt>
                <c:pt idx="143">
                  <c:v>0.55873185396194458</c:v>
                </c:pt>
                <c:pt idx="144">
                  <c:v>0.43308740854263306</c:v>
                </c:pt>
                <c:pt idx="145">
                  <c:v>0.37688937783241272</c:v>
                </c:pt>
                <c:pt idx="146">
                  <c:v>0.32228019833564758</c:v>
                </c:pt>
                <c:pt idx="147">
                  <c:v>0.27296948432922363</c:v>
                </c:pt>
                <c:pt idx="148">
                  <c:v>0.23998987674713135</c:v>
                </c:pt>
                <c:pt idx="149">
                  <c:v>0.26271709799766541</c:v>
                </c:pt>
                <c:pt idx="150">
                  <c:v>0.28400835394859314</c:v>
                </c:pt>
                <c:pt idx="151">
                  <c:v>0.40373998880386353</c:v>
                </c:pt>
                <c:pt idx="152">
                  <c:v>0.49612689018249512</c:v>
                </c:pt>
                <c:pt idx="153">
                  <c:v>0.31781935691833496</c:v>
                </c:pt>
                <c:pt idx="154">
                  <c:v>0.28643742203712463</c:v>
                </c:pt>
                <c:pt idx="155">
                  <c:v>0.24886637926101685</c:v>
                </c:pt>
                <c:pt idx="156">
                  <c:v>0.35129377245903015</c:v>
                </c:pt>
                <c:pt idx="157">
                  <c:v>0.33217814564704895</c:v>
                </c:pt>
                <c:pt idx="158">
                  <c:v>0.41943380236625671</c:v>
                </c:pt>
                <c:pt idx="159">
                  <c:v>0.29966610670089722</c:v>
                </c:pt>
                <c:pt idx="160">
                  <c:v>0.37961184978485107</c:v>
                </c:pt>
                <c:pt idx="161">
                  <c:v>0.42466747760772705</c:v>
                </c:pt>
                <c:pt idx="162">
                  <c:v>0.43415147066116333</c:v>
                </c:pt>
                <c:pt idx="163">
                  <c:v>0.27181416749954224</c:v>
                </c:pt>
                <c:pt idx="164">
                  <c:v>0.39276018738746643</c:v>
                </c:pt>
                <c:pt idx="165">
                  <c:v>0.41007763147354126</c:v>
                </c:pt>
                <c:pt idx="166">
                  <c:v>0.42960554361343384</c:v>
                </c:pt>
                <c:pt idx="167">
                  <c:v>0.21884812414646149</c:v>
                </c:pt>
                <c:pt idx="168">
                  <c:v>0.46449223160743713</c:v>
                </c:pt>
                <c:pt idx="169">
                  <c:v>0.39036577939987183</c:v>
                </c:pt>
                <c:pt idx="170">
                  <c:v>0.40204420685768127</c:v>
                </c:pt>
                <c:pt idx="171">
                  <c:v>0.38128823041915894</c:v>
                </c:pt>
                <c:pt idx="172">
                  <c:v>0.36800020933151245</c:v>
                </c:pt>
                <c:pt idx="173">
                  <c:v>0.43727481365203857</c:v>
                </c:pt>
                <c:pt idx="174">
                  <c:v>0.42510354518890381</c:v>
                </c:pt>
                <c:pt idx="175">
                  <c:v>0.3506510853767395</c:v>
                </c:pt>
                <c:pt idx="176">
                  <c:v>0.2733096182346344</c:v>
                </c:pt>
                <c:pt idx="177">
                  <c:v>0.37167775630950928</c:v>
                </c:pt>
                <c:pt idx="178">
                  <c:v>0.27771806716918945</c:v>
                </c:pt>
                <c:pt idx="179">
                  <c:v>0.25449368357658386</c:v>
                </c:pt>
                <c:pt idx="180">
                  <c:v>0.23564660549163818</c:v>
                </c:pt>
                <c:pt idx="181">
                  <c:v>0.29945334792137146</c:v>
                </c:pt>
                <c:pt idx="182">
                  <c:v>0.30891552567481995</c:v>
                </c:pt>
                <c:pt idx="183">
                  <c:v>0.39880716800689697</c:v>
                </c:pt>
                <c:pt idx="184">
                  <c:v>0.35995852947235107</c:v>
                </c:pt>
                <c:pt idx="185">
                  <c:v>0.34770789742469788</c:v>
                </c:pt>
              </c:numCache>
            </c:numRef>
          </c:xVal>
          <c:yVal>
            <c:numRef>
              <c:f>'SCN1-Figure2-PanelA'!$G$2:$G$187</c:f>
              <c:numCache>
                <c:formatCode>General</c:formatCode>
                <c:ptCount val="186"/>
                <c:pt idx="0">
                  <c:v>0.34039387106895447</c:v>
                </c:pt>
                <c:pt idx="1">
                  <c:v>#N/A</c:v>
                </c:pt>
                <c:pt idx="2">
                  <c:v>0.51315134763717651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0.55050021409988403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0.40955656766891479</c:v>
                </c:pt>
                <c:pt idx="14">
                  <c:v>#N/A</c:v>
                </c:pt>
                <c:pt idx="15">
                  <c:v>#N/A</c:v>
                </c:pt>
                <c:pt idx="16">
                  <c:v>0.46030500531196594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0.63418132066726685</c:v>
                </c:pt>
                <c:pt idx="28">
                  <c:v>#N/A</c:v>
                </c:pt>
                <c:pt idx="29">
                  <c:v>0.46056371927261353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0.60232287645339966</c:v>
                </c:pt>
                <c:pt idx="35">
                  <c:v>#N/A</c:v>
                </c:pt>
                <c:pt idx="36">
                  <c:v>0.51644438505172729</c:v>
                </c:pt>
                <c:pt idx="37">
                  <c:v>#N/A</c:v>
                </c:pt>
                <c:pt idx="38">
                  <c:v>0.41641676425933838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0.62977713346481323</c:v>
                </c:pt>
                <c:pt idx="49">
                  <c:v>#N/A</c:v>
                </c:pt>
                <c:pt idx="50">
                  <c:v>0.5939599871635437</c:v>
                </c:pt>
                <c:pt idx="51">
                  <c:v>0.54984760284423828</c:v>
                </c:pt>
                <c:pt idx="52">
                  <c:v>0.46467936038970947</c:v>
                </c:pt>
                <c:pt idx="53">
                  <c:v>0.50775027275085449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0.61356610059738159</c:v>
                </c:pt>
                <c:pt idx="59">
                  <c:v>0.55801272392272949</c:v>
                </c:pt>
                <c:pt idx="60">
                  <c:v>0.44893792271614075</c:v>
                </c:pt>
                <c:pt idx="61">
                  <c:v>0.44668757915496826</c:v>
                </c:pt>
                <c:pt idx="62">
                  <c:v>0.5497206449508667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0.60425013303756714</c:v>
                </c:pt>
                <c:pt idx="67">
                  <c:v>#N/A</c:v>
                </c:pt>
                <c:pt idx="68">
                  <c:v>0.48192545771598816</c:v>
                </c:pt>
                <c:pt idx="69">
                  <c:v>0.52772027254104614</c:v>
                </c:pt>
                <c:pt idx="70">
                  <c:v>#N/A</c:v>
                </c:pt>
                <c:pt idx="71">
                  <c:v>#N/A</c:v>
                </c:pt>
                <c:pt idx="72">
                  <c:v>0.5295863151550293</c:v>
                </c:pt>
                <c:pt idx="73">
                  <c:v>0.57465636730194092</c:v>
                </c:pt>
                <c:pt idx="74">
                  <c:v>#N/A</c:v>
                </c:pt>
                <c:pt idx="75">
                  <c:v>0.49876147508621216</c:v>
                </c:pt>
                <c:pt idx="76">
                  <c:v>0.50615823268890381</c:v>
                </c:pt>
                <c:pt idx="77">
                  <c:v>0.4387151300907135</c:v>
                </c:pt>
                <c:pt idx="78">
                  <c:v>#N/A</c:v>
                </c:pt>
                <c:pt idx="79">
                  <c:v>0.58658266067504883</c:v>
                </c:pt>
                <c:pt idx="80">
                  <c:v>#N/A</c:v>
                </c:pt>
                <c:pt idx="81">
                  <c:v>0.66530781984329224</c:v>
                </c:pt>
                <c:pt idx="82">
                  <c:v>#N/A</c:v>
                </c:pt>
                <c:pt idx="83">
                  <c:v>0.5448487401008606</c:v>
                </c:pt>
                <c:pt idx="84">
                  <c:v>0.64200383424758911</c:v>
                </c:pt>
                <c:pt idx="85">
                  <c:v>0.66097575426101685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0.68062084913253784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0.68322157859802246</c:v>
                </c:pt>
                <c:pt idx="100">
                  <c:v>0.69642919301986694</c:v>
                </c:pt>
                <c:pt idx="101">
                  <c:v>#N/A</c:v>
                </c:pt>
                <c:pt idx="102">
                  <c:v>0.61284321546554565</c:v>
                </c:pt>
                <c:pt idx="103">
                  <c:v>#N/A</c:v>
                </c:pt>
                <c:pt idx="104">
                  <c:v>#N/A</c:v>
                </c:pt>
                <c:pt idx="105">
                  <c:v>0.627369225025177</c:v>
                </c:pt>
                <c:pt idx="106">
                  <c:v>#N/A</c:v>
                </c:pt>
                <c:pt idx="107">
                  <c:v>#N/A</c:v>
                </c:pt>
                <c:pt idx="108">
                  <c:v>0.68959397077560425</c:v>
                </c:pt>
                <c:pt idx="109">
                  <c:v>#N/A</c:v>
                </c:pt>
                <c:pt idx="110">
                  <c:v>0.62132471799850464</c:v>
                </c:pt>
                <c:pt idx="111">
                  <c:v>0.62179279327392578</c:v>
                </c:pt>
                <c:pt idx="112">
                  <c:v>0.59340053796768188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0.58059215545654297</c:v>
                </c:pt>
                <c:pt idx="119">
                  <c:v>0.56585788726806641</c:v>
                </c:pt>
                <c:pt idx="120">
                  <c:v>#N/A</c:v>
                </c:pt>
                <c:pt idx="121">
                  <c:v>#N/A</c:v>
                </c:pt>
                <c:pt idx="122">
                  <c:v>0.52605575323104858</c:v>
                </c:pt>
                <c:pt idx="123">
                  <c:v>0.58894062042236328</c:v>
                </c:pt>
                <c:pt idx="124">
                  <c:v>0.55791515111923218</c:v>
                </c:pt>
                <c:pt idx="125">
                  <c:v>0.61185365915298462</c:v>
                </c:pt>
                <c:pt idx="126">
                  <c:v>#N/A</c:v>
                </c:pt>
                <c:pt idx="127">
                  <c:v>0.52173125743865967</c:v>
                </c:pt>
                <c:pt idx="128">
                  <c:v>0.59006941318511963</c:v>
                </c:pt>
                <c:pt idx="129">
                  <c:v>0.52142828702926636</c:v>
                </c:pt>
                <c:pt idx="130">
                  <c:v>0.40404701232910156</c:v>
                </c:pt>
                <c:pt idx="131">
                  <c:v>0.50917202234268188</c:v>
                </c:pt>
                <c:pt idx="132">
                  <c:v>0.64915013313293457</c:v>
                </c:pt>
                <c:pt idx="133">
                  <c:v>0.62096017599105835</c:v>
                </c:pt>
                <c:pt idx="134">
                  <c:v>#N/A</c:v>
                </c:pt>
                <c:pt idx="135">
                  <c:v>0.48937037587165833</c:v>
                </c:pt>
                <c:pt idx="136">
                  <c:v>0.44333425164222717</c:v>
                </c:pt>
                <c:pt idx="137">
                  <c:v>#N/A</c:v>
                </c:pt>
                <c:pt idx="138">
                  <c:v>0.52901232242584229</c:v>
                </c:pt>
                <c:pt idx="139">
                  <c:v>0.60997986793518066</c:v>
                </c:pt>
                <c:pt idx="140">
                  <c:v>0.41629546880722046</c:v>
                </c:pt>
                <c:pt idx="141">
                  <c:v>0.65056455135345459</c:v>
                </c:pt>
                <c:pt idx="142">
                  <c:v>0.62867140769958496</c:v>
                </c:pt>
                <c:pt idx="143">
                  <c:v>#N/A</c:v>
                </c:pt>
                <c:pt idx="144">
                  <c:v>#N/A</c:v>
                </c:pt>
                <c:pt idx="145">
                  <c:v>0.38830822706222534</c:v>
                </c:pt>
                <c:pt idx="146">
                  <c:v>#N/A</c:v>
                </c:pt>
                <c:pt idx="147">
                  <c:v>0.56481426954269409</c:v>
                </c:pt>
                <c:pt idx="148">
                  <c:v>0.52019393444061279</c:v>
                </c:pt>
                <c:pt idx="149">
                  <c:v>0.68588179349899292</c:v>
                </c:pt>
                <c:pt idx="150">
                  <c:v>#N/A</c:v>
                </c:pt>
                <c:pt idx="151">
                  <c:v>#N/A</c:v>
                </c:pt>
                <c:pt idx="152">
                  <c:v>0.56646066904067993</c:v>
                </c:pt>
                <c:pt idx="153">
                  <c:v>0.61805480718612671</c:v>
                </c:pt>
                <c:pt idx="154">
                  <c:v>0.59903329610824585</c:v>
                </c:pt>
                <c:pt idx="155">
                  <c:v>0.6475861668586731</c:v>
                </c:pt>
                <c:pt idx="156">
                  <c:v>0.50459766387939453</c:v>
                </c:pt>
                <c:pt idx="157">
                  <c:v>0.46627941727638245</c:v>
                </c:pt>
                <c:pt idx="158">
                  <c:v>0.5593758225440979</c:v>
                </c:pt>
                <c:pt idx="159">
                  <c:v>#N/A</c:v>
                </c:pt>
                <c:pt idx="160">
                  <c:v>0.65821194648742676</c:v>
                </c:pt>
                <c:pt idx="161">
                  <c:v>0.51487207412719727</c:v>
                </c:pt>
                <c:pt idx="162">
                  <c:v>0.61150944232940674</c:v>
                </c:pt>
                <c:pt idx="163">
                  <c:v>0.58880537748336792</c:v>
                </c:pt>
                <c:pt idx="164">
                  <c:v>0.54149234294891357</c:v>
                </c:pt>
                <c:pt idx="165">
                  <c:v>0.52100116014480591</c:v>
                </c:pt>
                <c:pt idx="166">
                  <c:v>0.51818299293518066</c:v>
                </c:pt>
                <c:pt idx="167">
                  <c:v>0.59541261196136475</c:v>
                </c:pt>
                <c:pt idx="168">
                  <c:v>0.44313865900039673</c:v>
                </c:pt>
                <c:pt idx="169">
                  <c:v>0.48734897375106812</c:v>
                </c:pt>
                <c:pt idx="170">
                  <c:v>#N/A</c:v>
                </c:pt>
                <c:pt idx="171">
                  <c:v>#N/A</c:v>
                </c:pt>
                <c:pt idx="172">
                  <c:v>0.5625872015953064</c:v>
                </c:pt>
                <c:pt idx="173">
                  <c:v>0.55164158344268799</c:v>
                </c:pt>
                <c:pt idx="174">
                  <c:v>#N/A</c:v>
                </c:pt>
                <c:pt idx="175">
                  <c:v>0.56727296113967896</c:v>
                </c:pt>
                <c:pt idx="176">
                  <c:v>0.52862042188644409</c:v>
                </c:pt>
                <c:pt idx="177">
                  <c:v>0.52753102779388428</c:v>
                </c:pt>
                <c:pt idx="178">
                  <c:v>0.63463491201400757</c:v>
                </c:pt>
                <c:pt idx="179">
                  <c:v>0.57741677761077881</c:v>
                </c:pt>
                <c:pt idx="180">
                  <c:v>0.60586321353912354</c:v>
                </c:pt>
                <c:pt idx="181">
                  <c:v>0.51291859149932861</c:v>
                </c:pt>
                <c:pt idx="182">
                  <c:v>0.57297134399414063</c:v>
                </c:pt>
                <c:pt idx="183">
                  <c:v>#N/A</c:v>
                </c:pt>
                <c:pt idx="184">
                  <c:v>0.64198780059814453</c:v>
                </c:pt>
                <c:pt idx="185">
                  <c:v>0.50123327970504761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1D-4298-BC9B-E3A991A54F1C}"/>
            </c:ext>
          </c:extLst>
        </c:ser>
        <c:ser>
          <c:idx val="3"/>
          <c:order val="2"/>
          <c:tx>
            <c:strRef>
              <c:f>'SCN1-Figure2-PanelA'!$H$1</c:f>
              <c:strCache>
                <c:ptCount val="1"/>
                <c:pt idx="0">
                  <c:v>Low-income countries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'SCN1-Figure2-PanelA'!$D$2:$D$187</c:f>
              <c:numCache>
                <c:formatCode>General</c:formatCode>
                <c:ptCount val="186"/>
                <c:pt idx="0">
                  <c:v>0.3906630277633667</c:v>
                </c:pt>
                <c:pt idx="1">
                  <c:v>0.32569637894630432</c:v>
                </c:pt>
                <c:pt idx="2">
                  <c:v>0.24419103562831879</c:v>
                </c:pt>
                <c:pt idx="3">
                  <c:v>0.42493993043899536</c:v>
                </c:pt>
                <c:pt idx="4">
                  <c:v>0.4048173725605011</c:v>
                </c:pt>
                <c:pt idx="5">
                  <c:v>0.4258665144443512</c:v>
                </c:pt>
                <c:pt idx="6">
                  <c:v>0.37771812081336975</c:v>
                </c:pt>
                <c:pt idx="7">
                  <c:v>0.40024146437644958</c:v>
                </c:pt>
                <c:pt idx="8">
                  <c:v>0.43628028035163879</c:v>
                </c:pt>
                <c:pt idx="9">
                  <c:v>0.34293758869171143</c:v>
                </c:pt>
                <c:pt idx="10">
                  <c:v>0.42536228895187378</c:v>
                </c:pt>
                <c:pt idx="11">
                  <c:v>0.33554327487945557</c:v>
                </c:pt>
                <c:pt idx="12">
                  <c:v>0.37199103832244873</c:v>
                </c:pt>
                <c:pt idx="13">
                  <c:v>0.31372055411338806</c:v>
                </c:pt>
                <c:pt idx="14">
                  <c:v>0.3362278938293457</c:v>
                </c:pt>
                <c:pt idx="15">
                  <c:v>0.40083727240562439</c:v>
                </c:pt>
                <c:pt idx="16">
                  <c:v>0.33708536624908447</c:v>
                </c:pt>
                <c:pt idx="17">
                  <c:v>0.34259042143821716</c:v>
                </c:pt>
                <c:pt idx="18">
                  <c:v>0.3297397792339325</c:v>
                </c:pt>
                <c:pt idx="19">
                  <c:v>0.33952063322067261</c:v>
                </c:pt>
                <c:pt idx="20">
                  <c:v>0.36423796415328979</c:v>
                </c:pt>
                <c:pt idx="21">
                  <c:v>0.41594141721725464</c:v>
                </c:pt>
                <c:pt idx="22">
                  <c:v>0.26325103640556335</c:v>
                </c:pt>
                <c:pt idx="23">
                  <c:v>0.34650048613548279</c:v>
                </c:pt>
                <c:pt idx="24">
                  <c:v>0.37318059802055359</c:v>
                </c:pt>
                <c:pt idx="25">
                  <c:v>0.34975177049636841</c:v>
                </c:pt>
                <c:pt idx="26">
                  <c:v>0.42362391948699951</c:v>
                </c:pt>
                <c:pt idx="27">
                  <c:v>0.35494783520698547</c:v>
                </c:pt>
                <c:pt idx="28">
                  <c:v>0.37907075881958008</c:v>
                </c:pt>
                <c:pt idx="29">
                  <c:v>0.29303979873657227</c:v>
                </c:pt>
                <c:pt idx="30">
                  <c:v>0.5161556601524353</c:v>
                </c:pt>
                <c:pt idx="31">
                  <c:v>0.42352011799812317</c:v>
                </c:pt>
                <c:pt idx="32">
                  <c:v>0.34607720375061035</c:v>
                </c:pt>
                <c:pt idx="33">
                  <c:v>0.37432992458343506</c:v>
                </c:pt>
                <c:pt idx="34">
                  <c:v>0.34773904085159302</c:v>
                </c:pt>
                <c:pt idx="35">
                  <c:v>0.3606274425983429</c:v>
                </c:pt>
                <c:pt idx="36">
                  <c:v>0.35453471541404724</c:v>
                </c:pt>
                <c:pt idx="37">
                  <c:v>0.48805901408195496</c:v>
                </c:pt>
                <c:pt idx="38">
                  <c:v>0.3025830090045929</c:v>
                </c:pt>
                <c:pt idx="39">
                  <c:v>0.26958674192428589</c:v>
                </c:pt>
                <c:pt idx="40">
                  <c:v>0.36712139844894409</c:v>
                </c:pt>
                <c:pt idx="41">
                  <c:v>0.30348455905914307</c:v>
                </c:pt>
                <c:pt idx="42">
                  <c:v>0.40837454795837402</c:v>
                </c:pt>
                <c:pt idx="43">
                  <c:v>0.35949674248695374</c:v>
                </c:pt>
                <c:pt idx="44">
                  <c:v>0.37826672196388245</c:v>
                </c:pt>
                <c:pt idx="45">
                  <c:v>0.35094895958900452</c:v>
                </c:pt>
                <c:pt idx="46">
                  <c:v>0.49778774380683899</c:v>
                </c:pt>
                <c:pt idx="47">
                  <c:v>0.30491012334823608</c:v>
                </c:pt>
                <c:pt idx="48">
                  <c:v>0.41091883182525635</c:v>
                </c:pt>
                <c:pt idx="49">
                  <c:v>0.36461123824119568</c:v>
                </c:pt>
                <c:pt idx="50">
                  <c:v>0.39850226044654846</c:v>
                </c:pt>
                <c:pt idx="51">
                  <c:v>0.39264801144599915</c:v>
                </c:pt>
                <c:pt idx="52">
                  <c:v>0.46261924505233765</c:v>
                </c:pt>
                <c:pt idx="53">
                  <c:v>0.46221241354942322</c:v>
                </c:pt>
                <c:pt idx="54">
                  <c:v>0.48437789082527161</c:v>
                </c:pt>
                <c:pt idx="55">
                  <c:v>0.33956804871559143</c:v>
                </c:pt>
                <c:pt idx="56">
                  <c:v>0.35311129689216614</c:v>
                </c:pt>
                <c:pt idx="57">
                  <c:v>0.29187491536140442</c:v>
                </c:pt>
                <c:pt idx="58">
                  <c:v>0.3448270857334137</c:v>
                </c:pt>
                <c:pt idx="59">
                  <c:v>0.38786965608596802</c:v>
                </c:pt>
                <c:pt idx="60">
                  <c:v>0.25213989615440369</c:v>
                </c:pt>
                <c:pt idx="61">
                  <c:v>0.40002372860908508</c:v>
                </c:pt>
                <c:pt idx="62">
                  <c:v>0.19097153842449188</c:v>
                </c:pt>
                <c:pt idx="63">
                  <c:v>0.45942309498786926</c:v>
                </c:pt>
                <c:pt idx="64">
                  <c:v>0.37196621298789978</c:v>
                </c:pt>
                <c:pt idx="65">
                  <c:v>0.33000627160072327</c:v>
                </c:pt>
                <c:pt idx="66">
                  <c:v>0.23605449497699738</c:v>
                </c:pt>
                <c:pt idx="67">
                  <c:v>0.44611966609954834</c:v>
                </c:pt>
                <c:pt idx="68">
                  <c:v>0.52096790075302124</c:v>
                </c:pt>
                <c:pt idx="69">
                  <c:v>0.31865251064300537</c:v>
                </c:pt>
                <c:pt idx="70">
                  <c:v>0.3007836639881134</c:v>
                </c:pt>
                <c:pt idx="71">
                  <c:v>0.50735938549041748</c:v>
                </c:pt>
                <c:pt idx="72">
                  <c:v>0.38300147652626038</c:v>
                </c:pt>
                <c:pt idx="73">
                  <c:v>0.37738975882530212</c:v>
                </c:pt>
                <c:pt idx="74">
                  <c:v>0.41042125225067139</c:v>
                </c:pt>
                <c:pt idx="75">
                  <c:v>0.52622681856155396</c:v>
                </c:pt>
                <c:pt idx="76">
                  <c:v>0.23069268465042114</c:v>
                </c:pt>
                <c:pt idx="77">
                  <c:v>0.61998748779296875</c:v>
                </c:pt>
                <c:pt idx="78">
                  <c:v>0.41344243288040161</c:v>
                </c:pt>
                <c:pt idx="79">
                  <c:v>0.34433081746101379</c:v>
                </c:pt>
                <c:pt idx="80">
                  <c:v>0.23947301506996155</c:v>
                </c:pt>
                <c:pt idx="81">
                  <c:v>0.22343473136425018</c:v>
                </c:pt>
                <c:pt idx="82">
                  <c:v>0.24468781054019928</c:v>
                </c:pt>
                <c:pt idx="83">
                  <c:v>0.27068436145782471</c:v>
                </c:pt>
                <c:pt idx="84">
                  <c:v>0.26756033301353455</c:v>
                </c:pt>
                <c:pt idx="85">
                  <c:v>0.29473602771759033</c:v>
                </c:pt>
                <c:pt idx="86">
                  <c:v>0.24503478407859802</c:v>
                </c:pt>
                <c:pt idx="87">
                  <c:v>0.19045561552047729</c:v>
                </c:pt>
                <c:pt idx="88">
                  <c:v>0.27227804064750671</c:v>
                </c:pt>
                <c:pt idx="89">
                  <c:v>0.22305786609649658</c:v>
                </c:pt>
                <c:pt idx="90">
                  <c:v>0.24774402379989624</c:v>
                </c:pt>
                <c:pt idx="91">
                  <c:v>0.2694435715675354</c:v>
                </c:pt>
                <c:pt idx="92">
                  <c:v>0.23577798902988434</c:v>
                </c:pt>
                <c:pt idx="93">
                  <c:v>0.3536149263381958</c:v>
                </c:pt>
                <c:pt idx="94">
                  <c:v>0.26182064414024353</c:v>
                </c:pt>
                <c:pt idx="95">
                  <c:v>0.26632827520370483</c:v>
                </c:pt>
                <c:pt idx="96">
                  <c:v>0.280149906873703</c:v>
                </c:pt>
                <c:pt idx="97">
                  <c:v>0.26894652843475342</c:v>
                </c:pt>
                <c:pt idx="98">
                  <c:v>0.32730847597122192</c:v>
                </c:pt>
                <c:pt idx="99">
                  <c:v>0.2380213737487793</c:v>
                </c:pt>
                <c:pt idx="100">
                  <c:v>0.22578378021717072</c:v>
                </c:pt>
                <c:pt idx="101">
                  <c:v>0.18066434562206268</c:v>
                </c:pt>
                <c:pt idx="102">
                  <c:v>0.24978093802928925</c:v>
                </c:pt>
                <c:pt idx="103">
                  <c:v>0.18889880180358887</c:v>
                </c:pt>
                <c:pt idx="104">
                  <c:v>0.25637072324752808</c:v>
                </c:pt>
                <c:pt idx="105">
                  <c:v>0.26872590184211731</c:v>
                </c:pt>
                <c:pt idx="106">
                  <c:v>0.31907182931900024</c:v>
                </c:pt>
                <c:pt idx="107">
                  <c:v>0.23494327068328857</c:v>
                </c:pt>
                <c:pt idx="108">
                  <c:v>0.22127862274646759</c:v>
                </c:pt>
                <c:pt idx="109">
                  <c:v>0.26881745457649231</c:v>
                </c:pt>
                <c:pt idx="110">
                  <c:v>0.3251197338104248</c:v>
                </c:pt>
                <c:pt idx="111">
                  <c:v>0.36109045147895813</c:v>
                </c:pt>
                <c:pt idx="112">
                  <c:v>0.28640887141227722</c:v>
                </c:pt>
                <c:pt idx="113">
                  <c:v>0.23178936541080475</c:v>
                </c:pt>
                <c:pt idx="114">
                  <c:v>0.23865231871604919</c:v>
                </c:pt>
                <c:pt idx="115">
                  <c:v>0.26364123821258545</c:v>
                </c:pt>
                <c:pt idx="116">
                  <c:v>0.24899964034557343</c:v>
                </c:pt>
                <c:pt idx="117">
                  <c:v>0.20519158244132996</c:v>
                </c:pt>
                <c:pt idx="118">
                  <c:v>0.39113372564315796</c:v>
                </c:pt>
                <c:pt idx="119">
                  <c:v>0.3236638605594635</c:v>
                </c:pt>
                <c:pt idx="120">
                  <c:v>0.29336646199226379</c:v>
                </c:pt>
                <c:pt idx="121">
                  <c:v>0.45461839437484741</c:v>
                </c:pt>
                <c:pt idx="122">
                  <c:v>0.30618610978126526</c:v>
                </c:pt>
                <c:pt idx="123">
                  <c:v>0.27635017037391663</c:v>
                </c:pt>
                <c:pt idx="124">
                  <c:v>0.30700922012329102</c:v>
                </c:pt>
                <c:pt idx="125">
                  <c:v>0.24636910855770111</c:v>
                </c:pt>
                <c:pt idx="126">
                  <c:v>0.36455827951431274</c:v>
                </c:pt>
                <c:pt idx="127">
                  <c:v>0.3297494649887085</c:v>
                </c:pt>
                <c:pt idx="128">
                  <c:v>0.31854358315467834</c:v>
                </c:pt>
                <c:pt idx="129">
                  <c:v>0.32190185785293579</c:v>
                </c:pt>
                <c:pt idx="130">
                  <c:v>0.39110687375068665</c:v>
                </c:pt>
                <c:pt idx="131">
                  <c:v>0.2365344762802124</c:v>
                </c:pt>
                <c:pt idx="132">
                  <c:v>0.24903850257396698</c:v>
                </c:pt>
                <c:pt idx="133">
                  <c:v>0.26287037134170532</c:v>
                </c:pt>
                <c:pt idx="134">
                  <c:v>0.30777120590209961</c:v>
                </c:pt>
                <c:pt idx="135">
                  <c:v>0.28963941335678101</c:v>
                </c:pt>
                <c:pt idx="136">
                  <c:v>0.31943023204803467</c:v>
                </c:pt>
                <c:pt idx="137">
                  <c:v>0.30555042624473572</c:v>
                </c:pt>
                <c:pt idx="138">
                  <c:v>0.2837531566619873</c:v>
                </c:pt>
                <c:pt idx="139">
                  <c:v>0.28338301181793213</c:v>
                </c:pt>
                <c:pt idx="140">
                  <c:v>0.4187590479850769</c:v>
                </c:pt>
                <c:pt idx="141">
                  <c:v>0.21934424340724945</c:v>
                </c:pt>
                <c:pt idx="142">
                  <c:v>0.26812022924423218</c:v>
                </c:pt>
                <c:pt idx="143">
                  <c:v>0.55873185396194458</c:v>
                </c:pt>
                <c:pt idx="144">
                  <c:v>0.43308740854263306</c:v>
                </c:pt>
                <c:pt idx="145">
                  <c:v>0.37688937783241272</c:v>
                </c:pt>
                <c:pt idx="146">
                  <c:v>0.32228019833564758</c:v>
                </c:pt>
                <c:pt idx="147">
                  <c:v>0.27296948432922363</c:v>
                </c:pt>
                <c:pt idx="148">
                  <c:v>0.23998987674713135</c:v>
                </c:pt>
                <c:pt idx="149">
                  <c:v>0.26271709799766541</c:v>
                </c:pt>
                <c:pt idx="150">
                  <c:v>0.28400835394859314</c:v>
                </c:pt>
                <c:pt idx="151">
                  <c:v>0.40373998880386353</c:v>
                </c:pt>
                <c:pt idx="152">
                  <c:v>0.49612689018249512</c:v>
                </c:pt>
                <c:pt idx="153">
                  <c:v>0.31781935691833496</c:v>
                </c:pt>
                <c:pt idx="154">
                  <c:v>0.28643742203712463</c:v>
                </c:pt>
                <c:pt idx="155">
                  <c:v>0.24886637926101685</c:v>
                </c:pt>
                <c:pt idx="156">
                  <c:v>0.35129377245903015</c:v>
                </c:pt>
                <c:pt idx="157">
                  <c:v>0.33217814564704895</c:v>
                </c:pt>
                <c:pt idx="158">
                  <c:v>0.41943380236625671</c:v>
                </c:pt>
                <c:pt idx="159">
                  <c:v>0.29966610670089722</c:v>
                </c:pt>
                <c:pt idx="160">
                  <c:v>0.37961184978485107</c:v>
                </c:pt>
                <c:pt idx="161">
                  <c:v>0.42466747760772705</c:v>
                </c:pt>
                <c:pt idx="162">
                  <c:v>0.43415147066116333</c:v>
                </c:pt>
                <c:pt idx="163">
                  <c:v>0.27181416749954224</c:v>
                </c:pt>
                <c:pt idx="164">
                  <c:v>0.39276018738746643</c:v>
                </c:pt>
                <c:pt idx="165">
                  <c:v>0.41007763147354126</c:v>
                </c:pt>
                <c:pt idx="166">
                  <c:v>0.42960554361343384</c:v>
                </c:pt>
                <c:pt idx="167">
                  <c:v>0.21884812414646149</c:v>
                </c:pt>
                <c:pt idx="168">
                  <c:v>0.46449223160743713</c:v>
                </c:pt>
                <c:pt idx="169">
                  <c:v>0.39036577939987183</c:v>
                </c:pt>
                <c:pt idx="170">
                  <c:v>0.40204420685768127</c:v>
                </c:pt>
                <c:pt idx="171">
                  <c:v>0.38128823041915894</c:v>
                </c:pt>
                <c:pt idx="172">
                  <c:v>0.36800020933151245</c:v>
                </c:pt>
                <c:pt idx="173">
                  <c:v>0.43727481365203857</c:v>
                </c:pt>
                <c:pt idx="174">
                  <c:v>0.42510354518890381</c:v>
                </c:pt>
                <c:pt idx="175">
                  <c:v>0.3506510853767395</c:v>
                </c:pt>
                <c:pt idx="176">
                  <c:v>0.2733096182346344</c:v>
                </c:pt>
                <c:pt idx="177">
                  <c:v>0.37167775630950928</c:v>
                </c:pt>
                <c:pt idx="178">
                  <c:v>0.27771806716918945</c:v>
                </c:pt>
                <c:pt idx="179">
                  <c:v>0.25449368357658386</c:v>
                </c:pt>
                <c:pt idx="180">
                  <c:v>0.23564660549163818</c:v>
                </c:pt>
                <c:pt idx="181">
                  <c:v>0.29945334792137146</c:v>
                </c:pt>
                <c:pt idx="182">
                  <c:v>0.30891552567481995</c:v>
                </c:pt>
                <c:pt idx="183">
                  <c:v>0.39880716800689697</c:v>
                </c:pt>
                <c:pt idx="184">
                  <c:v>0.35995852947235107</c:v>
                </c:pt>
                <c:pt idx="185">
                  <c:v>0.34770789742469788</c:v>
                </c:pt>
              </c:numCache>
            </c:numRef>
          </c:xVal>
          <c:yVal>
            <c:numRef>
              <c:f>'SCN1-Figure2-PanelA'!$H$2:$H$187</c:f>
              <c:numCache>
                <c:formatCode>General</c:formatCode>
                <c:ptCount val="186"/>
                <c:pt idx="0">
                  <c:v>#N/A</c:v>
                </c:pt>
                <c:pt idx="1">
                  <c:v>0.3583853542804718</c:v>
                </c:pt>
                <c:pt idx="2">
                  <c:v>#N/A</c:v>
                </c:pt>
                <c:pt idx="3">
                  <c:v>0.32411986589431763</c:v>
                </c:pt>
                <c:pt idx="4">
                  <c:v>0.30493751168251038</c:v>
                </c:pt>
                <c:pt idx="5">
                  <c:v>0.36064282059669495</c:v>
                </c:pt>
                <c:pt idx="6">
                  <c:v>#N/A</c:v>
                </c:pt>
                <c:pt idx="7">
                  <c:v>0.20140905678272247</c:v>
                </c:pt>
                <c:pt idx="8">
                  <c:v>0.2091582864522934</c:v>
                </c:pt>
                <c:pt idx="9">
                  <c:v>0.37200608849525452</c:v>
                </c:pt>
                <c:pt idx="10">
                  <c:v>0.24848566949367523</c:v>
                </c:pt>
                <c:pt idx="11">
                  <c:v>0.32663315534591675</c:v>
                </c:pt>
                <c:pt idx="12">
                  <c:v>0.35214909911155701</c:v>
                </c:pt>
                <c:pt idx="13">
                  <c:v>#N/A</c:v>
                </c:pt>
                <c:pt idx="14">
                  <c:v>0.27241089940071106</c:v>
                </c:pt>
                <c:pt idx="15">
                  <c:v>0.32518470287322998</c:v>
                </c:pt>
                <c:pt idx="16">
                  <c:v>#N/A</c:v>
                </c:pt>
                <c:pt idx="17">
                  <c:v>0.3934113085269928</c:v>
                </c:pt>
                <c:pt idx="18">
                  <c:v>0.45960161089897156</c:v>
                </c:pt>
                <c:pt idx="19">
                  <c:v>0.3448617160320282</c:v>
                </c:pt>
                <c:pt idx="20">
                  <c:v>0.2991161048412323</c:v>
                </c:pt>
                <c:pt idx="21">
                  <c:v>0.3675486147403717</c:v>
                </c:pt>
                <c:pt idx="22">
                  <c:v>0.36697596311569214</c:v>
                </c:pt>
                <c:pt idx="23">
                  <c:v>0.30050626397132874</c:v>
                </c:pt>
                <c:pt idx="24">
                  <c:v>0.31909680366516113</c:v>
                </c:pt>
                <c:pt idx="25">
                  <c:v>0.34317013621330261</c:v>
                </c:pt>
                <c:pt idx="26">
                  <c:v>0.31725302338600159</c:v>
                </c:pt>
                <c:pt idx="27">
                  <c:v>#N/A</c:v>
                </c:pt>
                <c:pt idx="28">
                  <c:v>0.31147667765617371</c:v>
                </c:pt>
                <c:pt idx="29">
                  <c:v>#N/A</c:v>
                </c:pt>
                <c:pt idx="30">
                  <c:v>0.27871999144554138</c:v>
                </c:pt>
                <c:pt idx="31">
                  <c:v>0.3496519923210144</c:v>
                </c:pt>
                <c:pt idx="32">
                  <c:v>0.41416412591934204</c:v>
                </c:pt>
                <c:pt idx="33">
                  <c:v>0.41301465034484863</c:v>
                </c:pt>
                <c:pt idx="34">
                  <c:v>#N/A</c:v>
                </c:pt>
                <c:pt idx="35">
                  <c:v>0.33272770047187805</c:v>
                </c:pt>
                <c:pt idx="36">
                  <c:v>#N/A</c:v>
                </c:pt>
                <c:pt idx="37">
                  <c:v>0.12605200707912445</c:v>
                </c:pt>
                <c:pt idx="38">
                  <c:v>#N/A</c:v>
                </c:pt>
                <c:pt idx="39">
                  <c:v>0.47064876556396484</c:v>
                </c:pt>
                <c:pt idx="40">
                  <c:v>0.36217477917671204</c:v>
                </c:pt>
                <c:pt idx="41">
                  <c:v>0.34092250466346741</c:v>
                </c:pt>
                <c:pt idx="42">
                  <c:v>0.32229739427566528</c:v>
                </c:pt>
                <c:pt idx="43">
                  <c:v>0.38093695044517517</c:v>
                </c:pt>
                <c:pt idx="44">
                  <c:v>0.35935965180397034</c:v>
                </c:pt>
                <c:pt idx="45">
                  <c:v>#N/A</c:v>
                </c:pt>
                <c:pt idx="46">
                  <c:v>0.39912253618240356</c:v>
                </c:pt>
                <c:pt idx="47">
                  <c:v>0.5152897834777832</c:v>
                </c:pt>
                <c:pt idx="48">
                  <c:v>#N/A</c:v>
                </c:pt>
                <c:pt idx="49">
                  <c:v>0.41679644584655762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0.44526931643486023</c:v>
                </c:pt>
                <c:pt idx="56">
                  <c:v>#N/A</c:v>
                </c:pt>
                <c:pt idx="57">
                  <c:v>0.4283292293548584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0.39135676622390747</c:v>
                </c:pt>
                <c:pt idx="64">
                  <c:v>0.42697682976722717</c:v>
                </c:pt>
                <c:pt idx="65">
                  <c:v>#N/A</c:v>
                </c:pt>
                <c:pt idx="66">
                  <c:v>#N/A</c:v>
                </c:pt>
                <c:pt idx="67">
                  <c:v>0.32637611031532288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0.41050040721893311</c:v>
                </c:pt>
                <c:pt idx="72">
                  <c:v>#N/A</c:v>
                </c:pt>
                <c:pt idx="73">
                  <c:v>#N/A</c:v>
                </c:pt>
                <c:pt idx="74">
                  <c:v>0.42373749613761902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0.54618304967880249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0.57429957389831543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0.28134453296661377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0.37196072936058044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0.56474757194519043</c:v>
                </c:pt>
                <c:pt idx="135">
                  <c:v>#N/A</c:v>
                </c:pt>
                <c:pt idx="136">
                  <c:v>#N/A</c:v>
                </c:pt>
                <c:pt idx="137">
                  <c:v>0.34382009506225586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0.14844667911529541</c:v>
                </c:pt>
                <c:pt idx="144">
                  <c:v>0.31077942252159119</c:v>
                </c:pt>
                <c:pt idx="145">
                  <c:v>#N/A</c:v>
                </c:pt>
                <c:pt idx="146">
                  <c:v>0.50084900856018066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0.55375850200653076</c:v>
                </c:pt>
                <c:pt idx="151">
                  <c:v>0.27541327476501465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0.30138504505157471</c:v>
                </c:pt>
                <c:pt idx="171">
                  <c:v>0.44080451130867004</c:v>
                </c:pt>
                <c:pt idx="172">
                  <c:v>#N/A</c:v>
                </c:pt>
                <c:pt idx="173">
                  <c:v>#N/A</c:v>
                </c:pt>
                <c:pt idx="174">
                  <c:v>0.47297376394271851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1D-4298-BC9B-E3A991A54F1C}"/>
            </c:ext>
          </c:extLst>
        </c:ser>
        <c:ser>
          <c:idx val="1"/>
          <c:order val="3"/>
          <c:tx>
            <c:strRef>
              <c:f>'SCN1-Figure2-PanelA'!$L$1</c:f>
              <c:strCache>
                <c:ptCount val="1"/>
                <c:pt idx="0">
                  <c:v>Emerging and low-income countries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01AFA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'SCN1-Figure2-PanelA'!$D$2:$D$187</c:f>
              <c:numCache>
                <c:formatCode>General</c:formatCode>
                <c:ptCount val="186"/>
                <c:pt idx="0">
                  <c:v>0.3906630277633667</c:v>
                </c:pt>
                <c:pt idx="1">
                  <c:v>0.32569637894630432</c:v>
                </c:pt>
                <c:pt idx="2">
                  <c:v>0.24419103562831879</c:v>
                </c:pt>
                <c:pt idx="3">
                  <c:v>0.42493993043899536</c:v>
                </c:pt>
                <c:pt idx="4">
                  <c:v>0.4048173725605011</c:v>
                </c:pt>
                <c:pt idx="5">
                  <c:v>0.4258665144443512</c:v>
                </c:pt>
                <c:pt idx="6">
                  <c:v>0.37771812081336975</c:v>
                </c:pt>
                <c:pt idx="7">
                  <c:v>0.40024146437644958</c:v>
                </c:pt>
                <c:pt idx="8">
                  <c:v>0.43628028035163879</c:v>
                </c:pt>
                <c:pt idx="9">
                  <c:v>0.34293758869171143</c:v>
                </c:pt>
                <c:pt idx="10">
                  <c:v>0.42536228895187378</c:v>
                </c:pt>
                <c:pt idx="11">
                  <c:v>0.33554327487945557</c:v>
                </c:pt>
                <c:pt idx="12">
                  <c:v>0.37199103832244873</c:v>
                </c:pt>
                <c:pt idx="13">
                  <c:v>0.31372055411338806</c:v>
                </c:pt>
                <c:pt idx="14">
                  <c:v>0.3362278938293457</c:v>
                </c:pt>
                <c:pt idx="15">
                  <c:v>0.40083727240562439</c:v>
                </c:pt>
                <c:pt idx="16">
                  <c:v>0.33708536624908447</c:v>
                </c:pt>
                <c:pt idx="17">
                  <c:v>0.34259042143821716</c:v>
                </c:pt>
                <c:pt idx="18">
                  <c:v>0.3297397792339325</c:v>
                </c:pt>
                <c:pt idx="19">
                  <c:v>0.33952063322067261</c:v>
                </c:pt>
                <c:pt idx="20">
                  <c:v>0.36423796415328979</c:v>
                </c:pt>
                <c:pt idx="21">
                  <c:v>0.41594141721725464</c:v>
                </c:pt>
                <c:pt idx="22">
                  <c:v>0.26325103640556335</c:v>
                </c:pt>
                <c:pt idx="23">
                  <c:v>0.34650048613548279</c:v>
                </c:pt>
                <c:pt idx="24">
                  <c:v>0.37318059802055359</c:v>
                </c:pt>
                <c:pt idx="25">
                  <c:v>0.34975177049636841</c:v>
                </c:pt>
                <c:pt idx="26">
                  <c:v>0.42362391948699951</c:v>
                </c:pt>
                <c:pt idx="27">
                  <c:v>0.35494783520698547</c:v>
                </c:pt>
                <c:pt idx="28">
                  <c:v>0.37907075881958008</c:v>
                </c:pt>
                <c:pt idx="29">
                  <c:v>0.29303979873657227</c:v>
                </c:pt>
                <c:pt idx="30">
                  <c:v>0.5161556601524353</c:v>
                </c:pt>
                <c:pt idx="31">
                  <c:v>0.42352011799812317</c:v>
                </c:pt>
                <c:pt idx="32">
                  <c:v>0.34607720375061035</c:v>
                </c:pt>
                <c:pt idx="33">
                  <c:v>0.37432992458343506</c:v>
                </c:pt>
                <c:pt idx="34">
                  <c:v>0.34773904085159302</c:v>
                </c:pt>
                <c:pt idx="35">
                  <c:v>0.3606274425983429</c:v>
                </c:pt>
                <c:pt idx="36">
                  <c:v>0.35453471541404724</c:v>
                </c:pt>
                <c:pt idx="37">
                  <c:v>0.48805901408195496</c:v>
                </c:pt>
                <c:pt idx="38">
                  <c:v>0.3025830090045929</c:v>
                </c:pt>
                <c:pt idx="39">
                  <c:v>0.26958674192428589</c:v>
                </c:pt>
                <c:pt idx="40">
                  <c:v>0.36712139844894409</c:v>
                </c:pt>
                <c:pt idx="41">
                  <c:v>0.30348455905914307</c:v>
                </c:pt>
                <c:pt idx="42">
                  <c:v>0.40837454795837402</c:v>
                </c:pt>
                <c:pt idx="43">
                  <c:v>0.35949674248695374</c:v>
                </c:pt>
                <c:pt idx="44">
                  <c:v>0.37826672196388245</c:v>
                </c:pt>
                <c:pt idx="45">
                  <c:v>0.35094895958900452</c:v>
                </c:pt>
                <c:pt idx="46">
                  <c:v>0.49778774380683899</c:v>
                </c:pt>
                <c:pt idx="47">
                  <c:v>0.30491012334823608</c:v>
                </c:pt>
                <c:pt idx="48">
                  <c:v>0.41091883182525635</c:v>
                </c:pt>
                <c:pt idx="49">
                  <c:v>0.36461123824119568</c:v>
                </c:pt>
                <c:pt idx="50">
                  <c:v>0.39850226044654846</c:v>
                </c:pt>
                <c:pt idx="51">
                  <c:v>0.39264801144599915</c:v>
                </c:pt>
                <c:pt idx="52">
                  <c:v>0.46261924505233765</c:v>
                </c:pt>
                <c:pt idx="53">
                  <c:v>0.46221241354942322</c:v>
                </c:pt>
                <c:pt idx="54">
                  <c:v>0.48437789082527161</c:v>
                </c:pt>
                <c:pt idx="55">
                  <c:v>0.33956804871559143</c:v>
                </c:pt>
                <c:pt idx="56">
                  <c:v>0.35311129689216614</c:v>
                </c:pt>
                <c:pt idx="57">
                  <c:v>0.29187491536140442</c:v>
                </c:pt>
                <c:pt idx="58">
                  <c:v>0.3448270857334137</c:v>
                </c:pt>
                <c:pt idx="59">
                  <c:v>0.38786965608596802</c:v>
                </c:pt>
                <c:pt idx="60">
                  <c:v>0.25213989615440369</c:v>
                </c:pt>
                <c:pt idx="61">
                  <c:v>0.40002372860908508</c:v>
                </c:pt>
                <c:pt idx="62">
                  <c:v>0.19097153842449188</c:v>
                </c:pt>
                <c:pt idx="63">
                  <c:v>0.45942309498786926</c:v>
                </c:pt>
                <c:pt idx="64">
                  <c:v>0.37196621298789978</c:v>
                </c:pt>
                <c:pt idx="65">
                  <c:v>0.33000627160072327</c:v>
                </c:pt>
                <c:pt idx="66">
                  <c:v>0.23605449497699738</c:v>
                </c:pt>
                <c:pt idx="67">
                  <c:v>0.44611966609954834</c:v>
                </c:pt>
                <c:pt idx="68">
                  <c:v>0.52096790075302124</c:v>
                </c:pt>
                <c:pt idx="69">
                  <c:v>0.31865251064300537</c:v>
                </c:pt>
                <c:pt idx="70">
                  <c:v>0.3007836639881134</c:v>
                </c:pt>
                <c:pt idx="71">
                  <c:v>0.50735938549041748</c:v>
                </c:pt>
                <c:pt idx="72">
                  <c:v>0.38300147652626038</c:v>
                </c:pt>
                <c:pt idx="73">
                  <c:v>0.37738975882530212</c:v>
                </c:pt>
                <c:pt idx="74">
                  <c:v>0.41042125225067139</c:v>
                </c:pt>
                <c:pt idx="75">
                  <c:v>0.52622681856155396</c:v>
                </c:pt>
                <c:pt idx="76">
                  <c:v>0.23069268465042114</c:v>
                </c:pt>
                <c:pt idx="77">
                  <c:v>0.61998748779296875</c:v>
                </c:pt>
                <c:pt idx="78">
                  <c:v>0.41344243288040161</c:v>
                </c:pt>
                <c:pt idx="79">
                  <c:v>0.34433081746101379</c:v>
                </c:pt>
                <c:pt idx="80">
                  <c:v>0.23947301506996155</c:v>
                </c:pt>
                <c:pt idx="81">
                  <c:v>0.22343473136425018</c:v>
                </c:pt>
                <c:pt idx="82">
                  <c:v>0.24468781054019928</c:v>
                </c:pt>
                <c:pt idx="83">
                  <c:v>0.27068436145782471</c:v>
                </c:pt>
                <c:pt idx="84">
                  <c:v>0.26756033301353455</c:v>
                </c:pt>
                <c:pt idx="85">
                  <c:v>0.29473602771759033</c:v>
                </c:pt>
                <c:pt idx="86">
                  <c:v>0.24503478407859802</c:v>
                </c:pt>
                <c:pt idx="87">
                  <c:v>0.19045561552047729</c:v>
                </c:pt>
                <c:pt idx="88">
                  <c:v>0.27227804064750671</c:v>
                </c:pt>
                <c:pt idx="89">
                  <c:v>0.22305786609649658</c:v>
                </c:pt>
                <c:pt idx="90">
                  <c:v>0.24774402379989624</c:v>
                </c:pt>
                <c:pt idx="91">
                  <c:v>0.2694435715675354</c:v>
                </c:pt>
                <c:pt idx="92">
                  <c:v>0.23577798902988434</c:v>
                </c:pt>
                <c:pt idx="93">
                  <c:v>0.3536149263381958</c:v>
                </c:pt>
                <c:pt idx="94">
                  <c:v>0.26182064414024353</c:v>
                </c:pt>
                <c:pt idx="95">
                  <c:v>0.26632827520370483</c:v>
                </c:pt>
                <c:pt idx="96">
                  <c:v>0.280149906873703</c:v>
                </c:pt>
                <c:pt idx="97">
                  <c:v>0.26894652843475342</c:v>
                </c:pt>
                <c:pt idx="98">
                  <c:v>0.32730847597122192</c:v>
                </c:pt>
                <c:pt idx="99">
                  <c:v>0.2380213737487793</c:v>
                </c:pt>
                <c:pt idx="100">
                  <c:v>0.22578378021717072</c:v>
                </c:pt>
                <c:pt idx="101">
                  <c:v>0.18066434562206268</c:v>
                </c:pt>
                <c:pt idx="102">
                  <c:v>0.24978093802928925</c:v>
                </c:pt>
                <c:pt idx="103">
                  <c:v>0.18889880180358887</c:v>
                </c:pt>
                <c:pt idx="104">
                  <c:v>0.25637072324752808</c:v>
                </c:pt>
                <c:pt idx="105">
                  <c:v>0.26872590184211731</c:v>
                </c:pt>
                <c:pt idx="106">
                  <c:v>0.31907182931900024</c:v>
                </c:pt>
                <c:pt idx="107">
                  <c:v>0.23494327068328857</c:v>
                </c:pt>
                <c:pt idx="108">
                  <c:v>0.22127862274646759</c:v>
                </c:pt>
                <c:pt idx="109">
                  <c:v>0.26881745457649231</c:v>
                </c:pt>
                <c:pt idx="110">
                  <c:v>0.3251197338104248</c:v>
                </c:pt>
                <c:pt idx="111">
                  <c:v>0.36109045147895813</c:v>
                </c:pt>
                <c:pt idx="112">
                  <c:v>0.28640887141227722</c:v>
                </c:pt>
                <c:pt idx="113">
                  <c:v>0.23178936541080475</c:v>
                </c:pt>
                <c:pt idx="114">
                  <c:v>0.23865231871604919</c:v>
                </c:pt>
                <c:pt idx="115">
                  <c:v>0.26364123821258545</c:v>
                </c:pt>
                <c:pt idx="116">
                  <c:v>0.24899964034557343</c:v>
                </c:pt>
                <c:pt idx="117">
                  <c:v>0.20519158244132996</c:v>
                </c:pt>
                <c:pt idx="118">
                  <c:v>0.39113372564315796</c:v>
                </c:pt>
                <c:pt idx="119">
                  <c:v>0.3236638605594635</c:v>
                </c:pt>
                <c:pt idx="120">
                  <c:v>0.29336646199226379</c:v>
                </c:pt>
                <c:pt idx="121">
                  <c:v>0.45461839437484741</c:v>
                </c:pt>
                <c:pt idx="122">
                  <c:v>0.30618610978126526</c:v>
                </c:pt>
                <c:pt idx="123">
                  <c:v>0.27635017037391663</c:v>
                </c:pt>
                <c:pt idx="124">
                  <c:v>0.30700922012329102</c:v>
                </c:pt>
                <c:pt idx="125">
                  <c:v>0.24636910855770111</c:v>
                </c:pt>
                <c:pt idx="126">
                  <c:v>0.36455827951431274</c:v>
                </c:pt>
                <c:pt idx="127">
                  <c:v>0.3297494649887085</c:v>
                </c:pt>
                <c:pt idx="128">
                  <c:v>0.31854358315467834</c:v>
                </c:pt>
                <c:pt idx="129">
                  <c:v>0.32190185785293579</c:v>
                </c:pt>
                <c:pt idx="130">
                  <c:v>0.39110687375068665</c:v>
                </c:pt>
                <c:pt idx="131">
                  <c:v>0.2365344762802124</c:v>
                </c:pt>
                <c:pt idx="132">
                  <c:v>0.24903850257396698</c:v>
                </c:pt>
                <c:pt idx="133">
                  <c:v>0.26287037134170532</c:v>
                </c:pt>
                <c:pt idx="134">
                  <c:v>0.30777120590209961</c:v>
                </c:pt>
                <c:pt idx="135">
                  <c:v>0.28963941335678101</c:v>
                </c:pt>
                <c:pt idx="136">
                  <c:v>0.31943023204803467</c:v>
                </c:pt>
                <c:pt idx="137">
                  <c:v>0.30555042624473572</c:v>
                </c:pt>
                <c:pt idx="138">
                  <c:v>0.2837531566619873</c:v>
                </c:pt>
                <c:pt idx="139">
                  <c:v>0.28338301181793213</c:v>
                </c:pt>
                <c:pt idx="140">
                  <c:v>0.4187590479850769</c:v>
                </c:pt>
                <c:pt idx="141">
                  <c:v>0.21934424340724945</c:v>
                </c:pt>
                <c:pt idx="142">
                  <c:v>0.26812022924423218</c:v>
                </c:pt>
                <c:pt idx="143">
                  <c:v>0.55873185396194458</c:v>
                </c:pt>
                <c:pt idx="144">
                  <c:v>0.43308740854263306</c:v>
                </c:pt>
                <c:pt idx="145">
                  <c:v>0.37688937783241272</c:v>
                </c:pt>
                <c:pt idx="146">
                  <c:v>0.32228019833564758</c:v>
                </c:pt>
                <c:pt idx="147">
                  <c:v>0.27296948432922363</c:v>
                </c:pt>
                <c:pt idx="148">
                  <c:v>0.23998987674713135</c:v>
                </c:pt>
                <c:pt idx="149">
                  <c:v>0.26271709799766541</c:v>
                </c:pt>
                <c:pt idx="150">
                  <c:v>0.28400835394859314</c:v>
                </c:pt>
                <c:pt idx="151">
                  <c:v>0.40373998880386353</c:v>
                </c:pt>
                <c:pt idx="152">
                  <c:v>0.49612689018249512</c:v>
                </c:pt>
                <c:pt idx="153">
                  <c:v>0.31781935691833496</c:v>
                </c:pt>
                <c:pt idx="154">
                  <c:v>0.28643742203712463</c:v>
                </c:pt>
                <c:pt idx="155">
                  <c:v>0.24886637926101685</c:v>
                </c:pt>
                <c:pt idx="156">
                  <c:v>0.35129377245903015</c:v>
                </c:pt>
                <c:pt idx="157">
                  <c:v>0.33217814564704895</c:v>
                </c:pt>
                <c:pt idx="158">
                  <c:v>0.41943380236625671</c:v>
                </c:pt>
                <c:pt idx="159">
                  <c:v>0.29966610670089722</c:v>
                </c:pt>
                <c:pt idx="160">
                  <c:v>0.37961184978485107</c:v>
                </c:pt>
                <c:pt idx="161">
                  <c:v>0.42466747760772705</c:v>
                </c:pt>
                <c:pt idx="162">
                  <c:v>0.43415147066116333</c:v>
                </c:pt>
                <c:pt idx="163">
                  <c:v>0.27181416749954224</c:v>
                </c:pt>
                <c:pt idx="164">
                  <c:v>0.39276018738746643</c:v>
                </c:pt>
                <c:pt idx="165">
                  <c:v>0.41007763147354126</c:v>
                </c:pt>
                <c:pt idx="166">
                  <c:v>0.42960554361343384</c:v>
                </c:pt>
                <c:pt idx="167">
                  <c:v>0.21884812414646149</c:v>
                </c:pt>
                <c:pt idx="168">
                  <c:v>0.46449223160743713</c:v>
                </c:pt>
                <c:pt idx="169">
                  <c:v>0.39036577939987183</c:v>
                </c:pt>
                <c:pt idx="170">
                  <c:v>0.40204420685768127</c:v>
                </c:pt>
                <c:pt idx="171">
                  <c:v>0.38128823041915894</c:v>
                </c:pt>
                <c:pt idx="172">
                  <c:v>0.36800020933151245</c:v>
                </c:pt>
                <c:pt idx="173">
                  <c:v>0.43727481365203857</c:v>
                </c:pt>
                <c:pt idx="174">
                  <c:v>0.42510354518890381</c:v>
                </c:pt>
                <c:pt idx="175">
                  <c:v>0.3506510853767395</c:v>
                </c:pt>
                <c:pt idx="176">
                  <c:v>0.2733096182346344</c:v>
                </c:pt>
                <c:pt idx="177">
                  <c:v>0.37167775630950928</c:v>
                </c:pt>
                <c:pt idx="178">
                  <c:v>0.27771806716918945</c:v>
                </c:pt>
                <c:pt idx="179">
                  <c:v>0.25449368357658386</c:v>
                </c:pt>
                <c:pt idx="180">
                  <c:v>0.23564660549163818</c:v>
                </c:pt>
                <c:pt idx="181">
                  <c:v>0.29945334792137146</c:v>
                </c:pt>
                <c:pt idx="182">
                  <c:v>0.30891552567481995</c:v>
                </c:pt>
                <c:pt idx="183">
                  <c:v>0.39880716800689697</c:v>
                </c:pt>
                <c:pt idx="184">
                  <c:v>0.35995852947235107</c:v>
                </c:pt>
                <c:pt idx="185">
                  <c:v>0.34770789742469788</c:v>
                </c:pt>
              </c:numCache>
            </c:numRef>
          </c:xVal>
          <c:yVal>
            <c:numRef>
              <c:f>'SCN1-Figure2-PanelA'!$L$2:$L$187</c:f>
              <c:numCache>
                <c:formatCode>General</c:formatCode>
                <c:ptCount val="186"/>
                <c:pt idx="0">
                  <c:v>0.34039387106895447</c:v>
                </c:pt>
                <c:pt idx="1">
                  <c:v>0.3583853542804718</c:v>
                </c:pt>
                <c:pt idx="2">
                  <c:v>0.51315134763717651</c:v>
                </c:pt>
                <c:pt idx="3">
                  <c:v>0.32411986589431763</c:v>
                </c:pt>
                <c:pt idx="4">
                  <c:v>0.30493751168251038</c:v>
                </c:pt>
                <c:pt idx="5">
                  <c:v>0.36064282059669495</c:v>
                </c:pt>
                <c:pt idx="6">
                  <c:v>0.55050021409988403</c:v>
                </c:pt>
                <c:pt idx="7">
                  <c:v>0.20140905678272247</c:v>
                </c:pt>
                <c:pt idx="8">
                  <c:v>0.2091582864522934</c:v>
                </c:pt>
                <c:pt idx="9">
                  <c:v>0.37200608849525452</c:v>
                </c:pt>
                <c:pt idx="10">
                  <c:v>0.24848566949367523</c:v>
                </c:pt>
                <c:pt idx="11">
                  <c:v>0.32663315534591675</c:v>
                </c:pt>
                <c:pt idx="12">
                  <c:v>0.35214909911155701</c:v>
                </c:pt>
                <c:pt idx="13">
                  <c:v>0.40955656766891479</c:v>
                </c:pt>
                <c:pt idx="14">
                  <c:v>0.27241089940071106</c:v>
                </c:pt>
                <c:pt idx="15">
                  <c:v>0.32518470287322998</c:v>
                </c:pt>
                <c:pt idx="16">
                  <c:v>0.46030500531196594</c:v>
                </c:pt>
                <c:pt idx="17">
                  <c:v>0.3934113085269928</c:v>
                </c:pt>
                <c:pt idx="18">
                  <c:v>0.45960161089897156</c:v>
                </c:pt>
                <c:pt idx="19">
                  <c:v>0.3448617160320282</c:v>
                </c:pt>
                <c:pt idx="20">
                  <c:v>0.2991161048412323</c:v>
                </c:pt>
                <c:pt idx="21">
                  <c:v>0.3675486147403717</c:v>
                </c:pt>
                <c:pt idx="22">
                  <c:v>0.36697596311569214</c:v>
                </c:pt>
                <c:pt idx="23">
                  <c:v>0.30050626397132874</c:v>
                </c:pt>
                <c:pt idx="24">
                  <c:v>0.31909680366516113</c:v>
                </c:pt>
                <c:pt idx="25">
                  <c:v>0.34317013621330261</c:v>
                </c:pt>
                <c:pt idx="26">
                  <c:v>0.31725302338600159</c:v>
                </c:pt>
                <c:pt idx="27">
                  <c:v>0.63418132066726685</c:v>
                </c:pt>
                <c:pt idx="28">
                  <c:v>0.31147667765617371</c:v>
                </c:pt>
                <c:pt idx="29">
                  <c:v>0.46056371927261353</c:v>
                </c:pt>
                <c:pt idx="30">
                  <c:v>0.27871999144554138</c:v>
                </c:pt>
                <c:pt idx="31">
                  <c:v>0.3496519923210144</c:v>
                </c:pt>
                <c:pt idx="32">
                  <c:v>0.41416412591934204</c:v>
                </c:pt>
                <c:pt idx="33">
                  <c:v>0.41301465034484863</c:v>
                </c:pt>
                <c:pt idx="34">
                  <c:v>0.60232287645339966</c:v>
                </c:pt>
                <c:pt idx="35">
                  <c:v>0.33272770047187805</c:v>
                </c:pt>
                <c:pt idx="36">
                  <c:v>0.51644438505172729</c:v>
                </c:pt>
                <c:pt idx="37">
                  <c:v>0.12605200707912445</c:v>
                </c:pt>
                <c:pt idx="38">
                  <c:v>0.41641676425933838</c:v>
                </c:pt>
                <c:pt idx="39">
                  <c:v>0.47064876556396484</c:v>
                </c:pt>
                <c:pt idx="40">
                  <c:v>0.36217477917671204</c:v>
                </c:pt>
                <c:pt idx="41">
                  <c:v>0.34092250466346741</c:v>
                </c:pt>
                <c:pt idx="42">
                  <c:v>0.32229739427566528</c:v>
                </c:pt>
                <c:pt idx="43">
                  <c:v>0.38093695044517517</c:v>
                </c:pt>
                <c:pt idx="44">
                  <c:v>0.35935965180397034</c:v>
                </c:pt>
                <c:pt idx="45">
                  <c:v>#N/A</c:v>
                </c:pt>
                <c:pt idx="46">
                  <c:v>0.39912253618240356</c:v>
                </c:pt>
                <c:pt idx="47">
                  <c:v>0.5152897834777832</c:v>
                </c:pt>
                <c:pt idx="48">
                  <c:v>0.62977713346481323</c:v>
                </c:pt>
                <c:pt idx="49">
                  <c:v>0.41679644584655762</c:v>
                </c:pt>
                <c:pt idx="50">
                  <c:v>0.5939599871635437</c:v>
                </c:pt>
                <c:pt idx="51">
                  <c:v>0.54984760284423828</c:v>
                </c:pt>
                <c:pt idx="52">
                  <c:v>0.46467936038970947</c:v>
                </c:pt>
                <c:pt idx="53">
                  <c:v>0.50775027275085449</c:v>
                </c:pt>
                <c:pt idx="54">
                  <c:v>#N/A</c:v>
                </c:pt>
                <c:pt idx="55">
                  <c:v>0.44526931643486023</c:v>
                </c:pt>
                <c:pt idx="56">
                  <c:v>#N/A</c:v>
                </c:pt>
                <c:pt idx="57">
                  <c:v>0.4283292293548584</c:v>
                </c:pt>
                <c:pt idx="58">
                  <c:v>0.61356610059738159</c:v>
                </c:pt>
                <c:pt idx="59">
                  <c:v>0.55801272392272949</c:v>
                </c:pt>
                <c:pt idx="60">
                  <c:v>0.44893792271614075</c:v>
                </c:pt>
                <c:pt idx="61">
                  <c:v>0.44668757915496826</c:v>
                </c:pt>
                <c:pt idx="62">
                  <c:v>0.5497206449508667</c:v>
                </c:pt>
                <c:pt idx="63">
                  <c:v>0.39135676622390747</c:v>
                </c:pt>
                <c:pt idx="64">
                  <c:v>0.42697682976722717</c:v>
                </c:pt>
                <c:pt idx="65">
                  <c:v>#N/A</c:v>
                </c:pt>
                <c:pt idx="66">
                  <c:v>0.60425013303756714</c:v>
                </c:pt>
                <c:pt idx="67">
                  <c:v>0.32637611031532288</c:v>
                </c:pt>
                <c:pt idx="68">
                  <c:v>0.48192545771598816</c:v>
                </c:pt>
                <c:pt idx="69">
                  <c:v>0.52772027254104614</c:v>
                </c:pt>
                <c:pt idx="70">
                  <c:v>#N/A</c:v>
                </c:pt>
                <c:pt idx="71">
                  <c:v>0.41050040721893311</c:v>
                </c:pt>
                <c:pt idx="72">
                  <c:v>0.5295863151550293</c:v>
                </c:pt>
                <c:pt idx="73">
                  <c:v>0.57465636730194092</c:v>
                </c:pt>
                <c:pt idx="74">
                  <c:v>0.42373749613761902</c:v>
                </c:pt>
                <c:pt idx="75">
                  <c:v>0.49876147508621216</c:v>
                </c:pt>
                <c:pt idx="76">
                  <c:v>0.50615823268890381</c:v>
                </c:pt>
                <c:pt idx="77">
                  <c:v>0.4387151300907135</c:v>
                </c:pt>
                <c:pt idx="78">
                  <c:v>0.54618304967880249</c:v>
                </c:pt>
                <c:pt idx="79">
                  <c:v>0.58658266067504883</c:v>
                </c:pt>
                <c:pt idx="80">
                  <c:v>#N/A</c:v>
                </c:pt>
                <c:pt idx="81">
                  <c:v>0.66530781984329224</c:v>
                </c:pt>
                <c:pt idx="82">
                  <c:v>#N/A</c:v>
                </c:pt>
                <c:pt idx="83">
                  <c:v>0.5448487401008606</c:v>
                </c:pt>
                <c:pt idx="84">
                  <c:v>0.64200383424758911</c:v>
                </c:pt>
                <c:pt idx="85">
                  <c:v>0.66097575426101685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0.68062084913253784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0.68322157859802246</c:v>
                </c:pt>
                <c:pt idx="100">
                  <c:v>0.69642919301986694</c:v>
                </c:pt>
                <c:pt idx="101">
                  <c:v>#N/A</c:v>
                </c:pt>
                <c:pt idx="102">
                  <c:v>0.61284321546554565</c:v>
                </c:pt>
                <c:pt idx="103">
                  <c:v>#N/A</c:v>
                </c:pt>
                <c:pt idx="104">
                  <c:v>0.57429957389831543</c:v>
                </c:pt>
                <c:pt idx="105">
                  <c:v>0.627369225025177</c:v>
                </c:pt>
                <c:pt idx="106">
                  <c:v>#N/A</c:v>
                </c:pt>
                <c:pt idx="107">
                  <c:v>#N/A</c:v>
                </c:pt>
                <c:pt idx="108">
                  <c:v>0.68959397077560425</c:v>
                </c:pt>
                <c:pt idx="109">
                  <c:v>#N/A</c:v>
                </c:pt>
                <c:pt idx="110">
                  <c:v>0.62132471799850464</c:v>
                </c:pt>
                <c:pt idx="111">
                  <c:v>0.62179279327392578</c:v>
                </c:pt>
                <c:pt idx="112">
                  <c:v>0.59340053796768188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0.58059215545654297</c:v>
                </c:pt>
                <c:pt idx="119">
                  <c:v>0.56585788726806641</c:v>
                </c:pt>
                <c:pt idx="120">
                  <c:v>#N/A</c:v>
                </c:pt>
                <c:pt idx="121">
                  <c:v>0.28134453296661377</c:v>
                </c:pt>
                <c:pt idx="122">
                  <c:v>0.52605575323104858</c:v>
                </c:pt>
                <c:pt idx="123">
                  <c:v>0.58894062042236328</c:v>
                </c:pt>
                <c:pt idx="124">
                  <c:v>0.55791515111923218</c:v>
                </c:pt>
                <c:pt idx="125">
                  <c:v>0.61185365915298462</c:v>
                </c:pt>
                <c:pt idx="126">
                  <c:v>0.37196072936058044</c:v>
                </c:pt>
                <c:pt idx="127">
                  <c:v>0.52173125743865967</c:v>
                </c:pt>
                <c:pt idx="128">
                  <c:v>0.59006941318511963</c:v>
                </c:pt>
                <c:pt idx="129">
                  <c:v>0.52142828702926636</c:v>
                </c:pt>
                <c:pt idx="130">
                  <c:v>0.40404701232910156</c:v>
                </c:pt>
                <c:pt idx="131">
                  <c:v>0.50917202234268188</c:v>
                </c:pt>
                <c:pt idx="132">
                  <c:v>0.64915013313293457</c:v>
                </c:pt>
                <c:pt idx="133">
                  <c:v>0.62096017599105835</c:v>
                </c:pt>
                <c:pt idx="134">
                  <c:v>0.56474757194519043</c:v>
                </c:pt>
                <c:pt idx="135">
                  <c:v>0.48937037587165833</c:v>
                </c:pt>
                <c:pt idx="136">
                  <c:v>0.44333425164222717</c:v>
                </c:pt>
                <c:pt idx="137">
                  <c:v>0.34382009506225586</c:v>
                </c:pt>
                <c:pt idx="138">
                  <c:v>0.52901232242584229</c:v>
                </c:pt>
                <c:pt idx="139">
                  <c:v>0.60997986793518066</c:v>
                </c:pt>
                <c:pt idx="140">
                  <c:v>0.41629546880722046</c:v>
                </c:pt>
                <c:pt idx="141">
                  <c:v>0.65056455135345459</c:v>
                </c:pt>
                <c:pt idx="142">
                  <c:v>0.62867140769958496</c:v>
                </c:pt>
                <c:pt idx="143">
                  <c:v>0.14844667911529541</c:v>
                </c:pt>
                <c:pt idx="144">
                  <c:v>0.31077942252159119</c:v>
                </c:pt>
                <c:pt idx="145">
                  <c:v>0.38830822706222534</c:v>
                </c:pt>
                <c:pt idx="146">
                  <c:v>0.50084900856018066</c:v>
                </c:pt>
                <c:pt idx="147">
                  <c:v>0.56481426954269409</c:v>
                </c:pt>
                <c:pt idx="148">
                  <c:v>0.52019393444061279</c:v>
                </c:pt>
                <c:pt idx="149">
                  <c:v>0.68588179349899292</c:v>
                </c:pt>
                <c:pt idx="150">
                  <c:v>0.55375850200653076</c:v>
                </c:pt>
                <c:pt idx="151">
                  <c:v>0.27541327476501465</c:v>
                </c:pt>
                <c:pt idx="152">
                  <c:v>0.56646066904067993</c:v>
                </c:pt>
                <c:pt idx="153">
                  <c:v>0.61805480718612671</c:v>
                </c:pt>
                <c:pt idx="154">
                  <c:v>0.59903329610824585</c:v>
                </c:pt>
                <c:pt idx="155">
                  <c:v>0.6475861668586731</c:v>
                </c:pt>
                <c:pt idx="156">
                  <c:v>0.50459766387939453</c:v>
                </c:pt>
                <c:pt idx="157">
                  <c:v>0.46627941727638245</c:v>
                </c:pt>
                <c:pt idx="158">
                  <c:v>0.5593758225440979</c:v>
                </c:pt>
                <c:pt idx="159">
                  <c:v>#N/A</c:v>
                </c:pt>
                <c:pt idx="160">
                  <c:v>0.65821194648742676</c:v>
                </c:pt>
                <c:pt idx="161">
                  <c:v>0.51487207412719727</c:v>
                </c:pt>
                <c:pt idx="162">
                  <c:v>0.61150944232940674</c:v>
                </c:pt>
                <c:pt idx="163">
                  <c:v>0.58880537748336792</c:v>
                </c:pt>
                <c:pt idx="164">
                  <c:v>0.54149234294891357</c:v>
                </c:pt>
                <c:pt idx="165">
                  <c:v>0.52100116014480591</c:v>
                </c:pt>
                <c:pt idx="166">
                  <c:v>0.51818299293518066</c:v>
                </c:pt>
                <c:pt idx="167">
                  <c:v>0.59541261196136475</c:v>
                </c:pt>
                <c:pt idx="168">
                  <c:v>0.44313865900039673</c:v>
                </c:pt>
                <c:pt idx="169">
                  <c:v>0.48734897375106812</c:v>
                </c:pt>
                <c:pt idx="170">
                  <c:v>0.30138504505157471</c:v>
                </c:pt>
                <c:pt idx="171">
                  <c:v>0.44080451130867004</c:v>
                </c:pt>
                <c:pt idx="172">
                  <c:v>0.5625872015953064</c:v>
                </c:pt>
                <c:pt idx="173">
                  <c:v>0.55164158344268799</c:v>
                </c:pt>
                <c:pt idx="174">
                  <c:v>0.47297376394271851</c:v>
                </c:pt>
                <c:pt idx="175">
                  <c:v>0.56727296113967896</c:v>
                </c:pt>
                <c:pt idx="176">
                  <c:v>0.52862042188644409</c:v>
                </c:pt>
                <c:pt idx="177">
                  <c:v>0.52753102779388428</c:v>
                </c:pt>
                <c:pt idx="178">
                  <c:v>0.63463491201400757</c:v>
                </c:pt>
                <c:pt idx="179">
                  <c:v>0.57741677761077881</c:v>
                </c:pt>
                <c:pt idx="180">
                  <c:v>0.60586321353912354</c:v>
                </c:pt>
                <c:pt idx="181">
                  <c:v>0.51291859149932861</c:v>
                </c:pt>
                <c:pt idx="182">
                  <c:v>0.57297134399414063</c:v>
                </c:pt>
                <c:pt idx="183">
                  <c:v>#N/A</c:v>
                </c:pt>
                <c:pt idx="184">
                  <c:v>0.64198780059814453</c:v>
                </c:pt>
                <c:pt idx="185">
                  <c:v>0.50123327970504761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1D-4298-BC9B-E3A991A54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298031"/>
        <c:axId val="1177642815"/>
      </c:scatterChart>
      <c:valAx>
        <c:axId val="1458298031"/>
        <c:scaling>
          <c:orientation val="minMax"/>
          <c:min val="0.1500000000000000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Exposure index (larger values indicate greater risk)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77642815"/>
        <c:crosses val="autoZero"/>
        <c:crossBetween val="midCat"/>
      </c:valAx>
      <c:valAx>
        <c:axId val="11776428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0" i="0" baseline="0">
                    <a:effectLst/>
                  </a:rPr>
                  <a:t>Adaptative capacity index (→ greater capacity)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2.5298920968212287E-3"/>
              <c:y val="0.125853018372703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8298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3.8200969911873606E-2"/>
          <c:y val="0.93512034241644659"/>
          <c:w val="0.92700457144843651"/>
          <c:h val="6.4879657583553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016339017225495"/>
          <c:y val="2.5428331875182269E-2"/>
          <c:w val="0.817128330812953"/>
          <c:h val="0.80339141478282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'SCN1-Figure2-PanelA'!$F$1</c:f>
              <c:strCache>
                <c:ptCount val="1"/>
                <c:pt idx="0">
                  <c:v>Advanced economies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rgbClr val="00206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'SCN1-Figure2-PanelA'!$D$2:$D$187</c:f>
              <c:numCache>
                <c:formatCode>General</c:formatCode>
                <c:ptCount val="186"/>
                <c:pt idx="0">
                  <c:v>0.3906630277633667</c:v>
                </c:pt>
                <c:pt idx="1">
                  <c:v>0.32569637894630432</c:v>
                </c:pt>
                <c:pt idx="2">
                  <c:v>0.24419103562831879</c:v>
                </c:pt>
                <c:pt idx="3">
                  <c:v>0.42493993043899536</c:v>
                </c:pt>
                <c:pt idx="4">
                  <c:v>0.4048173725605011</c:v>
                </c:pt>
                <c:pt idx="5">
                  <c:v>0.4258665144443512</c:v>
                </c:pt>
                <c:pt idx="6">
                  <c:v>0.37771812081336975</c:v>
                </c:pt>
                <c:pt idx="7">
                  <c:v>0.40024146437644958</c:v>
                </c:pt>
                <c:pt idx="8">
                  <c:v>0.43628028035163879</c:v>
                </c:pt>
                <c:pt idx="9">
                  <c:v>0.34293758869171143</c:v>
                </c:pt>
                <c:pt idx="10">
                  <c:v>0.42536228895187378</c:v>
                </c:pt>
                <c:pt idx="11">
                  <c:v>0.33554327487945557</c:v>
                </c:pt>
                <c:pt idx="12">
                  <c:v>0.37199103832244873</c:v>
                </c:pt>
                <c:pt idx="13">
                  <c:v>0.31372055411338806</c:v>
                </c:pt>
                <c:pt idx="14">
                  <c:v>0.3362278938293457</c:v>
                </c:pt>
                <c:pt idx="15">
                  <c:v>0.40083727240562439</c:v>
                </c:pt>
                <c:pt idx="16">
                  <c:v>0.33708536624908447</c:v>
                </c:pt>
                <c:pt idx="17">
                  <c:v>0.34259042143821716</c:v>
                </c:pt>
                <c:pt idx="18">
                  <c:v>0.3297397792339325</c:v>
                </c:pt>
                <c:pt idx="19">
                  <c:v>0.33952063322067261</c:v>
                </c:pt>
                <c:pt idx="20">
                  <c:v>0.36423796415328979</c:v>
                </c:pt>
                <c:pt idx="21">
                  <c:v>0.41594141721725464</c:v>
                </c:pt>
                <c:pt idx="22">
                  <c:v>0.26325103640556335</c:v>
                </c:pt>
                <c:pt idx="23">
                  <c:v>0.34650048613548279</c:v>
                </c:pt>
                <c:pt idx="24">
                  <c:v>0.37318059802055359</c:v>
                </c:pt>
                <c:pt idx="25">
                  <c:v>0.34975177049636841</c:v>
                </c:pt>
                <c:pt idx="26">
                  <c:v>0.42362391948699951</c:v>
                </c:pt>
                <c:pt idx="27">
                  <c:v>0.35494783520698547</c:v>
                </c:pt>
                <c:pt idx="28">
                  <c:v>0.37907075881958008</c:v>
                </c:pt>
                <c:pt idx="29">
                  <c:v>0.29303979873657227</c:v>
                </c:pt>
                <c:pt idx="30">
                  <c:v>0.5161556601524353</c:v>
                </c:pt>
                <c:pt idx="31">
                  <c:v>0.42352011799812317</c:v>
                </c:pt>
                <c:pt idx="32">
                  <c:v>0.34607720375061035</c:v>
                </c:pt>
                <c:pt idx="33">
                  <c:v>0.37432992458343506</c:v>
                </c:pt>
                <c:pt idx="34">
                  <c:v>0.34773904085159302</c:v>
                </c:pt>
                <c:pt idx="35">
                  <c:v>0.3606274425983429</c:v>
                </c:pt>
                <c:pt idx="36">
                  <c:v>0.35453471541404724</c:v>
                </c:pt>
                <c:pt idx="37">
                  <c:v>0.48805901408195496</c:v>
                </c:pt>
                <c:pt idx="38">
                  <c:v>0.3025830090045929</c:v>
                </c:pt>
                <c:pt idx="39">
                  <c:v>0.26958674192428589</c:v>
                </c:pt>
                <c:pt idx="40">
                  <c:v>0.36712139844894409</c:v>
                </c:pt>
                <c:pt idx="41">
                  <c:v>0.30348455905914307</c:v>
                </c:pt>
                <c:pt idx="42">
                  <c:v>0.40837454795837402</c:v>
                </c:pt>
                <c:pt idx="43">
                  <c:v>0.35949674248695374</c:v>
                </c:pt>
                <c:pt idx="44">
                  <c:v>0.37826672196388245</c:v>
                </c:pt>
                <c:pt idx="45">
                  <c:v>0.35094895958900452</c:v>
                </c:pt>
                <c:pt idx="46">
                  <c:v>0.49778774380683899</c:v>
                </c:pt>
                <c:pt idx="47">
                  <c:v>0.30491012334823608</c:v>
                </c:pt>
                <c:pt idx="48">
                  <c:v>0.41091883182525635</c:v>
                </c:pt>
                <c:pt idx="49">
                  <c:v>0.36461123824119568</c:v>
                </c:pt>
                <c:pt idx="50">
                  <c:v>0.39850226044654846</c:v>
                </c:pt>
                <c:pt idx="51">
                  <c:v>0.39264801144599915</c:v>
                </c:pt>
                <c:pt idx="52">
                  <c:v>0.46261924505233765</c:v>
                </c:pt>
                <c:pt idx="53">
                  <c:v>0.46221241354942322</c:v>
                </c:pt>
                <c:pt idx="54">
                  <c:v>0.48437789082527161</c:v>
                </c:pt>
                <c:pt idx="55">
                  <c:v>0.33956804871559143</c:v>
                </c:pt>
                <c:pt idx="56">
                  <c:v>0.35311129689216614</c:v>
                </c:pt>
                <c:pt idx="57">
                  <c:v>0.29187491536140442</c:v>
                </c:pt>
                <c:pt idx="58">
                  <c:v>0.3448270857334137</c:v>
                </c:pt>
                <c:pt idx="59">
                  <c:v>0.38786965608596802</c:v>
                </c:pt>
                <c:pt idx="60">
                  <c:v>0.25213989615440369</c:v>
                </c:pt>
                <c:pt idx="61">
                  <c:v>0.40002372860908508</c:v>
                </c:pt>
                <c:pt idx="62">
                  <c:v>0.19097153842449188</c:v>
                </c:pt>
                <c:pt idx="63">
                  <c:v>0.45942309498786926</c:v>
                </c:pt>
                <c:pt idx="64">
                  <c:v>0.37196621298789978</c:v>
                </c:pt>
                <c:pt idx="65">
                  <c:v>0.33000627160072327</c:v>
                </c:pt>
                <c:pt idx="66">
                  <c:v>0.23605449497699738</c:v>
                </c:pt>
                <c:pt idx="67">
                  <c:v>0.44611966609954834</c:v>
                </c:pt>
                <c:pt idx="68">
                  <c:v>0.52096790075302124</c:v>
                </c:pt>
                <c:pt idx="69">
                  <c:v>0.31865251064300537</c:v>
                </c:pt>
                <c:pt idx="70">
                  <c:v>0.3007836639881134</c:v>
                </c:pt>
                <c:pt idx="71">
                  <c:v>0.50735938549041748</c:v>
                </c:pt>
                <c:pt idx="72">
                  <c:v>0.38300147652626038</c:v>
                </c:pt>
                <c:pt idx="73">
                  <c:v>0.37738975882530212</c:v>
                </c:pt>
                <c:pt idx="74">
                  <c:v>0.41042125225067139</c:v>
                </c:pt>
                <c:pt idx="75">
                  <c:v>0.52622681856155396</c:v>
                </c:pt>
                <c:pt idx="76">
                  <c:v>0.23069268465042114</c:v>
                </c:pt>
                <c:pt idx="77">
                  <c:v>0.61998748779296875</c:v>
                </c:pt>
                <c:pt idx="78">
                  <c:v>0.41344243288040161</c:v>
                </c:pt>
                <c:pt idx="79">
                  <c:v>0.34433081746101379</c:v>
                </c:pt>
                <c:pt idx="80">
                  <c:v>0.23947301506996155</c:v>
                </c:pt>
                <c:pt idx="81">
                  <c:v>0.22343473136425018</c:v>
                </c:pt>
                <c:pt idx="82">
                  <c:v>0.24468781054019928</c:v>
                </c:pt>
                <c:pt idx="83">
                  <c:v>0.27068436145782471</c:v>
                </c:pt>
                <c:pt idx="84">
                  <c:v>0.26756033301353455</c:v>
                </c:pt>
                <c:pt idx="85">
                  <c:v>0.29473602771759033</c:v>
                </c:pt>
                <c:pt idx="86">
                  <c:v>0.24503478407859802</c:v>
                </c:pt>
                <c:pt idx="87">
                  <c:v>0.19045561552047729</c:v>
                </c:pt>
                <c:pt idx="88">
                  <c:v>0.27227804064750671</c:v>
                </c:pt>
                <c:pt idx="89">
                  <c:v>0.22305786609649658</c:v>
                </c:pt>
                <c:pt idx="90">
                  <c:v>0.24774402379989624</c:v>
                </c:pt>
                <c:pt idx="91">
                  <c:v>0.2694435715675354</c:v>
                </c:pt>
                <c:pt idx="92">
                  <c:v>0.23577798902988434</c:v>
                </c:pt>
                <c:pt idx="93">
                  <c:v>0.3536149263381958</c:v>
                </c:pt>
                <c:pt idx="94">
                  <c:v>0.26182064414024353</c:v>
                </c:pt>
                <c:pt idx="95">
                  <c:v>0.26632827520370483</c:v>
                </c:pt>
                <c:pt idx="96">
                  <c:v>0.280149906873703</c:v>
                </c:pt>
                <c:pt idx="97">
                  <c:v>0.26894652843475342</c:v>
                </c:pt>
                <c:pt idx="98">
                  <c:v>0.32730847597122192</c:v>
                </c:pt>
                <c:pt idx="99">
                  <c:v>0.2380213737487793</c:v>
                </c:pt>
                <c:pt idx="100">
                  <c:v>0.22578378021717072</c:v>
                </c:pt>
                <c:pt idx="101">
                  <c:v>0.18066434562206268</c:v>
                </c:pt>
                <c:pt idx="102">
                  <c:v>0.24978093802928925</c:v>
                </c:pt>
                <c:pt idx="103">
                  <c:v>0.18889880180358887</c:v>
                </c:pt>
                <c:pt idx="104">
                  <c:v>0.25637072324752808</c:v>
                </c:pt>
                <c:pt idx="105">
                  <c:v>0.26872590184211731</c:v>
                </c:pt>
                <c:pt idx="106">
                  <c:v>0.31907182931900024</c:v>
                </c:pt>
                <c:pt idx="107">
                  <c:v>0.23494327068328857</c:v>
                </c:pt>
                <c:pt idx="108">
                  <c:v>0.22127862274646759</c:v>
                </c:pt>
                <c:pt idx="109">
                  <c:v>0.26881745457649231</c:v>
                </c:pt>
                <c:pt idx="110">
                  <c:v>0.3251197338104248</c:v>
                </c:pt>
                <c:pt idx="111">
                  <c:v>0.36109045147895813</c:v>
                </c:pt>
                <c:pt idx="112">
                  <c:v>0.28640887141227722</c:v>
                </c:pt>
                <c:pt idx="113">
                  <c:v>0.23178936541080475</c:v>
                </c:pt>
                <c:pt idx="114">
                  <c:v>0.23865231871604919</c:v>
                </c:pt>
                <c:pt idx="115">
                  <c:v>0.26364123821258545</c:v>
                </c:pt>
                <c:pt idx="116">
                  <c:v>0.24899964034557343</c:v>
                </c:pt>
                <c:pt idx="117">
                  <c:v>0.20519158244132996</c:v>
                </c:pt>
                <c:pt idx="118">
                  <c:v>0.39113372564315796</c:v>
                </c:pt>
                <c:pt idx="119">
                  <c:v>0.3236638605594635</c:v>
                </c:pt>
                <c:pt idx="120">
                  <c:v>0.29336646199226379</c:v>
                </c:pt>
                <c:pt idx="121">
                  <c:v>0.45461839437484741</c:v>
                </c:pt>
                <c:pt idx="122">
                  <c:v>0.30618610978126526</c:v>
                </c:pt>
                <c:pt idx="123">
                  <c:v>0.27635017037391663</c:v>
                </c:pt>
                <c:pt idx="124">
                  <c:v>0.30700922012329102</c:v>
                </c:pt>
                <c:pt idx="125">
                  <c:v>0.24636910855770111</c:v>
                </c:pt>
                <c:pt idx="126">
                  <c:v>0.36455827951431274</c:v>
                </c:pt>
                <c:pt idx="127">
                  <c:v>0.3297494649887085</c:v>
                </c:pt>
                <c:pt idx="128">
                  <c:v>0.31854358315467834</c:v>
                </c:pt>
                <c:pt idx="129">
                  <c:v>0.32190185785293579</c:v>
                </c:pt>
                <c:pt idx="130">
                  <c:v>0.39110687375068665</c:v>
                </c:pt>
                <c:pt idx="131">
                  <c:v>0.2365344762802124</c:v>
                </c:pt>
                <c:pt idx="132">
                  <c:v>0.24903850257396698</c:v>
                </c:pt>
                <c:pt idx="133">
                  <c:v>0.26287037134170532</c:v>
                </c:pt>
                <c:pt idx="134">
                  <c:v>0.30777120590209961</c:v>
                </c:pt>
                <c:pt idx="135">
                  <c:v>0.28963941335678101</c:v>
                </c:pt>
                <c:pt idx="136">
                  <c:v>0.31943023204803467</c:v>
                </c:pt>
                <c:pt idx="137">
                  <c:v>0.30555042624473572</c:v>
                </c:pt>
                <c:pt idx="138">
                  <c:v>0.2837531566619873</c:v>
                </c:pt>
                <c:pt idx="139">
                  <c:v>0.28338301181793213</c:v>
                </c:pt>
                <c:pt idx="140">
                  <c:v>0.4187590479850769</c:v>
                </c:pt>
                <c:pt idx="141">
                  <c:v>0.21934424340724945</c:v>
                </c:pt>
                <c:pt idx="142">
                  <c:v>0.26812022924423218</c:v>
                </c:pt>
                <c:pt idx="143">
                  <c:v>0.55873185396194458</c:v>
                </c:pt>
                <c:pt idx="144">
                  <c:v>0.43308740854263306</c:v>
                </c:pt>
                <c:pt idx="145">
                  <c:v>0.37688937783241272</c:v>
                </c:pt>
                <c:pt idx="146">
                  <c:v>0.32228019833564758</c:v>
                </c:pt>
                <c:pt idx="147">
                  <c:v>0.27296948432922363</c:v>
                </c:pt>
                <c:pt idx="148">
                  <c:v>0.23998987674713135</c:v>
                </c:pt>
                <c:pt idx="149">
                  <c:v>0.26271709799766541</c:v>
                </c:pt>
                <c:pt idx="150">
                  <c:v>0.28400835394859314</c:v>
                </c:pt>
                <c:pt idx="151">
                  <c:v>0.40373998880386353</c:v>
                </c:pt>
                <c:pt idx="152">
                  <c:v>0.49612689018249512</c:v>
                </c:pt>
                <c:pt idx="153">
                  <c:v>0.31781935691833496</c:v>
                </c:pt>
                <c:pt idx="154">
                  <c:v>0.28643742203712463</c:v>
                </c:pt>
                <c:pt idx="155">
                  <c:v>0.24886637926101685</c:v>
                </c:pt>
                <c:pt idx="156">
                  <c:v>0.35129377245903015</c:v>
                </c:pt>
                <c:pt idx="157">
                  <c:v>0.33217814564704895</c:v>
                </c:pt>
                <c:pt idx="158">
                  <c:v>0.41943380236625671</c:v>
                </c:pt>
                <c:pt idx="159">
                  <c:v>0.29966610670089722</c:v>
                </c:pt>
                <c:pt idx="160">
                  <c:v>0.37961184978485107</c:v>
                </c:pt>
                <c:pt idx="161">
                  <c:v>0.42466747760772705</c:v>
                </c:pt>
                <c:pt idx="162">
                  <c:v>0.43415147066116333</c:v>
                </c:pt>
                <c:pt idx="163">
                  <c:v>0.27181416749954224</c:v>
                </c:pt>
                <c:pt idx="164">
                  <c:v>0.39276018738746643</c:v>
                </c:pt>
                <c:pt idx="165">
                  <c:v>0.41007763147354126</c:v>
                </c:pt>
                <c:pt idx="166">
                  <c:v>0.42960554361343384</c:v>
                </c:pt>
                <c:pt idx="167">
                  <c:v>0.21884812414646149</c:v>
                </c:pt>
                <c:pt idx="168">
                  <c:v>0.46449223160743713</c:v>
                </c:pt>
                <c:pt idx="169">
                  <c:v>0.39036577939987183</c:v>
                </c:pt>
                <c:pt idx="170">
                  <c:v>0.40204420685768127</c:v>
                </c:pt>
                <c:pt idx="171">
                  <c:v>0.38128823041915894</c:v>
                </c:pt>
                <c:pt idx="172">
                  <c:v>0.36800020933151245</c:v>
                </c:pt>
                <c:pt idx="173">
                  <c:v>0.43727481365203857</c:v>
                </c:pt>
                <c:pt idx="174">
                  <c:v>0.42510354518890381</c:v>
                </c:pt>
                <c:pt idx="175">
                  <c:v>0.3506510853767395</c:v>
                </c:pt>
                <c:pt idx="176">
                  <c:v>0.2733096182346344</c:v>
                </c:pt>
                <c:pt idx="177">
                  <c:v>0.37167775630950928</c:v>
                </c:pt>
                <c:pt idx="178">
                  <c:v>0.27771806716918945</c:v>
                </c:pt>
                <c:pt idx="179">
                  <c:v>0.25449368357658386</c:v>
                </c:pt>
                <c:pt idx="180">
                  <c:v>0.23564660549163818</c:v>
                </c:pt>
                <c:pt idx="181">
                  <c:v>0.29945334792137146</c:v>
                </c:pt>
                <c:pt idx="182">
                  <c:v>0.30891552567481995</c:v>
                </c:pt>
                <c:pt idx="183">
                  <c:v>0.39880716800689697</c:v>
                </c:pt>
                <c:pt idx="184">
                  <c:v>0.35995852947235107</c:v>
                </c:pt>
                <c:pt idx="185">
                  <c:v>0.34770789742469788</c:v>
                </c:pt>
              </c:numCache>
            </c:numRef>
          </c:xVal>
          <c:yVal>
            <c:numRef>
              <c:f>'SCN1-Figure2-PanelA'!$I$2:$I$186</c:f>
              <c:numCache>
                <c:formatCode>0</c:formatCode>
                <c:ptCount val="18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56442.917369909417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39169.88393987259</c:v>
                </c:pt>
                <c:pt idx="55">
                  <c:v>#N/A</c:v>
                </c:pt>
                <c:pt idx="56">
                  <c:v>33340.266912459301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42237.466479301125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66185.52851297702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51292.696348609279</c:v>
                </c:pt>
                <c:pt idx="81">
                  <c:v>#N/A</c:v>
                </c:pt>
                <c:pt idx="82">
                  <c:v>47661.403579921855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28897.452008347376</c:v>
                </c:pt>
                <c:pt idx="87">
                  <c:v>23090.11685901089</c:v>
                </c:pt>
                <c:pt idx="88">
                  <c:v>61522.854442466436</c:v>
                </c:pt>
                <c:pt idx="89">
                  <c:v>23269.028832380463</c:v>
                </c:pt>
                <c:pt idx="90">
                  <c:v>50065.665392750911</c:v>
                </c:pt>
                <c:pt idx="91">
                  <c:v>42944.828700495615</c:v>
                </c:pt>
                <c:pt idx="92">
                  <c:v>47660.768559661745</c:v>
                </c:pt>
                <c:pt idx="93">
                  <c:v>20317.884642899422</c:v>
                </c:pt>
                <c:pt idx="94">
                  <c:v>#N/A</c:v>
                </c:pt>
                <c:pt idx="95">
                  <c:v>73863.06518216648</c:v>
                </c:pt>
                <c:pt idx="96">
                  <c:v>78343.559234573171</c:v>
                </c:pt>
                <c:pt idx="97">
                  <c:v>41735.475530345429</c:v>
                </c:pt>
                <c:pt idx="98">
                  <c:v>34500.212187087505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30713.987293897884</c:v>
                </c:pt>
                <c:pt idx="104">
                  <c:v>#N/A</c:v>
                </c:pt>
                <c:pt idx="105">
                  <c:v>#N/A</c:v>
                </c:pt>
                <c:pt idx="106">
                  <c:v>53228.269514754007</c:v>
                </c:pt>
                <c:pt idx="107">
                  <c:v>81549.977325392523</c:v>
                </c:pt>
                <c:pt idx="108">
                  <c:v>#N/A</c:v>
                </c:pt>
                <c:pt idx="109">
                  <c:v>23472.254258452685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19474.924272028598</c:v>
                </c:pt>
                <c:pt idx="114">
                  <c:v>26154.803626621291</c:v>
                </c:pt>
                <c:pt idx="115">
                  <c:v>30579.152437839082</c:v>
                </c:pt>
                <c:pt idx="116">
                  <c:v>54357.343845330164</c:v>
                </c:pt>
                <c:pt idx="117">
                  <c:v>83159.074226532975</c:v>
                </c:pt>
                <c:pt idx="118">
                  <c:v>#N/A</c:v>
                </c:pt>
                <c:pt idx="119">
                  <c:v>#N/A</c:v>
                </c:pt>
                <c:pt idx="120">
                  <c:v>43114.244904673884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46391.048216069838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62959.23148657538</c:v>
                </c:pt>
                <c:pt idx="18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99-4BF4-8A9F-0A0A2625718B}"/>
            </c:ext>
          </c:extLst>
        </c:ser>
        <c:ser>
          <c:idx val="2"/>
          <c:order val="1"/>
          <c:tx>
            <c:strRef>
              <c:f>'SCN1-Figure2-PanelA'!$G$1</c:f>
              <c:strCache>
                <c:ptCount val="1"/>
                <c:pt idx="0">
                  <c:v>Emerging markets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'SCN1-Figure2-PanelA'!$D$2:$D$187</c:f>
              <c:numCache>
                <c:formatCode>General</c:formatCode>
                <c:ptCount val="186"/>
                <c:pt idx="0">
                  <c:v>0.3906630277633667</c:v>
                </c:pt>
                <c:pt idx="1">
                  <c:v>0.32569637894630432</c:v>
                </c:pt>
                <c:pt idx="2">
                  <c:v>0.24419103562831879</c:v>
                </c:pt>
                <c:pt idx="3">
                  <c:v>0.42493993043899536</c:v>
                </c:pt>
                <c:pt idx="4">
                  <c:v>0.4048173725605011</c:v>
                </c:pt>
                <c:pt idx="5">
                  <c:v>0.4258665144443512</c:v>
                </c:pt>
                <c:pt idx="6">
                  <c:v>0.37771812081336975</c:v>
                </c:pt>
                <c:pt idx="7">
                  <c:v>0.40024146437644958</c:v>
                </c:pt>
                <c:pt idx="8">
                  <c:v>0.43628028035163879</c:v>
                </c:pt>
                <c:pt idx="9">
                  <c:v>0.34293758869171143</c:v>
                </c:pt>
                <c:pt idx="10">
                  <c:v>0.42536228895187378</c:v>
                </c:pt>
                <c:pt idx="11">
                  <c:v>0.33554327487945557</c:v>
                </c:pt>
                <c:pt idx="12">
                  <c:v>0.37199103832244873</c:v>
                </c:pt>
                <c:pt idx="13">
                  <c:v>0.31372055411338806</c:v>
                </c:pt>
                <c:pt idx="14">
                  <c:v>0.3362278938293457</c:v>
                </c:pt>
                <c:pt idx="15">
                  <c:v>0.40083727240562439</c:v>
                </c:pt>
                <c:pt idx="16">
                  <c:v>0.33708536624908447</c:v>
                </c:pt>
                <c:pt idx="17">
                  <c:v>0.34259042143821716</c:v>
                </c:pt>
                <c:pt idx="18">
                  <c:v>0.3297397792339325</c:v>
                </c:pt>
                <c:pt idx="19">
                  <c:v>0.33952063322067261</c:v>
                </c:pt>
                <c:pt idx="20">
                  <c:v>0.36423796415328979</c:v>
                </c:pt>
                <c:pt idx="21">
                  <c:v>0.41594141721725464</c:v>
                </c:pt>
                <c:pt idx="22">
                  <c:v>0.26325103640556335</c:v>
                </c:pt>
                <c:pt idx="23">
                  <c:v>0.34650048613548279</c:v>
                </c:pt>
                <c:pt idx="24">
                  <c:v>0.37318059802055359</c:v>
                </c:pt>
                <c:pt idx="25">
                  <c:v>0.34975177049636841</c:v>
                </c:pt>
                <c:pt idx="26">
                  <c:v>0.42362391948699951</c:v>
                </c:pt>
                <c:pt idx="27">
                  <c:v>0.35494783520698547</c:v>
                </c:pt>
                <c:pt idx="28">
                  <c:v>0.37907075881958008</c:v>
                </c:pt>
                <c:pt idx="29">
                  <c:v>0.29303979873657227</c:v>
                </c:pt>
                <c:pt idx="30">
                  <c:v>0.5161556601524353</c:v>
                </c:pt>
                <c:pt idx="31">
                  <c:v>0.42352011799812317</c:v>
                </c:pt>
                <c:pt idx="32">
                  <c:v>0.34607720375061035</c:v>
                </c:pt>
                <c:pt idx="33">
                  <c:v>0.37432992458343506</c:v>
                </c:pt>
                <c:pt idx="34">
                  <c:v>0.34773904085159302</c:v>
                </c:pt>
                <c:pt idx="35">
                  <c:v>0.3606274425983429</c:v>
                </c:pt>
                <c:pt idx="36">
                  <c:v>0.35453471541404724</c:v>
                </c:pt>
                <c:pt idx="37">
                  <c:v>0.48805901408195496</c:v>
                </c:pt>
                <c:pt idx="38">
                  <c:v>0.3025830090045929</c:v>
                </c:pt>
                <c:pt idx="39">
                  <c:v>0.26958674192428589</c:v>
                </c:pt>
                <c:pt idx="40">
                  <c:v>0.36712139844894409</c:v>
                </c:pt>
                <c:pt idx="41">
                  <c:v>0.30348455905914307</c:v>
                </c:pt>
                <c:pt idx="42">
                  <c:v>0.40837454795837402</c:v>
                </c:pt>
                <c:pt idx="43">
                  <c:v>0.35949674248695374</c:v>
                </c:pt>
                <c:pt idx="44">
                  <c:v>0.37826672196388245</c:v>
                </c:pt>
                <c:pt idx="45">
                  <c:v>0.35094895958900452</c:v>
                </c:pt>
                <c:pt idx="46">
                  <c:v>0.49778774380683899</c:v>
                </c:pt>
                <c:pt idx="47">
                  <c:v>0.30491012334823608</c:v>
                </c:pt>
                <c:pt idx="48">
                  <c:v>0.41091883182525635</c:v>
                </c:pt>
                <c:pt idx="49">
                  <c:v>0.36461123824119568</c:v>
                </c:pt>
                <c:pt idx="50">
                  <c:v>0.39850226044654846</c:v>
                </c:pt>
                <c:pt idx="51">
                  <c:v>0.39264801144599915</c:v>
                </c:pt>
                <c:pt idx="52">
                  <c:v>0.46261924505233765</c:v>
                </c:pt>
                <c:pt idx="53">
                  <c:v>0.46221241354942322</c:v>
                </c:pt>
                <c:pt idx="54">
                  <c:v>0.48437789082527161</c:v>
                </c:pt>
                <c:pt idx="55">
                  <c:v>0.33956804871559143</c:v>
                </c:pt>
                <c:pt idx="56">
                  <c:v>0.35311129689216614</c:v>
                </c:pt>
                <c:pt idx="57">
                  <c:v>0.29187491536140442</c:v>
                </c:pt>
                <c:pt idx="58">
                  <c:v>0.3448270857334137</c:v>
                </c:pt>
                <c:pt idx="59">
                  <c:v>0.38786965608596802</c:v>
                </c:pt>
                <c:pt idx="60">
                  <c:v>0.25213989615440369</c:v>
                </c:pt>
                <c:pt idx="61">
                  <c:v>0.40002372860908508</c:v>
                </c:pt>
                <c:pt idx="62">
                  <c:v>0.19097153842449188</c:v>
                </c:pt>
                <c:pt idx="63">
                  <c:v>0.45942309498786926</c:v>
                </c:pt>
                <c:pt idx="64">
                  <c:v>0.37196621298789978</c:v>
                </c:pt>
                <c:pt idx="65">
                  <c:v>0.33000627160072327</c:v>
                </c:pt>
                <c:pt idx="66">
                  <c:v>0.23605449497699738</c:v>
                </c:pt>
                <c:pt idx="67">
                  <c:v>0.44611966609954834</c:v>
                </c:pt>
                <c:pt idx="68">
                  <c:v>0.52096790075302124</c:v>
                </c:pt>
                <c:pt idx="69">
                  <c:v>0.31865251064300537</c:v>
                </c:pt>
                <c:pt idx="70">
                  <c:v>0.3007836639881134</c:v>
                </c:pt>
                <c:pt idx="71">
                  <c:v>0.50735938549041748</c:v>
                </c:pt>
                <c:pt idx="72">
                  <c:v>0.38300147652626038</c:v>
                </c:pt>
                <c:pt idx="73">
                  <c:v>0.37738975882530212</c:v>
                </c:pt>
                <c:pt idx="74">
                  <c:v>0.41042125225067139</c:v>
                </c:pt>
                <c:pt idx="75">
                  <c:v>0.52622681856155396</c:v>
                </c:pt>
                <c:pt idx="76">
                  <c:v>0.23069268465042114</c:v>
                </c:pt>
                <c:pt idx="77">
                  <c:v>0.61998748779296875</c:v>
                </c:pt>
                <c:pt idx="78">
                  <c:v>0.41344243288040161</c:v>
                </c:pt>
                <c:pt idx="79">
                  <c:v>0.34433081746101379</c:v>
                </c:pt>
                <c:pt idx="80">
                  <c:v>0.23947301506996155</c:v>
                </c:pt>
                <c:pt idx="81">
                  <c:v>0.22343473136425018</c:v>
                </c:pt>
                <c:pt idx="82">
                  <c:v>0.24468781054019928</c:v>
                </c:pt>
                <c:pt idx="83">
                  <c:v>0.27068436145782471</c:v>
                </c:pt>
                <c:pt idx="84">
                  <c:v>0.26756033301353455</c:v>
                </c:pt>
                <c:pt idx="85">
                  <c:v>0.29473602771759033</c:v>
                </c:pt>
                <c:pt idx="86">
                  <c:v>0.24503478407859802</c:v>
                </c:pt>
                <c:pt idx="87">
                  <c:v>0.19045561552047729</c:v>
                </c:pt>
                <c:pt idx="88">
                  <c:v>0.27227804064750671</c:v>
                </c:pt>
                <c:pt idx="89">
                  <c:v>0.22305786609649658</c:v>
                </c:pt>
                <c:pt idx="90">
                  <c:v>0.24774402379989624</c:v>
                </c:pt>
                <c:pt idx="91">
                  <c:v>0.2694435715675354</c:v>
                </c:pt>
                <c:pt idx="92">
                  <c:v>0.23577798902988434</c:v>
                </c:pt>
                <c:pt idx="93">
                  <c:v>0.3536149263381958</c:v>
                </c:pt>
                <c:pt idx="94">
                  <c:v>0.26182064414024353</c:v>
                </c:pt>
                <c:pt idx="95">
                  <c:v>0.26632827520370483</c:v>
                </c:pt>
                <c:pt idx="96">
                  <c:v>0.280149906873703</c:v>
                </c:pt>
                <c:pt idx="97">
                  <c:v>0.26894652843475342</c:v>
                </c:pt>
                <c:pt idx="98">
                  <c:v>0.32730847597122192</c:v>
                </c:pt>
                <c:pt idx="99">
                  <c:v>0.2380213737487793</c:v>
                </c:pt>
                <c:pt idx="100">
                  <c:v>0.22578378021717072</c:v>
                </c:pt>
                <c:pt idx="101">
                  <c:v>0.18066434562206268</c:v>
                </c:pt>
                <c:pt idx="102">
                  <c:v>0.24978093802928925</c:v>
                </c:pt>
                <c:pt idx="103">
                  <c:v>0.18889880180358887</c:v>
                </c:pt>
                <c:pt idx="104">
                  <c:v>0.25637072324752808</c:v>
                </c:pt>
                <c:pt idx="105">
                  <c:v>0.26872590184211731</c:v>
                </c:pt>
                <c:pt idx="106">
                  <c:v>0.31907182931900024</c:v>
                </c:pt>
                <c:pt idx="107">
                  <c:v>0.23494327068328857</c:v>
                </c:pt>
                <c:pt idx="108">
                  <c:v>0.22127862274646759</c:v>
                </c:pt>
                <c:pt idx="109">
                  <c:v>0.26881745457649231</c:v>
                </c:pt>
                <c:pt idx="110">
                  <c:v>0.3251197338104248</c:v>
                </c:pt>
                <c:pt idx="111">
                  <c:v>0.36109045147895813</c:v>
                </c:pt>
                <c:pt idx="112">
                  <c:v>0.28640887141227722</c:v>
                </c:pt>
                <c:pt idx="113">
                  <c:v>0.23178936541080475</c:v>
                </c:pt>
                <c:pt idx="114">
                  <c:v>0.23865231871604919</c:v>
                </c:pt>
                <c:pt idx="115">
                  <c:v>0.26364123821258545</c:v>
                </c:pt>
                <c:pt idx="116">
                  <c:v>0.24899964034557343</c:v>
                </c:pt>
                <c:pt idx="117">
                  <c:v>0.20519158244132996</c:v>
                </c:pt>
                <c:pt idx="118">
                  <c:v>0.39113372564315796</c:v>
                </c:pt>
                <c:pt idx="119">
                  <c:v>0.3236638605594635</c:v>
                </c:pt>
                <c:pt idx="120">
                  <c:v>0.29336646199226379</c:v>
                </c:pt>
                <c:pt idx="121">
                  <c:v>0.45461839437484741</c:v>
                </c:pt>
                <c:pt idx="122">
                  <c:v>0.30618610978126526</c:v>
                </c:pt>
                <c:pt idx="123">
                  <c:v>0.27635017037391663</c:v>
                </c:pt>
                <c:pt idx="124">
                  <c:v>0.30700922012329102</c:v>
                </c:pt>
                <c:pt idx="125">
                  <c:v>0.24636910855770111</c:v>
                </c:pt>
                <c:pt idx="126">
                  <c:v>0.36455827951431274</c:v>
                </c:pt>
                <c:pt idx="127">
                  <c:v>0.3297494649887085</c:v>
                </c:pt>
                <c:pt idx="128">
                  <c:v>0.31854358315467834</c:v>
                </c:pt>
                <c:pt idx="129">
                  <c:v>0.32190185785293579</c:v>
                </c:pt>
                <c:pt idx="130">
                  <c:v>0.39110687375068665</c:v>
                </c:pt>
                <c:pt idx="131">
                  <c:v>0.2365344762802124</c:v>
                </c:pt>
                <c:pt idx="132">
                  <c:v>0.24903850257396698</c:v>
                </c:pt>
                <c:pt idx="133">
                  <c:v>0.26287037134170532</c:v>
                </c:pt>
                <c:pt idx="134">
                  <c:v>0.30777120590209961</c:v>
                </c:pt>
                <c:pt idx="135">
                  <c:v>0.28963941335678101</c:v>
                </c:pt>
                <c:pt idx="136">
                  <c:v>0.31943023204803467</c:v>
                </c:pt>
                <c:pt idx="137">
                  <c:v>0.30555042624473572</c:v>
                </c:pt>
                <c:pt idx="138">
                  <c:v>0.2837531566619873</c:v>
                </c:pt>
                <c:pt idx="139">
                  <c:v>0.28338301181793213</c:v>
                </c:pt>
                <c:pt idx="140">
                  <c:v>0.4187590479850769</c:v>
                </c:pt>
                <c:pt idx="141">
                  <c:v>0.21934424340724945</c:v>
                </c:pt>
                <c:pt idx="142">
                  <c:v>0.26812022924423218</c:v>
                </c:pt>
                <c:pt idx="143">
                  <c:v>0.55873185396194458</c:v>
                </c:pt>
                <c:pt idx="144">
                  <c:v>0.43308740854263306</c:v>
                </c:pt>
                <c:pt idx="145">
                  <c:v>0.37688937783241272</c:v>
                </c:pt>
                <c:pt idx="146">
                  <c:v>0.32228019833564758</c:v>
                </c:pt>
                <c:pt idx="147">
                  <c:v>0.27296948432922363</c:v>
                </c:pt>
                <c:pt idx="148">
                  <c:v>0.23998987674713135</c:v>
                </c:pt>
                <c:pt idx="149">
                  <c:v>0.26271709799766541</c:v>
                </c:pt>
                <c:pt idx="150">
                  <c:v>0.28400835394859314</c:v>
                </c:pt>
                <c:pt idx="151">
                  <c:v>0.40373998880386353</c:v>
                </c:pt>
                <c:pt idx="152">
                  <c:v>0.49612689018249512</c:v>
                </c:pt>
                <c:pt idx="153">
                  <c:v>0.31781935691833496</c:v>
                </c:pt>
                <c:pt idx="154">
                  <c:v>0.28643742203712463</c:v>
                </c:pt>
                <c:pt idx="155">
                  <c:v>0.24886637926101685</c:v>
                </c:pt>
                <c:pt idx="156">
                  <c:v>0.35129377245903015</c:v>
                </c:pt>
                <c:pt idx="157">
                  <c:v>0.33217814564704895</c:v>
                </c:pt>
                <c:pt idx="158">
                  <c:v>0.41943380236625671</c:v>
                </c:pt>
                <c:pt idx="159">
                  <c:v>0.29966610670089722</c:v>
                </c:pt>
                <c:pt idx="160">
                  <c:v>0.37961184978485107</c:v>
                </c:pt>
                <c:pt idx="161">
                  <c:v>0.42466747760772705</c:v>
                </c:pt>
                <c:pt idx="162">
                  <c:v>0.43415147066116333</c:v>
                </c:pt>
                <c:pt idx="163">
                  <c:v>0.27181416749954224</c:v>
                </c:pt>
                <c:pt idx="164">
                  <c:v>0.39276018738746643</c:v>
                </c:pt>
                <c:pt idx="165">
                  <c:v>0.41007763147354126</c:v>
                </c:pt>
                <c:pt idx="166">
                  <c:v>0.42960554361343384</c:v>
                </c:pt>
                <c:pt idx="167">
                  <c:v>0.21884812414646149</c:v>
                </c:pt>
                <c:pt idx="168">
                  <c:v>0.46449223160743713</c:v>
                </c:pt>
                <c:pt idx="169">
                  <c:v>0.39036577939987183</c:v>
                </c:pt>
                <c:pt idx="170">
                  <c:v>0.40204420685768127</c:v>
                </c:pt>
                <c:pt idx="171">
                  <c:v>0.38128823041915894</c:v>
                </c:pt>
                <c:pt idx="172">
                  <c:v>0.36800020933151245</c:v>
                </c:pt>
                <c:pt idx="173">
                  <c:v>0.43727481365203857</c:v>
                </c:pt>
                <c:pt idx="174">
                  <c:v>0.42510354518890381</c:v>
                </c:pt>
                <c:pt idx="175">
                  <c:v>0.3506510853767395</c:v>
                </c:pt>
                <c:pt idx="176">
                  <c:v>0.2733096182346344</c:v>
                </c:pt>
                <c:pt idx="177">
                  <c:v>0.37167775630950928</c:v>
                </c:pt>
                <c:pt idx="178">
                  <c:v>0.27771806716918945</c:v>
                </c:pt>
                <c:pt idx="179">
                  <c:v>0.25449368357658386</c:v>
                </c:pt>
                <c:pt idx="180">
                  <c:v>0.23564660549163818</c:v>
                </c:pt>
                <c:pt idx="181">
                  <c:v>0.29945334792137146</c:v>
                </c:pt>
                <c:pt idx="182">
                  <c:v>0.30891552567481995</c:v>
                </c:pt>
                <c:pt idx="183">
                  <c:v>0.39880716800689697</c:v>
                </c:pt>
                <c:pt idx="184">
                  <c:v>0.35995852947235107</c:v>
                </c:pt>
                <c:pt idx="185">
                  <c:v>0.34770789742469788</c:v>
                </c:pt>
              </c:numCache>
            </c:numRef>
          </c:xVal>
          <c:yVal>
            <c:numRef>
              <c:f>'SCN1-Figure2-PanelA'!$J$2:$J$187</c:f>
              <c:numCache>
                <c:formatCode>0</c:formatCode>
                <c:ptCount val="186"/>
                <c:pt idx="0">
                  <c:v>3620.5886069590792</c:v>
                </c:pt>
                <c:pt idx="1">
                  <c:v>#N/A</c:v>
                </c:pt>
                <c:pt idx="2">
                  <c:v>7993.9969369297796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3635.4076708508624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10365.292145761043</c:v>
                </c:pt>
                <c:pt idx="14">
                  <c:v>#N/A</c:v>
                </c:pt>
                <c:pt idx="15">
                  <c:v>#N/A</c:v>
                </c:pt>
                <c:pt idx="16">
                  <c:v>8220.3974924120375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11228.114280049047</c:v>
                </c:pt>
                <c:pt idx="28">
                  <c:v>#N/A</c:v>
                </c:pt>
                <c:pt idx="29">
                  <c:v>6012.7324053787552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16535.809860074038</c:v>
                </c:pt>
                <c:pt idx="35">
                  <c:v>#N/A</c:v>
                </c:pt>
                <c:pt idx="36">
                  <c:v>6353.8459290321371</c:v>
                </c:pt>
                <c:pt idx="37">
                  <c:v>#N/A</c:v>
                </c:pt>
                <c:pt idx="38">
                  <c:v>4267.1066180956368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30668.368523276593</c:v>
                </c:pt>
                <c:pt idx="49">
                  <c:v>#N/A</c:v>
                </c:pt>
                <c:pt idx="50">
                  <c:v>9919.8076419006793</c:v>
                </c:pt>
                <c:pt idx="51">
                  <c:v>6222.5713558777243</c:v>
                </c:pt>
                <c:pt idx="52">
                  <c:v>2033.5205320768541</c:v>
                </c:pt>
                <c:pt idx="53">
                  <c:v>3947.1297510211753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11073.3105837118</c:v>
                </c:pt>
                <c:pt idx="59">
                  <c:v>14552.209621595097</c:v>
                </c:pt>
                <c:pt idx="60">
                  <c:v>4055.9754319419071</c:v>
                </c:pt>
                <c:pt idx="61">
                  <c:v>3928.1403533554076</c:v>
                </c:pt>
                <c:pt idx="62">
                  <c:v>4056.7286284673646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16147.399656748521</c:v>
                </c:pt>
                <c:pt idx="67">
                  <c:v>#N/A</c:v>
                </c:pt>
                <c:pt idx="68">
                  <c:v>3104.2226468406639</c:v>
                </c:pt>
                <c:pt idx="69">
                  <c:v>4192.5930644659684</c:v>
                </c:pt>
                <c:pt idx="70">
                  <c:v>#N/A</c:v>
                </c:pt>
                <c:pt idx="71">
                  <c:v>#N/A</c:v>
                </c:pt>
                <c:pt idx="72">
                  <c:v>4078.674690799432</c:v>
                </c:pt>
                <c:pt idx="73">
                  <c:v>7469.817945780831</c:v>
                </c:pt>
                <c:pt idx="74">
                  <c:v>#N/A</c:v>
                </c:pt>
                <c:pt idx="75">
                  <c:v>4939.4692749669757</c:v>
                </c:pt>
                <c:pt idx="76">
                  <c:v>4230.5119720884322</c:v>
                </c:pt>
                <c:pt idx="77">
                  <c:v>3225.4978146288358</c:v>
                </c:pt>
                <c:pt idx="78">
                  <c:v>#N/A</c:v>
                </c:pt>
                <c:pt idx="79">
                  <c:v>5284.4422213239704</c:v>
                </c:pt>
                <c:pt idx="80">
                  <c:v>#N/A</c:v>
                </c:pt>
                <c:pt idx="81">
                  <c:v>6322.3169572296938</c:v>
                </c:pt>
                <c:pt idx="82">
                  <c:v>#N/A</c:v>
                </c:pt>
                <c:pt idx="83">
                  <c:v>5754.7401194053218</c:v>
                </c:pt>
                <c:pt idx="84">
                  <c:v>9466.5389074086524</c:v>
                </c:pt>
                <c:pt idx="85">
                  <c:v>14915.870720916009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16714.968666162189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17747.004956432454</c:v>
                </c:pt>
                <c:pt idx="100">
                  <c:v>19089.279659020794</c:v>
                </c:pt>
                <c:pt idx="101">
                  <c:v>#N/A</c:v>
                </c:pt>
                <c:pt idx="102">
                  <c:v>6085.7514018408037</c:v>
                </c:pt>
                <c:pt idx="103">
                  <c:v>#N/A</c:v>
                </c:pt>
                <c:pt idx="104">
                  <c:v>#N/A</c:v>
                </c:pt>
                <c:pt idx="105">
                  <c:v>8854.7760431647821</c:v>
                </c:pt>
                <c:pt idx="106">
                  <c:v>#N/A</c:v>
                </c:pt>
                <c:pt idx="107">
                  <c:v>#N/A</c:v>
                </c:pt>
                <c:pt idx="108">
                  <c:v>15422.591651524601</c:v>
                </c:pt>
                <c:pt idx="109">
                  <c:v>#N/A</c:v>
                </c:pt>
                <c:pt idx="110">
                  <c:v>12371.659438522209</c:v>
                </c:pt>
                <c:pt idx="111">
                  <c:v>11339.345944069226</c:v>
                </c:pt>
                <c:pt idx="112">
                  <c:v>7246.1939374152698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9405.3207562786847</c:v>
                </c:pt>
                <c:pt idx="119">
                  <c:v>3116.8698603079838</c:v>
                </c:pt>
                <c:pt idx="120">
                  <c:v>#N/A</c:v>
                </c:pt>
                <c:pt idx="121">
                  <c:v>#N/A</c:v>
                </c:pt>
                <c:pt idx="122">
                  <c:v>4080.9128555753919</c:v>
                </c:pt>
                <c:pt idx="123">
                  <c:v>4187.6107363445217</c:v>
                </c:pt>
                <c:pt idx="124">
                  <c:v>4759.7964434053592</c:v>
                </c:pt>
                <c:pt idx="125">
                  <c:v>25419.503145663733</c:v>
                </c:pt>
                <c:pt idx="126">
                  <c:v>#N/A</c:v>
                </c:pt>
                <c:pt idx="127">
                  <c:v>2580.447629751382</c:v>
                </c:pt>
                <c:pt idx="128">
                  <c:v>4718.7941103211115</c:v>
                </c:pt>
                <c:pt idx="129">
                  <c:v>5390.1590797884546</c:v>
                </c:pt>
                <c:pt idx="130">
                  <c:v>5878.7453030679799</c:v>
                </c:pt>
                <c:pt idx="131">
                  <c:v>4270.1723576437762</c:v>
                </c:pt>
                <c:pt idx="132">
                  <c:v>9749.0691446135006</c:v>
                </c:pt>
                <c:pt idx="133">
                  <c:v>30442.117125265679</c:v>
                </c:pt>
                <c:pt idx="134">
                  <c:v>#N/A</c:v>
                </c:pt>
                <c:pt idx="135">
                  <c:v>8012.5392368447001</c:v>
                </c:pt>
                <c:pt idx="136">
                  <c:v>6361.5783112868203</c:v>
                </c:pt>
                <c:pt idx="137">
                  <c:v>#N/A</c:v>
                </c:pt>
                <c:pt idx="138">
                  <c:v>3348.1362082135133</c:v>
                </c:pt>
                <c:pt idx="139">
                  <c:v>18969.993490770739</c:v>
                </c:pt>
                <c:pt idx="140">
                  <c:v>1565.4267512182776</c:v>
                </c:pt>
                <c:pt idx="141">
                  <c:v>69329.729390423949</c:v>
                </c:pt>
                <c:pt idx="142">
                  <c:v>23538.930831640631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3411.1317716346712</c:v>
                </c:pt>
                <c:pt idx="148">
                  <c:v>7064.7391994700947</c:v>
                </c:pt>
                <c:pt idx="149">
                  <c:v>39709.005588873355</c:v>
                </c:pt>
                <c:pt idx="150">
                  <c:v>#N/A</c:v>
                </c:pt>
                <c:pt idx="151">
                  <c:v>#N/A</c:v>
                </c:pt>
                <c:pt idx="152">
                  <c:v>16915.803486263168</c:v>
                </c:pt>
                <c:pt idx="153">
                  <c:v>11675.305454790527</c:v>
                </c:pt>
                <c:pt idx="154">
                  <c:v>32996.799467533812</c:v>
                </c:pt>
                <c:pt idx="155">
                  <c:v>17758.082697424383</c:v>
                </c:pt>
                <c:pt idx="156">
                  <c:v>4726.6689672244747</c:v>
                </c:pt>
                <c:pt idx="157">
                  <c:v>3565.4977324609149</c:v>
                </c:pt>
                <c:pt idx="158">
                  <c:v>9039.5729085092007</c:v>
                </c:pt>
                <c:pt idx="159">
                  <c:v>#N/A</c:v>
                </c:pt>
                <c:pt idx="160">
                  <c:v>15904.665928533854</c:v>
                </c:pt>
                <c:pt idx="161">
                  <c:v>6692.1234883402076</c:v>
                </c:pt>
                <c:pt idx="162">
                  <c:v>12123.958763798548</c:v>
                </c:pt>
                <c:pt idx="163">
                  <c:v>7541.6342705815268</c:v>
                </c:pt>
                <c:pt idx="164">
                  <c:v>8340.9608229623263</c:v>
                </c:pt>
                <c:pt idx="165">
                  <c:v>6318.4767703388179</c:v>
                </c:pt>
                <c:pt idx="166">
                  <c:v>4067.6581592322605</c:v>
                </c:pt>
                <c:pt idx="167">
                  <c:v>10791.285259706765</c:v>
                </c:pt>
                <c:pt idx="168">
                  <c:v>4224.7055901518179</c:v>
                </c:pt>
                <c:pt idx="169">
                  <c:v>4958.5046894095076</c:v>
                </c:pt>
                <c:pt idx="170">
                  <c:v>#N/A</c:v>
                </c:pt>
                <c:pt idx="171">
                  <c:v>#N/A</c:v>
                </c:pt>
                <c:pt idx="172">
                  <c:v>5731.6284689181066</c:v>
                </c:pt>
                <c:pt idx="173">
                  <c:v>9673.4231994973925</c:v>
                </c:pt>
                <c:pt idx="174">
                  <c:v>#N/A</c:v>
                </c:pt>
                <c:pt idx="175">
                  <c:v>15660.395360854365</c:v>
                </c:pt>
                <c:pt idx="176">
                  <c:v>5741.8191588230447</c:v>
                </c:pt>
                <c:pt idx="177">
                  <c:v>7003.151370661757</c:v>
                </c:pt>
                <c:pt idx="178">
                  <c:v>18060.366631628116</c:v>
                </c:pt>
                <c:pt idx="179">
                  <c:v>11431.755716996589</c:v>
                </c:pt>
                <c:pt idx="180">
                  <c:v>7353.638330075898</c:v>
                </c:pt>
                <c:pt idx="181">
                  <c:v>5860.1623095930627</c:v>
                </c:pt>
                <c:pt idx="182">
                  <c:v>17130.243891840368</c:v>
                </c:pt>
                <c:pt idx="183">
                  <c:v>#N/A</c:v>
                </c:pt>
                <c:pt idx="184">
                  <c:v>17064.594926427064</c:v>
                </c:pt>
                <c:pt idx="185">
                  <c:v>3408.856896319533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99-4BF4-8A9F-0A0A2625718B}"/>
            </c:ext>
          </c:extLst>
        </c:ser>
        <c:ser>
          <c:idx val="3"/>
          <c:order val="2"/>
          <c:tx>
            <c:strRef>
              <c:f>'SCN1-Figure2-PanelA'!$H$1</c:f>
              <c:strCache>
                <c:ptCount val="1"/>
                <c:pt idx="0">
                  <c:v>Low-income countries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'SCN1-Figure2-PanelA'!$D$2:$D$187</c:f>
              <c:numCache>
                <c:formatCode>General</c:formatCode>
                <c:ptCount val="186"/>
                <c:pt idx="0">
                  <c:v>0.3906630277633667</c:v>
                </c:pt>
                <c:pt idx="1">
                  <c:v>0.32569637894630432</c:v>
                </c:pt>
                <c:pt idx="2">
                  <c:v>0.24419103562831879</c:v>
                </c:pt>
                <c:pt idx="3">
                  <c:v>0.42493993043899536</c:v>
                </c:pt>
                <c:pt idx="4">
                  <c:v>0.4048173725605011</c:v>
                </c:pt>
                <c:pt idx="5">
                  <c:v>0.4258665144443512</c:v>
                </c:pt>
                <c:pt idx="6">
                  <c:v>0.37771812081336975</c:v>
                </c:pt>
                <c:pt idx="7">
                  <c:v>0.40024146437644958</c:v>
                </c:pt>
                <c:pt idx="8">
                  <c:v>0.43628028035163879</c:v>
                </c:pt>
                <c:pt idx="9">
                  <c:v>0.34293758869171143</c:v>
                </c:pt>
                <c:pt idx="10">
                  <c:v>0.42536228895187378</c:v>
                </c:pt>
                <c:pt idx="11">
                  <c:v>0.33554327487945557</c:v>
                </c:pt>
                <c:pt idx="12">
                  <c:v>0.37199103832244873</c:v>
                </c:pt>
                <c:pt idx="13">
                  <c:v>0.31372055411338806</c:v>
                </c:pt>
                <c:pt idx="14">
                  <c:v>0.3362278938293457</c:v>
                </c:pt>
                <c:pt idx="15">
                  <c:v>0.40083727240562439</c:v>
                </c:pt>
                <c:pt idx="16">
                  <c:v>0.33708536624908447</c:v>
                </c:pt>
                <c:pt idx="17">
                  <c:v>0.34259042143821716</c:v>
                </c:pt>
                <c:pt idx="18">
                  <c:v>0.3297397792339325</c:v>
                </c:pt>
                <c:pt idx="19">
                  <c:v>0.33952063322067261</c:v>
                </c:pt>
                <c:pt idx="20">
                  <c:v>0.36423796415328979</c:v>
                </c:pt>
                <c:pt idx="21">
                  <c:v>0.41594141721725464</c:v>
                </c:pt>
                <c:pt idx="22">
                  <c:v>0.26325103640556335</c:v>
                </c:pt>
                <c:pt idx="23">
                  <c:v>0.34650048613548279</c:v>
                </c:pt>
                <c:pt idx="24">
                  <c:v>0.37318059802055359</c:v>
                </c:pt>
                <c:pt idx="25">
                  <c:v>0.34975177049636841</c:v>
                </c:pt>
                <c:pt idx="26">
                  <c:v>0.42362391948699951</c:v>
                </c:pt>
                <c:pt idx="27">
                  <c:v>0.35494783520698547</c:v>
                </c:pt>
                <c:pt idx="28">
                  <c:v>0.37907075881958008</c:v>
                </c:pt>
                <c:pt idx="29">
                  <c:v>0.29303979873657227</c:v>
                </c:pt>
                <c:pt idx="30">
                  <c:v>0.5161556601524353</c:v>
                </c:pt>
                <c:pt idx="31">
                  <c:v>0.42352011799812317</c:v>
                </c:pt>
                <c:pt idx="32">
                  <c:v>0.34607720375061035</c:v>
                </c:pt>
                <c:pt idx="33">
                  <c:v>0.37432992458343506</c:v>
                </c:pt>
                <c:pt idx="34">
                  <c:v>0.34773904085159302</c:v>
                </c:pt>
                <c:pt idx="35">
                  <c:v>0.3606274425983429</c:v>
                </c:pt>
                <c:pt idx="36">
                  <c:v>0.35453471541404724</c:v>
                </c:pt>
                <c:pt idx="37">
                  <c:v>0.48805901408195496</c:v>
                </c:pt>
                <c:pt idx="38">
                  <c:v>0.3025830090045929</c:v>
                </c:pt>
                <c:pt idx="39">
                  <c:v>0.26958674192428589</c:v>
                </c:pt>
                <c:pt idx="40">
                  <c:v>0.36712139844894409</c:v>
                </c:pt>
                <c:pt idx="41">
                  <c:v>0.30348455905914307</c:v>
                </c:pt>
                <c:pt idx="42">
                  <c:v>0.40837454795837402</c:v>
                </c:pt>
                <c:pt idx="43">
                  <c:v>0.35949674248695374</c:v>
                </c:pt>
                <c:pt idx="44">
                  <c:v>0.37826672196388245</c:v>
                </c:pt>
                <c:pt idx="45">
                  <c:v>0.35094895958900452</c:v>
                </c:pt>
                <c:pt idx="46">
                  <c:v>0.49778774380683899</c:v>
                </c:pt>
                <c:pt idx="47">
                  <c:v>0.30491012334823608</c:v>
                </c:pt>
                <c:pt idx="48">
                  <c:v>0.41091883182525635</c:v>
                </c:pt>
                <c:pt idx="49">
                  <c:v>0.36461123824119568</c:v>
                </c:pt>
                <c:pt idx="50">
                  <c:v>0.39850226044654846</c:v>
                </c:pt>
                <c:pt idx="51">
                  <c:v>0.39264801144599915</c:v>
                </c:pt>
                <c:pt idx="52">
                  <c:v>0.46261924505233765</c:v>
                </c:pt>
                <c:pt idx="53">
                  <c:v>0.46221241354942322</c:v>
                </c:pt>
                <c:pt idx="54">
                  <c:v>0.48437789082527161</c:v>
                </c:pt>
                <c:pt idx="55">
                  <c:v>0.33956804871559143</c:v>
                </c:pt>
                <c:pt idx="56">
                  <c:v>0.35311129689216614</c:v>
                </c:pt>
                <c:pt idx="57">
                  <c:v>0.29187491536140442</c:v>
                </c:pt>
                <c:pt idx="58">
                  <c:v>0.3448270857334137</c:v>
                </c:pt>
                <c:pt idx="59">
                  <c:v>0.38786965608596802</c:v>
                </c:pt>
                <c:pt idx="60">
                  <c:v>0.25213989615440369</c:v>
                </c:pt>
                <c:pt idx="61">
                  <c:v>0.40002372860908508</c:v>
                </c:pt>
                <c:pt idx="62">
                  <c:v>0.19097153842449188</c:v>
                </c:pt>
                <c:pt idx="63">
                  <c:v>0.45942309498786926</c:v>
                </c:pt>
                <c:pt idx="64">
                  <c:v>0.37196621298789978</c:v>
                </c:pt>
                <c:pt idx="65">
                  <c:v>0.33000627160072327</c:v>
                </c:pt>
                <c:pt idx="66">
                  <c:v>0.23605449497699738</c:v>
                </c:pt>
                <c:pt idx="67">
                  <c:v>0.44611966609954834</c:v>
                </c:pt>
                <c:pt idx="68">
                  <c:v>0.52096790075302124</c:v>
                </c:pt>
                <c:pt idx="69">
                  <c:v>0.31865251064300537</c:v>
                </c:pt>
                <c:pt idx="70">
                  <c:v>0.3007836639881134</c:v>
                </c:pt>
                <c:pt idx="71">
                  <c:v>0.50735938549041748</c:v>
                </c:pt>
                <c:pt idx="72">
                  <c:v>0.38300147652626038</c:v>
                </c:pt>
                <c:pt idx="73">
                  <c:v>0.37738975882530212</c:v>
                </c:pt>
                <c:pt idx="74">
                  <c:v>0.41042125225067139</c:v>
                </c:pt>
                <c:pt idx="75">
                  <c:v>0.52622681856155396</c:v>
                </c:pt>
                <c:pt idx="76">
                  <c:v>0.23069268465042114</c:v>
                </c:pt>
                <c:pt idx="77">
                  <c:v>0.61998748779296875</c:v>
                </c:pt>
                <c:pt idx="78">
                  <c:v>0.41344243288040161</c:v>
                </c:pt>
                <c:pt idx="79">
                  <c:v>0.34433081746101379</c:v>
                </c:pt>
                <c:pt idx="80">
                  <c:v>0.23947301506996155</c:v>
                </c:pt>
                <c:pt idx="81">
                  <c:v>0.22343473136425018</c:v>
                </c:pt>
                <c:pt idx="82">
                  <c:v>0.24468781054019928</c:v>
                </c:pt>
                <c:pt idx="83">
                  <c:v>0.27068436145782471</c:v>
                </c:pt>
                <c:pt idx="84">
                  <c:v>0.26756033301353455</c:v>
                </c:pt>
                <c:pt idx="85">
                  <c:v>0.29473602771759033</c:v>
                </c:pt>
                <c:pt idx="86">
                  <c:v>0.24503478407859802</c:v>
                </c:pt>
                <c:pt idx="87">
                  <c:v>0.19045561552047729</c:v>
                </c:pt>
                <c:pt idx="88">
                  <c:v>0.27227804064750671</c:v>
                </c:pt>
                <c:pt idx="89">
                  <c:v>0.22305786609649658</c:v>
                </c:pt>
                <c:pt idx="90">
                  <c:v>0.24774402379989624</c:v>
                </c:pt>
                <c:pt idx="91">
                  <c:v>0.2694435715675354</c:v>
                </c:pt>
                <c:pt idx="92">
                  <c:v>0.23577798902988434</c:v>
                </c:pt>
                <c:pt idx="93">
                  <c:v>0.3536149263381958</c:v>
                </c:pt>
                <c:pt idx="94">
                  <c:v>0.26182064414024353</c:v>
                </c:pt>
                <c:pt idx="95">
                  <c:v>0.26632827520370483</c:v>
                </c:pt>
                <c:pt idx="96">
                  <c:v>0.280149906873703</c:v>
                </c:pt>
                <c:pt idx="97">
                  <c:v>0.26894652843475342</c:v>
                </c:pt>
                <c:pt idx="98">
                  <c:v>0.32730847597122192</c:v>
                </c:pt>
                <c:pt idx="99">
                  <c:v>0.2380213737487793</c:v>
                </c:pt>
                <c:pt idx="100">
                  <c:v>0.22578378021717072</c:v>
                </c:pt>
                <c:pt idx="101">
                  <c:v>0.18066434562206268</c:v>
                </c:pt>
                <c:pt idx="102">
                  <c:v>0.24978093802928925</c:v>
                </c:pt>
                <c:pt idx="103">
                  <c:v>0.18889880180358887</c:v>
                </c:pt>
                <c:pt idx="104">
                  <c:v>0.25637072324752808</c:v>
                </c:pt>
                <c:pt idx="105">
                  <c:v>0.26872590184211731</c:v>
                </c:pt>
                <c:pt idx="106">
                  <c:v>0.31907182931900024</c:v>
                </c:pt>
                <c:pt idx="107">
                  <c:v>0.23494327068328857</c:v>
                </c:pt>
                <c:pt idx="108">
                  <c:v>0.22127862274646759</c:v>
                </c:pt>
                <c:pt idx="109">
                  <c:v>0.26881745457649231</c:v>
                </c:pt>
                <c:pt idx="110">
                  <c:v>0.3251197338104248</c:v>
                </c:pt>
                <c:pt idx="111">
                  <c:v>0.36109045147895813</c:v>
                </c:pt>
                <c:pt idx="112">
                  <c:v>0.28640887141227722</c:v>
                </c:pt>
                <c:pt idx="113">
                  <c:v>0.23178936541080475</c:v>
                </c:pt>
                <c:pt idx="114">
                  <c:v>0.23865231871604919</c:v>
                </c:pt>
                <c:pt idx="115">
                  <c:v>0.26364123821258545</c:v>
                </c:pt>
                <c:pt idx="116">
                  <c:v>0.24899964034557343</c:v>
                </c:pt>
                <c:pt idx="117">
                  <c:v>0.20519158244132996</c:v>
                </c:pt>
                <c:pt idx="118">
                  <c:v>0.39113372564315796</c:v>
                </c:pt>
                <c:pt idx="119">
                  <c:v>0.3236638605594635</c:v>
                </c:pt>
                <c:pt idx="120">
                  <c:v>0.29336646199226379</c:v>
                </c:pt>
                <c:pt idx="121">
                  <c:v>0.45461839437484741</c:v>
                </c:pt>
                <c:pt idx="122">
                  <c:v>0.30618610978126526</c:v>
                </c:pt>
                <c:pt idx="123">
                  <c:v>0.27635017037391663</c:v>
                </c:pt>
                <c:pt idx="124">
                  <c:v>0.30700922012329102</c:v>
                </c:pt>
                <c:pt idx="125">
                  <c:v>0.24636910855770111</c:v>
                </c:pt>
                <c:pt idx="126">
                  <c:v>0.36455827951431274</c:v>
                </c:pt>
                <c:pt idx="127">
                  <c:v>0.3297494649887085</c:v>
                </c:pt>
                <c:pt idx="128">
                  <c:v>0.31854358315467834</c:v>
                </c:pt>
                <c:pt idx="129">
                  <c:v>0.32190185785293579</c:v>
                </c:pt>
                <c:pt idx="130">
                  <c:v>0.39110687375068665</c:v>
                </c:pt>
                <c:pt idx="131">
                  <c:v>0.2365344762802124</c:v>
                </c:pt>
                <c:pt idx="132">
                  <c:v>0.24903850257396698</c:v>
                </c:pt>
                <c:pt idx="133">
                  <c:v>0.26287037134170532</c:v>
                </c:pt>
                <c:pt idx="134">
                  <c:v>0.30777120590209961</c:v>
                </c:pt>
                <c:pt idx="135">
                  <c:v>0.28963941335678101</c:v>
                </c:pt>
                <c:pt idx="136">
                  <c:v>0.31943023204803467</c:v>
                </c:pt>
                <c:pt idx="137">
                  <c:v>0.30555042624473572</c:v>
                </c:pt>
                <c:pt idx="138">
                  <c:v>0.2837531566619873</c:v>
                </c:pt>
                <c:pt idx="139">
                  <c:v>0.28338301181793213</c:v>
                </c:pt>
                <c:pt idx="140">
                  <c:v>0.4187590479850769</c:v>
                </c:pt>
                <c:pt idx="141">
                  <c:v>0.21934424340724945</c:v>
                </c:pt>
                <c:pt idx="142">
                  <c:v>0.26812022924423218</c:v>
                </c:pt>
                <c:pt idx="143">
                  <c:v>0.55873185396194458</c:v>
                </c:pt>
                <c:pt idx="144">
                  <c:v>0.43308740854263306</c:v>
                </c:pt>
                <c:pt idx="145">
                  <c:v>0.37688937783241272</c:v>
                </c:pt>
                <c:pt idx="146">
                  <c:v>0.32228019833564758</c:v>
                </c:pt>
                <c:pt idx="147">
                  <c:v>0.27296948432922363</c:v>
                </c:pt>
                <c:pt idx="148">
                  <c:v>0.23998987674713135</c:v>
                </c:pt>
                <c:pt idx="149">
                  <c:v>0.26271709799766541</c:v>
                </c:pt>
                <c:pt idx="150">
                  <c:v>0.28400835394859314</c:v>
                </c:pt>
                <c:pt idx="151">
                  <c:v>0.40373998880386353</c:v>
                </c:pt>
                <c:pt idx="152">
                  <c:v>0.49612689018249512</c:v>
                </c:pt>
                <c:pt idx="153">
                  <c:v>0.31781935691833496</c:v>
                </c:pt>
                <c:pt idx="154">
                  <c:v>0.28643742203712463</c:v>
                </c:pt>
                <c:pt idx="155">
                  <c:v>0.24886637926101685</c:v>
                </c:pt>
                <c:pt idx="156">
                  <c:v>0.35129377245903015</c:v>
                </c:pt>
                <c:pt idx="157">
                  <c:v>0.33217814564704895</c:v>
                </c:pt>
                <c:pt idx="158">
                  <c:v>0.41943380236625671</c:v>
                </c:pt>
                <c:pt idx="159">
                  <c:v>0.29966610670089722</c:v>
                </c:pt>
                <c:pt idx="160">
                  <c:v>0.37961184978485107</c:v>
                </c:pt>
                <c:pt idx="161">
                  <c:v>0.42466747760772705</c:v>
                </c:pt>
                <c:pt idx="162">
                  <c:v>0.43415147066116333</c:v>
                </c:pt>
                <c:pt idx="163">
                  <c:v>0.27181416749954224</c:v>
                </c:pt>
                <c:pt idx="164">
                  <c:v>0.39276018738746643</c:v>
                </c:pt>
                <c:pt idx="165">
                  <c:v>0.41007763147354126</c:v>
                </c:pt>
                <c:pt idx="166">
                  <c:v>0.42960554361343384</c:v>
                </c:pt>
                <c:pt idx="167">
                  <c:v>0.21884812414646149</c:v>
                </c:pt>
                <c:pt idx="168">
                  <c:v>0.46449223160743713</c:v>
                </c:pt>
                <c:pt idx="169">
                  <c:v>0.39036577939987183</c:v>
                </c:pt>
                <c:pt idx="170">
                  <c:v>0.40204420685768127</c:v>
                </c:pt>
                <c:pt idx="171">
                  <c:v>0.38128823041915894</c:v>
                </c:pt>
                <c:pt idx="172">
                  <c:v>0.36800020933151245</c:v>
                </c:pt>
                <c:pt idx="173">
                  <c:v>0.43727481365203857</c:v>
                </c:pt>
                <c:pt idx="174">
                  <c:v>0.42510354518890381</c:v>
                </c:pt>
                <c:pt idx="175">
                  <c:v>0.3506510853767395</c:v>
                </c:pt>
                <c:pt idx="176">
                  <c:v>0.2733096182346344</c:v>
                </c:pt>
                <c:pt idx="177">
                  <c:v>0.37167775630950928</c:v>
                </c:pt>
                <c:pt idx="178">
                  <c:v>0.27771806716918945</c:v>
                </c:pt>
                <c:pt idx="179">
                  <c:v>0.25449368357658386</c:v>
                </c:pt>
                <c:pt idx="180">
                  <c:v>0.23564660549163818</c:v>
                </c:pt>
                <c:pt idx="181">
                  <c:v>0.29945334792137146</c:v>
                </c:pt>
                <c:pt idx="182">
                  <c:v>0.30891552567481995</c:v>
                </c:pt>
                <c:pt idx="183">
                  <c:v>0.39880716800689697</c:v>
                </c:pt>
                <c:pt idx="184">
                  <c:v>0.35995852947235107</c:v>
                </c:pt>
                <c:pt idx="185">
                  <c:v>0.34770789742469788</c:v>
                </c:pt>
              </c:numCache>
            </c:numRef>
          </c:xVal>
          <c:yVal>
            <c:numRef>
              <c:f>'SCN1-Figure2-PanelA'!$K$2:$K$187</c:f>
              <c:numCache>
                <c:formatCode>0</c:formatCode>
                <c:ptCount val="186"/>
                <c:pt idx="0">
                  <c:v>#N/A</c:v>
                </c:pt>
                <c:pt idx="1">
                  <c:v>1241.7689978427179</c:v>
                </c:pt>
                <c:pt idx="2">
                  <c:v>#N/A</c:v>
                </c:pt>
                <c:pt idx="3">
                  <c:v>820.5327760683881</c:v>
                </c:pt>
                <c:pt idx="4">
                  <c:v>284.68368408563106</c:v>
                </c:pt>
                <c:pt idx="5">
                  <c:v>1555.6699210616646</c:v>
                </c:pt>
                <c:pt idx="6">
                  <c:v>#N/A</c:v>
                </c:pt>
                <c:pt idx="7">
                  <c:v>488.62870980635182</c:v>
                </c:pt>
                <c:pt idx="8">
                  <c:v>713.03407492059046</c:v>
                </c:pt>
                <c:pt idx="9">
                  <c:v>1386.0135157319719</c:v>
                </c:pt>
                <c:pt idx="10">
                  <c:v>495.63496146812025</c:v>
                </c:pt>
                <c:pt idx="11">
                  <c:v>2617.5156479231005</c:v>
                </c:pt>
                <c:pt idx="12">
                  <c:v>2254.0968103026889</c:v>
                </c:pt>
                <c:pt idx="13">
                  <c:v>#N/A</c:v>
                </c:pt>
                <c:pt idx="14">
                  <c:v>331.67482513531627</c:v>
                </c:pt>
                <c:pt idx="15">
                  <c:v>852.01094280920699</c:v>
                </c:pt>
                <c:pt idx="16">
                  <c:v>#N/A</c:v>
                </c:pt>
                <c:pt idx="17">
                  <c:v>712.51237069493334</c:v>
                </c:pt>
                <c:pt idx="18">
                  <c:v>2216.8377671976668</c:v>
                </c:pt>
                <c:pt idx="19">
                  <c:v>916.22268126287395</c:v>
                </c:pt>
                <c:pt idx="20">
                  <c:v>879.83340081562267</c:v>
                </c:pt>
                <c:pt idx="21">
                  <c:v>1830.5875773832495</c:v>
                </c:pt>
                <c:pt idx="22">
                  <c:v>1215.1498948519097</c:v>
                </c:pt>
                <c:pt idx="23">
                  <c:v>731.25721475169803</c:v>
                </c:pt>
                <c:pt idx="24">
                  <c:v>528.48071117892493</c:v>
                </c:pt>
                <c:pt idx="25">
                  <c:v>350.44087952443766</c:v>
                </c:pt>
                <c:pt idx="26">
                  <c:v>915.63836235736881</c:v>
                </c:pt>
                <c:pt idx="27">
                  <c:v>#N/A</c:v>
                </c:pt>
                <c:pt idx="28">
                  <c:v>480.66873919988342</c:v>
                </c:pt>
                <c:pt idx="29">
                  <c:v>#N/A</c:v>
                </c:pt>
                <c:pt idx="30">
                  <c:v>571.53016825382247</c:v>
                </c:pt>
                <c:pt idx="31">
                  <c:v>2032.7268134289141</c:v>
                </c:pt>
                <c:pt idx="32">
                  <c:v>786.53089620107096</c:v>
                </c:pt>
                <c:pt idx="33">
                  <c:v>1426.1020440344223</c:v>
                </c:pt>
                <c:pt idx="34">
                  <c:v>#N/A</c:v>
                </c:pt>
                <c:pt idx="35">
                  <c:v>533.59608460071365</c:v>
                </c:pt>
                <c:pt idx="36">
                  <c:v>#N/A</c:v>
                </c:pt>
                <c:pt idx="37">
                  <c:v>353.15364405048149</c:v>
                </c:pt>
                <c:pt idx="38">
                  <c:v>#N/A</c:v>
                </c:pt>
                <c:pt idx="39">
                  <c:v>1988.7220563228088</c:v>
                </c:pt>
                <c:pt idx="40">
                  <c:v>1039.7387964741072</c:v>
                </c:pt>
                <c:pt idx="41">
                  <c:v>670.32272562527498</c:v>
                </c:pt>
                <c:pt idx="42">
                  <c:v>852.48799507865556</c:v>
                </c:pt>
                <c:pt idx="43">
                  <c:v>1519.4467612898834</c:v>
                </c:pt>
                <c:pt idx="44">
                  <c:v>1423.0996602752602</c:v>
                </c:pt>
                <c:pt idx="45">
                  <c:v>#N/A</c:v>
                </c:pt>
                <c:pt idx="46">
                  <c:v>1749.3538809702841</c:v>
                </c:pt>
                <c:pt idx="47">
                  <c:v>3418.6577624974993</c:v>
                </c:pt>
                <c:pt idx="48">
                  <c:v>#N/A</c:v>
                </c:pt>
                <c:pt idx="49">
                  <c:v>1504.2638125160977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1718.7776202803996</c:v>
                </c:pt>
                <c:pt idx="56">
                  <c:v>#N/A</c:v>
                </c:pt>
                <c:pt idx="57">
                  <c:v>2565.9844356216272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1280.1818437169027</c:v>
                </c:pt>
                <c:pt idx="64">
                  <c:v>1033.912409305163</c:v>
                </c:pt>
                <c:pt idx="65">
                  <c:v>#N/A</c:v>
                </c:pt>
                <c:pt idx="66">
                  <c:v>#N/A</c:v>
                </c:pt>
                <c:pt idx="67">
                  <c:v>2865.170334620298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2212.3343158500752</c:v>
                </c:pt>
                <c:pt idx="72">
                  <c:v>#N/A</c:v>
                </c:pt>
                <c:pt idx="73">
                  <c:v>#N/A</c:v>
                </c:pt>
                <c:pt idx="74">
                  <c:v>1235.9676393829534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3196.6602216523065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4141.8352975182852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553.68130798877212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2872.070240529898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1321.9535118252709</c:v>
                </c:pt>
                <c:pt idx="135">
                  <c:v>#N/A</c:v>
                </c:pt>
                <c:pt idx="136">
                  <c:v>#N/A</c:v>
                </c:pt>
                <c:pt idx="137">
                  <c:v>1775.3234204935056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854.87163520567742</c:v>
                </c:pt>
                <c:pt idx="145">
                  <c:v>#N/A</c:v>
                </c:pt>
                <c:pt idx="146">
                  <c:v>825.76972690458103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1542.6442593791921</c:v>
                </c:pt>
                <c:pt idx="151">
                  <c:v>895.34437833248478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868.76253120408239</c:v>
                </c:pt>
                <c:pt idx="171">
                  <c:v>2484.6864947808131</c:v>
                </c:pt>
                <c:pt idx="172">
                  <c:v>#N/A</c:v>
                </c:pt>
                <c:pt idx="173">
                  <c:v>#N/A</c:v>
                </c:pt>
                <c:pt idx="174">
                  <c:v>2022.1423985032427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99-4BF4-8A9F-0A0A2625718B}"/>
            </c:ext>
          </c:extLst>
        </c:ser>
        <c:ser>
          <c:idx val="1"/>
          <c:order val="3"/>
          <c:tx>
            <c:strRef>
              <c:f>'SCN1-Figure2-PanelA'!$M$1</c:f>
              <c:strCache>
                <c:ptCount val="1"/>
                <c:pt idx="0">
                  <c:v>Emerging and low-income countries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Pt>
            <c:idx val="6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5D99-4BF4-8A9F-0A0A2625718B}"/>
              </c:ext>
            </c:extLst>
          </c:dPt>
          <c:trendline>
            <c:spPr>
              <a:ln w="25400" cap="rnd">
                <a:solidFill>
                  <a:srgbClr val="01AFA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'SCN1-Figure2-PanelA'!$D$2:$D$187</c:f>
              <c:numCache>
                <c:formatCode>General</c:formatCode>
                <c:ptCount val="186"/>
                <c:pt idx="0">
                  <c:v>0.3906630277633667</c:v>
                </c:pt>
                <c:pt idx="1">
                  <c:v>0.32569637894630432</c:v>
                </c:pt>
                <c:pt idx="2">
                  <c:v>0.24419103562831879</c:v>
                </c:pt>
                <c:pt idx="3">
                  <c:v>0.42493993043899536</c:v>
                </c:pt>
                <c:pt idx="4">
                  <c:v>0.4048173725605011</c:v>
                </c:pt>
                <c:pt idx="5">
                  <c:v>0.4258665144443512</c:v>
                </c:pt>
                <c:pt idx="6">
                  <c:v>0.37771812081336975</c:v>
                </c:pt>
                <c:pt idx="7">
                  <c:v>0.40024146437644958</c:v>
                </c:pt>
                <c:pt idx="8">
                  <c:v>0.43628028035163879</c:v>
                </c:pt>
                <c:pt idx="9">
                  <c:v>0.34293758869171143</c:v>
                </c:pt>
                <c:pt idx="10">
                  <c:v>0.42536228895187378</c:v>
                </c:pt>
                <c:pt idx="11">
                  <c:v>0.33554327487945557</c:v>
                </c:pt>
                <c:pt idx="12">
                  <c:v>0.37199103832244873</c:v>
                </c:pt>
                <c:pt idx="13">
                  <c:v>0.31372055411338806</c:v>
                </c:pt>
                <c:pt idx="14">
                  <c:v>0.3362278938293457</c:v>
                </c:pt>
                <c:pt idx="15">
                  <c:v>0.40083727240562439</c:v>
                </c:pt>
                <c:pt idx="16">
                  <c:v>0.33708536624908447</c:v>
                </c:pt>
                <c:pt idx="17">
                  <c:v>0.34259042143821716</c:v>
                </c:pt>
                <c:pt idx="18">
                  <c:v>0.3297397792339325</c:v>
                </c:pt>
                <c:pt idx="19">
                  <c:v>0.33952063322067261</c:v>
                </c:pt>
                <c:pt idx="20">
                  <c:v>0.36423796415328979</c:v>
                </c:pt>
                <c:pt idx="21">
                  <c:v>0.41594141721725464</c:v>
                </c:pt>
                <c:pt idx="22">
                  <c:v>0.26325103640556335</c:v>
                </c:pt>
                <c:pt idx="23">
                  <c:v>0.34650048613548279</c:v>
                </c:pt>
                <c:pt idx="24">
                  <c:v>0.37318059802055359</c:v>
                </c:pt>
                <c:pt idx="25">
                  <c:v>0.34975177049636841</c:v>
                </c:pt>
                <c:pt idx="26">
                  <c:v>0.42362391948699951</c:v>
                </c:pt>
                <c:pt idx="27">
                  <c:v>0.35494783520698547</c:v>
                </c:pt>
                <c:pt idx="28">
                  <c:v>0.37907075881958008</c:v>
                </c:pt>
                <c:pt idx="29">
                  <c:v>0.29303979873657227</c:v>
                </c:pt>
                <c:pt idx="30">
                  <c:v>0.5161556601524353</c:v>
                </c:pt>
                <c:pt idx="31">
                  <c:v>0.42352011799812317</c:v>
                </c:pt>
                <c:pt idx="32">
                  <c:v>0.34607720375061035</c:v>
                </c:pt>
                <c:pt idx="33">
                  <c:v>0.37432992458343506</c:v>
                </c:pt>
                <c:pt idx="34">
                  <c:v>0.34773904085159302</c:v>
                </c:pt>
                <c:pt idx="35">
                  <c:v>0.3606274425983429</c:v>
                </c:pt>
                <c:pt idx="36">
                  <c:v>0.35453471541404724</c:v>
                </c:pt>
                <c:pt idx="37">
                  <c:v>0.48805901408195496</c:v>
                </c:pt>
                <c:pt idx="38">
                  <c:v>0.3025830090045929</c:v>
                </c:pt>
                <c:pt idx="39">
                  <c:v>0.26958674192428589</c:v>
                </c:pt>
                <c:pt idx="40">
                  <c:v>0.36712139844894409</c:v>
                </c:pt>
                <c:pt idx="41">
                  <c:v>0.30348455905914307</c:v>
                </c:pt>
                <c:pt idx="42">
                  <c:v>0.40837454795837402</c:v>
                </c:pt>
                <c:pt idx="43">
                  <c:v>0.35949674248695374</c:v>
                </c:pt>
                <c:pt idx="44">
                  <c:v>0.37826672196388245</c:v>
                </c:pt>
                <c:pt idx="45">
                  <c:v>0.35094895958900452</c:v>
                </c:pt>
                <c:pt idx="46">
                  <c:v>0.49778774380683899</c:v>
                </c:pt>
                <c:pt idx="47">
                  <c:v>0.30491012334823608</c:v>
                </c:pt>
                <c:pt idx="48">
                  <c:v>0.41091883182525635</c:v>
                </c:pt>
                <c:pt idx="49">
                  <c:v>0.36461123824119568</c:v>
                </c:pt>
                <c:pt idx="50">
                  <c:v>0.39850226044654846</c:v>
                </c:pt>
                <c:pt idx="51">
                  <c:v>0.39264801144599915</c:v>
                </c:pt>
                <c:pt idx="52">
                  <c:v>0.46261924505233765</c:v>
                </c:pt>
                <c:pt idx="53">
                  <c:v>0.46221241354942322</c:v>
                </c:pt>
                <c:pt idx="54">
                  <c:v>0.48437789082527161</c:v>
                </c:pt>
                <c:pt idx="55">
                  <c:v>0.33956804871559143</c:v>
                </c:pt>
                <c:pt idx="56">
                  <c:v>0.35311129689216614</c:v>
                </c:pt>
                <c:pt idx="57">
                  <c:v>0.29187491536140442</c:v>
                </c:pt>
                <c:pt idx="58">
                  <c:v>0.3448270857334137</c:v>
                </c:pt>
                <c:pt idx="59">
                  <c:v>0.38786965608596802</c:v>
                </c:pt>
                <c:pt idx="60">
                  <c:v>0.25213989615440369</c:v>
                </c:pt>
                <c:pt idx="61">
                  <c:v>0.40002372860908508</c:v>
                </c:pt>
                <c:pt idx="62">
                  <c:v>0.19097153842449188</c:v>
                </c:pt>
                <c:pt idx="63">
                  <c:v>0.45942309498786926</c:v>
                </c:pt>
                <c:pt idx="64">
                  <c:v>0.37196621298789978</c:v>
                </c:pt>
                <c:pt idx="65">
                  <c:v>0.33000627160072327</c:v>
                </c:pt>
                <c:pt idx="66">
                  <c:v>0.23605449497699738</c:v>
                </c:pt>
                <c:pt idx="67">
                  <c:v>0.44611966609954834</c:v>
                </c:pt>
                <c:pt idx="68">
                  <c:v>0.52096790075302124</c:v>
                </c:pt>
                <c:pt idx="69">
                  <c:v>0.31865251064300537</c:v>
                </c:pt>
                <c:pt idx="70">
                  <c:v>0.3007836639881134</c:v>
                </c:pt>
                <c:pt idx="71">
                  <c:v>0.50735938549041748</c:v>
                </c:pt>
                <c:pt idx="72">
                  <c:v>0.38300147652626038</c:v>
                </c:pt>
                <c:pt idx="73">
                  <c:v>0.37738975882530212</c:v>
                </c:pt>
                <c:pt idx="74">
                  <c:v>0.41042125225067139</c:v>
                </c:pt>
                <c:pt idx="75">
                  <c:v>0.52622681856155396</c:v>
                </c:pt>
                <c:pt idx="76">
                  <c:v>0.23069268465042114</c:v>
                </c:pt>
                <c:pt idx="77">
                  <c:v>0.61998748779296875</c:v>
                </c:pt>
                <c:pt idx="78">
                  <c:v>0.41344243288040161</c:v>
                </c:pt>
                <c:pt idx="79">
                  <c:v>0.34433081746101379</c:v>
                </c:pt>
                <c:pt idx="80">
                  <c:v>0.23947301506996155</c:v>
                </c:pt>
                <c:pt idx="81">
                  <c:v>0.22343473136425018</c:v>
                </c:pt>
                <c:pt idx="82">
                  <c:v>0.24468781054019928</c:v>
                </c:pt>
                <c:pt idx="83">
                  <c:v>0.27068436145782471</c:v>
                </c:pt>
                <c:pt idx="84">
                  <c:v>0.26756033301353455</c:v>
                </c:pt>
                <c:pt idx="85">
                  <c:v>0.29473602771759033</c:v>
                </c:pt>
                <c:pt idx="86">
                  <c:v>0.24503478407859802</c:v>
                </c:pt>
                <c:pt idx="87">
                  <c:v>0.19045561552047729</c:v>
                </c:pt>
                <c:pt idx="88">
                  <c:v>0.27227804064750671</c:v>
                </c:pt>
                <c:pt idx="89">
                  <c:v>0.22305786609649658</c:v>
                </c:pt>
                <c:pt idx="90">
                  <c:v>0.24774402379989624</c:v>
                </c:pt>
                <c:pt idx="91">
                  <c:v>0.2694435715675354</c:v>
                </c:pt>
                <c:pt idx="92">
                  <c:v>0.23577798902988434</c:v>
                </c:pt>
                <c:pt idx="93">
                  <c:v>0.3536149263381958</c:v>
                </c:pt>
                <c:pt idx="94">
                  <c:v>0.26182064414024353</c:v>
                </c:pt>
                <c:pt idx="95">
                  <c:v>0.26632827520370483</c:v>
                </c:pt>
                <c:pt idx="96">
                  <c:v>0.280149906873703</c:v>
                </c:pt>
                <c:pt idx="97">
                  <c:v>0.26894652843475342</c:v>
                </c:pt>
                <c:pt idx="98">
                  <c:v>0.32730847597122192</c:v>
                </c:pt>
                <c:pt idx="99">
                  <c:v>0.2380213737487793</c:v>
                </c:pt>
                <c:pt idx="100">
                  <c:v>0.22578378021717072</c:v>
                </c:pt>
                <c:pt idx="101">
                  <c:v>0.18066434562206268</c:v>
                </c:pt>
                <c:pt idx="102">
                  <c:v>0.24978093802928925</c:v>
                </c:pt>
                <c:pt idx="103">
                  <c:v>0.18889880180358887</c:v>
                </c:pt>
                <c:pt idx="104">
                  <c:v>0.25637072324752808</c:v>
                </c:pt>
                <c:pt idx="105">
                  <c:v>0.26872590184211731</c:v>
                </c:pt>
                <c:pt idx="106">
                  <c:v>0.31907182931900024</c:v>
                </c:pt>
                <c:pt idx="107">
                  <c:v>0.23494327068328857</c:v>
                </c:pt>
                <c:pt idx="108">
                  <c:v>0.22127862274646759</c:v>
                </c:pt>
                <c:pt idx="109">
                  <c:v>0.26881745457649231</c:v>
                </c:pt>
                <c:pt idx="110">
                  <c:v>0.3251197338104248</c:v>
                </c:pt>
                <c:pt idx="111">
                  <c:v>0.36109045147895813</c:v>
                </c:pt>
                <c:pt idx="112">
                  <c:v>0.28640887141227722</c:v>
                </c:pt>
                <c:pt idx="113">
                  <c:v>0.23178936541080475</c:v>
                </c:pt>
                <c:pt idx="114">
                  <c:v>0.23865231871604919</c:v>
                </c:pt>
                <c:pt idx="115">
                  <c:v>0.26364123821258545</c:v>
                </c:pt>
                <c:pt idx="116">
                  <c:v>0.24899964034557343</c:v>
                </c:pt>
                <c:pt idx="117">
                  <c:v>0.20519158244132996</c:v>
                </c:pt>
                <c:pt idx="118">
                  <c:v>0.39113372564315796</c:v>
                </c:pt>
                <c:pt idx="119">
                  <c:v>0.3236638605594635</c:v>
                </c:pt>
                <c:pt idx="120">
                  <c:v>0.29336646199226379</c:v>
                </c:pt>
                <c:pt idx="121">
                  <c:v>0.45461839437484741</c:v>
                </c:pt>
                <c:pt idx="122">
                  <c:v>0.30618610978126526</c:v>
                </c:pt>
                <c:pt idx="123">
                  <c:v>0.27635017037391663</c:v>
                </c:pt>
                <c:pt idx="124">
                  <c:v>0.30700922012329102</c:v>
                </c:pt>
                <c:pt idx="125">
                  <c:v>0.24636910855770111</c:v>
                </c:pt>
                <c:pt idx="126">
                  <c:v>0.36455827951431274</c:v>
                </c:pt>
                <c:pt idx="127">
                  <c:v>0.3297494649887085</c:v>
                </c:pt>
                <c:pt idx="128">
                  <c:v>0.31854358315467834</c:v>
                </c:pt>
                <c:pt idx="129">
                  <c:v>0.32190185785293579</c:v>
                </c:pt>
                <c:pt idx="130">
                  <c:v>0.39110687375068665</c:v>
                </c:pt>
                <c:pt idx="131">
                  <c:v>0.2365344762802124</c:v>
                </c:pt>
                <c:pt idx="132">
                  <c:v>0.24903850257396698</c:v>
                </c:pt>
                <c:pt idx="133">
                  <c:v>0.26287037134170532</c:v>
                </c:pt>
                <c:pt idx="134">
                  <c:v>0.30777120590209961</c:v>
                </c:pt>
                <c:pt idx="135">
                  <c:v>0.28963941335678101</c:v>
                </c:pt>
                <c:pt idx="136">
                  <c:v>0.31943023204803467</c:v>
                </c:pt>
                <c:pt idx="137">
                  <c:v>0.30555042624473572</c:v>
                </c:pt>
                <c:pt idx="138">
                  <c:v>0.2837531566619873</c:v>
                </c:pt>
                <c:pt idx="139">
                  <c:v>0.28338301181793213</c:v>
                </c:pt>
                <c:pt idx="140">
                  <c:v>0.4187590479850769</c:v>
                </c:pt>
                <c:pt idx="141">
                  <c:v>0.21934424340724945</c:v>
                </c:pt>
                <c:pt idx="142">
                  <c:v>0.26812022924423218</c:v>
                </c:pt>
                <c:pt idx="143">
                  <c:v>0.55873185396194458</c:v>
                </c:pt>
                <c:pt idx="144">
                  <c:v>0.43308740854263306</c:v>
                </c:pt>
                <c:pt idx="145">
                  <c:v>0.37688937783241272</c:v>
                </c:pt>
                <c:pt idx="146">
                  <c:v>0.32228019833564758</c:v>
                </c:pt>
                <c:pt idx="147">
                  <c:v>0.27296948432922363</c:v>
                </c:pt>
                <c:pt idx="148">
                  <c:v>0.23998987674713135</c:v>
                </c:pt>
                <c:pt idx="149">
                  <c:v>0.26271709799766541</c:v>
                </c:pt>
                <c:pt idx="150">
                  <c:v>0.28400835394859314</c:v>
                </c:pt>
                <c:pt idx="151">
                  <c:v>0.40373998880386353</c:v>
                </c:pt>
                <c:pt idx="152">
                  <c:v>0.49612689018249512</c:v>
                </c:pt>
                <c:pt idx="153">
                  <c:v>0.31781935691833496</c:v>
                </c:pt>
                <c:pt idx="154">
                  <c:v>0.28643742203712463</c:v>
                </c:pt>
                <c:pt idx="155">
                  <c:v>0.24886637926101685</c:v>
                </c:pt>
                <c:pt idx="156">
                  <c:v>0.35129377245903015</c:v>
                </c:pt>
                <c:pt idx="157">
                  <c:v>0.33217814564704895</c:v>
                </c:pt>
                <c:pt idx="158">
                  <c:v>0.41943380236625671</c:v>
                </c:pt>
                <c:pt idx="159">
                  <c:v>0.29966610670089722</c:v>
                </c:pt>
                <c:pt idx="160">
                  <c:v>0.37961184978485107</c:v>
                </c:pt>
                <c:pt idx="161">
                  <c:v>0.42466747760772705</c:v>
                </c:pt>
                <c:pt idx="162">
                  <c:v>0.43415147066116333</c:v>
                </c:pt>
                <c:pt idx="163">
                  <c:v>0.27181416749954224</c:v>
                </c:pt>
                <c:pt idx="164">
                  <c:v>0.39276018738746643</c:v>
                </c:pt>
                <c:pt idx="165">
                  <c:v>0.41007763147354126</c:v>
                </c:pt>
                <c:pt idx="166">
                  <c:v>0.42960554361343384</c:v>
                </c:pt>
                <c:pt idx="167">
                  <c:v>0.21884812414646149</c:v>
                </c:pt>
                <c:pt idx="168">
                  <c:v>0.46449223160743713</c:v>
                </c:pt>
                <c:pt idx="169">
                  <c:v>0.39036577939987183</c:v>
                </c:pt>
                <c:pt idx="170">
                  <c:v>0.40204420685768127</c:v>
                </c:pt>
                <c:pt idx="171">
                  <c:v>0.38128823041915894</c:v>
                </c:pt>
                <c:pt idx="172">
                  <c:v>0.36800020933151245</c:v>
                </c:pt>
                <c:pt idx="173">
                  <c:v>0.43727481365203857</c:v>
                </c:pt>
                <c:pt idx="174">
                  <c:v>0.42510354518890381</c:v>
                </c:pt>
                <c:pt idx="175">
                  <c:v>0.3506510853767395</c:v>
                </c:pt>
                <c:pt idx="176">
                  <c:v>0.2733096182346344</c:v>
                </c:pt>
                <c:pt idx="177">
                  <c:v>0.37167775630950928</c:v>
                </c:pt>
                <c:pt idx="178">
                  <c:v>0.27771806716918945</c:v>
                </c:pt>
                <c:pt idx="179">
                  <c:v>0.25449368357658386</c:v>
                </c:pt>
                <c:pt idx="180">
                  <c:v>0.23564660549163818</c:v>
                </c:pt>
                <c:pt idx="181">
                  <c:v>0.29945334792137146</c:v>
                </c:pt>
                <c:pt idx="182">
                  <c:v>0.30891552567481995</c:v>
                </c:pt>
                <c:pt idx="183">
                  <c:v>0.39880716800689697</c:v>
                </c:pt>
                <c:pt idx="184">
                  <c:v>0.35995852947235107</c:v>
                </c:pt>
                <c:pt idx="185">
                  <c:v>0.34770789742469788</c:v>
                </c:pt>
              </c:numCache>
            </c:numRef>
          </c:xVal>
          <c:yVal>
            <c:numRef>
              <c:f>'SCN1-Figure2-PanelA'!$M$2:$M$187</c:f>
              <c:numCache>
                <c:formatCode>0</c:formatCode>
                <c:ptCount val="186"/>
                <c:pt idx="0">
                  <c:v>3620.5886069590792</c:v>
                </c:pt>
                <c:pt idx="1">
                  <c:v>1241.7689978427179</c:v>
                </c:pt>
                <c:pt idx="2">
                  <c:v>7993.9969369297796</c:v>
                </c:pt>
                <c:pt idx="3">
                  <c:v>820.5327760683881</c:v>
                </c:pt>
                <c:pt idx="4">
                  <c:v>284.68368408563106</c:v>
                </c:pt>
                <c:pt idx="5">
                  <c:v>1555.6699210616646</c:v>
                </c:pt>
                <c:pt idx="6">
                  <c:v>3635.4076708508624</c:v>
                </c:pt>
                <c:pt idx="7">
                  <c:v>488.62870980635182</c:v>
                </c:pt>
                <c:pt idx="8">
                  <c:v>713.03407492059046</c:v>
                </c:pt>
                <c:pt idx="9">
                  <c:v>1386.0135157319719</c:v>
                </c:pt>
                <c:pt idx="10">
                  <c:v>495.63496146812025</c:v>
                </c:pt>
                <c:pt idx="11">
                  <c:v>2617.5156479231005</c:v>
                </c:pt>
                <c:pt idx="12">
                  <c:v>2254.0968103026889</c:v>
                </c:pt>
                <c:pt idx="13">
                  <c:v>10365.292145761043</c:v>
                </c:pt>
                <c:pt idx="14">
                  <c:v>331.67482513531627</c:v>
                </c:pt>
                <c:pt idx="15">
                  <c:v>852.01094280920699</c:v>
                </c:pt>
                <c:pt idx="16">
                  <c:v>8220.3974924120375</c:v>
                </c:pt>
                <c:pt idx="17">
                  <c:v>712.51237069493334</c:v>
                </c:pt>
                <c:pt idx="18">
                  <c:v>2216.8377671976668</c:v>
                </c:pt>
                <c:pt idx="19">
                  <c:v>916.22268126287395</c:v>
                </c:pt>
                <c:pt idx="20">
                  <c:v>879.83340081562267</c:v>
                </c:pt>
                <c:pt idx="21">
                  <c:v>1830.5875773832495</c:v>
                </c:pt>
                <c:pt idx="22">
                  <c:v>1215.1498948519097</c:v>
                </c:pt>
                <c:pt idx="23">
                  <c:v>731.25721475169803</c:v>
                </c:pt>
                <c:pt idx="24">
                  <c:v>528.48071117892493</c:v>
                </c:pt>
                <c:pt idx="25">
                  <c:v>350.44087952443766</c:v>
                </c:pt>
                <c:pt idx="26">
                  <c:v>915.63836235736881</c:v>
                </c:pt>
                <c:pt idx="27">
                  <c:v>11228.114280049047</c:v>
                </c:pt>
                <c:pt idx="28">
                  <c:v>480.66873919988342</c:v>
                </c:pt>
                <c:pt idx="29">
                  <c:v>6012.7324053787552</c:v>
                </c:pt>
                <c:pt idx="30">
                  <c:v>571.53016825382247</c:v>
                </c:pt>
                <c:pt idx="31">
                  <c:v>2032.7268134289141</c:v>
                </c:pt>
                <c:pt idx="32">
                  <c:v>786.53089620107096</c:v>
                </c:pt>
                <c:pt idx="33">
                  <c:v>1426.1020440344223</c:v>
                </c:pt>
                <c:pt idx="34">
                  <c:v>16535.809860074038</c:v>
                </c:pt>
                <c:pt idx="35">
                  <c:v>533.59608460071365</c:v>
                </c:pt>
                <c:pt idx="36">
                  <c:v>6353.8459290321371</c:v>
                </c:pt>
                <c:pt idx="37">
                  <c:v>353.15364405048149</c:v>
                </c:pt>
                <c:pt idx="38">
                  <c:v>4267.1066180956368</c:v>
                </c:pt>
                <c:pt idx="39">
                  <c:v>1988.7220563228088</c:v>
                </c:pt>
                <c:pt idx="40">
                  <c:v>1039.7387964741072</c:v>
                </c:pt>
                <c:pt idx="41">
                  <c:v>670.32272562527498</c:v>
                </c:pt>
                <c:pt idx="42">
                  <c:v>852.48799507865556</c:v>
                </c:pt>
                <c:pt idx="43">
                  <c:v>1519.4467612898834</c:v>
                </c:pt>
                <c:pt idx="44">
                  <c:v>1423.0996602752602</c:v>
                </c:pt>
                <c:pt idx="45">
                  <c:v>#N/A</c:v>
                </c:pt>
                <c:pt idx="46">
                  <c:v>1749.3538809702841</c:v>
                </c:pt>
                <c:pt idx="47">
                  <c:v>3418.6577624974993</c:v>
                </c:pt>
                <c:pt idx="48">
                  <c:v>30668.368523276593</c:v>
                </c:pt>
                <c:pt idx="49">
                  <c:v>1504.2638125160977</c:v>
                </c:pt>
                <c:pt idx="50">
                  <c:v>9919.8076419006793</c:v>
                </c:pt>
                <c:pt idx="51">
                  <c:v>6222.5713558777243</c:v>
                </c:pt>
                <c:pt idx="52">
                  <c:v>2033.5205320768541</c:v>
                </c:pt>
                <c:pt idx="53">
                  <c:v>3947.1297510211753</c:v>
                </c:pt>
                <c:pt idx="54">
                  <c:v>#N/A</c:v>
                </c:pt>
                <c:pt idx="55">
                  <c:v>1718.7776202803996</c:v>
                </c:pt>
                <c:pt idx="56">
                  <c:v>#N/A</c:v>
                </c:pt>
                <c:pt idx="57">
                  <c:v>2565.9844356216272</c:v>
                </c:pt>
                <c:pt idx="58">
                  <c:v>11073.3105837118</c:v>
                </c:pt>
                <c:pt idx="59">
                  <c:v>14552.209621595097</c:v>
                </c:pt>
                <c:pt idx="60">
                  <c:v>4055.9754319419071</c:v>
                </c:pt>
                <c:pt idx="61">
                  <c:v>3928.1403533554076</c:v>
                </c:pt>
                <c:pt idx="62">
                  <c:v>4056.7286284673646</c:v>
                </c:pt>
                <c:pt idx="63">
                  <c:v>1280.1818437169027</c:v>
                </c:pt>
                <c:pt idx="64">
                  <c:v>1033.912409305163</c:v>
                </c:pt>
                <c:pt idx="65">
                  <c:v>#N/A</c:v>
                </c:pt>
                <c:pt idx="66">
                  <c:v>16147.399656748521</c:v>
                </c:pt>
                <c:pt idx="67">
                  <c:v>2865.170334620298</c:v>
                </c:pt>
                <c:pt idx="68">
                  <c:v>3104.2226468406639</c:v>
                </c:pt>
                <c:pt idx="69">
                  <c:v>4192.5930644659684</c:v>
                </c:pt>
                <c:pt idx="70">
                  <c:v>#N/A</c:v>
                </c:pt>
                <c:pt idx="71">
                  <c:v>2212.3343158500752</c:v>
                </c:pt>
                <c:pt idx="72">
                  <c:v>4078.674690799432</c:v>
                </c:pt>
                <c:pt idx="73">
                  <c:v>7469.817945780831</c:v>
                </c:pt>
                <c:pt idx="74">
                  <c:v>1235.9676393829534</c:v>
                </c:pt>
                <c:pt idx="75">
                  <c:v>4939.4692749669757</c:v>
                </c:pt>
                <c:pt idx="76">
                  <c:v>4230.5119720884322</c:v>
                </c:pt>
                <c:pt idx="77">
                  <c:v>3225.4978146288358</c:v>
                </c:pt>
                <c:pt idx="78">
                  <c:v>3196.6602216523065</c:v>
                </c:pt>
                <c:pt idx="79">
                  <c:v>5284.4422213239704</c:v>
                </c:pt>
                <c:pt idx="80">
                  <c:v>#N/A</c:v>
                </c:pt>
                <c:pt idx="81">
                  <c:v>6322.3169572296938</c:v>
                </c:pt>
                <c:pt idx="82">
                  <c:v>#N/A</c:v>
                </c:pt>
                <c:pt idx="83">
                  <c:v>5754.7401194053218</c:v>
                </c:pt>
                <c:pt idx="84">
                  <c:v>9466.5389074086524</c:v>
                </c:pt>
                <c:pt idx="85">
                  <c:v>14915.870720916009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16714.968666162189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17747.004956432454</c:v>
                </c:pt>
                <c:pt idx="100">
                  <c:v>19089.279659020794</c:v>
                </c:pt>
                <c:pt idx="101">
                  <c:v>#N/A</c:v>
                </c:pt>
                <c:pt idx="102">
                  <c:v>6085.7514018408037</c:v>
                </c:pt>
                <c:pt idx="103">
                  <c:v>#N/A</c:v>
                </c:pt>
                <c:pt idx="104">
                  <c:v>4141.8352975182852</c:v>
                </c:pt>
                <c:pt idx="105">
                  <c:v>8854.7760431647821</c:v>
                </c:pt>
                <c:pt idx="106">
                  <c:v>#N/A</c:v>
                </c:pt>
                <c:pt idx="107">
                  <c:v>#N/A</c:v>
                </c:pt>
                <c:pt idx="108">
                  <c:v>15422.591651524601</c:v>
                </c:pt>
                <c:pt idx="109">
                  <c:v>#N/A</c:v>
                </c:pt>
                <c:pt idx="110">
                  <c:v>12371.659438522209</c:v>
                </c:pt>
                <c:pt idx="111">
                  <c:v>11339.345944069226</c:v>
                </c:pt>
                <c:pt idx="112">
                  <c:v>7246.1939374152698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9405.3207562786847</c:v>
                </c:pt>
                <c:pt idx="119">
                  <c:v>3116.8698603079838</c:v>
                </c:pt>
                <c:pt idx="120">
                  <c:v>#N/A</c:v>
                </c:pt>
                <c:pt idx="121">
                  <c:v>553.68130798877212</c:v>
                </c:pt>
                <c:pt idx="122">
                  <c:v>4080.9128555753919</c:v>
                </c:pt>
                <c:pt idx="123">
                  <c:v>4187.6107363445217</c:v>
                </c:pt>
                <c:pt idx="124">
                  <c:v>4759.7964434053592</c:v>
                </c:pt>
                <c:pt idx="125">
                  <c:v>25419.503145663733</c:v>
                </c:pt>
                <c:pt idx="126">
                  <c:v>2872.070240529898</c:v>
                </c:pt>
                <c:pt idx="127">
                  <c:v>2580.447629751382</c:v>
                </c:pt>
                <c:pt idx="128">
                  <c:v>4718.7941103211115</c:v>
                </c:pt>
                <c:pt idx="129">
                  <c:v>5390.1590797884546</c:v>
                </c:pt>
                <c:pt idx="130">
                  <c:v>5878.7453030679799</c:v>
                </c:pt>
                <c:pt idx="131">
                  <c:v>4270.1723576437762</c:v>
                </c:pt>
                <c:pt idx="132">
                  <c:v>9749.0691446135006</c:v>
                </c:pt>
                <c:pt idx="133">
                  <c:v>30442.117125265679</c:v>
                </c:pt>
                <c:pt idx="134">
                  <c:v>1321.9535118252709</c:v>
                </c:pt>
                <c:pt idx="135">
                  <c:v>8012.5392368447001</c:v>
                </c:pt>
                <c:pt idx="136">
                  <c:v>6361.5783112868203</c:v>
                </c:pt>
                <c:pt idx="137">
                  <c:v>1775.3234204935056</c:v>
                </c:pt>
                <c:pt idx="138">
                  <c:v>3348.1362082135133</c:v>
                </c:pt>
                <c:pt idx="139">
                  <c:v>18969.993490770739</c:v>
                </c:pt>
                <c:pt idx="140">
                  <c:v>1565.4267512182776</c:v>
                </c:pt>
                <c:pt idx="141">
                  <c:v>69329.729390423949</c:v>
                </c:pt>
                <c:pt idx="142">
                  <c:v>23538.930831640631</c:v>
                </c:pt>
                <c:pt idx="143">
                  <c:v>#N/A</c:v>
                </c:pt>
                <c:pt idx="144">
                  <c:v>854.87163520567742</c:v>
                </c:pt>
                <c:pt idx="145">
                  <c:v>#N/A</c:v>
                </c:pt>
                <c:pt idx="146">
                  <c:v>825.76972690458103</c:v>
                </c:pt>
                <c:pt idx="147">
                  <c:v>3411.1317716346712</c:v>
                </c:pt>
                <c:pt idx="148">
                  <c:v>7064.7391994700947</c:v>
                </c:pt>
                <c:pt idx="149">
                  <c:v>39709.005588873355</c:v>
                </c:pt>
                <c:pt idx="150">
                  <c:v>1542.6442593791921</c:v>
                </c:pt>
                <c:pt idx="151">
                  <c:v>895.34437833248478</c:v>
                </c:pt>
                <c:pt idx="152">
                  <c:v>16915.803486263168</c:v>
                </c:pt>
                <c:pt idx="153">
                  <c:v>11675.305454790527</c:v>
                </c:pt>
                <c:pt idx="154">
                  <c:v>32996.799467533812</c:v>
                </c:pt>
                <c:pt idx="155">
                  <c:v>17758.082697424383</c:v>
                </c:pt>
                <c:pt idx="156">
                  <c:v>4726.6689672244747</c:v>
                </c:pt>
                <c:pt idx="157">
                  <c:v>3565.4977324609149</c:v>
                </c:pt>
                <c:pt idx="158">
                  <c:v>9039.5729085092007</c:v>
                </c:pt>
                <c:pt idx="159">
                  <c:v>#N/A</c:v>
                </c:pt>
                <c:pt idx="160">
                  <c:v>15904.665928533854</c:v>
                </c:pt>
                <c:pt idx="161">
                  <c:v>6692.1234883402076</c:v>
                </c:pt>
                <c:pt idx="162">
                  <c:v>12123.958763798548</c:v>
                </c:pt>
                <c:pt idx="163">
                  <c:v>7541.6342705815268</c:v>
                </c:pt>
                <c:pt idx="164">
                  <c:v>8340.9608229623263</c:v>
                </c:pt>
                <c:pt idx="165">
                  <c:v>6318.4767703388179</c:v>
                </c:pt>
                <c:pt idx="166">
                  <c:v>4067.6581592322605</c:v>
                </c:pt>
                <c:pt idx="167">
                  <c:v>10791.285259706765</c:v>
                </c:pt>
                <c:pt idx="168">
                  <c:v>4224.7055901518179</c:v>
                </c:pt>
                <c:pt idx="169">
                  <c:v>4958.5046894095076</c:v>
                </c:pt>
                <c:pt idx="170">
                  <c:v>868.76253120408239</c:v>
                </c:pt>
                <c:pt idx="171">
                  <c:v>2484.6864947808131</c:v>
                </c:pt>
                <c:pt idx="172">
                  <c:v>5731.6284689181066</c:v>
                </c:pt>
                <c:pt idx="173">
                  <c:v>9673.4231994973925</c:v>
                </c:pt>
                <c:pt idx="174">
                  <c:v>2022.1423985032427</c:v>
                </c:pt>
                <c:pt idx="175">
                  <c:v>15660.395360854365</c:v>
                </c:pt>
                <c:pt idx="176">
                  <c:v>5741.8191588230447</c:v>
                </c:pt>
                <c:pt idx="177">
                  <c:v>7003.151370661757</c:v>
                </c:pt>
                <c:pt idx="178">
                  <c:v>18060.366631628116</c:v>
                </c:pt>
                <c:pt idx="179">
                  <c:v>11431.755716996589</c:v>
                </c:pt>
                <c:pt idx="180">
                  <c:v>7353.638330075898</c:v>
                </c:pt>
                <c:pt idx="181">
                  <c:v>5860.1623095930627</c:v>
                </c:pt>
                <c:pt idx="182">
                  <c:v>17130.243891840368</c:v>
                </c:pt>
                <c:pt idx="183">
                  <c:v>#N/A</c:v>
                </c:pt>
                <c:pt idx="184">
                  <c:v>17064.594926427064</c:v>
                </c:pt>
                <c:pt idx="185">
                  <c:v>3408.856896319533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D99-4BF4-8A9F-0A0A26257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298031"/>
        <c:axId val="1177642815"/>
      </c:scatterChart>
      <c:valAx>
        <c:axId val="1458298031"/>
        <c:scaling>
          <c:orientation val="minMax"/>
          <c:min val="0.1500000000000000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Exposure index (larger values indicate greater risk)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77642815"/>
        <c:crosses val="autoZero"/>
        <c:crossBetween val="midCat"/>
      </c:valAx>
      <c:valAx>
        <c:axId val="1177642815"/>
        <c:scaling>
          <c:logBase val="10"/>
          <c:orientation val="minMax"/>
          <c:min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0" i="0" baseline="0">
                    <a:effectLst/>
                  </a:rPr>
                  <a:t>GDP per capita ($)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2.5299403799690597E-3"/>
              <c:y val="0.30161487078466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8298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8807961504811901E-3"/>
          <c:y val="0.91811112909256298"/>
          <c:w val="0.99457127461716288"/>
          <c:h val="8.18888709074370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839585156022163"/>
          <c:y val="7.7057793345008757E-2"/>
          <c:w val="0.78573217410323726"/>
          <c:h val="0.74230424321959743"/>
        </c:manualLayout>
      </c:layout>
      <c:scatterChart>
        <c:scatterStyle val="smoothMarker"/>
        <c:varyColors val="0"/>
        <c:ser>
          <c:idx val="0"/>
          <c:order val="0"/>
          <c:tx>
            <c:v>Frontier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'SCN1-Figure2-PanelB'!$D$2:$D$185</c:f>
              <c:numCache>
                <c:formatCode>_(* #,##0_);_(* \(#,##0\);_(* "-"??_);_(@_)</c:formatCode>
                <c:ptCount val="183"/>
                <c:pt idx="0">
                  <c:v>83159.074226532975</c:v>
                </c:pt>
                <c:pt idx="1">
                  <c:v>81549.977325392523</c:v>
                </c:pt>
                <c:pt idx="2">
                  <c:v>78343.559234573171</c:v>
                </c:pt>
                <c:pt idx="3">
                  <c:v>73863.06518216648</c:v>
                </c:pt>
                <c:pt idx="4">
                  <c:v>69329.729390423949</c:v>
                </c:pt>
                <c:pt idx="5">
                  <c:v>66185.52851297702</c:v>
                </c:pt>
                <c:pt idx="6">
                  <c:v>62959.23148657538</c:v>
                </c:pt>
                <c:pt idx="7">
                  <c:v>61522.854442466436</c:v>
                </c:pt>
                <c:pt idx="8">
                  <c:v>56442.917369909417</c:v>
                </c:pt>
                <c:pt idx="9">
                  <c:v>54357.343845330164</c:v>
                </c:pt>
                <c:pt idx="10">
                  <c:v>53228.269514754007</c:v>
                </c:pt>
                <c:pt idx="11">
                  <c:v>51292.696348609279</c:v>
                </c:pt>
                <c:pt idx="12">
                  <c:v>50065.665392750911</c:v>
                </c:pt>
                <c:pt idx="13">
                  <c:v>47661.403579921855</c:v>
                </c:pt>
                <c:pt idx="14">
                  <c:v>47660.768559661745</c:v>
                </c:pt>
                <c:pt idx="15">
                  <c:v>46391.048216069838</c:v>
                </c:pt>
                <c:pt idx="16">
                  <c:v>43114.244904673884</c:v>
                </c:pt>
                <c:pt idx="17">
                  <c:v>42944.828700495615</c:v>
                </c:pt>
                <c:pt idx="18">
                  <c:v>42237.466479301125</c:v>
                </c:pt>
                <c:pt idx="19">
                  <c:v>41735.475530345429</c:v>
                </c:pt>
                <c:pt idx="20">
                  <c:v>39709.005588873355</c:v>
                </c:pt>
                <c:pt idx="21">
                  <c:v>39169.88393987259</c:v>
                </c:pt>
                <c:pt idx="22">
                  <c:v>34500.212187087505</c:v>
                </c:pt>
                <c:pt idx="23">
                  <c:v>33340.266912459301</c:v>
                </c:pt>
                <c:pt idx="24">
                  <c:v>32996.799467533812</c:v>
                </c:pt>
                <c:pt idx="25">
                  <c:v>30713.987293897884</c:v>
                </c:pt>
                <c:pt idx="26">
                  <c:v>30668.368523276593</c:v>
                </c:pt>
                <c:pt idx="27">
                  <c:v>30579.152437839082</c:v>
                </c:pt>
                <c:pt idx="28">
                  <c:v>30442.117125265679</c:v>
                </c:pt>
                <c:pt idx="29">
                  <c:v>28897.452008347376</c:v>
                </c:pt>
                <c:pt idx="30">
                  <c:v>26154.803626621291</c:v>
                </c:pt>
                <c:pt idx="31">
                  <c:v>25419.503145663733</c:v>
                </c:pt>
                <c:pt idx="32">
                  <c:v>23538.930831640631</c:v>
                </c:pt>
                <c:pt idx="33">
                  <c:v>23472.254258452685</c:v>
                </c:pt>
                <c:pt idx="34">
                  <c:v>23269.028832380463</c:v>
                </c:pt>
                <c:pt idx="35">
                  <c:v>23090.11685901089</c:v>
                </c:pt>
                <c:pt idx="36">
                  <c:v>20317.884642899422</c:v>
                </c:pt>
                <c:pt idx="37">
                  <c:v>19474.924272028598</c:v>
                </c:pt>
                <c:pt idx="38">
                  <c:v>19089.279659020794</c:v>
                </c:pt>
                <c:pt idx="39">
                  <c:v>18969.993490770739</c:v>
                </c:pt>
                <c:pt idx="40">
                  <c:v>18060.366631628116</c:v>
                </c:pt>
                <c:pt idx="41">
                  <c:v>17758.082697424383</c:v>
                </c:pt>
                <c:pt idx="42">
                  <c:v>17747.004956432454</c:v>
                </c:pt>
                <c:pt idx="43">
                  <c:v>17130.243891840368</c:v>
                </c:pt>
                <c:pt idx="44">
                  <c:v>17064.594926427064</c:v>
                </c:pt>
                <c:pt idx="45">
                  <c:v>16915.803486263168</c:v>
                </c:pt>
                <c:pt idx="46">
                  <c:v>16714.968666162189</c:v>
                </c:pt>
                <c:pt idx="47">
                  <c:v>16535.809860074038</c:v>
                </c:pt>
                <c:pt idx="48">
                  <c:v>16147.399656748521</c:v>
                </c:pt>
                <c:pt idx="49">
                  <c:v>15904.665928533854</c:v>
                </c:pt>
                <c:pt idx="50">
                  <c:v>15660.395360854365</c:v>
                </c:pt>
                <c:pt idx="51">
                  <c:v>15422.591651524601</c:v>
                </c:pt>
                <c:pt idx="52">
                  <c:v>14915.870720916009</c:v>
                </c:pt>
                <c:pt idx="53">
                  <c:v>14552.209621595097</c:v>
                </c:pt>
                <c:pt idx="54">
                  <c:v>12371.659438522209</c:v>
                </c:pt>
                <c:pt idx="55">
                  <c:v>12123.958763798548</c:v>
                </c:pt>
                <c:pt idx="56">
                  <c:v>11675.305454790527</c:v>
                </c:pt>
                <c:pt idx="57">
                  <c:v>11431.755716996589</c:v>
                </c:pt>
                <c:pt idx="58">
                  <c:v>11339.345944069226</c:v>
                </c:pt>
                <c:pt idx="59">
                  <c:v>11228.114280049047</c:v>
                </c:pt>
                <c:pt idx="60">
                  <c:v>11073.3105837118</c:v>
                </c:pt>
                <c:pt idx="61">
                  <c:v>10791.285259706765</c:v>
                </c:pt>
                <c:pt idx="62">
                  <c:v>10365.292145761043</c:v>
                </c:pt>
                <c:pt idx="63">
                  <c:v>9919.8076419006793</c:v>
                </c:pt>
                <c:pt idx="64">
                  <c:v>9749.0691446135006</c:v>
                </c:pt>
                <c:pt idx="65">
                  <c:v>9673.4231994973925</c:v>
                </c:pt>
                <c:pt idx="66">
                  <c:v>9466.5389074086524</c:v>
                </c:pt>
                <c:pt idx="67">
                  <c:v>9405.3207562786847</c:v>
                </c:pt>
                <c:pt idx="68">
                  <c:v>9039.5729085092007</c:v>
                </c:pt>
                <c:pt idx="69">
                  <c:v>8854.7760431647821</c:v>
                </c:pt>
                <c:pt idx="70">
                  <c:v>8340.9608229623263</c:v>
                </c:pt>
                <c:pt idx="71">
                  <c:v>8220.3974924120375</c:v>
                </c:pt>
                <c:pt idx="72">
                  <c:v>8012.5392368447001</c:v>
                </c:pt>
                <c:pt idx="73">
                  <c:v>7993.9969369297796</c:v>
                </c:pt>
                <c:pt idx="74">
                  <c:v>7541.6342705815268</c:v>
                </c:pt>
                <c:pt idx="75">
                  <c:v>7469.817945780831</c:v>
                </c:pt>
                <c:pt idx="76">
                  <c:v>7353.638330075898</c:v>
                </c:pt>
                <c:pt idx="77">
                  <c:v>7246.1939374152698</c:v>
                </c:pt>
                <c:pt idx="78">
                  <c:v>7064.7391994700947</c:v>
                </c:pt>
                <c:pt idx="79">
                  <c:v>7003.151370661757</c:v>
                </c:pt>
                <c:pt idx="80">
                  <c:v>6692.1234883402076</c:v>
                </c:pt>
                <c:pt idx="81">
                  <c:v>6361.5783112868203</c:v>
                </c:pt>
                <c:pt idx="82">
                  <c:v>6353.8459290321371</c:v>
                </c:pt>
                <c:pt idx="83">
                  <c:v>6322.3169572296938</c:v>
                </c:pt>
                <c:pt idx="84">
                  <c:v>6318.4767703388179</c:v>
                </c:pt>
                <c:pt idx="85">
                  <c:v>6222.5713558777243</c:v>
                </c:pt>
                <c:pt idx="86">
                  <c:v>6085.7514018408037</c:v>
                </c:pt>
                <c:pt idx="87">
                  <c:v>6012.7324053787552</c:v>
                </c:pt>
                <c:pt idx="88">
                  <c:v>5878.7453030679799</c:v>
                </c:pt>
                <c:pt idx="89">
                  <c:v>5860.1623095930627</c:v>
                </c:pt>
                <c:pt idx="90">
                  <c:v>5754.7401194053218</c:v>
                </c:pt>
                <c:pt idx="91">
                  <c:v>5741.8191588230447</c:v>
                </c:pt>
                <c:pt idx="92">
                  <c:v>5731.6284689181066</c:v>
                </c:pt>
                <c:pt idx="93">
                  <c:v>5390.1590797884546</c:v>
                </c:pt>
                <c:pt idx="94">
                  <c:v>5284.4422213239704</c:v>
                </c:pt>
                <c:pt idx="95">
                  <c:v>4958.5046894095076</c:v>
                </c:pt>
                <c:pt idx="96">
                  <c:v>4939.4692749669757</c:v>
                </c:pt>
                <c:pt idx="97">
                  <c:v>4759.7964434053592</c:v>
                </c:pt>
                <c:pt idx="98">
                  <c:v>4726.6689672244747</c:v>
                </c:pt>
                <c:pt idx="99">
                  <c:v>4718.7941103211115</c:v>
                </c:pt>
                <c:pt idx="100">
                  <c:v>4270.1723576437762</c:v>
                </c:pt>
                <c:pt idx="101">
                  <c:v>4267.1066180956368</c:v>
                </c:pt>
                <c:pt idx="102">
                  <c:v>4230.5119720884322</c:v>
                </c:pt>
                <c:pt idx="103">
                  <c:v>4224.7055901518179</c:v>
                </c:pt>
                <c:pt idx="104">
                  <c:v>4192.5930644659684</c:v>
                </c:pt>
                <c:pt idx="105">
                  <c:v>4187.6107363445217</c:v>
                </c:pt>
                <c:pt idx="106">
                  <c:v>4141.8352975182852</c:v>
                </c:pt>
                <c:pt idx="107">
                  <c:v>4080.9128555753919</c:v>
                </c:pt>
                <c:pt idx="108">
                  <c:v>4078.674690799432</c:v>
                </c:pt>
                <c:pt idx="109">
                  <c:v>4067.6581592322605</c:v>
                </c:pt>
                <c:pt idx="110">
                  <c:v>4056.7286284673646</c:v>
                </c:pt>
                <c:pt idx="111">
                  <c:v>4055.9754319419071</c:v>
                </c:pt>
                <c:pt idx="112">
                  <c:v>3947.1297510211753</c:v>
                </c:pt>
                <c:pt idx="113">
                  <c:v>3928.1403533554076</c:v>
                </c:pt>
                <c:pt idx="114">
                  <c:v>3635.4076708508624</c:v>
                </c:pt>
                <c:pt idx="115">
                  <c:v>3620.5886069590792</c:v>
                </c:pt>
                <c:pt idx="116">
                  <c:v>3565.4977324609149</c:v>
                </c:pt>
                <c:pt idx="117">
                  <c:v>3418.6577624974993</c:v>
                </c:pt>
                <c:pt idx="118">
                  <c:v>3411.1317716346712</c:v>
                </c:pt>
                <c:pt idx="119">
                  <c:v>3408.856896319533</c:v>
                </c:pt>
                <c:pt idx="120">
                  <c:v>3348.1362082135133</c:v>
                </c:pt>
                <c:pt idx="121">
                  <c:v>3225.4978146288358</c:v>
                </c:pt>
                <c:pt idx="122">
                  <c:v>3196.6602216523065</c:v>
                </c:pt>
                <c:pt idx="123">
                  <c:v>3116.8698603079838</c:v>
                </c:pt>
                <c:pt idx="124">
                  <c:v>3104.2226468406639</c:v>
                </c:pt>
                <c:pt idx="125">
                  <c:v>2872.070240529898</c:v>
                </c:pt>
                <c:pt idx="126">
                  <c:v>2865.170334620298</c:v>
                </c:pt>
                <c:pt idx="127">
                  <c:v>2617.5156479231005</c:v>
                </c:pt>
                <c:pt idx="128">
                  <c:v>2580.447629751382</c:v>
                </c:pt>
                <c:pt idx="129">
                  <c:v>2565.9844356216272</c:v>
                </c:pt>
                <c:pt idx="130">
                  <c:v>2484.6864947808131</c:v>
                </c:pt>
                <c:pt idx="131">
                  <c:v>2254.0968103026889</c:v>
                </c:pt>
                <c:pt idx="132">
                  <c:v>2216.8377671976668</c:v>
                </c:pt>
                <c:pt idx="133">
                  <c:v>2212.3343158500752</c:v>
                </c:pt>
                <c:pt idx="134">
                  <c:v>2033.5205320768541</c:v>
                </c:pt>
                <c:pt idx="135">
                  <c:v>2032.7268134289141</c:v>
                </c:pt>
                <c:pt idx="136">
                  <c:v>2022.1423985032427</c:v>
                </c:pt>
                <c:pt idx="137">
                  <c:v>1988.7220563228088</c:v>
                </c:pt>
                <c:pt idx="138">
                  <c:v>1830.5875773832495</c:v>
                </c:pt>
                <c:pt idx="139">
                  <c:v>1775.3234204935056</c:v>
                </c:pt>
                <c:pt idx="140">
                  <c:v>1749.3538809702841</c:v>
                </c:pt>
                <c:pt idx="141">
                  <c:v>1718.7776202803996</c:v>
                </c:pt>
                <c:pt idx="142">
                  <c:v>1565.4267512182776</c:v>
                </c:pt>
                <c:pt idx="143">
                  <c:v>1555.6699210616646</c:v>
                </c:pt>
                <c:pt idx="144">
                  <c:v>1542.6442593791921</c:v>
                </c:pt>
                <c:pt idx="145">
                  <c:v>1519.4467612898834</c:v>
                </c:pt>
                <c:pt idx="146">
                  <c:v>1504.2638125160977</c:v>
                </c:pt>
                <c:pt idx="147">
                  <c:v>1426.1020440344223</c:v>
                </c:pt>
                <c:pt idx="148">
                  <c:v>1423.0996602752602</c:v>
                </c:pt>
                <c:pt idx="149">
                  <c:v>1386.0135157319719</c:v>
                </c:pt>
                <c:pt idx="150">
                  <c:v>1321.9535118252709</c:v>
                </c:pt>
                <c:pt idx="151">
                  <c:v>1280.1818437169027</c:v>
                </c:pt>
                <c:pt idx="152">
                  <c:v>1241.7689978427179</c:v>
                </c:pt>
                <c:pt idx="153">
                  <c:v>1235.9676393829534</c:v>
                </c:pt>
                <c:pt idx="154">
                  <c:v>1215.1498948519097</c:v>
                </c:pt>
                <c:pt idx="155">
                  <c:v>1039.7387964741072</c:v>
                </c:pt>
                <c:pt idx="156">
                  <c:v>1033.912409305163</c:v>
                </c:pt>
                <c:pt idx="157">
                  <c:v>916.22268126287395</c:v>
                </c:pt>
                <c:pt idx="158">
                  <c:v>915.63836235736881</c:v>
                </c:pt>
                <c:pt idx="159">
                  <c:v>895.34437833248478</c:v>
                </c:pt>
                <c:pt idx="160">
                  <c:v>879.83340081562267</c:v>
                </c:pt>
                <c:pt idx="161">
                  <c:v>868.76253120408239</c:v>
                </c:pt>
                <c:pt idx="162">
                  <c:v>854.87163520567742</c:v>
                </c:pt>
                <c:pt idx="163">
                  <c:v>852.48799507865556</c:v>
                </c:pt>
                <c:pt idx="164">
                  <c:v>852.01094280920699</c:v>
                </c:pt>
                <c:pt idx="165">
                  <c:v>825.76972690458103</c:v>
                </c:pt>
                <c:pt idx="166">
                  <c:v>820.5327760683881</c:v>
                </c:pt>
                <c:pt idx="167">
                  <c:v>786.53089620107096</c:v>
                </c:pt>
                <c:pt idx="168">
                  <c:v>731.25721475169803</c:v>
                </c:pt>
                <c:pt idx="169">
                  <c:v>713.03407492059046</c:v>
                </c:pt>
                <c:pt idx="170">
                  <c:v>712.51237069493334</c:v>
                </c:pt>
                <c:pt idx="171">
                  <c:v>670.32272562527498</c:v>
                </c:pt>
                <c:pt idx="172">
                  <c:v>571.53016825382247</c:v>
                </c:pt>
                <c:pt idx="173">
                  <c:v>553.68130798877212</c:v>
                </c:pt>
                <c:pt idx="174">
                  <c:v>533.59608460071365</c:v>
                </c:pt>
                <c:pt idx="175">
                  <c:v>528.48071117892493</c:v>
                </c:pt>
                <c:pt idx="176">
                  <c:v>495.63496146812025</c:v>
                </c:pt>
                <c:pt idx="177">
                  <c:v>488.62870980635182</c:v>
                </c:pt>
                <c:pt idx="178">
                  <c:v>480.66873919988342</c:v>
                </c:pt>
                <c:pt idx="179">
                  <c:v>353.15364405048149</c:v>
                </c:pt>
                <c:pt idx="180">
                  <c:v>350.44087952443766</c:v>
                </c:pt>
                <c:pt idx="181">
                  <c:v>331.67482513531627</c:v>
                </c:pt>
                <c:pt idx="182">
                  <c:v>284.68368408563106</c:v>
                </c:pt>
              </c:numCache>
            </c:numRef>
          </c:xVal>
          <c:yVal>
            <c:numRef>
              <c:f>'SCN1-Figure2-PanelB'!$F$2:$F$185</c:f>
              <c:numCache>
                <c:formatCode>General</c:formatCode>
                <c:ptCount val="183"/>
                <c:pt idx="0">
                  <c:v>0.89619207382202148</c:v>
                </c:pt>
                <c:pt idx="1">
                  <c:v>0.89380902051925659</c:v>
                </c:pt>
                <c:pt idx="2">
                  <c:v>0.88892430067062378</c:v>
                </c:pt>
                <c:pt idx="3">
                  <c:v>0.88176965713500977</c:v>
                </c:pt>
                <c:pt idx="4">
                  <c:v>0.87409740686416626</c:v>
                </c:pt>
                <c:pt idx="5">
                  <c:v>0.86849033832550049</c:v>
                </c:pt>
                <c:pt idx="6">
                  <c:v>0.86246752738952637</c:v>
                </c:pt>
                <c:pt idx="7">
                  <c:v>0.85969096422195435</c:v>
                </c:pt>
                <c:pt idx="8">
                  <c:v>0.84935081005096436</c:v>
                </c:pt>
                <c:pt idx="9">
                  <c:v>0.84484696388244629</c:v>
                </c:pt>
                <c:pt idx="10">
                  <c:v>0.84233993291854858</c:v>
                </c:pt>
                <c:pt idx="11">
                  <c:v>0.83792197704315186</c:v>
                </c:pt>
                <c:pt idx="12">
                  <c:v>0.83503866195678711</c:v>
                </c:pt>
                <c:pt idx="13">
                  <c:v>0.82918870449066162</c:v>
                </c:pt>
                <c:pt idx="14">
                  <c:v>0.82918715476989746</c:v>
                </c:pt>
                <c:pt idx="15">
                  <c:v>0.82598334550857544</c:v>
                </c:pt>
                <c:pt idx="16">
                  <c:v>0.81731468439102173</c:v>
                </c:pt>
                <c:pt idx="17">
                  <c:v>0.81684958934783936</c:v>
                </c:pt>
                <c:pt idx="18">
                  <c:v>0.81488901376724243</c:v>
                </c:pt>
                <c:pt idx="19">
                  <c:v>0.81347864866256714</c:v>
                </c:pt>
                <c:pt idx="20">
                  <c:v>0.80761659145355225</c:v>
                </c:pt>
                <c:pt idx="21">
                  <c:v>0.80600923299789429</c:v>
                </c:pt>
                <c:pt idx="22">
                  <c:v>0.79113650321960449</c:v>
                </c:pt>
                <c:pt idx="23">
                  <c:v>0.78714627027511597</c:v>
                </c:pt>
                <c:pt idx="24">
                  <c:v>0.78593933582305908</c:v>
                </c:pt>
                <c:pt idx="25">
                  <c:v>0.77760231494903564</c:v>
                </c:pt>
                <c:pt idx="26">
                  <c:v>0.77742987871170044</c:v>
                </c:pt>
                <c:pt idx="27">
                  <c:v>0.77709180116653442</c:v>
                </c:pt>
                <c:pt idx="28">
                  <c:v>0.77657073736190796</c:v>
                </c:pt>
                <c:pt idx="29">
                  <c:v>0.77053767442703247</c:v>
                </c:pt>
                <c:pt idx="30">
                  <c:v>0.75903034210205078</c:v>
                </c:pt>
                <c:pt idx="31">
                  <c:v>0.75575095415115356</c:v>
                </c:pt>
                <c:pt idx="32">
                  <c:v>0.74693691730499268</c:v>
                </c:pt>
                <c:pt idx="33">
                  <c:v>0.74661237001419067</c:v>
                </c:pt>
                <c:pt idx="34">
                  <c:v>0.74561750888824463</c:v>
                </c:pt>
                <c:pt idx="35">
                  <c:v>0.74473494291305542</c:v>
                </c:pt>
                <c:pt idx="36">
                  <c:v>0.73016327619552612</c:v>
                </c:pt>
                <c:pt idx="37">
                  <c:v>0.72535812854766846</c:v>
                </c:pt>
                <c:pt idx="38">
                  <c:v>0.72309398651123047</c:v>
                </c:pt>
                <c:pt idx="39">
                  <c:v>0.72238492965698242</c:v>
                </c:pt>
                <c:pt idx="40">
                  <c:v>0.71683478355407715</c:v>
                </c:pt>
                <c:pt idx="41">
                  <c:v>0.71493184566497803</c:v>
                </c:pt>
                <c:pt idx="42">
                  <c:v>0.71486139297485352</c:v>
                </c:pt>
                <c:pt idx="43">
                  <c:v>0.71087932586669922</c:v>
                </c:pt>
                <c:pt idx="44">
                  <c:v>0.71044760942459106</c:v>
                </c:pt>
                <c:pt idx="45">
                  <c:v>0.70946317911148071</c:v>
                </c:pt>
                <c:pt idx="46">
                  <c:v>0.70812118053436279</c:v>
                </c:pt>
                <c:pt idx="47">
                  <c:v>0.70691144466400146</c:v>
                </c:pt>
                <c:pt idx="48">
                  <c:v>0.70424503087997437</c:v>
                </c:pt>
                <c:pt idx="49">
                  <c:v>0.70254808664321899</c:v>
                </c:pt>
                <c:pt idx="50">
                  <c:v>0.70081520080566406</c:v>
                </c:pt>
                <c:pt idx="51">
                  <c:v>0.69910359382629395</c:v>
                </c:pt>
                <c:pt idx="52">
                  <c:v>0.69537192583084106</c:v>
                </c:pt>
                <c:pt idx="53">
                  <c:v>0.6926192045211792</c:v>
                </c:pt>
                <c:pt idx="54">
                  <c:v>0.67461150884628296</c:v>
                </c:pt>
                <c:pt idx="55">
                  <c:v>0.67237991094589233</c:v>
                </c:pt>
                <c:pt idx="56">
                  <c:v>0.66822576522827148</c:v>
                </c:pt>
                <c:pt idx="57">
                  <c:v>0.66590732336044312</c:v>
                </c:pt>
                <c:pt idx="58">
                  <c:v>0.66501539945602417</c:v>
                </c:pt>
                <c:pt idx="59">
                  <c:v>0.66393274068832397</c:v>
                </c:pt>
                <c:pt idx="60">
                  <c:v>0.66240912675857544</c:v>
                </c:pt>
                <c:pt idx="61">
                  <c:v>0.65958088636398315</c:v>
                </c:pt>
                <c:pt idx="62">
                  <c:v>0.65517425537109375</c:v>
                </c:pt>
                <c:pt idx="63">
                  <c:v>0.65037935972213745</c:v>
                </c:pt>
                <c:pt idx="64">
                  <c:v>0.64848798513412476</c:v>
                </c:pt>
                <c:pt idx="65">
                  <c:v>0.64763987064361572</c:v>
                </c:pt>
                <c:pt idx="66">
                  <c:v>0.64528840780258179</c:v>
                </c:pt>
                <c:pt idx="67">
                  <c:v>0.64458310604095459</c:v>
                </c:pt>
                <c:pt idx="68">
                  <c:v>0.64027857780456543</c:v>
                </c:pt>
                <c:pt idx="69">
                  <c:v>0.63804084062576294</c:v>
                </c:pt>
                <c:pt idx="70">
                  <c:v>0.63157987594604492</c:v>
                </c:pt>
                <c:pt idx="71">
                  <c:v>0.63000977039337158</c:v>
                </c:pt>
                <c:pt idx="72">
                  <c:v>0.62725138664245605</c:v>
                </c:pt>
                <c:pt idx="73">
                  <c:v>0.62700212001800537</c:v>
                </c:pt>
                <c:pt idx="74">
                  <c:v>0.62074464559555054</c:v>
                </c:pt>
                <c:pt idx="75">
                  <c:v>0.61971879005432129</c:v>
                </c:pt>
                <c:pt idx="76">
                  <c:v>0.61803978681564331</c:v>
                </c:pt>
                <c:pt idx="77">
                  <c:v>0.61646461486816406</c:v>
                </c:pt>
                <c:pt idx="78">
                  <c:v>0.6137537956237793</c:v>
                </c:pt>
                <c:pt idx="79">
                  <c:v>0.61281901597976685</c:v>
                </c:pt>
                <c:pt idx="80">
                  <c:v>0.60797631740570068</c:v>
                </c:pt>
                <c:pt idx="81">
                  <c:v>0.6025925874710083</c:v>
                </c:pt>
                <c:pt idx="82">
                  <c:v>0.60246360301971436</c:v>
                </c:pt>
                <c:pt idx="83">
                  <c:v>0.6019357442855835</c:v>
                </c:pt>
                <c:pt idx="84">
                  <c:v>0.6018713116645813</c:v>
                </c:pt>
                <c:pt idx="85">
                  <c:v>0.60024970769882202</c:v>
                </c:pt>
                <c:pt idx="86">
                  <c:v>0.59789508581161499</c:v>
                </c:pt>
                <c:pt idx="87">
                  <c:v>0.5966181755065918</c:v>
                </c:pt>
                <c:pt idx="88">
                  <c:v>0.59423691034317017</c:v>
                </c:pt>
                <c:pt idx="89">
                  <c:v>0.59390246868133545</c:v>
                </c:pt>
                <c:pt idx="90">
                  <c:v>0.59198707342147827</c:v>
                </c:pt>
                <c:pt idx="91">
                  <c:v>0.59175008535385132</c:v>
                </c:pt>
                <c:pt idx="92">
                  <c:v>0.59156274795532227</c:v>
                </c:pt>
                <c:pt idx="93">
                  <c:v>0.58509910106658936</c:v>
                </c:pt>
                <c:pt idx="94">
                  <c:v>0.58302015066146851</c:v>
                </c:pt>
                <c:pt idx="95">
                  <c:v>0.57635599374771118</c:v>
                </c:pt>
                <c:pt idx="96">
                  <c:v>0.5759541392326355</c:v>
                </c:pt>
                <c:pt idx="97">
                  <c:v>0.57208871841430664</c:v>
                </c:pt>
                <c:pt idx="98">
                  <c:v>0.57136112451553345</c:v>
                </c:pt>
                <c:pt idx="99">
                  <c:v>0.57118755578994751</c:v>
                </c:pt>
                <c:pt idx="100">
                  <c:v>0.56081753969192505</c:v>
                </c:pt>
                <c:pt idx="101">
                  <c:v>0.56074309349060059</c:v>
                </c:pt>
                <c:pt idx="102">
                  <c:v>0.55985242128372192</c:v>
                </c:pt>
                <c:pt idx="103">
                  <c:v>0.55971038341522217</c:v>
                </c:pt>
                <c:pt idx="104">
                  <c:v>0.5589216947555542</c:v>
                </c:pt>
                <c:pt idx="105">
                  <c:v>0.55879855155944824</c:v>
                </c:pt>
                <c:pt idx="106">
                  <c:v>0.55766326189041138</c:v>
                </c:pt>
                <c:pt idx="107">
                  <c:v>0.55613374710083008</c:v>
                </c:pt>
                <c:pt idx="108">
                  <c:v>0.55607712268829346</c:v>
                </c:pt>
                <c:pt idx="109">
                  <c:v>0.55579805374145508</c:v>
                </c:pt>
                <c:pt idx="110">
                  <c:v>0.55552059412002563</c:v>
                </c:pt>
                <c:pt idx="111">
                  <c:v>0.55550158023834229</c:v>
                </c:pt>
                <c:pt idx="112">
                  <c:v>0.55269879102706909</c:v>
                </c:pt>
                <c:pt idx="113">
                  <c:v>0.55220252275466919</c:v>
                </c:pt>
                <c:pt idx="114">
                  <c:v>0.54425293207168579</c:v>
                </c:pt>
                <c:pt idx="115">
                  <c:v>0.5438348650932312</c:v>
                </c:pt>
                <c:pt idx="116">
                  <c:v>0.54226607084274292</c:v>
                </c:pt>
                <c:pt idx="117">
                  <c:v>0.53797179460525513</c:v>
                </c:pt>
                <c:pt idx="118">
                  <c:v>0.53774714469909668</c:v>
                </c:pt>
                <c:pt idx="119">
                  <c:v>0.53767907619476318</c:v>
                </c:pt>
                <c:pt idx="120">
                  <c:v>0.53584784269332886</c:v>
                </c:pt>
                <c:pt idx="121">
                  <c:v>0.53205281496047974</c:v>
                </c:pt>
                <c:pt idx="122">
                  <c:v>0.53114074468612671</c:v>
                </c:pt>
                <c:pt idx="123">
                  <c:v>0.52857708930969238</c:v>
                </c:pt>
                <c:pt idx="124">
                  <c:v>0.52816516160964966</c:v>
                </c:pt>
                <c:pt idx="125">
                  <c:v>0.52031093835830688</c:v>
                </c:pt>
                <c:pt idx="126">
                  <c:v>0.52006858587265015</c:v>
                </c:pt>
                <c:pt idx="127">
                  <c:v>0.51098746061325073</c:v>
                </c:pt>
                <c:pt idx="128">
                  <c:v>0.50955992937088013</c:v>
                </c:pt>
                <c:pt idx="129">
                  <c:v>0.50899773836135864</c:v>
                </c:pt>
                <c:pt idx="130">
                  <c:v>0.50578176975250244</c:v>
                </c:pt>
                <c:pt idx="131">
                  <c:v>0.49609637260437012</c:v>
                </c:pt>
                <c:pt idx="132">
                  <c:v>0.49444547295570374</c:v>
                </c:pt>
                <c:pt idx="133">
                  <c:v>0.49424424767494202</c:v>
                </c:pt>
                <c:pt idx="134">
                  <c:v>0.4859275221824646</c:v>
                </c:pt>
                <c:pt idx="135">
                  <c:v>0.48588910698890686</c:v>
                </c:pt>
                <c:pt idx="136">
                  <c:v>0.48537570238113403</c:v>
                </c:pt>
                <c:pt idx="137">
                  <c:v>0.48373773694038391</c:v>
                </c:pt>
                <c:pt idx="138">
                  <c:v>0.47562298178672791</c:v>
                </c:pt>
                <c:pt idx="139">
                  <c:v>0.47263318300247192</c:v>
                </c:pt>
                <c:pt idx="140">
                  <c:v>0.47119808197021484</c:v>
                </c:pt>
                <c:pt idx="141">
                  <c:v>0.46948310732841492</c:v>
                </c:pt>
                <c:pt idx="142">
                  <c:v>0.46043014526367188</c:v>
                </c:pt>
                <c:pt idx="143">
                  <c:v>0.45982664823532104</c:v>
                </c:pt>
                <c:pt idx="144">
                  <c:v>0.45901557803153992</c:v>
                </c:pt>
                <c:pt idx="145">
                  <c:v>0.45755529403686523</c:v>
                </c:pt>
                <c:pt idx="146">
                  <c:v>0.45658829808235168</c:v>
                </c:pt>
                <c:pt idx="147">
                  <c:v>0.45146253705024719</c:v>
                </c:pt>
                <c:pt idx="148">
                  <c:v>0.45126044750213623</c:v>
                </c:pt>
                <c:pt idx="149">
                  <c:v>0.44873183965682983</c:v>
                </c:pt>
                <c:pt idx="150">
                  <c:v>0.44421267509460449</c:v>
                </c:pt>
                <c:pt idx="151">
                  <c:v>0.44115558266639709</c:v>
                </c:pt>
                <c:pt idx="152">
                  <c:v>0.43826177716255188</c:v>
                </c:pt>
                <c:pt idx="153">
                  <c:v>0.43781754374504089</c:v>
                </c:pt>
                <c:pt idx="154">
                  <c:v>0.43620753288269043</c:v>
                </c:pt>
                <c:pt idx="155">
                  <c:v>0.42152902483940125</c:v>
                </c:pt>
                <c:pt idx="156">
                  <c:v>0.42100319266319275</c:v>
                </c:pt>
                <c:pt idx="157">
                  <c:v>0.40975207090377808</c:v>
                </c:pt>
                <c:pt idx="158">
                  <c:v>0.40969294309616089</c:v>
                </c:pt>
                <c:pt idx="159">
                  <c:v>0.40761810541152954</c:v>
                </c:pt>
                <c:pt idx="160">
                  <c:v>0.40600293874740601</c:v>
                </c:pt>
                <c:pt idx="161">
                  <c:v>0.40483394265174866</c:v>
                </c:pt>
                <c:pt idx="162">
                  <c:v>0.40334773063659668</c:v>
                </c:pt>
                <c:pt idx="163">
                  <c:v>0.40309041738510132</c:v>
                </c:pt>
                <c:pt idx="164">
                  <c:v>0.40303891897201538</c:v>
                </c:pt>
                <c:pt idx="165">
                  <c:v>0.40016055107116699</c:v>
                </c:pt>
                <c:pt idx="166">
                  <c:v>0.39957615733146667</c:v>
                </c:pt>
                <c:pt idx="167">
                  <c:v>0.39569583535194397</c:v>
                </c:pt>
                <c:pt idx="168">
                  <c:v>0.38904613256454468</c:v>
                </c:pt>
                <c:pt idx="169">
                  <c:v>0.38675239682197571</c:v>
                </c:pt>
                <c:pt idx="170">
                  <c:v>0.38668599724769592</c:v>
                </c:pt>
                <c:pt idx="171">
                  <c:v>0.38115823268890381</c:v>
                </c:pt>
                <c:pt idx="172">
                  <c:v>0.36685150861740112</c:v>
                </c:pt>
                <c:pt idx="173">
                  <c:v>0.36402758955955505</c:v>
                </c:pt>
                <c:pt idx="174">
                  <c:v>0.36074861884117126</c:v>
                </c:pt>
                <c:pt idx="175">
                  <c:v>0.35989540815353394</c:v>
                </c:pt>
                <c:pt idx="176">
                  <c:v>0.35423073172569275</c:v>
                </c:pt>
                <c:pt idx="177">
                  <c:v>0.35297819972038269</c:v>
                </c:pt>
                <c:pt idx="178">
                  <c:v>0.35153511166572571</c:v>
                </c:pt>
                <c:pt idx="179">
                  <c:v>0.32483813166618347</c:v>
                </c:pt>
                <c:pt idx="180">
                  <c:v>0.32417985796928406</c:v>
                </c:pt>
                <c:pt idx="181">
                  <c:v>0.31949535012245178</c:v>
                </c:pt>
                <c:pt idx="182">
                  <c:v>0.30661797523498535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FD-46D8-B0ED-F87A2CD8F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988623"/>
        <c:axId val="1302084239"/>
      </c:scatterChart>
      <c:scatterChart>
        <c:scatterStyle val="lineMarker"/>
        <c:varyColors val="0"/>
        <c:ser>
          <c:idx val="2"/>
          <c:order val="1"/>
          <c:tx>
            <c:v>AE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2060">
                  <a:alpha val="98000"/>
                </a:srgbClr>
              </a:solidFill>
              <a:ln w="9525">
                <a:noFill/>
              </a:ln>
              <a:effectLst/>
            </c:spPr>
          </c:marker>
          <c:xVal>
            <c:numRef>
              <c:f>'SCN1-Figure2-PanelB'!$D$2:$D$185</c:f>
              <c:numCache>
                <c:formatCode>_(* #,##0_);_(* \(#,##0\);_(* "-"??_);_(@_)</c:formatCode>
                <c:ptCount val="183"/>
                <c:pt idx="0">
                  <c:v>83159.074226532975</c:v>
                </c:pt>
                <c:pt idx="1">
                  <c:v>81549.977325392523</c:v>
                </c:pt>
                <c:pt idx="2">
                  <c:v>78343.559234573171</c:v>
                </c:pt>
                <c:pt idx="3">
                  <c:v>73863.06518216648</c:v>
                </c:pt>
                <c:pt idx="4">
                  <c:v>69329.729390423949</c:v>
                </c:pt>
                <c:pt idx="5">
                  <c:v>66185.52851297702</c:v>
                </c:pt>
                <c:pt idx="6">
                  <c:v>62959.23148657538</c:v>
                </c:pt>
                <c:pt idx="7">
                  <c:v>61522.854442466436</c:v>
                </c:pt>
                <c:pt idx="8">
                  <c:v>56442.917369909417</c:v>
                </c:pt>
                <c:pt idx="9">
                  <c:v>54357.343845330164</c:v>
                </c:pt>
                <c:pt idx="10">
                  <c:v>53228.269514754007</c:v>
                </c:pt>
                <c:pt idx="11">
                  <c:v>51292.696348609279</c:v>
                </c:pt>
                <c:pt idx="12">
                  <c:v>50065.665392750911</c:v>
                </c:pt>
                <c:pt idx="13">
                  <c:v>47661.403579921855</c:v>
                </c:pt>
                <c:pt idx="14">
                  <c:v>47660.768559661745</c:v>
                </c:pt>
                <c:pt idx="15">
                  <c:v>46391.048216069838</c:v>
                </c:pt>
                <c:pt idx="16">
                  <c:v>43114.244904673884</c:v>
                </c:pt>
                <c:pt idx="17">
                  <c:v>42944.828700495615</c:v>
                </c:pt>
                <c:pt idx="18">
                  <c:v>42237.466479301125</c:v>
                </c:pt>
                <c:pt idx="19">
                  <c:v>41735.475530345429</c:v>
                </c:pt>
                <c:pt idx="20">
                  <c:v>39709.005588873355</c:v>
                </c:pt>
                <c:pt idx="21">
                  <c:v>39169.88393987259</c:v>
                </c:pt>
                <c:pt idx="22">
                  <c:v>34500.212187087505</c:v>
                </c:pt>
                <c:pt idx="23">
                  <c:v>33340.266912459301</c:v>
                </c:pt>
                <c:pt idx="24">
                  <c:v>32996.799467533812</c:v>
                </c:pt>
                <c:pt idx="25">
                  <c:v>30713.987293897884</c:v>
                </c:pt>
                <c:pt idx="26">
                  <c:v>30668.368523276593</c:v>
                </c:pt>
                <c:pt idx="27">
                  <c:v>30579.152437839082</c:v>
                </c:pt>
                <c:pt idx="28">
                  <c:v>30442.117125265679</c:v>
                </c:pt>
                <c:pt idx="29">
                  <c:v>28897.452008347376</c:v>
                </c:pt>
                <c:pt idx="30">
                  <c:v>26154.803626621291</c:v>
                </c:pt>
                <c:pt idx="31">
                  <c:v>25419.503145663733</c:v>
                </c:pt>
                <c:pt idx="32">
                  <c:v>23538.930831640631</c:v>
                </c:pt>
                <c:pt idx="33">
                  <c:v>23472.254258452685</c:v>
                </c:pt>
                <c:pt idx="34">
                  <c:v>23269.028832380463</c:v>
                </c:pt>
                <c:pt idx="35">
                  <c:v>23090.11685901089</c:v>
                </c:pt>
                <c:pt idx="36">
                  <c:v>20317.884642899422</c:v>
                </c:pt>
                <c:pt idx="37">
                  <c:v>19474.924272028598</c:v>
                </c:pt>
                <c:pt idx="38">
                  <c:v>19089.279659020794</c:v>
                </c:pt>
                <c:pt idx="39">
                  <c:v>18969.993490770739</c:v>
                </c:pt>
                <c:pt idx="40">
                  <c:v>18060.366631628116</c:v>
                </c:pt>
                <c:pt idx="41">
                  <c:v>17758.082697424383</c:v>
                </c:pt>
                <c:pt idx="42">
                  <c:v>17747.004956432454</c:v>
                </c:pt>
                <c:pt idx="43">
                  <c:v>17130.243891840368</c:v>
                </c:pt>
                <c:pt idx="44">
                  <c:v>17064.594926427064</c:v>
                </c:pt>
                <c:pt idx="45">
                  <c:v>16915.803486263168</c:v>
                </c:pt>
                <c:pt idx="46">
                  <c:v>16714.968666162189</c:v>
                </c:pt>
                <c:pt idx="47">
                  <c:v>16535.809860074038</c:v>
                </c:pt>
                <c:pt idx="48">
                  <c:v>16147.399656748521</c:v>
                </c:pt>
                <c:pt idx="49">
                  <c:v>15904.665928533854</c:v>
                </c:pt>
                <c:pt idx="50">
                  <c:v>15660.395360854365</c:v>
                </c:pt>
                <c:pt idx="51">
                  <c:v>15422.591651524601</c:v>
                </c:pt>
                <c:pt idx="52">
                  <c:v>14915.870720916009</c:v>
                </c:pt>
                <c:pt idx="53">
                  <c:v>14552.209621595097</c:v>
                </c:pt>
                <c:pt idx="54">
                  <c:v>12371.659438522209</c:v>
                </c:pt>
                <c:pt idx="55">
                  <c:v>12123.958763798548</c:v>
                </c:pt>
                <c:pt idx="56">
                  <c:v>11675.305454790527</c:v>
                </c:pt>
                <c:pt idx="57">
                  <c:v>11431.755716996589</c:v>
                </c:pt>
                <c:pt idx="58">
                  <c:v>11339.345944069226</c:v>
                </c:pt>
                <c:pt idx="59">
                  <c:v>11228.114280049047</c:v>
                </c:pt>
                <c:pt idx="60">
                  <c:v>11073.3105837118</c:v>
                </c:pt>
                <c:pt idx="61">
                  <c:v>10791.285259706765</c:v>
                </c:pt>
                <c:pt idx="62">
                  <c:v>10365.292145761043</c:v>
                </c:pt>
                <c:pt idx="63">
                  <c:v>9919.8076419006793</c:v>
                </c:pt>
                <c:pt idx="64">
                  <c:v>9749.0691446135006</c:v>
                </c:pt>
                <c:pt idx="65">
                  <c:v>9673.4231994973925</c:v>
                </c:pt>
                <c:pt idx="66">
                  <c:v>9466.5389074086524</c:v>
                </c:pt>
                <c:pt idx="67">
                  <c:v>9405.3207562786847</c:v>
                </c:pt>
                <c:pt idx="68">
                  <c:v>9039.5729085092007</c:v>
                </c:pt>
                <c:pt idx="69">
                  <c:v>8854.7760431647821</c:v>
                </c:pt>
                <c:pt idx="70">
                  <c:v>8340.9608229623263</c:v>
                </c:pt>
                <c:pt idx="71">
                  <c:v>8220.3974924120375</c:v>
                </c:pt>
                <c:pt idx="72">
                  <c:v>8012.5392368447001</c:v>
                </c:pt>
                <c:pt idx="73">
                  <c:v>7993.9969369297796</c:v>
                </c:pt>
                <c:pt idx="74">
                  <c:v>7541.6342705815268</c:v>
                </c:pt>
                <c:pt idx="75">
                  <c:v>7469.817945780831</c:v>
                </c:pt>
                <c:pt idx="76">
                  <c:v>7353.638330075898</c:v>
                </c:pt>
                <c:pt idx="77">
                  <c:v>7246.1939374152698</c:v>
                </c:pt>
                <c:pt idx="78">
                  <c:v>7064.7391994700947</c:v>
                </c:pt>
                <c:pt idx="79">
                  <c:v>7003.151370661757</c:v>
                </c:pt>
                <c:pt idx="80">
                  <c:v>6692.1234883402076</c:v>
                </c:pt>
                <c:pt idx="81">
                  <c:v>6361.5783112868203</c:v>
                </c:pt>
                <c:pt idx="82">
                  <c:v>6353.8459290321371</c:v>
                </c:pt>
                <c:pt idx="83">
                  <c:v>6322.3169572296938</c:v>
                </c:pt>
                <c:pt idx="84">
                  <c:v>6318.4767703388179</c:v>
                </c:pt>
                <c:pt idx="85">
                  <c:v>6222.5713558777243</c:v>
                </c:pt>
                <c:pt idx="86">
                  <c:v>6085.7514018408037</c:v>
                </c:pt>
                <c:pt idx="87">
                  <c:v>6012.7324053787552</c:v>
                </c:pt>
                <c:pt idx="88">
                  <c:v>5878.7453030679799</c:v>
                </c:pt>
                <c:pt idx="89">
                  <c:v>5860.1623095930627</c:v>
                </c:pt>
                <c:pt idx="90">
                  <c:v>5754.7401194053218</c:v>
                </c:pt>
                <c:pt idx="91">
                  <c:v>5741.8191588230447</c:v>
                </c:pt>
                <c:pt idx="92">
                  <c:v>5731.6284689181066</c:v>
                </c:pt>
                <c:pt idx="93">
                  <c:v>5390.1590797884546</c:v>
                </c:pt>
                <c:pt idx="94">
                  <c:v>5284.4422213239704</c:v>
                </c:pt>
                <c:pt idx="95">
                  <c:v>4958.5046894095076</c:v>
                </c:pt>
                <c:pt idx="96">
                  <c:v>4939.4692749669757</c:v>
                </c:pt>
                <c:pt idx="97">
                  <c:v>4759.7964434053592</c:v>
                </c:pt>
                <c:pt idx="98">
                  <c:v>4726.6689672244747</c:v>
                </c:pt>
                <c:pt idx="99">
                  <c:v>4718.7941103211115</c:v>
                </c:pt>
                <c:pt idx="100">
                  <c:v>4270.1723576437762</c:v>
                </c:pt>
                <c:pt idx="101">
                  <c:v>4267.1066180956368</c:v>
                </c:pt>
                <c:pt idx="102">
                  <c:v>4230.5119720884322</c:v>
                </c:pt>
                <c:pt idx="103">
                  <c:v>4224.7055901518179</c:v>
                </c:pt>
                <c:pt idx="104">
                  <c:v>4192.5930644659684</c:v>
                </c:pt>
                <c:pt idx="105">
                  <c:v>4187.6107363445217</c:v>
                </c:pt>
                <c:pt idx="106">
                  <c:v>4141.8352975182852</c:v>
                </c:pt>
                <c:pt idx="107">
                  <c:v>4080.9128555753919</c:v>
                </c:pt>
                <c:pt idx="108">
                  <c:v>4078.674690799432</c:v>
                </c:pt>
                <c:pt idx="109">
                  <c:v>4067.6581592322605</c:v>
                </c:pt>
                <c:pt idx="110">
                  <c:v>4056.7286284673646</c:v>
                </c:pt>
                <c:pt idx="111">
                  <c:v>4055.9754319419071</c:v>
                </c:pt>
                <c:pt idx="112">
                  <c:v>3947.1297510211753</c:v>
                </c:pt>
                <c:pt idx="113">
                  <c:v>3928.1403533554076</c:v>
                </c:pt>
                <c:pt idx="114">
                  <c:v>3635.4076708508624</c:v>
                </c:pt>
                <c:pt idx="115">
                  <c:v>3620.5886069590792</c:v>
                </c:pt>
                <c:pt idx="116">
                  <c:v>3565.4977324609149</c:v>
                </c:pt>
                <c:pt idx="117">
                  <c:v>3418.6577624974993</c:v>
                </c:pt>
                <c:pt idx="118">
                  <c:v>3411.1317716346712</c:v>
                </c:pt>
                <c:pt idx="119">
                  <c:v>3408.856896319533</c:v>
                </c:pt>
                <c:pt idx="120">
                  <c:v>3348.1362082135133</c:v>
                </c:pt>
                <c:pt idx="121">
                  <c:v>3225.4978146288358</c:v>
                </c:pt>
                <c:pt idx="122">
                  <c:v>3196.6602216523065</c:v>
                </c:pt>
                <c:pt idx="123">
                  <c:v>3116.8698603079838</c:v>
                </c:pt>
                <c:pt idx="124">
                  <c:v>3104.2226468406639</c:v>
                </c:pt>
                <c:pt idx="125">
                  <c:v>2872.070240529898</c:v>
                </c:pt>
                <c:pt idx="126">
                  <c:v>2865.170334620298</c:v>
                </c:pt>
                <c:pt idx="127">
                  <c:v>2617.5156479231005</c:v>
                </c:pt>
                <c:pt idx="128">
                  <c:v>2580.447629751382</c:v>
                </c:pt>
                <c:pt idx="129">
                  <c:v>2565.9844356216272</c:v>
                </c:pt>
                <c:pt idx="130">
                  <c:v>2484.6864947808131</c:v>
                </c:pt>
                <c:pt idx="131">
                  <c:v>2254.0968103026889</c:v>
                </c:pt>
                <c:pt idx="132">
                  <c:v>2216.8377671976668</c:v>
                </c:pt>
                <c:pt idx="133">
                  <c:v>2212.3343158500752</c:v>
                </c:pt>
                <c:pt idx="134">
                  <c:v>2033.5205320768541</c:v>
                </c:pt>
                <c:pt idx="135">
                  <c:v>2032.7268134289141</c:v>
                </c:pt>
                <c:pt idx="136">
                  <c:v>2022.1423985032427</c:v>
                </c:pt>
                <c:pt idx="137">
                  <c:v>1988.7220563228088</c:v>
                </c:pt>
                <c:pt idx="138">
                  <c:v>1830.5875773832495</c:v>
                </c:pt>
                <c:pt idx="139">
                  <c:v>1775.3234204935056</c:v>
                </c:pt>
                <c:pt idx="140">
                  <c:v>1749.3538809702841</c:v>
                </c:pt>
                <c:pt idx="141">
                  <c:v>1718.7776202803996</c:v>
                </c:pt>
                <c:pt idx="142">
                  <c:v>1565.4267512182776</c:v>
                </c:pt>
                <c:pt idx="143">
                  <c:v>1555.6699210616646</c:v>
                </c:pt>
                <c:pt idx="144">
                  <c:v>1542.6442593791921</c:v>
                </c:pt>
                <c:pt idx="145">
                  <c:v>1519.4467612898834</c:v>
                </c:pt>
                <c:pt idx="146">
                  <c:v>1504.2638125160977</c:v>
                </c:pt>
                <c:pt idx="147">
                  <c:v>1426.1020440344223</c:v>
                </c:pt>
                <c:pt idx="148">
                  <c:v>1423.0996602752602</c:v>
                </c:pt>
                <c:pt idx="149">
                  <c:v>1386.0135157319719</c:v>
                </c:pt>
                <c:pt idx="150">
                  <c:v>1321.9535118252709</c:v>
                </c:pt>
                <c:pt idx="151">
                  <c:v>1280.1818437169027</c:v>
                </c:pt>
                <c:pt idx="152">
                  <c:v>1241.7689978427179</c:v>
                </c:pt>
                <c:pt idx="153">
                  <c:v>1235.9676393829534</c:v>
                </c:pt>
                <c:pt idx="154">
                  <c:v>1215.1498948519097</c:v>
                </c:pt>
                <c:pt idx="155">
                  <c:v>1039.7387964741072</c:v>
                </c:pt>
                <c:pt idx="156">
                  <c:v>1033.912409305163</c:v>
                </c:pt>
                <c:pt idx="157">
                  <c:v>916.22268126287395</c:v>
                </c:pt>
                <c:pt idx="158">
                  <c:v>915.63836235736881</c:v>
                </c:pt>
                <c:pt idx="159">
                  <c:v>895.34437833248478</c:v>
                </c:pt>
                <c:pt idx="160">
                  <c:v>879.83340081562267</c:v>
                </c:pt>
                <c:pt idx="161">
                  <c:v>868.76253120408239</c:v>
                </c:pt>
                <c:pt idx="162">
                  <c:v>854.87163520567742</c:v>
                </c:pt>
                <c:pt idx="163">
                  <c:v>852.48799507865556</c:v>
                </c:pt>
                <c:pt idx="164">
                  <c:v>852.01094280920699</c:v>
                </c:pt>
                <c:pt idx="165">
                  <c:v>825.76972690458103</c:v>
                </c:pt>
                <c:pt idx="166">
                  <c:v>820.5327760683881</c:v>
                </c:pt>
                <c:pt idx="167">
                  <c:v>786.53089620107096</c:v>
                </c:pt>
                <c:pt idx="168">
                  <c:v>731.25721475169803</c:v>
                </c:pt>
                <c:pt idx="169">
                  <c:v>713.03407492059046</c:v>
                </c:pt>
                <c:pt idx="170">
                  <c:v>712.51237069493334</c:v>
                </c:pt>
                <c:pt idx="171">
                  <c:v>670.32272562527498</c:v>
                </c:pt>
                <c:pt idx="172">
                  <c:v>571.53016825382247</c:v>
                </c:pt>
                <c:pt idx="173">
                  <c:v>553.68130798877212</c:v>
                </c:pt>
                <c:pt idx="174">
                  <c:v>533.59608460071365</c:v>
                </c:pt>
                <c:pt idx="175">
                  <c:v>528.48071117892493</c:v>
                </c:pt>
                <c:pt idx="176">
                  <c:v>495.63496146812025</c:v>
                </c:pt>
                <c:pt idx="177">
                  <c:v>488.62870980635182</c:v>
                </c:pt>
                <c:pt idx="178">
                  <c:v>480.66873919988342</c:v>
                </c:pt>
                <c:pt idx="179">
                  <c:v>353.15364405048149</c:v>
                </c:pt>
                <c:pt idx="180">
                  <c:v>350.44087952443766</c:v>
                </c:pt>
                <c:pt idx="181">
                  <c:v>331.67482513531627</c:v>
                </c:pt>
                <c:pt idx="182">
                  <c:v>284.68368408563106</c:v>
                </c:pt>
              </c:numCache>
            </c:numRef>
          </c:xVal>
          <c:yVal>
            <c:numRef>
              <c:f>'SCN1-Figure2-PanelB'!$H$2:$H$191</c:f>
              <c:numCache>
                <c:formatCode>General</c:formatCode>
                <c:ptCount val="189"/>
                <c:pt idx="0">
                  <c:v>0.76977735757827759</c:v>
                </c:pt>
                <c:pt idx="1">
                  <c:v>0.78975820541381836</c:v>
                </c:pt>
                <c:pt idx="2">
                  <c:v>0.74007803201675415</c:v>
                </c:pt>
                <c:pt idx="3">
                  <c:v>0.77024561166763306</c:v>
                </c:pt>
                <c:pt idx="4">
                  <c:v>#N/A</c:v>
                </c:pt>
                <c:pt idx="5">
                  <c:v>0.77510106563568115</c:v>
                </c:pt>
                <c:pt idx="6">
                  <c:v>0.71950089931488037</c:v>
                </c:pt>
                <c:pt idx="7">
                  <c:v>0.78076326847076416</c:v>
                </c:pt>
                <c:pt idx="8">
                  <c:v>0.74725526571273804</c:v>
                </c:pt>
                <c:pt idx="9">
                  <c:v>0.74767404794692993</c:v>
                </c:pt>
                <c:pt idx="10">
                  <c:v>0.75900757312774658</c:v>
                </c:pt>
                <c:pt idx="11">
                  <c:v>0.75958973169326782</c:v>
                </c:pt>
                <c:pt idx="12">
                  <c:v>0.78040397167205811</c:v>
                </c:pt>
                <c:pt idx="13">
                  <c:v>0.72382611036300659</c:v>
                </c:pt>
                <c:pt idx="14">
                  <c:v>0.74959039688110352</c:v>
                </c:pt>
                <c:pt idx="15">
                  <c:v>0.72033995389938354</c:v>
                </c:pt>
                <c:pt idx="16">
                  <c:v>0.74537009000778198</c:v>
                </c:pt>
                <c:pt idx="17">
                  <c:v>0.72844898700714111</c:v>
                </c:pt>
                <c:pt idx="18">
                  <c:v>0.77822047472000122</c:v>
                </c:pt>
                <c:pt idx="19">
                  <c:v>0.68263757228851318</c:v>
                </c:pt>
                <c:pt idx="20">
                  <c:v>#N/A</c:v>
                </c:pt>
                <c:pt idx="21">
                  <c:v>0.75878596305847168</c:v>
                </c:pt>
                <c:pt idx="22">
                  <c:v>0.69442659616470337</c:v>
                </c:pt>
                <c:pt idx="23">
                  <c:v>0.74602729082107544</c:v>
                </c:pt>
                <c:pt idx="24">
                  <c:v>#N/A</c:v>
                </c:pt>
                <c:pt idx="25">
                  <c:v>0.67708498239517212</c:v>
                </c:pt>
                <c:pt idx="26">
                  <c:v>#N/A</c:v>
                </c:pt>
                <c:pt idx="27">
                  <c:v>0.70822292566299438</c:v>
                </c:pt>
                <c:pt idx="28">
                  <c:v>#N/A</c:v>
                </c:pt>
                <c:pt idx="29">
                  <c:v>0.63228851556777954</c:v>
                </c:pt>
                <c:pt idx="30">
                  <c:v>0.73994135856628418</c:v>
                </c:pt>
                <c:pt idx="31">
                  <c:v>#N/A</c:v>
                </c:pt>
                <c:pt idx="32">
                  <c:v>#N/A</c:v>
                </c:pt>
                <c:pt idx="33">
                  <c:v>0.71482735872268677</c:v>
                </c:pt>
                <c:pt idx="34">
                  <c:v>0.70974743366241455</c:v>
                </c:pt>
                <c:pt idx="35">
                  <c:v>0.72316718101501465</c:v>
                </c:pt>
                <c:pt idx="36">
                  <c:v>0.67217558622360229</c:v>
                </c:pt>
                <c:pt idx="37">
                  <c:v>0.68082791566848755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FD-46D8-B0ED-F87A2CD8FC4A}"/>
            </c:ext>
          </c:extLst>
        </c:ser>
        <c:ser>
          <c:idx val="1"/>
          <c:order val="2"/>
          <c:tx>
            <c:v>EME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'SCN1-Figure2-PanelB'!$D$2:$D$185</c:f>
              <c:numCache>
                <c:formatCode>_(* #,##0_);_(* \(#,##0\);_(* "-"??_);_(@_)</c:formatCode>
                <c:ptCount val="183"/>
                <c:pt idx="0">
                  <c:v>83159.074226532975</c:v>
                </c:pt>
                <c:pt idx="1">
                  <c:v>81549.977325392523</c:v>
                </c:pt>
                <c:pt idx="2">
                  <c:v>78343.559234573171</c:v>
                </c:pt>
                <c:pt idx="3">
                  <c:v>73863.06518216648</c:v>
                </c:pt>
                <c:pt idx="4">
                  <c:v>69329.729390423949</c:v>
                </c:pt>
                <c:pt idx="5">
                  <c:v>66185.52851297702</c:v>
                </c:pt>
                <c:pt idx="6">
                  <c:v>62959.23148657538</c:v>
                </c:pt>
                <c:pt idx="7">
                  <c:v>61522.854442466436</c:v>
                </c:pt>
                <c:pt idx="8">
                  <c:v>56442.917369909417</c:v>
                </c:pt>
                <c:pt idx="9">
                  <c:v>54357.343845330164</c:v>
                </c:pt>
                <c:pt idx="10">
                  <c:v>53228.269514754007</c:v>
                </c:pt>
                <c:pt idx="11">
                  <c:v>51292.696348609279</c:v>
                </c:pt>
                <c:pt idx="12">
                  <c:v>50065.665392750911</c:v>
                </c:pt>
                <c:pt idx="13">
                  <c:v>47661.403579921855</c:v>
                </c:pt>
                <c:pt idx="14">
                  <c:v>47660.768559661745</c:v>
                </c:pt>
                <c:pt idx="15">
                  <c:v>46391.048216069838</c:v>
                </c:pt>
                <c:pt idx="16">
                  <c:v>43114.244904673884</c:v>
                </c:pt>
                <c:pt idx="17">
                  <c:v>42944.828700495615</c:v>
                </c:pt>
                <c:pt idx="18">
                  <c:v>42237.466479301125</c:v>
                </c:pt>
                <c:pt idx="19">
                  <c:v>41735.475530345429</c:v>
                </c:pt>
                <c:pt idx="20">
                  <c:v>39709.005588873355</c:v>
                </c:pt>
                <c:pt idx="21">
                  <c:v>39169.88393987259</c:v>
                </c:pt>
                <c:pt idx="22">
                  <c:v>34500.212187087505</c:v>
                </c:pt>
                <c:pt idx="23">
                  <c:v>33340.266912459301</c:v>
                </c:pt>
                <c:pt idx="24">
                  <c:v>32996.799467533812</c:v>
                </c:pt>
                <c:pt idx="25">
                  <c:v>30713.987293897884</c:v>
                </c:pt>
                <c:pt idx="26">
                  <c:v>30668.368523276593</c:v>
                </c:pt>
                <c:pt idx="27">
                  <c:v>30579.152437839082</c:v>
                </c:pt>
                <c:pt idx="28">
                  <c:v>30442.117125265679</c:v>
                </c:pt>
                <c:pt idx="29">
                  <c:v>28897.452008347376</c:v>
                </c:pt>
                <c:pt idx="30">
                  <c:v>26154.803626621291</c:v>
                </c:pt>
                <c:pt idx="31">
                  <c:v>25419.503145663733</c:v>
                </c:pt>
                <c:pt idx="32">
                  <c:v>23538.930831640631</c:v>
                </c:pt>
                <c:pt idx="33">
                  <c:v>23472.254258452685</c:v>
                </c:pt>
                <c:pt idx="34">
                  <c:v>23269.028832380463</c:v>
                </c:pt>
                <c:pt idx="35">
                  <c:v>23090.11685901089</c:v>
                </c:pt>
                <c:pt idx="36">
                  <c:v>20317.884642899422</c:v>
                </c:pt>
                <c:pt idx="37">
                  <c:v>19474.924272028598</c:v>
                </c:pt>
                <c:pt idx="38">
                  <c:v>19089.279659020794</c:v>
                </c:pt>
                <c:pt idx="39">
                  <c:v>18969.993490770739</c:v>
                </c:pt>
                <c:pt idx="40">
                  <c:v>18060.366631628116</c:v>
                </c:pt>
                <c:pt idx="41">
                  <c:v>17758.082697424383</c:v>
                </c:pt>
                <c:pt idx="42">
                  <c:v>17747.004956432454</c:v>
                </c:pt>
                <c:pt idx="43">
                  <c:v>17130.243891840368</c:v>
                </c:pt>
                <c:pt idx="44">
                  <c:v>17064.594926427064</c:v>
                </c:pt>
                <c:pt idx="45">
                  <c:v>16915.803486263168</c:v>
                </c:pt>
                <c:pt idx="46">
                  <c:v>16714.968666162189</c:v>
                </c:pt>
                <c:pt idx="47">
                  <c:v>16535.809860074038</c:v>
                </c:pt>
                <c:pt idx="48">
                  <c:v>16147.399656748521</c:v>
                </c:pt>
                <c:pt idx="49">
                  <c:v>15904.665928533854</c:v>
                </c:pt>
                <c:pt idx="50">
                  <c:v>15660.395360854365</c:v>
                </c:pt>
                <c:pt idx="51">
                  <c:v>15422.591651524601</c:v>
                </c:pt>
                <c:pt idx="52">
                  <c:v>14915.870720916009</c:v>
                </c:pt>
                <c:pt idx="53">
                  <c:v>14552.209621595097</c:v>
                </c:pt>
                <c:pt idx="54">
                  <c:v>12371.659438522209</c:v>
                </c:pt>
                <c:pt idx="55">
                  <c:v>12123.958763798548</c:v>
                </c:pt>
                <c:pt idx="56">
                  <c:v>11675.305454790527</c:v>
                </c:pt>
                <c:pt idx="57">
                  <c:v>11431.755716996589</c:v>
                </c:pt>
                <c:pt idx="58">
                  <c:v>11339.345944069226</c:v>
                </c:pt>
                <c:pt idx="59">
                  <c:v>11228.114280049047</c:v>
                </c:pt>
                <c:pt idx="60">
                  <c:v>11073.3105837118</c:v>
                </c:pt>
                <c:pt idx="61">
                  <c:v>10791.285259706765</c:v>
                </c:pt>
                <c:pt idx="62">
                  <c:v>10365.292145761043</c:v>
                </c:pt>
                <c:pt idx="63">
                  <c:v>9919.8076419006793</c:v>
                </c:pt>
                <c:pt idx="64">
                  <c:v>9749.0691446135006</c:v>
                </c:pt>
                <c:pt idx="65">
                  <c:v>9673.4231994973925</c:v>
                </c:pt>
                <c:pt idx="66">
                  <c:v>9466.5389074086524</c:v>
                </c:pt>
                <c:pt idx="67">
                  <c:v>9405.3207562786847</c:v>
                </c:pt>
                <c:pt idx="68">
                  <c:v>9039.5729085092007</c:v>
                </c:pt>
                <c:pt idx="69">
                  <c:v>8854.7760431647821</c:v>
                </c:pt>
                <c:pt idx="70">
                  <c:v>8340.9608229623263</c:v>
                </c:pt>
                <c:pt idx="71">
                  <c:v>8220.3974924120375</c:v>
                </c:pt>
                <c:pt idx="72">
                  <c:v>8012.5392368447001</c:v>
                </c:pt>
                <c:pt idx="73">
                  <c:v>7993.9969369297796</c:v>
                </c:pt>
                <c:pt idx="74">
                  <c:v>7541.6342705815268</c:v>
                </c:pt>
                <c:pt idx="75">
                  <c:v>7469.817945780831</c:v>
                </c:pt>
                <c:pt idx="76">
                  <c:v>7353.638330075898</c:v>
                </c:pt>
                <c:pt idx="77">
                  <c:v>7246.1939374152698</c:v>
                </c:pt>
                <c:pt idx="78">
                  <c:v>7064.7391994700947</c:v>
                </c:pt>
                <c:pt idx="79">
                  <c:v>7003.151370661757</c:v>
                </c:pt>
                <c:pt idx="80">
                  <c:v>6692.1234883402076</c:v>
                </c:pt>
                <c:pt idx="81">
                  <c:v>6361.5783112868203</c:v>
                </c:pt>
                <c:pt idx="82">
                  <c:v>6353.8459290321371</c:v>
                </c:pt>
                <c:pt idx="83">
                  <c:v>6322.3169572296938</c:v>
                </c:pt>
                <c:pt idx="84">
                  <c:v>6318.4767703388179</c:v>
                </c:pt>
                <c:pt idx="85">
                  <c:v>6222.5713558777243</c:v>
                </c:pt>
                <c:pt idx="86">
                  <c:v>6085.7514018408037</c:v>
                </c:pt>
                <c:pt idx="87">
                  <c:v>6012.7324053787552</c:v>
                </c:pt>
                <c:pt idx="88">
                  <c:v>5878.7453030679799</c:v>
                </c:pt>
                <c:pt idx="89">
                  <c:v>5860.1623095930627</c:v>
                </c:pt>
                <c:pt idx="90">
                  <c:v>5754.7401194053218</c:v>
                </c:pt>
                <c:pt idx="91">
                  <c:v>5741.8191588230447</c:v>
                </c:pt>
                <c:pt idx="92">
                  <c:v>5731.6284689181066</c:v>
                </c:pt>
                <c:pt idx="93">
                  <c:v>5390.1590797884546</c:v>
                </c:pt>
                <c:pt idx="94">
                  <c:v>5284.4422213239704</c:v>
                </c:pt>
                <c:pt idx="95">
                  <c:v>4958.5046894095076</c:v>
                </c:pt>
                <c:pt idx="96">
                  <c:v>4939.4692749669757</c:v>
                </c:pt>
                <c:pt idx="97">
                  <c:v>4759.7964434053592</c:v>
                </c:pt>
                <c:pt idx="98">
                  <c:v>4726.6689672244747</c:v>
                </c:pt>
                <c:pt idx="99">
                  <c:v>4718.7941103211115</c:v>
                </c:pt>
                <c:pt idx="100">
                  <c:v>4270.1723576437762</c:v>
                </c:pt>
                <c:pt idx="101">
                  <c:v>4267.1066180956368</c:v>
                </c:pt>
                <c:pt idx="102">
                  <c:v>4230.5119720884322</c:v>
                </c:pt>
                <c:pt idx="103">
                  <c:v>4224.7055901518179</c:v>
                </c:pt>
                <c:pt idx="104">
                  <c:v>4192.5930644659684</c:v>
                </c:pt>
                <c:pt idx="105">
                  <c:v>4187.6107363445217</c:v>
                </c:pt>
                <c:pt idx="106">
                  <c:v>4141.8352975182852</c:v>
                </c:pt>
                <c:pt idx="107">
                  <c:v>4080.9128555753919</c:v>
                </c:pt>
                <c:pt idx="108">
                  <c:v>4078.674690799432</c:v>
                </c:pt>
                <c:pt idx="109">
                  <c:v>4067.6581592322605</c:v>
                </c:pt>
                <c:pt idx="110">
                  <c:v>4056.7286284673646</c:v>
                </c:pt>
                <c:pt idx="111">
                  <c:v>4055.9754319419071</c:v>
                </c:pt>
                <c:pt idx="112">
                  <c:v>3947.1297510211753</c:v>
                </c:pt>
                <c:pt idx="113">
                  <c:v>3928.1403533554076</c:v>
                </c:pt>
                <c:pt idx="114">
                  <c:v>3635.4076708508624</c:v>
                </c:pt>
                <c:pt idx="115">
                  <c:v>3620.5886069590792</c:v>
                </c:pt>
                <c:pt idx="116">
                  <c:v>3565.4977324609149</c:v>
                </c:pt>
                <c:pt idx="117">
                  <c:v>3418.6577624974993</c:v>
                </c:pt>
                <c:pt idx="118">
                  <c:v>3411.1317716346712</c:v>
                </c:pt>
                <c:pt idx="119">
                  <c:v>3408.856896319533</c:v>
                </c:pt>
                <c:pt idx="120">
                  <c:v>3348.1362082135133</c:v>
                </c:pt>
                <c:pt idx="121">
                  <c:v>3225.4978146288358</c:v>
                </c:pt>
                <c:pt idx="122">
                  <c:v>3196.6602216523065</c:v>
                </c:pt>
                <c:pt idx="123">
                  <c:v>3116.8698603079838</c:v>
                </c:pt>
                <c:pt idx="124">
                  <c:v>3104.2226468406639</c:v>
                </c:pt>
                <c:pt idx="125">
                  <c:v>2872.070240529898</c:v>
                </c:pt>
                <c:pt idx="126">
                  <c:v>2865.170334620298</c:v>
                </c:pt>
                <c:pt idx="127">
                  <c:v>2617.5156479231005</c:v>
                </c:pt>
                <c:pt idx="128">
                  <c:v>2580.447629751382</c:v>
                </c:pt>
                <c:pt idx="129">
                  <c:v>2565.9844356216272</c:v>
                </c:pt>
                <c:pt idx="130">
                  <c:v>2484.6864947808131</c:v>
                </c:pt>
                <c:pt idx="131">
                  <c:v>2254.0968103026889</c:v>
                </c:pt>
                <c:pt idx="132">
                  <c:v>2216.8377671976668</c:v>
                </c:pt>
                <c:pt idx="133">
                  <c:v>2212.3343158500752</c:v>
                </c:pt>
                <c:pt idx="134">
                  <c:v>2033.5205320768541</c:v>
                </c:pt>
                <c:pt idx="135">
                  <c:v>2032.7268134289141</c:v>
                </c:pt>
                <c:pt idx="136">
                  <c:v>2022.1423985032427</c:v>
                </c:pt>
                <c:pt idx="137">
                  <c:v>1988.7220563228088</c:v>
                </c:pt>
                <c:pt idx="138">
                  <c:v>1830.5875773832495</c:v>
                </c:pt>
                <c:pt idx="139">
                  <c:v>1775.3234204935056</c:v>
                </c:pt>
                <c:pt idx="140">
                  <c:v>1749.3538809702841</c:v>
                </c:pt>
                <c:pt idx="141">
                  <c:v>1718.7776202803996</c:v>
                </c:pt>
                <c:pt idx="142">
                  <c:v>1565.4267512182776</c:v>
                </c:pt>
                <c:pt idx="143">
                  <c:v>1555.6699210616646</c:v>
                </c:pt>
                <c:pt idx="144">
                  <c:v>1542.6442593791921</c:v>
                </c:pt>
                <c:pt idx="145">
                  <c:v>1519.4467612898834</c:v>
                </c:pt>
                <c:pt idx="146">
                  <c:v>1504.2638125160977</c:v>
                </c:pt>
                <c:pt idx="147">
                  <c:v>1426.1020440344223</c:v>
                </c:pt>
                <c:pt idx="148">
                  <c:v>1423.0996602752602</c:v>
                </c:pt>
                <c:pt idx="149">
                  <c:v>1386.0135157319719</c:v>
                </c:pt>
                <c:pt idx="150">
                  <c:v>1321.9535118252709</c:v>
                </c:pt>
                <c:pt idx="151">
                  <c:v>1280.1818437169027</c:v>
                </c:pt>
                <c:pt idx="152">
                  <c:v>1241.7689978427179</c:v>
                </c:pt>
                <c:pt idx="153">
                  <c:v>1235.9676393829534</c:v>
                </c:pt>
                <c:pt idx="154">
                  <c:v>1215.1498948519097</c:v>
                </c:pt>
                <c:pt idx="155">
                  <c:v>1039.7387964741072</c:v>
                </c:pt>
                <c:pt idx="156">
                  <c:v>1033.912409305163</c:v>
                </c:pt>
                <c:pt idx="157">
                  <c:v>916.22268126287395</c:v>
                </c:pt>
                <c:pt idx="158">
                  <c:v>915.63836235736881</c:v>
                </c:pt>
                <c:pt idx="159">
                  <c:v>895.34437833248478</c:v>
                </c:pt>
                <c:pt idx="160">
                  <c:v>879.83340081562267</c:v>
                </c:pt>
                <c:pt idx="161">
                  <c:v>868.76253120408239</c:v>
                </c:pt>
                <c:pt idx="162">
                  <c:v>854.87163520567742</c:v>
                </c:pt>
                <c:pt idx="163">
                  <c:v>852.48799507865556</c:v>
                </c:pt>
                <c:pt idx="164">
                  <c:v>852.01094280920699</c:v>
                </c:pt>
                <c:pt idx="165">
                  <c:v>825.76972690458103</c:v>
                </c:pt>
                <c:pt idx="166">
                  <c:v>820.5327760683881</c:v>
                </c:pt>
                <c:pt idx="167">
                  <c:v>786.53089620107096</c:v>
                </c:pt>
                <c:pt idx="168">
                  <c:v>731.25721475169803</c:v>
                </c:pt>
                <c:pt idx="169">
                  <c:v>713.03407492059046</c:v>
                </c:pt>
                <c:pt idx="170">
                  <c:v>712.51237069493334</c:v>
                </c:pt>
                <c:pt idx="171">
                  <c:v>670.32272562527498</c:v>
                </c:pt>
                <c:pt idx="172">
                  <c:v>571.53016825382247</c:v>
                </c:pt>
                <c:pt idx="173">
                  <c:v>553.68130798877212</c:v>
                </c:pt>
                <c:pt idx="174">
                  <c:v>533.59608460071365</c:v>
                </c:pt>
                <c:pt idx="175">
                  <c:v>528.48071117892493</c:v>
                </c:pt>
                <c:pt idx="176">
                  <c:v>495.63496146812025</c:v>
                </c:pt>
                <c:pt idx="177">
                  <c:v>488.62870980635182</c:v>
                </c:pt>
                <c:pt idx="178">
                  <c:v>480.66873919988342</c:v>
                </c:pt>
                <c:pt idx="179">
                  <c:v>353.15364405048149</c:v>
                </c:pt>
                <c:pt idx="180">
                  <c:v>350.44087952443766</c:v>
                </c:pt>
                <c:pt idx="181">
                  <c:v>331.67482513531627</c:v>
                </c:pt>
                <c:pt idx="182">
                  <c:v>284.68368408563106</c:v>
                </c:pt>
              </c:numCache>
            </c:numRef>
          </c:xVal>
          <c:yVal>
            <c:numRef>
              <c:f>'SCN1-Figure2-PanelB'!$I$2:$I$185</c:f>
              <c:numCache>
                <c:formatCode>General</c:formatCode>
                <c:ptCount val="18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0.65056455135345459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0.68588179349899292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0.59903329610824585</c:v>
                </c:pt>
                <c:pt idx="25">
                  <c:v>#N/A</c:v>
                </c:pt>
                <c:pt idx="26">
                  <c:v>0.62977713346481323</c:v>
                </c:pt>
                <c:pt idx="27">
                  <c:v>#N/A</c:v>
                </c:pt>
                <c:pt idx="28">
                  <c:v>0.62096017599105835</c:v>
                </c:pt>
                <c:pt idx="29">
                  <c:v>#N/A</c:v>
                </c:pt>
                <c:pt idx="30">
                  <c:v>#N/A</c:v>
                </c:pt>
                <c:pt idx="31">
                  <c:v>0.61185365915298462</c:v>
                </c:pt>
                <c:pt idx="32">
                  <c:v>0.62867140769958496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0.69642919301986694</c:v>
                </c:pt>
                <c:pt idx="39">
                  <c:v>0.60997986793518066</c:v>
                </c:pt>
                <c:pt idx="40">
                  <c:v>0.63463491201400757</c:v>
                </c:pt>
                <c:pt idx="41">
                  <c:v>0.6475861668586731</c:v>
                </c:pt>
                <c:pt idx="42">
                  <c:v>0.68322157859802246</c:v>
                </c:pt>
                <c:pt idx="43">
                  <c:v>0.57297134399414063</c:v>
                </c:pt>
                <c:pt idx="44">
                  <c:v>0.64198780059814453</c:v>
                </c:pt>
                <c:pt idx="45">
                  <c:v>0.56646066904067993</c:v>
                </c:pt>
                <c:pt idx="46">
                  <c:v>0.68062084913253784</c:v>
                </c:pt>
                <c:pt idx="47">
                  <c:v>0.60232287645339966</c:v>
                </c:pt>
                <c:pt idx="48">
                  <c:v>0.60425013303756714</c:v>
                </c:pt>
                <c:pt idx="49">
                  <c:v>0.65821194648742676</c:v>
                </c:pt>
                <c:pt idx="50">
                  <c:v>0.56727296113967896</c:v>
                </c:pt>
                <c:pt idx="51">
                  <c:v>0.68959397077560425</c:v>
                </c:pt>
                <c:pt idx="52">
                  <c:v>0.66097575426101685</c:v>
                </c:pt>
                <c:pt idx="53">
                  <c:v>0.55801272392272949</c:v>
                </c:pt>
                <c:pt idx="54">
                  <c:v>0.62132471799850464</c:v>
                </c:pt>
                <c:pt idx="55">
                  <c:v>0.61150944232940674</c:v>
                </c:pt>
                <c:pt idx="56">
                  <c:v>0.61805480718612671</c:v>
                </c:pt>
                <c:pt idx="57">
                  <c:v>0.57741677761077881</c:v>
                </c:pt>
                <c:pt idx="58">
                  <c:v>0.62179279327392578</c:v>
                </c:pt>
                <c:pt idx="59">
                  <c:v>0.63418132066726685</c:v>
                </c:pt>
                <c:pt idx="60">
                  <c:v>0.61356610059738159</c:v>
                </c:pt>
                <c:pt idx="61">
                  <c:v>0.59541261196136475</c:v>
                </c:pt>
                <c:pt idx="62">
                  <c:v>0.40955656766891479</c:v>
                </c:pt>
                <c:pt idx="63">
                  <c:v>0.5939599871635437</c:v>
                </c:pt>
                <c:pt idx="64">
                  <c:v>0.64915013313293457</c:v>
                </c:pt>
                <c:pt idx="65">
                  <c:v>0.55164158344268799</c:v>
                </c:pt>
                <c:pt idx="66">
                  <c:v>0.64200383424758911</c:v>
                </c:pt>
                <c:pt idx="67">
                  <c:v>0.58059215545654297</c:v>
                </c:pt>
                <c:pt idx="68">
                  <c:v>0.5593758225440979</c:v>
                </c:pt>
                <c:pt idx="69">
                  <c:v>0.627369225025177</c:v>
                </c:pt>
                <c:pt idx="70">
                  <c:v>0.54149234294891357</c:v>
                </c:pt>
                <c:pt idx="71">
                  <c:v>0.46030500531196594</c:v>
                </c:pt>
                <c:pt idx="72">
                  <c:v>0.48937037587165833</c:v>
                </c:pt>
                <c:pt idx="73">
                  <c:v>0.51315134763717651</c:v>
                </c:pt>
                <c:pt idx="74">
                  <c:v>0.58880537748336792</c:v>
                </c:pt>
                <c:pt idx="75">
                  <c:v>0.57465636730194092</c:v>
                </c:pt>
                <c:pt idx="76">
                  <c:v>0.60586321353912354</c:v>
                </c:pt>
                <c:pt idx="77">
                  <c:v>0.59340053796768188</c:v>
                </c:pt>
                <c:pt idx="78">
                  <c:v>0.52019393444061279</c:v>
                </c:pt>
                <c:pt idx="79">
                  <c:v>0.52753102779388428</c:v>
                </c:pt>
                <c:pt idx="80">
                  <c:v>0.51487207412719727</c:v>
                </c:pt>
                <c:pt idx="81">
                  <c:v>0.44333425164222717</c:v>
                </c:pt>
                <c:pt idx="82">
                  <c:v>0.51644438505172729</c:v>
                </c:pt>
                <c:pt idx="83">
                  <c:v>0.66530781984329224</c:v>
                </c:pt>
                <c:pt idx="84">
                  <c:v>0.52100116014480591</c:v>
                </c:pt>
                <c:pt idx="85">
                  <c:v>0.54984760284423828</c:v>
                </c:pt>
                <c:pt idx="86">
                  <c:v>0.61284321546554565</c:v>
                </c:pt>
                <c:pt idx="87">
                  <c:v>0.46056371927261353</c:v>
                </c:pt>
                <c:pt idx="88">
                  <c:v>0.40404701232910156</c:v>
                </c:pt>
                <c:pt idx="89">
                  <c:v>0.51291859149932861</c:v>
                </c:pt>
                <c:pt idx="90">
                  <c:v>0.5448487401008606</c:v>
                </c:pt>
                <c:pt idx="91">
                  <c:v>0.52862042188644409</c:v>
                </c:pt>
                <c:pt idx="92">
                  <c:v>0.5625872015953064</c:v>
                </c:pt>
                <c:pt idx="93">
                  <c:v>0.52142828702926636</c:v>
                </c:pt>
                <c:pt idx="94">
                  <c:v>0.58658266067504883</c:v>
                </c:pt>
                <c:pt idx="95">
                  <c:v>0.48734897375106812</c:v>
                </c:pt>
                <c:pt idx="96">
                  <c:v>0.49876147508621216</c:v>
                </c:pt>
                <c:pt idx="97">
                  <c:v>0.55791515111923218</c:v>
                </c:pt>
                <c:pt idx="98">
                  <c:v>0.50459766387939453</c:v>
                </c:pt>
                <c:pt idx="99">
                  <c:v>0.59006941318511963</c:v>
                </c:pt>
                <c:pt idx="100">
                  <c:v>0.50917202234268188</c:v>
                </c:pt>
                <c:pt idx="101">
                  <c:v>0.41641676425933838</c:v>
                </c:pt>
                <c:pt idx="102">
                  <c:v>0.50615823268890381</c:v>
                </c:pt>
                <c:pt idx="103">
                  <c:v>0.44313865900039673</c:v>
                </c:pt>
                <c:pt idx="104">
                  <c:v>0.52772027254104614</c:v>
                </c:pt>
                <c:pt idx="105">
                  <c:v>0.58894062042236328</c:v>
                </c:pt>
                <c:pt idx="106">
                  <c:v>#N/A</c:v>
                </c:pt>
                <c:pt idx="107">
                  <c:v>0.52605575323104858</c:v>
                </c:pt>
                <c:pt idx="108">
                  <c:v>0.5295863151550293</c:v>
                </c:pt>
                <c:pt idx="109">
                  <c:v>0.51818299293518066</c:v>
                </c:pt>
                <c:pt idx="110">
                  <c:v>0.5497206449508667</c:v>
                </c:pt>
                <c:pt idx="111">
                  <c:v>0.44893792271614075</c:v>
                </c:pt>
                <c:pt idx="112">
                  <c:v>0.50775027275085449</c:v>
                </c:pt>
                <c:pt idx="113">
                  <c:v>0.44668757915496826</c:v>
                </c:pt>
                <c:pt idx="114">
                  <c:v>0.55050021409988403</c:v>
                </c:pt>
                <c:pt idx="115">
                  <c:v>0.34039387106895447</c:v>
                </c:pt>
                <c:pt idx="116">
                  <c:v>0.46627941727638245</c:v>
                </c:pt>
                <c:pt idx="117">
                  <c:v>#N/A</c:v>
                </c:pt>
                <c:pt idx="118">
                  <c:v>0.56481426954269409</c:v>
                </c:pt>
                <c:pt idx="119">
                  <c:v>0.50123327970504761</c:v>
                </c:pt>
                <c:pt idx="120">
                  <c:v>0.52901232242584229</c:v>
                </c:pt>
                <c:pt idx="121">
                  <c:v>0.4387151300907135</c:v>
                </c:pt>
                <c:pt idx="122">
                  <c:v>#N/A</c:v>
                </c:pt>
                <c:pt idx="123">
                  <c:v>0.56585788726806641</c:v>
                </c:pt>
                <c:pt idx="124">
                  <c:v>0.48192545771598816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0.52173125743865967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0.46467936038970947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0.41629546880722046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FD-46D8-B0ED-F87A2CD8FC4A}"/>
            </c:ext>
          </c:extLst>
        </c:ser>
        <c:ser>
          <c:idx val="3"/>
          <c:order val="3"/>
          <c:tx>
            <c:v>LIC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'SCN1-Figure2-PanelB'!$D$2:$D$185</c:f>
              <c:numCache>
                <c:formatCode>_(* #,##0_);_(* \(#,##0\);_(* "-"??_);_(@_)</c:formatCode>
                <c:ptCount val="183"/>
                <c:pt idx="0">
                  <c:v>83159.074226532975</c:v>
                </c:pt>
                <c:pt idx="1">
                  <c:v>81549.977325392523</c:v>
                </c:pt>
                <c:pt idx="2">
                  <c:v>78343.559234573171</c:v>
                </c:pt>
                <c:pt idx="3">
                  <c:v>73863.06518216648</c:v>
                </c:pt>
                <c:pt idx="4">
                  <c:v>69329.729390423949</c:v>
                </c:pt>
                <c:pt idx="5">
                  <c:v>66185.52851297702</c:v>
                </c:pt>
                <c:pt idx="6">
                  <c:v>62959.23148657538</c:v>
                </c:pt>
                <c:pt idx="7">
                  <c:v>61522.854442466436</c:v>
                </c:pt>
                <c:pt idx="8">
                  <c:v>56442.917369909417</c:v>
                </c:pt>
                <c:pt idx="9">
                  <c:v>54357.343845330164</c:v>
                </c:pt>
                <c:pt idx="10">
                  <c:v>53228.269514754007</c:v>
                </c:pt>
                <c:pt idx="11">
                  <c:v>51292.696348609279</c:v>
                </c:pt>
                <c:pt idx="12">
                  <c:v>50065.665392750911</c:v>
                </c:pt>
                <c:pt idx="13">
                  <c:v>47661.403579921855</c:v>
                </c:pt>
                <c:pt idx="14">
                  <c:v>47660.768559661745</c:v>
                </c:pt>
                <c:pt idx="15">
                  <c:v>46391.048216069838</c:v>
                </c:pt>
                <c:pt idx="16">
                  <c:v>43114.244904673884</c:v>
                </c:pt>
                <c:pt idx="17">
                  <c:v>42944.828700495615</c:v>
                </c:pt>
                <c:pt idx="18">
                  <c:v>42237.466479301125</c:v>
                </c:pt>
                <c:pt idx="19">
                  <c:v>41735.475530345429</c:v>
                </c:pt>
                <c:pt idx="20">
                  <c:v>39709.005588873355</c:v>
                </c:pt>
                <c:pt idx="21">
                  <c:v>39169.88393987259</c:v>
                </c:pt>
                <c:pt idx="22">
                  <c:v>34500.212187087505</c:v>
                </c:pt>
                <c:pt idx="23">
                  <c:v>33340.266912459301</c:v>
                </c:pt>
                <c:pt idx="24">
                  <c:v>32996.799467533812</c:v>
                </c:pt>
                <c:pt idx="25">
                  <c:v>30713.987293897884</c:v>
                </c:pt>
                <c:pt idx="26">
                  <c:v>30668.368523276593</c:v>
                </c:pt>
                <c:pt idx="27">
                  <c:v>30579.152437839082</c:v>
                </c:pt>
                <c:pt idx="28">
                  <c:v>30442.117125265679</c:v>
                </c:pt>
                <c:pt idx="29">
                  <c:v>28897.452008347376</c:v>
                </c:pt>
                <c:pt idx="30">
                  <c:v>26154.803626621291</c:v>
                </c:pt>
                <c:pt idx="31">
                  <c:v>25419.503145663733</c:v>
                </c:pt>
                <c:pt idx="32">
                  <c:v>23538.930831640631</c:v>
                </c:pt>
                <c:pt idx="33">
                  <c:v>23472.254258452685</c:v>
                </c:pt>
                <c:pt idx="34">
                  <c:v>23269.028832380463</c:v>
                </c:pt>
                <c:pt idx="35">
                  <c:v>23090.11685901089</c:v>
                </c:pt>
                <c:pt idx="36">
                  <c:v>20317.884642899422</c:v>
                </c:pt>
                <c:pt idx="37">
                  <c:v>19474.924272028598</c:v>
                </c:pt>
                <c:pt idx="38">
                  <c:v>19089.279659020794</c:v>
                </c:pt>
                <c:pt idx="39">
                  <c:v>18969.993490770739</c:v>
                </c:pt>
                <c:pt idx="40">
                  <c:v>18060.366631628116</c:v>
                </c:pt>
                <c:pt idx="41">
                  <c:v>17758.082697424383</c:v>
                </c:pt>
                <c:pt idx="42">
                  <c:v>17747.004956432454</c:v>
                </c:pt>
                <c:pt idx="43">
                  <c:v>17130.243891840368</c:v>
                </c:pt>
                <c:pt idx="44">
                  <c:v>17064.594926427064</c:v>
                </c:pt>
                <c:pt idx="45">
                  <c:v>16915.803486263168</c:v>
                </c:pt>
                <c:pt idx="46">
                  <c:v>16714.968666162189</c:v>
                </c:pt>
                <c:pt idx="47">
                  <c:v>16535.809860074038</c:v>
                </c:pt>
                <c:pt idx="48">
                  <c:v>16147.399656748521</c:v>
                </c:pt>
                <c:pt idx="49">
                  <c:v>15904.665928533854</c:v>
                </c:pt>
                <c:pt idx="50">
                  <c:v>15660.395360854365</c:v>
                </c:pt>
                <c:pt idx="51">
                  <c:v>15422.591651524601</c:v>
                </c:pt>
                <c:pt idx="52">
                  <c:v>14915.870720916009</c:v>
                </c:pt>
                <c:pt idx="53">
                  <c:v>14552.209621595097</c:v>
                </c:pt>
                <c:pt idx="54">
                  <c:v>12371.659438522209</c:v>
                </c:pt>
                <c:pt idx="55">
                  <c:v>12123.958763798548</c:v>
                </c:pt>
                <c:pt idx="56">
                  <c:v>11675.305454790527</c:v>
                </c:pt>
                <c:pt idx="57">
                  <c:v>11431.755716996589</c:v>
                </c:pt>
                <c:pt idx="58">
                  <c:v>11339.345944069226</c:v>
                </c:pt>
                <c:pt idx="59">
                  <c:v>11228.114280049047</c:v>
                </c:pt>
                <c:pt idx="60">
                  <c:v>11073.3105837118</c:v>
                </c:pt>
                <c:pt idx="61">
                  <c:v>10791.285259706765</c:v>
                </c:pt>
                <c:pt idx="62">
                  <c:v>10365.292145761043</c:v>
                </c:pt>
                <c:pt idx="63">
                  <c:v>9919.8076419006793</c:v>
                </c:pt>
                <c:pt idx="64">
                  <c:v>9749.0691446135006</c:v>
                </c:pt>
                <c:pt idx="65">
                  <c:v>9673.4231994973925</c:v>
                </c:pt>
                <c:pt idx="66">
                  <c:v>9466.5389074086524</c:v>
                </c:pt>
                <c:pt idx="67">
                  <c:v>9405.3207562786847</c:v>
                </c:pt>
                <c:pt idx="68">
                  <c:v>9039.5729085092007</c:v>
                </c:pt>
                <c:pt idx="69">
                  <c:v>8854.7760431647821</c:v>
                </c:pt>
                <c:pt idx="70">
                  <c:v>8340.9608229623263</c:v>
                </c:pt>
                <c:pt idx="71">
                  <c:v>8220.3974924120375</c:v>
                </c:pt>
                <c:pt idx="72">
                  <c:v>8012.5392368447001</c:v>
                </c:pt>
                <c:pt idx="73">
                  <c:v>7993.9969369297796</c:v>
                </c:pt>
                <c:pt idx="74">
                  <c:v>7541.6342705815268</c:v>
                </c:pt>
                <c:pt idx="75">
                  <c:v>7469.817945780831</c:v>
                </c:pt>
                <c:pt idx="76">
                  <c:v>7353.638330075898</c:v>
                </c:pt>
                <c:pt idx="77">
                  <c:v>7246.1939374152698</c:v>
                </c:pt>
                <c:pt idx="78">
                  <c:v>7064.7391994700947</c:v>
                </c:pt>
                <c:pt idx="79">
                  <c:v>7003.151370661757</c:v>
                </c:pt>
                <c:pt idx="80">
                  <c:v>6692.1234883402076</c:v>
                </c:pt>
                <c:pt idx="81">
                  <c:v>6361.5783112868203</c:v>
                </c:pt>
                <c:pt idx="82">
                  <c:v>6353.8459290321371</c:v>
                </c:pt>
                <c:pt idx="83">
                  <c:v>6322.3169572296938</c:v>
                </c:pt>
                <c:pt idx="84">
                  <c:v>6318.4767703388179</c:v>
                </c:pt>
                <c:pt idx="85">
                  <c:v>6222.5713558777243</c:v>
                </c:pt>
                <c:pt idx="86">
                  <c:v>6085.7514018408037</c:v>
                </c:pt>
                <c:pt idx="87">
                  <c:v>6012.7324053787552</c:v>
                </c:pt>
                <c:pt idx="88">
                  <c:v>5878.7453030679799</c:v>
                </c:pt>
                <c:pt idx="89">
                  <c:v>5860.1623095930627</c:v>
                </c:pt>
                <c:pt idx="90">
                  <c:v>5754.7401194053218</c:v>
                </c:pt>
                <c:pt idx="91">
                  <c:v>5741.8191588230447</c:v>
                </c:pt>
                <c:pt idx="92">
                  <c:v>5731.6284689181066</c:v>
                </c:pt>
                <c:pt idx="93">
                  <c:v>5390.1590797884546</c:v>
                </c:pt>
                <c:pt idx="94">
                  <c:v>5284.4422213239704</c:v>
                </c:pt>
                <c:pt idx="95">
                  <c:v>4958.5046894095076</c:v>
                </c:pt>
                <c:pt idx="96">
                  <c:v>4939.4692749669757</c:v>
                </c:pt>
                <c:pt idx="97">
                  <c:v>4759.7964434053592</c:v>
                </c:pt>
                <c:pt idx="98">
                  <c:v>4726.6689672244747</c:v>
                </c:pt>
                <c:pt idx="99">
                  <c:v>4718.7941103211115</c:v>
                </c:pt>
                <c:pt idx="100">
                  <c:v>4270.1723576437762</c:v>
                </c:pt>
                <c:pt idx="101">
                  <c:v>4267.1066180956368</c:v>
                </c:pt>
                <c:pt idx="102">
                  <c:v>4230.5119720884322</c:v>
                </c:pt>
                <c:pt idx="103">
                  <c:v>4224.7055901518179</c:v>
                </c:pt>
                <c:pt idx="104">
                  <c:v>4192.5930644659684</c:v>
                </c:pt>
                <c:pt idx="105">
                  <c:v>4187.6107363445217</c:v>
                </c:pt>
                <c:pt idx="106">
                  <c:v>4141.8352975182852</c:v>
                </c:pt>
                <c:pt idx="107">
                  <c:v>4080.9128555753919</c:v>
                </c:pt>
                <c:pt idx="108">
                  <c:v>4078.674690799432</c:v>
                </c:pt>
                <c:pt idx="109">
                  <c:v>4067.6581592322605</c:v>
                </c:pt>
                <c:pt idx="110">
                  <c:v>4056.7286284673646</c:v>
                </c:pt>
                <c:pt idx="111">
                  <c:v>4055.9754319419071</c:v>
                </c:pt>
                <c:pt idx="112">
                  <c:v>3947.1297510211753</c:v>
                </c:pt>
                <c:pt idx="113">
                  <c:v>3928.1403533554076</c:v>
                </c:pt>
                <c:pt idx="114">
                  <c:v>3635.4076708508624</c:v>
                </c:pt>
                <c:pt idx="115">
                  <c:v>3620.5886069590792</c:v>
                </c:pt>
                <c:pt idx="116">
                  <c:v>3565.4977324609149</c:v>
                </c:pt>
                <c:pt idx="117">
                  <c:v>3418.6577624974993</c:v>
                </c:pt>
                <c:pt idx="118">
                  <c:v>3411.1317716346712</c:v>
                </c:pt>
                <c:pt idx="119">
                  <c:v>3408.856896319533</c:v>
                </c:pt>
                <c:pt idx="120">
                  <c:v>3348.1362082135133</c:v>
                </c:pt>
                <c:pt idx="121">
                  <c:v>3225.4978146288358</c:v>
                </c:pt>
                <c:pt idx="122">
                  <c:v>3196.6602216523065</c:v>
                </c:pt>
                <c:pt idx="123">
                  <c:v>3116.8698603079838</c:v>
                </c:pt>
                <c:pt idx="124">
                  <c:v>3104.2226468406639</c:v>
                </c:pt>
                <c:pt idx="125">
                  <c:v>2872.070240529898</c:v>
                </c:pt>
                <c:pt idx="126">
                  <c:v>2865.170334620298</c:v>
                </c:pt>
                <c:pt idx="127">
                  <c:v>2617.5156479231005</c:v>
                </c:pt>
                <c:pt idx="128">
                  <c:v>2580.447629751382</c:v>
                </c:pt>
                <c:pt idx="129">
                  <c:v>2565.9844356216272</c:v>
                </c:pt>
                <c:pt idx="130">
                  <c:v>2484.6864947808131</c:v>
                </c:pt>
                <c:pt idx="131">
                  <c:v>2254.0968103026889</c:v>
                </c:pt>
                <c:pt idx="132">
                  <c:v>2216.8377671976668</c:v>
                </c:pt>
                <c:pt idx="133">
                  <c:v>2212.3343158500752</c:v>
                </c:pt>
                <c:pt idx="134">
                  <c:v>2033.5205320768541</c:v>
                </c:pt>
                <c:pt idx="135">
                  <c:v>2032.7268134289141</c:v>
                </c:pt>
                <c:pt idx="136">
                  <c:v>2022.1423985032427</c:v>
                </c:pt>
                <c:pt idx="137">
                  <c:v>1988.7220563228088</c:v>
                </c:pt>
                <c:pt idx="138">
                  <c:v>1830.5875773832495</c:v>
                </c:pt>
                <c:pt idx="139">
                  <c:v>1775.3234204935056</c:v>
                </c:pt>
                <c:pt idx="140">
                  <c:v>1749.3538809702841</c:v>
                </c:pt>
                <c:pt idx="141">
                  <c:v>1718.7776202803996</c:v>
                </c:pt>
                <c:pt idx="142">
                  <c:v>1565.4267512182776</c:v>
                </c:pt>
                <c:pt idx="143">
                  <c:v>1555.6699210616646</c:v>
                </c:pt>
                <c:pt idx="144">
                  <c:v>1542.6442593791921</c:v>
                </c:pt>
                <c:pt idx="145">
                  <c:v>1519.4467612898834</c:v>
                </c:pt>
                <c:pt idx="146">
                  <c:v>1504.2638125160977</c:v>
                </c:pt>
                <c:pt idx="147">
                  <c:v>1426.1020440344223</c:v>
                </c:pt>
                <c:pt idx="148">
                  <c:v>1423.0996602752602</c:v>
                </c:pt>
                <c:pt idx="149">
                  <c:v>1386.0135157319719</c:v>
                </c:pt>
                <c:pt idx="150">
                  <c:v>1321.9535118252709</c:v>
                </c:pt>
                <c:pt idx="151">
                  <c:v>1280.1818437169027</c:v>
                </c:pt>
                <c:pt idx="152">
                  <c:v>1241.7689978427179</c:v>
                </c:pt>
                <c:pt idx="153">
                  <c:v>1235.9676393829534</c:v>
                </c:pt>
                <c:pt idx="154">
                  <c:v>1215.1498948519097</c:v>
                </c:pt>
                <c:pt idx="155">
                  <c:v>1039.7387964741072</c:v>
                </c:pt>
                <c:pt idx="156">
                  <c:v>1033.912409305163</c:v>
                </c:pt>
                <c:pt idx="157">
                  <c:v>916.22268126287395</c:v>
                </c:pt>
                <c:pt idx="158">
                  <c:v>915.63836235736881</c:v>
                </c:pt>
                <c:pt idx="159">
                  <c:v>895.34437833248478</c:v>
                </c:pt>
                <c:pt idx="160">
                  <c:v>879.83340081562267</c:v>
                </c:pt>
                <c:pt idx="161">
                  <c:v>868.76253120408239</c:v>
                </c:pt>
                <c:pt idx="162">
                  <c:v>854.87163520567742</c:v>
                </c:pt>
                <c:pt idx="163">
                  <c:v>852.48799507865556</c:v>
                </c:pt>
                <c:pt idx="164">
                  <c:v>852.01094280920699</c:v>
                </c:pt>
                <c:pt idx="165">
                  <c:v>825.76972690458103</c:v>
                </c:pt>
                <c:pt idx="166">
                  <c:v>820.5327760683881</c:v>
                </c:pt>
                <c:pt idx="167">
                  <c:v>786.53089620107096</c:v>
                </c:pt>
                <c:pt idx="168">
                  <c:v>731.25721475169803</c:v>
                </c:pt>
                <c:pt idx="169">
                  <c:v>713.03407492059046</c:v>
                </c:pt>
                <c:pt idx="170">
                  <c:v>712.51237069493334</c:v>
                </c:pt>
                <c:pt idx="171">
                  <c:v>670.32272562527498</c:v>
                </c:pt>
                <c:pt idx="172">
                  <c:v>571.53016825382247</c:v>
                </c:pt>
                <c:pt idx="173">
                  <c:v>553.68130798877212</c:v>
                </c:pt>
                <c:pt idx="174">
                  <c:v>533.59608460071365</c:v>
                </c:pt>
                <c:pt idx="175">
                  <c:v>528.48071117892493</c:v>
                </c:pt>
                <c:pt idx="176">
                  <c:v>495.63496146812025</c:v>
                </c:pt>
                <c:pt idx="177">
                  <c:v>488.62870980635182</c:v>
                </c:pt>
                <c:pt idx="178">
                  <c:v>480.66873919988342</c:v>
                </c:pt>
                <c:pt idx="179">
                  <c:v>353.15364405048149</c:v>
                </c:pt>
                <c:pt idx="180">
                  <c:v>350.44087952443766</c:v>
                </c:pt>
                <c:pt idx="181">
                  <c:v>331.67482513531627</c:v>
                </c:pt>
                <c:pt idx="182">
                  <c:v>284.68368408563106</c:v>
                </c:pt>
              </c:numCache>
            </c:numRef>
          </c:xVal>
          <c:yVal>
            <c:numRef>
              <c:f>'SCN1-Figure2-PanelB'!$J$2:$J$185</c:f>
              <c:numCache>
                <c:formatCode>General</c:formatCode>
                <c:ptCount val="18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0.57429957389831543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0.5152897834777832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0.54618304967880249</c:v>
                </c:pt>
                <c:pt idx="123">
                  <c:v>#N/A</c:v>
                </c:pt>
                <c:pt idx="124">
                  <c:v>#N/A</c:v>
                </c:pt>
                <c:pt idx="125">
                  <c:v>0.37196072936058044</c:v>
                </c:pt>
                <c:pt idx="126">
                  <c:v>0.32637611031532288</c:v>
                </c:pt>
                <c:pt idx="127">
                  <c:v>0.32663315534591675</c:v>
                </c:pt>
                <c:pt idx="128">
                  <c:v>#N/A</c:v>
                </c:pt>
                <c:pt idx="129">
                  <c:v>0.4283292293548584</c:v>
                </c:pt>
                <c:pt idx="130">
                  <c:v>0.44080451130867004</c:v>
                </c:pt>
                <c:pt idx="131">
                  <c:v>0.35214909911155701</c:v>
                </c:pt>
                <c:pt idx="132">
                  <c:v>0.45960161089897156</c:v>
                </c:pt>
                <c:pt idx="133">
                  <c:v>0.41050040721893311</c:v>
                </c:pt>
                <c:pt idx="134">
                  <c:v>#N/A</c:v>
                </c:pt>
                <c:pt idx="135">
                  <c:v>0.3496519923210144</c:v>
                </c:pt>
                <c:pt idx="136">
                  <c:v>0.47297376394271851</c:v>
                </c:pt>
                <c:pt idx="137">
                  <c:v>0.47064876556396484</c:v>
                </c:pt>
                <c:pt idx="138">
                  <c:v>0.3675486147403717</c:v>
                </c:pt>
                <c:pt idx="139">
                  <c:v>0.34382009506225586</c:v>
                </c:pt>
                <c:pt idx="140">
                  <c:v>0.39912253618240356</c:v>
                </c:pt>
                <c:pt idx="141">
                  <c:v>0.44526931643486023</c:v>
                </c:pt>
                <c:pt idx="142">
                  <c:v>#N/A</c:v>
                </c:pt>
                <c:pt idx="143">
                  <c:v>0.36064282059669495</c:v>
                </c:pt>
                <c:pt idx="144">
                  <c:v>0.55375850200653076</c:v>
                </c:pt>
                <c:pt idx="145">
                  <c:v>0.38093695044517517</c:v>
                </c:pt>
                <c:pt idx="146">
                  <c:v>0.41679644584655762</c:v>
                </c:pt>
                <c:pt idx="147">
                  <c:v>0.41301465034484863</c:v>
                </c:pt>
                <c:pt idx="148">
                  <c:v>0.35935965180397034</c:v>
                </c:pt>
                <c:pt idx="149">
                  <c:v>0.37200608849525452</c:v>
                </c:pt>
                <c:pt idx="150">
                  <c:v>0.56474757194519043</c:v>
                </c:pt>
                <c:pt idx="151">
                  <c:v>0.39135676622390747</c:v>
                </c:pt>
                <c:pt idx="152">
                  <c:v>0.3583853542804718</c:v>
                </c:pt>
                <c:pt idx="153">
                  <c:v>0.42373749613761902</c:v>
                </c:pt>
                <c:pt idx="154">
                  <c:v>0.36697596311569214</c:v>
                </c:pt>
                <c:pt idx="155">
                  <c:v>0.36217477917671204</c:v>
                </c:pt>
                <c:pt idx="156">
                  <c:v>0.42697682976722717</c:v>
                </c:pt>
                <c:pt idx="157">
                  <c:v>0.3448617160320282</c:v>
                </c:pt>
                <c:pt idx="158">
                  <c:v>0.31725302338600159</c:v>
                </c:pt>
                <c:pt idx="159">
                  <c:v>0.27541327476501465</c:v>
                </c:pt>
                <c:pt idx="160">
                  <c:v>0.2991161048412323</c:v>
                </c:pt>
                <c:pt idx="161">
                  <c:v>0.30138504505157471</c:v>
                </c:pt>
                <c:pt idx="162">
                  <c:v>0.31077942252159119</c:v>
                </c:pt>
                <c:pt idx="163">
                  <c:v>0.32229739427566528</c:v>
                </c:pt>
                <c:pt idx="164">
                  <c:v>0.32518470287322998</c:v>
                </c:pt>
                <c:pt idx="165">
                  <c:v>0.50084900856018066</c:v>
                </c:pt>
                <c:pt idx="166">
                  <c:v>0.32411986589431763</c:v>
                </c:pt>
                <c:pt idx="167">
                  <c:v>0.41416412591934204</c:v>
                </c:pt>
                <c:pt idx="168">
                  <c:v>0.30050626397132874</c:v>
                </c:pt>
                <c:pt idx="169">
                  <c:v>0.2091582864522934</c:v>
                </c:pt>
                <c:pt idx="170">
                  <c:v>0.3934113085269928</c:v>
                </c:pt>
                <c:pt idx="171">
                  <c:v>0.34092250466346741</c:v>
                </c:pt>
                <c:pt idx="172">
                  <c:v>0.27871999144554138</c:v>
                </c:pt>
                <c:pt idx="173">
                  <c:v>0.28134453296661377</c:v>
                </c:pt>
                <c:pt idx="174">
                  <c:v>0.33272770047187805</c:v>
                </c:pt>
                <c:pt idx="175">
                  <c:v>0.31909680366516113</c:v>
                </c:pt>
                <c:pt idx="176">
                  <c:v>0.24848566949367523</c:v>
                </c:pt>
                <c:pt idx="177">
                  <c:v>0.20140905678272247</c:v>
                </c:pt>
                <c:pt idx="178">
                  <c:v>0.31147667765617371</c:v>
                </c:pt>
                <c:pt idx="179">
                  <c:v>0.12605200707912445</c:v>
                </c:pt>
                <c:pt idx="180">
                  <c:v>0.34317013621330261</c:v>
                </c:pt>
                <c:pt idx="181">
                  <c:v>0.27241089940071106</c:v>
                </c:pt>
                <c:pt idx="182">
                  <c:v>0.30493751168251038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FD-46D8-B0ED-F87A2CD8F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988623"/>
        <c:axId val="1302084239"/>
      </c:scatterChart>
      <c:valAx>
        <c:axId val="117898862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0" i="0" baseline="0">
                    <a:effectLst/>
                  </a:rPr>
                  <a:t>Nominal GDP per capita (USD, in 2018)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02084239"/>
        <c:crosses val="autoZero"/>
        <c:crossBetween val="midCat"/>
      </c:valAx>
      <c:valAx>
        <c:axId val="130208423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0" i="0" baseline="0">
                    <a:effectLst/>
                  </a:rPr>
                  <a:t>Adaptative capacity index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2.0548629337999415E-2"/>
              <c:y val="0.260076334208224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78988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251814614378412E-2"/>
          <c:y val="0.91693517103184285"/>
          <c:w val="0.85288845144356951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'SCN1-Figure2-PanelB'!$W$195:$AA$195</c:f>
                <c:numCache>
                  <c:formatCode>General</c:formatCode>
                  <c:ptCount val="5"/>
                  <c:pt idx="0">
                    <c:v>17.19418466091156</c:v>
                  </c:pt>
                  <c:pt idx="1">
                    <c:v>27.0323954988271</c:v>
                  </c:pt>
                  <c:pt idx="2">
                    <c:v>7.1745166555047035</c:v>
                  </c:pt>
                  <c:pt idx="3">
                    <c:v>8.0061831511557102</c:v>
                  </c:pt>
                  <c:pt idx="4">
                    <c:v>14.215643703937531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'SCN1-Figure2-PanelB'!$W$193:$AA$193</c:f>
              <c:strCache>
                <c:ptCount val="5"/>
                <c:pt idx="0">
                  <c:v>AFR</c:v>
                </c:pt>
                <c:pt idx="1">
                  <c:v>MCD</c:v>
                </c:pt>
                <c:pt idx="2">
                  <c:v>WHD</c:v>
                </c:pt>
                <c:pt idx="3">
                  <c:v>APD</c:v>
                </c:pt>
                <c:pt idx="4">
                  <c:v>EUR</c:v>
                </c:pt>
              </c:strCache>
            </c:strRef>
          </c:cat>
          <c:val>
            <c:numRef>
              <c:f>'SCN1-Figure2-PanelB'!$W$196:$AA$196</c:f>
              <c:numCache>
                <c:formatCode>General</c:formatCode>
                <c:ptCount val="5"/>
                <c:pt idx="0">
                  <c:v>11.33623942732811</c:v>
                </c:pt>
                <c:pt idx="1">
                  <c:v>-0.10210643522441387</c:v>
                </c:pt>
                <c:pt idx="2">
                  <c:v>9.1447090730071068</c:v>
                </c:pt>
                <c:pt idx="3">
                  <c:v>5.1741079427301884</c:v>
                </c:pt>
                <c:pt idx="4">
                  <c:v>3.6875970661640167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4-482A-8581-1D4A489B8565}"/>
            </c:ext>
          </c:extLst>
        </c:ser>
        <c:ser>
          <c:idx val="1"/>
          <c:order val="1"/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'SCN1-Figure2-PanelB'!$W$193:$AA$193</c:f>
              <c:strCache>
                <c:ptCount val="5"/>
                <c:pt idx="0">
                  <c:v>AFR</c:v>
                </c:pt>
                <c:pt idx="1">
                  <c:v>MCD</c:v>
                </c:pt>
                <c:pt idx="2">
                  <c:v>WHD</c:v>
                </c:pt>
                <c:pt idx="3">
                  <c:v>APD</c:v>
                </c:pt>
                <c:pt idx="4">
                  <c:v>EUR</c:v>
                </c:pt>
              </c:strCache>
            </c:strRef>
          </c:cat>
          <c:val>
            <c:numRef>
              <c:f>'SCN1-Figure2-PanelB'!$W$197:$AA$197</c:f>
              <c:numCache>
                <c:formatCode>General</c:formatCode>
                <c:ptCount val="5"/>
                <c:pt idx="0">
                  <c:v>6.8894945085048676</c:v>
                </c:pt>
                <c:pt idx="1">
                  <c:v>15.175447566434741</c:v>
                </c:pt>
                <c:pt idx="2">
                  <c:v>3.6737466230988503</c:v>
                </c:pt>
                <c:pt idx="3">
                  <c:v>3.5208324901759624</c:v>
                </c:pt>
                <c:pt idx="4">
                  <c:v>4.2112886905670166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54-482A-8581-1D4A489B8565}"/>
            </c:ext>
          </c:extLst>
        </c:ser>
        <c:ser>
          <c:idx val="2"/>
          <c:order val="2"/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'SCN1-Figure2-PanelB'!$W$199:$AA$199</c:f>
                <c:numCache>
                  <c:formatCode>General</c:formatCode>
                  <c:ptCount val="5"/>
                  <c:pt idx="0">
                    <c:v>11.670190095901489</c:v>
                  </c:pt>
                  <c:pt idx="1">
                    <c:v>9.720100462436676</c:v>
                  </c:pt>
                  <c:pt idx="2">
                    <c:v>10.362371802330017</c:v>
                  </c:pt>
                  <c:pt idx="3">
                    <c:v>22.221747413277626</c:v>
                  </c:pt>
                  <c:pt idx="4">
                    <c:v>7.1197673678398132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'SCN1-Figure2-PanelB'!$W$193:$AA$193</c:f>
              <c:strCache>
                <c:ptCount val="5"/>
                <c:pt idx="0">
                  <c:v>AFR</c:v>
                </c:pt>
                <c:pt idx="1">
                  <c:v>MCD</c:v>
                </c:pt>
                <c:pt idx="2">
                  <c:v>WHD</c:v>
                </c:pt>
                <c:pt idx="3">
                  <c:v>APD</c:v>
                </c:pt>
                <c:pt idx="4">
                  <c:v>EUR</c:v>
                </c:pt>
              </c:strCache>
            </c:strRef>
          </c:cat>
          <c:val>
            <c:numRef>
              <c:f>'SCN1-Figure2-PanelB'!$W$198:$AA$198</c:f>
              <c:numCache>
                <c:formatCode>General</c:formatCode>
                <c:ptCount val="5"/>
                <c:pt idx="0">
                  <c:v>7.5126722455024719</c:v>
                </c:pt>
                <c:pt idx="1">
                  <c:v>7.6400622725486755</c:v>
                </c:pt>
                <c:pt idx="2">
                  <c:v>2.372586727142334</c:v>
                </c:pt>
                <c:pt idx="3">
                  <c:v>6.3269525766372681</c:v>
                </c:pt>
                <c:pt idx="4">
                  <c:v>2.9232539236545563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54-482A-8581-1D4A489B8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4027935"/>
        <c:axId val="1213934687"/>
      </c:barChart>
      <c:catAx>
        <c:axId val="1654027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0" i="0" baseline="0">
                    <a:effectLst/>
                  </a:rPr>
                  <a:t>Minimium - 1st quartile - median - 3rd quartile - maximum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19219907407407408"/>
              <c:y val="0.93708333333333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13934687"/>
        <c:crossesAt val="-30"/>
        <c:auto val="1"/>
        <c:lblAlgn val="ctr"/>
        <c:lblOffset val="100"/>
        <c:noMultiLvlLbl val="0"/>
      </c:catAx>
      <c:valAx>
        <c:axId val="1213934687"/>
        <c:scaling>
          <c:orientation val="minMax"/>
          <c:max val="4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5402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22</xdr:col>
      <xdr:colOff>631265</xdr:colOff>
      <xdr:row>28</xdr:row>
      <xdr:rowOff>141381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BD3ED7-FB11-4A13-8A19-146B1AF6D3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30</xdr:row>
      <xdr:rowOff>0</xdr:rowOff>
    </xdr:from>
    <xdr:to>
      <xdr:col>22</xdr:col>
      <xdr:colOff>631265</xdr:colOff>
      <xdr:row>57</xdr:row>
      <xdr:rowOff>141381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0DA2AE-9DDF-4B37-9DFD-E87983E64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336549</xdr:colOff>
      <xdr:row>2</xdr:row>
      <xdr:rowOff>101599</xdr:rowOff>
    </xdr:from>
    <xdr:to>
      <xdr:col>19</xdr:col>
      <xdr:colOff>393699</xdr:colOff>
      <xdr:row>28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412749</xdr:colOff>
      <xdr:row>31</xdr:row>
      <xdr:rowOff>136524</xdr:rowOff>
    </xdr:from>
    <xdr:to>
      <xdr:col>19</xdr:col>
      <xdr:colOff>469899</xdr:colOff>
      <xdr:row>57</xdr:row>
      <xdr:rowOff>168274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DATA\NGA\workfiles\STA-ins\NGCPI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1\PDR\Documents%20and%20Settings\gtolosa\My%20Local%20Documents\DATA\COD\Main\CDCAD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DATA\MOZ\moz%20macroframeworkv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DATA\MOZ\moz%20macroframeworkv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Docs\O-DRIVE\JM\BEN\HIPC\excelfiles\with%20libya\BN-DSA-Kad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4\users6\Users\mghazanchyan\Desktop\Users\mraissi\AppData\Roaming\Microsoft\Excel\Alternative_Lilongwe\Blantyre_03262012\users10\DATA\DEBT97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1\PDR\Documents%20and%20Settings\gtolosa\My%20Local%20Documents\DATA\COD\Main\CDD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DATA\NAM\Work-in-progress%20Art.%20IV%202003-04\old\DATA\NAM\Sr-red\STRP_TABLES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1\PDR\DATA\MOZ\moz%20macroframeworkv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4\users6\Users\mghazanchyan\Desktop\Users\mraissi\AppData\Roaming\Microsoft\Excel\Alternative_Lilongwe\Blantyre_03262012\Users\ssaksonovs\AppData\Roaming\Microsoft\Excel\Malawi\CURRENT%20FRAMEWORK\MwiM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DATA\NAM\Work-in-progress%20Art.%20IV%202003-04\old\WIN\Temporary%20Internet%20Files\OLK4395\NAFIS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1\PDR\Documents%20and%20Settings\gtolosa\My%20Local%20Documents\Documents%20and%20Settings\myulek\Local%20Settings\Temporary%20Internet%20Files\OLK11C\SR-03-03-tables(1-14)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1\PDR\Documents%20and%20Settings\gtolosa\My%20Local%20Documents\DATA\UGA\AAA\Frame\UGHUBfeb20200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Users\AManoel\My%20Documents\Mozambique%20AFR\Missions\2004%20Feb%20mission%20New%20Prog\Brief\moz%20macroframework%20Brief%20Feb2004.xls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microsoft.com/office/2019/04/relationships/externalLinkLongPath" Target="https://intlmonetaryfund.sharepoint.com/teams/FAD-DP-ClimateChangeAdaptation-ClimateNoteonadaptationinfiscalpolicy/Shared%20Documents/Climate%20Note%20on%20adaptation%20in%20fiscal%20policy/phase-II/A-theory/3%20Staff%20Climate%20Notes.xlsx?502BF604" TargetMode="External"/><Relationship Id="rId1" Type="http://schemas.openxmlformats.org/officeDocument/2006/relationships/externalLinkPath" Target="file:///\\502BF604\3%20Staff%20Climate%20Not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DATA\NGA\workfiles\NGA-re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nstaines\My%20Local%20Documents\Malawi\Monetary\Telex%2030\Telex%2035%20-%20Oct%200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WIN\TEMP\BOP9703_stres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swn05d\afr1\TEMP\My%20Documents\Moz\E-Final\BOP9703_stres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Documents%20and%20Settings\hteferra\Local%20Settings\Temporary%20Internet%20Files\OLK10\EOM\MwiBOP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DATA\NAM\Work-in-progress%20Art.%20IV%202003-04\old\Backup\NAM\Current\NADEB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DATA\MLI\Current\MLIBO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IINDEX"/>
      <sheetName val="CPICOMP"/>
      <sheetName val="INSINDEX"/>
      <sheetName val="INSPERCHG"/>
      <sheetName val="Receitas por entidade"/>
      <sheetName val="NGCPI"/>
    </sheetNames>
    <sheetDataSet>
      <sheetData sheetId="0" refreshError="1">
        <row r="203">
          <cell r="B203">
            <v>1987</v>
          </cell>
          <cell r="K203">
            <v>0.55710306406684396</v>
          </cell>
          <cell r="O203">
            <v>15.680410168767377</v>
          </cell>
        </row>
        <row r="204">
          <cell r="K204">
            <v>-0.14773776546630479</v>
          </cell>
          <cell r="O204">
            <v>13.069845253032231</v>
          </cell>
        </row>
        <row r="205">
          <cell r="K205">
            <v>0.25892361753281357</v>
          </cell>
          <cell r="O205">
            <v>14.560439560439576</v>
          </cell>
        </row>
        <row r="206">
          <cell r="K206">
            <v>0.14757424829365817</v>
          </cell>
          <cell r="O206">
            <v>14.006719865602669</v>
          </cell>
        </row>
        <row r="207">
          <cell r="K207">
            <v>1.1235955056179803</v>
          </cell>
          <cell r="O207">
            <v>10.307414104882451</v>
          </cell>
        </row>
        <row r="208">
          <cell r="K208">
            <v>0.60109289617484851</v>
          </cell>
          <cell r="O208">
            <v>9.0209238057638697</v>
          </cell>
        </row>
        <row r="209">
          <cell r="K209">
            <v>1.9373528879232493</v>
          </cell>
          <cell r="O209">
            <v>7.5248281130633643</v>
          </cell>
        </row>
        <row r="210">
          <cell r="K210">
            <v>0.74600355239786698</v>
          </cell>
          <cell r="O210">
            <v>5.1538746755653841</v>
          </cell>
        </row>
        <row r="211">
          <cell r="K211">
            <v>1.6748942172073233</v>
          </cell>
          <cell r="O211">
            <v>6.4022140221401402</v>
          </cell>
        </row>
        <row r="212">
          <cell r="K212">
            <v>1.0750823651811903</v>
          </cell>
          <cell r="O212">
            <v>8.9940164547493531</v>
          </cell>
        </row>
        <row r="213">
          <cell r="K213">
            <v>1.2523588951792952</v>
          </cell>
          <cell r="O213">
            <v>9.84552391587561</v>
          </cell>
        </row>
        <row r="214">
          <cell r="K214">
            <v>0.10166045408335211</v>
          </cell>
          <cell r="O214">
            <v>9.7121634168986901</v>
          </cell>
        </row>
        <row r="215">
          <cell r="B215">
            <v>1988</v>
          </cell>
          <cell r="K215">
            <v>3.4867975626269532</v>
          </cell>
          <cell r="O215">
            <v>12.908587257617654</v>
          </cell>
        </row>
        <row r="216">
          <cell r="K216">
            <v>6.2031356509884228</v>
          </cell>
          <cell r="O216">
            <v>20.089878189410548</v>
          </cell>
        </row>
        <row r="217">
          <cell r="K217">
            <v>2.9525032092426073</v>
          </cell>
          <cell r="O217">
            <v>23.316240825178426</v>
          </cell>
        </row>
        <row r="218">
          <cell r="K218">
            <v>7.2942643391521234</v>
          </cell>
          <cell r="O218">
            <v>32.116283791393684</v>
          </cell>
        </row>
        <row r="219">
          <cell r="K219">
            <v>4.9970947123765264</v>
          </cell>
          <cell r="O219">
            <v>37.176945627111515</v>
          </cell>
        </row>
        <row r="220">
          <cell r="K220">
            <v>2.6009961261759917</v>
          </cell>
          <cell r="O220">
            <v>39.903959904426436</v>
          </cell>
        </row>
        <row r="221">
          <cell r="K221">
            <v>4.6925566343041902</v>
          </cell>
          <cell r="O221">
            <v>43.685340365482858</v>
          </cell>
        </row>
        <row r="222">
          <cell r="K222">
            <v>1.2879958784131951</v>
          </cell>
          <cell r="O222">
            <v>44.458337299286676</v>
          </cell>
        </row>
        <row r="223">
          <cell r="K223">
            <v>0.55951169888097674</v>
          </cell>
          <cell r="O223">
            <v>42.87361665324498</v>
          </cell>
        </row>
        <row r="224">
          <cell r="K224">
            <v>-2.9337379868487501</v>
          </cell>
          <cell r="O224">
            <v>37.206990925072844</v>
          </cell>
        </row>
        <row r="225">
          <cell r="K225">
            <v>2.3970818134444905</v>
          </cell>
          <cell r="O225">
            <v>38.758204040223454</v>
          </cell>
        </row>
        <row r="226">
          <cell r="K226">
            <v>0.25445292620864812</v>
          </cell>
          <cell r="O226">
            <v>38.970000816888287</v>
          </cell>
        </row>
        <row r="227">
          <cell r="B227">
            <v>1989</v>
          </cell>
          <cell r="K227">
            <v>11.827411167512691</v>
          </cell>
          <cell r="O227">
            <v>50.170415814587614</v>
          </cell>
        </row>
        <row r="228">
          <cell r="K228">
            <v>5.7648660916931327</v>
          </cell>
          <cell r="O228">
            <v>49.550706033376102</v>
          </cell>
        </row>
        <row r="229">
          <cell r="K229">
            <v>7.8969957081545195</v>
          </cell>
          <cell r="O229">
            <v>56.733167082294258</v>
          </cell>
        </row>
        <row r="230">
          <cell r="K230">
            <v>7.6372315035799554</v>
          </cell>
          <cell r="O230">
            <v>57.234166182452071</v>
          </cell>
        </row>
        <row r="231">
          <cell r="K231">
            <v>3.9911308203991025</v>
          </cell>
          <cell r="O231">
            <v>55.727725511898171</v>
          </cell>
        </row>
        <row r="232">
          <cell r="K232">
            <v>5.6503198294243218</v>
          </cell>
          <cell r="O232">
            <v>60.355987055016193</v>
          </cell>
        </row>
        <row r="233">
          <cell r="K233">
            <v>-2.4217961654893982</v>
          </cell>
          <cell r="O233">
            <v>49.459041731066478</v>
          </cell>
        </row>
        <row r="234">
          <cell r="K234">
            <v>-0.79283005860049105</v>
          </cell>
          <cell r="O234">
            <v>46.388606307222787</v>
          </cell>
        </row>
        <row r="235">
          <cell r="K235">
            <v>-0.41695621959694229</v>
          </cell>
          <cell r="O235">
            <v>44.967121901871529</v>
          </cell>
        </row>
        <row r="236">
          <cell r="K236">
            <v>-0.5233775296580645</v>
          </cell>
          <cell r="O236">
            <v>48.56696195935384</v>
          </cell>
        </row>
        <row r="237">
          <cell r="K237">
            <v>-0.42090494563312708</v>
          </cell>
          <cell r="O237">
            <v>44.47837150127225</v>
          </cell>
        </row>
        <row r="238">
          <cell r="K238">
            <v>0.3874603733709181</v>
          </cell>
          <cell r="O238">
            <v>44.670050761421322</v>
          </cell>
        </row>
        <row r="239">
          <cell r="B239" t="str">
            <v>1990</v>
          </cell>
          <cell r="K239">
            <v>-1.0175438596491171</v>
          </cell>
          <cell r="O239">
            <v>28.052655469813903</v>
          </cell>
        </row>
        <row r="240">
          <cell r="K240">
            <v>1.0280042538106882</v>
          </cell>
          <cell r="O240">
            <v>22.317596566523612</v>
          </cell>
        </row>
        <row r="241">
          <cell r="K241">
            <v>0.59649122807017285</v>
          </cell>
          <cell r="O241">
            <v>14.041368337311045</v>
          </cell>
        </row>
        <row r="242">
          <cell r="K242">
            <v>1.6393442622950838</v>
          </cell>
          <cell r="O242">
            <v>7.6866223207686435</v>
          </cell>
        </row>
        <row r="243">
          <cell r="K243">
            <v>1.7158544955387711</v>
          </cell>
          <cell r="O243">
            <v>5.3304904051172608</v>
          </cell>
        </row>
        <row r="244">
          <cell r="B244" t="str">
            <v xml:space="preserve"> </v>
          </cell>
          <cell r="K244">
            <v>0.57354925775980892</v>
          </cell>
          <cell r="O244">
            <v>0.26908846283215659</v>
          </cell>
        </row>
        <row r="245">
          <cell r="K245">
            <v>0.63737001006372029</v>
          </cell>
          <cell r="O245">
            <v>3.4126163391933639</v>
          </cell>
        </row>
        <row r="246">
          <cell r="K246">
            <v>0.10000000000001119</v>
          </cell>
          <cell r="O246">
            <v>4.3432939541348192</v>
          </cell>
        </row>
        <row r="247">
          <cell r="K247">
            <v>-2.0313020313020402</v>
          </cell>
          <cell r="O247">
            <v>2.6517794836008246</v>
          </cell>
        </row>
        <row r="248">
          <cell r="K248">
            <v>-0.67980965329708098</v>
          </cell>
          <cell r="O248">
            <v>2.4903542616625529</v>
          </cell>
        </row>
        <row r="249">
          <cell r="K249">
            <v>-6.8446269678301697E-2</v>
          </cell>
          <cell r="O249">
            <v>2.8531172948221384</v>
          </cell>
        </row>
        <row r="250">
          <cell r="K250">
            <v>1.0616438356164437</v>
          </cell>
          <cell r="O250">
            <v>3.5438596491228047</v>
          </cell>
        </row>
        <row r="251">
          <cell r="B251" t="str">
            <v>1991</v>
          </cell>
          <cell r="K251">
            <v>-0.57607590647239526</v>
          </cell>
          <cell r="O251">
            <v>4.0056717476072201</v>
          </cell>
        </row>
        <row r="252">
          <cell r="K252">
            <v>4.1581458759373024</v>
          </cell>
          <cell r="O252">
            <v>7.2280701754386056</v>
          </cell>
        </row>
        <row r="253">
          <cell r="K253">
            <v>0.45811518324605505</v>
          </cell>
          <cell r="O253">
            <v>7.0805720265085581</v>
          </cell>
        </row>
        <row r="254">
          <cell r="K254">
            <v>3.1596091205211785</v>
          </cell>
          <cell r="O254">
            <v>8.6822237474262209</v>
          </cell>
        </row>
        <row r="255">
          <cell r="K255">
            <v>4.0101041995579401</v>
          </cell>
          <cell r="O255">
            <v>11.133603238866407</v>
          </cell>
        </row>
        <row r="256">
          <cell r="B256" t="str">
            <v xml:space="preserve"> </v>
          </cell>
          <cell r="K256">
            <v>2.0947176684881663</v>
          </cell>
          <cell r="O256">
            <v>12.814491781281445</v>
          </cell>
        </row>
        <row r="257">
          <cell r="K257">
            <v>0.71364852809989721</v>
          </cell>
          <cell r="O257">
            <v>12.9</v>
          </cell>
        </row>
        <row r="258">
          <cell r="K258">
            <v>2.0076764098021949</v>
          </cell>
          <cell r="O258">
            <v>15.051615051615052</v>
          </cell>
        </row>
        <row r="259">
          <cell r="K259">
            <v>-1.157742402315487</v>
          </cell>
          <cell r="O259">
            <v>16.077498300475867</v>
          </cell>
        </row>
        <row r="260">
          <cell r="K260">
            <v>1.0541727672035206</v>
          </cell>
          <cell r="O260">
            <v>18.104038329911031</v>
          </cell>
        </row>
        <row r="261">
          <cell r="K261">
            <v>0.89829035062298779</v>
          </cell>
          <cell r="O261">
            <v>19.246575342465743</v>
          </cell>
        </row>
        <row r="262">
          <cell r="K262">
            <v>4.2791499138426392</v>
          </cell>
          <cell r="O262">
            <v>23.043036258895278</v>
          </cell>
        </row>
        <row r="263">
          <cell r="B263" t="str">
            <v>1/92</v>
          </cell>
          <cell r="K263">
            <v>4.0484714954557965</v>
          </cell>
          <cell r="O263">
            <v>28.766189502385831</v>
          </cell>
          <cell r="S263">
            <v>15.039151157512487</v>
          </cell>
        </row>
        <row r="264">
          <cell r="K264">
            <v>2.1439915299100054</v>
          </cell>
          <cell r="O264">
            <v>26.276178010471195</v>
          </cell>
          <cell r="S264">
            <v>16.635640548316122</v>
          </cell>
        </row>
        <row r="265">
          <cell r="K265">
            <v>5.4159108577351844</v>
          </cell>
          <cell r="O265">
            <v>32.508143322475583</v>
          </cell>
          <cell r="S265">
            <v>18.770507894663059</v>
          </cell>
        </row>
        <row r="266">
          <cell r="K266">
            <v>7.4237954768928249</v>
          </cell>
          <cell r="O266">
            <v>37.985475213135466</v>
          </cell>
          <cell r="S266">
            <v>21.283764967975529</v>
          </cell>
        </row>
        <row r="267">
          <cell r="K267">
            <v>4.6681922196796233</v>
          </cell>
          <cell r="O267">
            <v>38.858530661809354</v>
          </cell>
          <cell r="S267">
            <v>23.711368653421651</v>
          </cell>
        </row>
        <row r="268">
          <cell r="B268" t="str">
            <v xml:space="preserve"> </v>
          </cell>
          <cell r="K268">
            <v>9.1604722343681786</v>
          </cell>
          <cell r="O268">
            <v>48.46862920011894</v>
          </cell>
          <cell r="S268">
            <v>26.871825678553908</v>
          </cell>
        </row>
        <row r="269">
          <cell r="B269" t="str">
            <v>7/92</v>
          </cell>
          <cell r="K269">
            <v>3.8654115762067009</v>
          </cell>
          <cell r="O269">
            <v>53.114850900501942</v>
          </cell>
          <cell r="S269">
            <v>30.406117430895186</v>
          </cell>
        </row>
        <row r="270">
          <cell r="K270">
            <v>2.4874662553027393</v>
          </cell>
          <cell r="O270">
            <v>53.835021707670052</v>
          </cell>
          <cell r="S270">
            <v>33.797816395718236</v>
          </cell>
        </row>
        <row r="271">
          <cell r="K271">
            <v>-0.48918156161806836</v>
          </cell>
          <cell r="O271">
            <v>54.875549048316245</v>
          </cell>
          <cell r="S271">
            <v>37.069647282121586</v>
          </cell>
        </row>
        <row r="272">
          <cell r="K272">
            <v>-0.43486481376441288</v>
          </cell>
          <cell r="O272">
            <v>52.59345117357288</v>
          </cell>
          <cell r="S272">
            <v>39.903283675220358</v>
          </cell>
        </row>
        <row r="273">
          <cell r="K273">
            <v>0.79756931257120023</v>
          </cell>
          <cell r="O273">
            <v>52.441125789775981</v>
          </cell>
          <cell r="S273">
            <v>42.567584881486241</v>
          </cell>
        </row>
        <row r="274">
          <cell r="K274">
            <v>1.7897513187641323</v>
          </cell>
          <cell r="O274">
            <v>48.801982924814084</v>
          </cell>
          <cell r="S274">
            <v>44.588842715023326</v>
          </cell>
        </row>
        <row r="275">
          <cell r="B275" t="str">
            <v>1993</v>
          </cell>
          <cell r="K275">
            <v>4.7936331667592258</v>
          </cell>
          <cell r="O275">
            <v>49.867654843832732</v>
          </cell>
          <cell r="S275">
            <v>46.225554267676159</v>
          </cell>
        </row>
        <row r="276">
          <cell r="K276">
            <v>5.2808194984104606</v>
          </cell>
          <cell r="O276">
            <v>54.470069966312536</v>
          </cell>
          <cell r="S276">
            <v>48.46923969820083</v>
          </cell>
        </row>
        <row r="277">
          <cell r="K277">
            <v>6.3579936252306624</v>
          </cell>
          <cell r="O277">
            <v>55.850540806293012</v>
          </cell>
          <cell r="S277">
            <v>50.335301062573798</v>
          </cell>
        </row>
        <row r="278">
          <cell r="K278">
            <v>6.7823343848580464</v>
          </cell>
          <cell r="O278">
            <v>54.919908466819223</v>
          </cell>
          <cell r="S278">
            <v>51.693339150001158</v>
          </cell>
        </row>
        <row r="279">
          <cell r="K279">
            <v>9.1875923190546605</v>
          </cell>
          <cell r="O279">
            <v>61.609094884127693</v>
          </cell>
          <cell r="S279">
            <v>53.647982512881121</v>
          </cell>
        </row>
        <row r="280">
          <cell r="B280" t="str">
            <v xml:space="preserve"> </v>
          </cell>
          <cell r="K280">
            <v>5.6006493506493449</v>
          </cell>
          <cell r="O280">
            <v>56.338874424193875</v>
          </cell>
          <cell r="S280">
            <v>54.312033230742699</v>
          </cell>
        </row>
        <row r="281">
          <cell r="B281" t="str">
            <v>7/93</v>
          </cell>
          <cell r="K281">
            <v>3.561363054060962</v>
          </cell>
          <cell r="O281">
            <v>55.881218665638244</v>
          </cell>
          <cell r="S281">
            <v>54.564667854626812</v>
          </cell>
        </row>
        <row r="282">
          <cell r="K282">
            <v>1.9544779811974333</v>
          </cell>
          <cell r="O282">
            <v>55.070555032925682</v>
          </cell>
          <cell r="S282">
            <v>54.668608595028111</v>
          </cell>
        </row>
        <row r="283">
          <cell r="K283">
            <v>1.6136859985440344</v>
          </cell>
          <cell r="O283">
            <v>58.347513707695221</v>
          </cell>
          <cell r="S283">
            <v>55.029233017924462</v>
          </cell>
        </row>
        <row r="284">
          <cell r="K284">
            <v>-0.16716417910447312</v>
          </cell>
          <cell r="O284">
            <v>58.773262438283311</v>
          </cell>
          <cell r="S284">
            <v>55.55183884335915</v>
          </cell>
        </row>
        <row r="285">
          <cell r="K285">
            <v>1.8538452338237033</v>
          </cell>
          <cell r="O285">
            <v>60.437076111529777</v>
          </cell>
          <cell r="S285">
            <v>56.21259233963012</v>
          </cell>
        </row>
        <row r="286">
          <cell r="K286">
            <v>2.3132926256458353</v>
          </cell>
          <cell r="O286">
            <v>61.262261706459384</v>
          </cell>
          <cell r="S286">
            <v>57.156543399118597</v>
          </cell>
        </row>
        <row r="287">
          <cell r="B287" t="str">
            <v>1994</v>
          </cell>
          <cell r="K287">
            <v>2.5134855962355207</v>
          </cell>
          <cell r="O287">
            <v>57.753444012716358</v>
          </cell>
          <cell r="S287">
            <v>57.677972104632921</v>
          </cell>
        </row>
        <row r="288">
          <cell r="K288">
            <v>5.6202418271383614</v>
          </cell>
          <cell r="O288">
            <v>58.262036571045115</v>
          </cell>
          <cell r="S288">
            <v>57.936314032087296</v>
          </cell>
        </row>
        <row r="289">
          <cell r="K289">
            <v>1.2825948696205236</v>
          </cell>
          <cell r="O289">
            <v>50.709779179810724</v>
          </cell>
          <cell r="S289">
            <v>57.349961518526094</v>
          </cell>
        </row>
        <row r="290">
          <cell r="K290">
            <v>6.7817896389325005</v>
          </cell>
          <cell r="O290">
            <v>50.709010339734121</v>
          </cell>
          <cell r="S290">
            <v>56.83018753689435</v>
          </cell>
        </row>
        <row r="291">
          <cell r="K291">
            <v>3.9890228364206637</v>
          </cell>
          <cell r="O291">
            <v>43.533549783549773</v>
          </cell>
          <cell r="S291">
            <v>55.086012920084194</v>
          </cell>
        </row>
        <row r="292">
          <cell r="B292" t="str">
            <v xml:space="preserve"> </v>
          </cell>
          <cell r="K292">
            <v>4.1564561734212857</v>
          </cell>
          <cell r="O292">
            <v>41.570586728157807</v>
          </cell>
          <cell r="S292">
            <v>53.527295043097432</v>
          </cell>
        </row>
        <row r="293">
          <cell r="B293" t="str">
            <v>7/94</v>
          </cell>
          <cell r="K293">
            <v>7.2663107411094163</v>
          </cell>
          <cell r="O293">
            <v>46.635329045027227</v>
          </cell>
          <cell r="S293">
            <v>52.616762292884324</v>
          </cell>
        </row>
        <row r="294">
          <cell r="K294">
            <v>8.6553062257465729</v>
          </cell>
          <cell r="O294">
            <v>56.272749332686224</v>
          </cell>
          <cell r="S294">
            <v>52.837222501709171</v>
          </cell>
        </row>
        <row r="295">
          <cell r="K295">
            <v>4.1537267080745233</v>
          </cell>
          <cell r="O295">
            <v>60.179104477611943</v>
          </cell>
          <cell r="S295">
            <v>53.238472130903467</v>
          </cell>
        </row>
        <row r="296">
          <cell r="K296">
            <v>2.50465896384644</v>
          </cell>
          <cell r="O296">
            <v>64.465972969740434</v>
          </cell>
          <cell r="S296">
            <v>54.01175571059926</v>
          </cell>
        </row>
        <row r="297">
          <cell r="K297">
            <v>6.1668242309650401</v>
          </cell>
          <cell r="O297">
            <v>71.430248943165807</v>
          </cell>
          <cell r="S297">
            <v>55.326076951399081</v>
          </cell>
        </row>
        <row r="298">
          <cell r="K298">
            <v>5.493526953900929</v>
          </cell>
          <cell r="O298">
            <v>76.758866062205897</v>
          </cell>
          <cell r="S298">
            <v>57.040411429584779</v>
          </cell>
        </row>
        <row r="299">
          <cell r="B299" t="str">
            <v>1995</v>
          </cell>
          <cell r="K299">
            <v>3.8374131549899548</v>
          </cell>
          <cell r="O299">
            <v>79.04164800716525</v>
          </cell>
          <cell r="S299">
            <v>59.099174260899325</v>
          </cell>
        </row>
        <row r="300">
          <cell r="K300">
            <v>4.5897948974487068</v>
          </cell>
          <cell r="O300">
            <v>77.29489082043672</v>
          </cell>
          <cell r="S300">
            <v>60.920950858557219</v>
          </cell>
        </row>
        <row r="301">
          <cell r="K301">
            <v>3.5692933157957629</v>
          </cell>
          <cell r="O301">
            <v>81.297749869178432</v>
          </cell>
          <cell r="S301">
            <v>63.510680774605689</v>
          </cell>
        </row>
        <row r="302">
          <cell r="K302">
            <v>8.9822778964382621</v>
          </cell>
          <cell r="O302">
            <v>85.033813584239937</v>
          </cell>
          <cell r="S302">
            <v>66.466563076061917</v>
          </cell>
        </row>
        <row r="303">
          <cell r="K303">
            <v>6.1602839133428677</v>
          </cell>
          <cell r="O303">
            <v>88.897266729500473</v>
          </cell>
          <cell r="S303">
            <v>70.281098183111652</v>
          </cell>
        </row>
        <row r="304">
          <cell r="B304" t="str">
            <v xml:space="preserve"> </v>
          </cell>
          <cell r="K304">
            <v>4.5254964574393819</v>
          </cell>
          <cell r="O304">
            <v>89.566555062890259</v>
          </cell>
          <cell r="S304">
            <v>74.253243213779569</v>
          </cell>
        </row>
        <row r="305">
          <cell r="B305" t="str">
            <v>7/95</v>
          </cell>
          <cell r="O305">
            <v>82.579719925763456</v>
          </cell>
          <cell r="S305">
            <v>77.081320380162694</v>
          </cell>
        </row>
        <row r="306">
          <cell r="O306">
            <v>73.959627329192543</v>
          </cell>
          <cell r="S306">
            <v>78.189460180277479</v>
          </cell>
        </row>
        <row r="307">
          <cell r="O307">
            <v>69.877003354453976</v>
          </cell>
          <cell r="S307">
            <v>78.507820342605498</v>
          </cell>
        </row>
        <row r="308">
          <cell r="O308">
            <v>61.631881317722346</v>
          </cell>
          <cell r="S308">
            <v>77.618412274849916</v>
          </cell>
        </row>
        <row r="309">
          <cell r="O309">
            <v>54.305089389684213</v>
          </cell>
          <cell r="S309">
            <v>75.487603428224332</v>
          </cell>
        </row>
        <row r="310">
          <cell r="O310">
            <v>51.587559249399398</v>
          </cell>
          <cell r="S310">
            <v>72.811518509369378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Main"/>
      <sheetName val="TRE"/>
      <sheetName val="Indic"/>
      <sheetName val="Basic Data"/>
      <sheetName val="Quota"/>
      <sheetName val="AMB"/>
      <sheetName val="MTS1"/>
      <sheetName val="MTS2"/>
      <sheetName val="MTS3"/>
      <sheetName val="MTS4"/>
      <sheetName val="K"/>
      <sheetName val="Sheet2"/>
      <sheetName val="Sheet1"/>
      <sheetName val="Z"/>
      <sheetName val="Module1"/>
      <sheetName val="BOP"/>
      <sheetName val="30_BOP"/>
      <sheetName val="34_EXDO"/>
      <sheetName val="Asm"/>
      <sheetName val="Work_sect"/>
      <sheetName val="page 1"/>
      <sheetName val="STOCK"/>
      <sheetName val="sources"/>
      <sheetName val="Quarterly Raw Data"/>
      <sheetName val="Quarterly MacroFlow"/>
      <sheetName val="gas112601"/>
      <sheetName val="SUPUESTOS"/>
      <sheetName val="RESULTADOS"/>
      <sheetName val="SMONET-FINANC"/>
      <sheetName val="SFISCAL-MOD"/>
      <sheetName val="SREAL"/>
    </sheetNames>
    <sheetDataSet>
      <sheetData sheetId="0" refreshError="1"/>
      <sheetData sheetId="1" refreshError="1"/>
      <sheetData sheetId="2" refreshError="1"/>
      <sheetData sheetId="3" refreshError="1">
        <row r="109">
          <cell r="A109" t="str">
            <v>||~</v>
          </cell>
          <cell r="B109" t="str">
            <v xml:space="preserve">       Of which:  Relief operations</v>
          </cell>
          <cell r="F109" t="str">
            <v xml:space="preserve">... </v>
          </cell>
          <cell r="G109" t="str">
            <v xml:space="preserve">... </v>
          </cell>
          <cell r="H109">
            <v>85</v>
          </cell>
          <cell r="I109">
            <v>85</v>
          </cell>
          <cell r="J109">
            <v>75</v>
          </cell>
          <cell r="K109">
            <v>25</v>
          </cell>
          <cell r="L109">
            <v>25</v>
          </cell>
          <cell r="M109">
            <v>25</v>
          </cell>
        </row>
        <row r="196">
          <cell r="A196" t="str">
            <v>||~</v>
          </cell>
          <cell r="B196" t="str">
            <v xml:space="preserve">        Inflows</v>
          </cell>
          <cell r="D196" t="str">
            <v xml:space="preserve">       Entrées</v>
          </cell>
          <cell r="F196">
            <v>386.45711556287046</v>
          </cell>
          <cell r="G196">
            <v>275.07819505856389</v>
          </cell>
          <cell r="H196">
            <v>96.210247639030925</v>
          </cell>
          <cell r="I196">
            <v>214.23485763380796</v>
          </cell>
          <cell r="J196">
            <v>311.39712555461625</v>
          </cell>
          <cell r="K196">
            <v>142.56596368287362</v>
          </cell>
          <cell r="L196">
            <v>343.83281861387457</v>
          </cell>
          <cell r="M196">
            <v>160.74621300797173</v>
          </cell>
        </row>
        <row r="197">
          <cell r="A197" t="str">
            <v>||~</v>
          </cell>
          <cell r="B197" t="str">
            <v xml:space="preserve">        Outflows</v>
          </cell>
          <cell r="D197" t="str">
            <v xml:space="preserve">       Sorties</v>
          </cell>
          <cell r="F197">
            <v>-49.85634799900005</v>
          </cell>
          <cell r="G197">
            <v>-358.85835599010619</v>
          </cell>
          <cell r="H197">
            <v>-251.97922000698577</v>
          </cell>
          <cell r="I197">
            <v>-487.37854830118727</v>
          </cell>
          <cell r="J197">
            <v>-530.74050395093718</v>
          </cell>
          <cell r="K197">
            <v>-374.47048147448794</v>
          </cell>
          <cell r="L197">
            <v>-439.10187607540888</v>
          </cell>
          <cell r="M197">
            <v>-368.61727741241879</v>
          </cell>
        </row>
        <row r="208">
          <cell r="A208" t="str">
            <v>||~</v>
          </cell>
          <cell r="B208" t="str">
            <v xml:space="preserve">        SAF drawings</v>
          </cell>
          <cell r="D208" t="str">
            <v xml:space="preserve">            Prêts FAS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</row>
        <row r="209">
          <cell r="A209" t="str">
            <v>||~</v>
          </cell>
          <cell r="B209" t="str">
            <v xml:space="preserve">        Purchases (GRA)</v>
          </cell>
          <cell r="D209" t="str">
            <v xml:space="preserve">            Achats (CRG)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</row>
        <row r="217">
          <cell r="A217" t="str">
            <v>||~</v>
          </cell>
        </row>
        <row r="218">
          <cell r="A218" t="str">
            <v>||~</v>
          </cell>
          <cell r="B218" t="str">
            <v>Financing gap</v>
          </cell>
          <cell r="D218" t="str">
            <v>Ecart de financement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10.906000000000001</v>
          </cell>
          <cell r="M218">
            <v>-139.94200000000001</v>
          </cell>
          <cell r="N218">
            <v>-33.844000000000001</v>
          </cell>
          <cell r="O218">
            <v>-10273.805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Sheet"/>
      <sheetName val="CONTENTS"/>
      <sheetName val="INPUT"/>
      <sheetName val="GDP Prod. - Input"/>
      <sheetName val="OUTPUT"/>
      <sheetName val="Table 1 - SEFI"/>
      <sheetName val="National Accounts"/>
      <sheetName val="Table Article IV"/>
      <sheetName val="WETA"/>
      <sheetName val="Charts Article IV"/>
      <sheetName val="Sector GDP Comparison"/>
      <sheetName val="PROJECTIONS"/>
      <sheetName val="Staff Report T6"/>
      <sheetName val="Table 1 - SEFI COMPARISON"/>
      <sheetName val="SUMMARY"/>
      <sheetName val="INE PIBprod"/>
      <sheetName val="Medium Term"/>
      <sheetName val="Basic Data"/>
      <sheetName val="Staff Report T1"/>
      <sheetName val="SEFI"/>
      <sheetName val="Excel macr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>
        <row r="1">
          <cell r="C1" t="str">
            <v>SUMMARY TABLES FOR EACH SECTOR; WEO SUBMISISON DATA AND CODES; CONSISTENCY CHECKS</v>
          </cell>
        </row>
        <row r="3">
          <cell r="B3" t="str">
            <v>WEO</v>
          </cell>
          <cell r="C3" t="str">
            <v>DNE PROJECTIONS</v>
          </cell>
          <cell r="E3" t="str">
            <v>80a1</v>
          </cell>
          <cell r="F3" t="str">
            <v>81a1</v>
          </cell>
          <cell r="G3" t="str">
            <v>82a1</v>
          </cell>
          <cell r="H3" t="str">
            <v>83a1</v>
          </cell>
          <cell r="I3" t="str">
            <v>84a1</v>
          </cell>
          <cell r="J3" t="str">
            <v>85a1</v>
          </cell>
          <cell r="K3" t="str">
            <v>86a1</v>
          </cell>
          <cell r="L3" t="str">
            <v>87a1</v>
          </cell>
          <cell r="M3" t="str">
            <v>88a1</v>
          </cell>
          <cell r="N3" t="str">
            <v>89a1</v>
          </cell>
          <cell r="O3" t="str">
            <v>90a1</v>
          </cell>
          <cell r="P3" t="str">
            <v>91a1</v>
          </cell>
          <cell r="Q3" t="str">
            <v>92a1</v>
          </cell>
          <cell r="R3" t="str">
            <v>93a1</v>
          </cell>
          <cell r="S3" t="str">
            <v>94a1</v>
          </cell>
          <cell r="T3" t="str">
            <v>95a1</v>
          </cell>
          <cell r="U3" t="str">
            <v>96a1</v>
          </cell>
          <cell r="V3" t="str">
            <v>97a1</v>
          </cell>
          <cell r="W3" t="str">
            <v>98a1</v>
          </cell>
          <cell r="X3" t="str">
            <v>99a1</v>
          </cell>
          <cell r="Y3" t="str">
            <v>100a1</v>
          </cell>
          <cell r="Z3" t="str">
            <v>101a1</v>
          </cell>
          <cell r="AA3" t="str">
            <v>102a1</v>
          </cell>
          <cell r="AB3" t="str">
            <v>103a1</v>
          </cell>
          <cell r="AC3" t="str">
            <v>104a1</v>
          </cell>
          <cell r="AD3" t="str">
            <v>105a1</v>
          </cell>
          <cell r="AE3" t="str">
            <v>105a1</v>
          </cell>
          <cell r="AF3" t="str">
            <v>105a1</v>
          </cell>
        </row>
        <row r="4">
          <cell r="B4" t="str">
            <v>CODES</v>
          </cell>
          <cell r="C4" t="str">
            <v xml:space="preserve">      TWELVE-MONTH PERIOD ENDING:</v>
          </cell>
          <cell r="E4">
            <v>1980</v>
          </cell>
          <cell r="F4">
            <v>1981</v>
          </cell>
          <cell r="G4">
            <v>1982</v>
          </cell>
          <cell r="H4">
            <v>1983</v>
          </cell>
          <cell r="I4">
            <v>1984</v>
          </cell>
          <cell r="J4">
            <v>1985</v>
          </cell>
          <cell r="K4">
            <v>1986</v>
          </cell>
          <cell r="L4">
            <v>1987</v>
          </cell>
          <cell r="M4">
            <v>1988</v>
          </cell>
          <cell r="N4">
            <v>1989</v>
          </cell>
          <cell r="O4">
            <v>1990</v>
          </cell>
          <cell r="P4">
            <v>1991</v>
          </cell>
          <cell r="Q4">
            <v>1992</v>
          </cell>
          <cell r="R4">
            <v>1993</v>
          </cell>
          <cell r="S4">
            <v>1994</v>
          </cell>
          <cell r="T4">
            <v>1995</v>
          </cell>
          <cell r="U4">
            <v>1996</v>
          </cell>
          <cell r="V4">
            <v>1997</v>
          </cell>
          <cell r="W4">
            <v>1998</v>
          </cell>
          <cell r="X4">
            <v>1999</v>
          </cell>
          <cell r="Y4">
            <v>2000</v>
          </cell>
          <cell r="Z4">
            <v>2001</v>
          </cell>
          <cell r="AA4">
            <v>2002</v>
          </cell>
          <cell r="AB4">
            <v>2003</v>
          </cell>
          <cell r="AC4">
            <v>2004</v>
          </cell>
          <cell r="AD4">
            <v>2005</v>
          </cell>
          <cell r="AE4">
            <v>2006</v>
          </cell>
          <cell r="AF4">
            <v>2007</v>
          </cell>
          <cell r="AG4">
            <v>2008</v>
          </cell>
          <cell r="AH4">
            <v>2009</v>
          </cell>
          <cell r="AI4">
            <v>2010</v>
          </cell>
          <cell r="AJ4">
            <v>2011</v>
          </cell>
          <cell r="AK4">
            <v>2012</v>
          </cell>
          <cell r="AL4">
            <v>2013</v>
          </cell>
          <cell r="AM4">
            <v>2014</v>
          </cell>
          <cell r="AN4">
            <v>2015</v>
          </cell>
          <cell r="AO4">
            <v>2016</v>
          </cell>
          <cell r="AP4">
            <v>2017</v>
          </cell>
          <cell r="AQ4">
            <v>2018</v>
          </cell>
          <cell r="AR4">
            <v>2019</v>
          </cell>
          <cell r="AS4">
            <v>2020</v>
          </cell>
          <cell r="AT4">
            <v>2021</v>
          </cell>
        </row>
        <row r="6">
          <cell r="C6" t="str">
            <v>current date</v>
          </cell>
        </row>
        <row r="7">
          <cell r="C7" t="str">
            <v>last update</v>
          </cell>
        </row>
        <row r="9">
          <cell r="C9" t="str">
            <v>I.   INDICATORS OF FACTOR INPUT AND PRICES</v>
          </cell>
        </row>
        <row r="11">
          <cell r="B11" t="str">
            <v>ENDA_PR</v>
          </cell>
          <cell r="C11" t="str">
            <v>Representative rate (average)</v>
          </cell>
        </row>
        <row r="12">
          <cell r="C12" t="str">
            <v>Representative rate (year end)</v>
          </cell>
        </row>
        <row r="13">
          <cell r="B13" t="str">
            <v>ENDA</v>
          </cell>
          <cell r="C13" t="str">
            <v>Official rate (average)</v>
          </cell>
        </row>
        <row r="14">
          <cell r="B14" t="str">
            <v>ENDE</v>
          </cell>
          <cell r="C14" t="str">
            <v>Official rate (year end)</v>
          </cell>
        </row>
        <row r="15">
          <cell r="C15" t="str">
            <v>Market rate (average)</v>
          </cell>
        </row>
        <row r="16">
          <cell r="C16" t="str">
            <v>Depreciation % -Repr. rate (average)</v>
          </cell>
        </row>
        <row r="17">
          <cell r="C17" t="str">
            <v>Depreciation - Repr. rate (year end)</v>
          </cell>
        </row>
        <row r="19">
          <cell r="B19" t="str">
            <v>PCPI</v>
          </cell>
          <cell r="C19" t="str">
            <v>CPI (index; average, 1990 = 100)</v>
          </cell>
        </row>
        <row r="20">
          <cell r="B20" t="str">
            <v>PCPIE</v>
          </cell>
          <cell r="C20" t="str">
            <v>CPI (index; year end, 1990 = 100)</v>
          </cell>
        </row>
        <row r="21">
          <cell r="C21" t="str">
            <v>GDP Deflator index 1990=100</v>
          </cell>
        </row>
        <row r="22">
          <cell r="C22" t="str">
            <v>Inflation  (avg)</v>
          </cell>
        </row>
        <row r="23">
          <cell r="C23" t="str">
            <v xml:space="preserve">Inflation (eop)  </v>
          </cell>
        </row>
        <row r="24">
          <cell r="C24" t="str">
            <v>GDP deflator (% change)</v>
          </cell>
        </row>
        <row r="28">
          <cell r="C28" t="str">
            <v>II.  NATIONAL ACCOUNTS IN NOMINAL and  REAL TERMS  and PROJECTIONS</v>
          </cell>
        </row>
        <row r="30">
          <cell r="C30" t="str">
            <v>II.I NATIONAL ACCOUNTS IN NOMINAL TERMS</v>
          </cell>
        </row>
        <row r="32">
          <cell r="C32" t="str">
            <v>Billions of meticais, at current prices)</v>
          </cell>
        </row>
        <row r="33">
          <cell r="C33" t="str">
            <v>Total consumption</v>
          </cell>
        </row>
        <row r="34">
          <cell r="B34" t="str">
            <v>NCG</v>
          </cell>
          <cell r="C34" t="str">
            <v xml:space="preserve">  Public consumption  </v>
          </cell>
        </row>
        <row r="35">
          <cell r="B35" t="str">
            <v>NCP</v>
          </cell>
          <cell r="C35" t="str">
            <v xml:space="preserve">  Private consumption</v>
          </cell>
        </row>
        <row r="36">
          <cell r="C36" t="str">
            <v xml:space="preserve">     Monetary private consumption</v>
          </cell>
        </row>
        <row r="37">
          <cell r="C37" t="str">
            <v xml:space="preserve">     Nonmonetary private consumption</v>
          </cell>
        </row>
        <row r="38">
          <cell r="B38" t="str">
            <v>NFI</v>
          </cell>
          <cell r="C38" t="str">
            <v>Total investment</v>
          </cell>
        </row>
        <row r="39">
          <cell r="C39" t="str">
            <v xml:space="preserve">  Public investment                                            </v>
          </cell>
        </row>
        <row r="40">
          <cell r="B40" t="str">
            <v>NFIP</v>
          </cell>
          <cell r="C40" t="str">
            <v xml:space="preserve">  Private investment  </v>
          </cell>
        </row>
        <row r="41">
          <cell r="B41" t="str">
            <v>NINV</v>
          </cell>
          <cell r="C41" t="str">
            <v>Changes in inventories</v>
          </cell>
        </row>
        <row r="42">
          <cell r="C42" t="str">
            <v>Domestic demand</v>
          </cell>
        </row>
        <row r="43">
          <cell r="B43" t="str">
            <v>NX</v>
          </cell>
          <cell r="C43" t="str">
            <v>Exports of goods and services</v>
          </cell>
        </row>
        <row r="44">
          <cell r="B44" t="str">
            <v>NXG</v>
          </cell>
          <cell r="C44" t="str">
            <v xml:space="preserve">  Exports of goods</v>
          </cell>
        </row>
        <row r="45">
          <cell r="B45" t="str">
            <v>NM</v>
          </cell>
          <cell r="C45" t="str">
            <v>Imports of goods and services</v>
          </cell>
        </row>
        <row r="46">
          <cell r="B46" t="str">
            <v>NMG</v>
          </cell>
          <cell r="C46" t="str">
            <v xml:space="preserve">  Imports of goods</v>
          </cell>
        </row>
        <row r="47">
          <cell r="B47" t="str">
            <v>NGDP</v>
          </cell>
          <cell r="C47" t="str">
            <v>Gross domestic product  (GDP)</v>
          </cell>
        </row>
        <row r="48">
          <cell r="C48" t="str">
            <v xml:space="preserve">Memorandum items </v>
          </cell>
        </row>
        <row r="49">
          <cell r="B49" t="str">
            <v>NGPXO</v>
          </cell>
          <cell r="C49" t="str">
            <v>Non-oil GDP</v>
          </cell>
        </row>
        <row r="50">
          <cell r="B50" t="str">
            <v>NGNI</v>
          </cell>
          <cell r="C50" t="str">
            <v>National income, accrual (BPM5)</v>
          </cell>
        </row>
        <row r="51">
          <cell r="C51" t="str">
            <v>Gross National Product (GNP)</v>
          </cell>
        </row>
        <row r="52">
          <cell r="C52" t="str">
            <v>Dollar GDP</v>
          </cell>
        </row>
        <row r="53">
          <cell r="C53" t="str">
            <v>Dollar GDP per capita</v>
          </cell>
        </row>
        <row r="54">
          <cell r="C54" t="str">
            <v>Dollar GNP per capita</v>
          </cell>
        </row>
        <row r="56">
          <cell r="C56" t="str">
            <v>Percentage of GDP</v>
          </cell>
        </row>
        <row r="57">
          <cell r="C57" t="str">
            <v>Total consumption</v>
          </cell>
        </row>
        <row r="58">
          <cell r="C58" t="str">
            <v xml:space="preserve">  Public consumption</v>
          </cell>
        </row>
        <row r="59">
          <cell r="C59" t="str">
            <v xml:space="preserve">  Private consumption</v>
          </cell>
        </row>
        <row r="60">
          <cell r="C60" t="str">
            <v>Total investment</v>
          </cell>
        </row>
        <row r="61">
          <cell r="C61" t="str">
            <v xml:space="preserve">  Public gross fixed capital formation</v>
          </cell>
        </row>
        <row r="62">
          <cell r="C62" t="str">
            <v xml:space="preserve">  Private gross fixed capital formation</v>
          </cell>
        </row>
        <row r="63">
          <cell r="C63" t="str">
            <v>Changes in inventories</v>
          </cell>
        </row>
        <row r="64">
          <cell r="C64" t="str">
            <v>Exports of goods and services</v>
          </cell>
        </row>
        <row r="65">
          <cell r="C65" t="str">
            <v xml:space="preserve">  Exports of goods</v>
          </cell>
        </row>
        <row r="66">
          <cell r="C66" t="str">
            <v>Imports of goods and services</v>
          </cell>
        </row>
        <row r="67">
          <cell r="C67" t="str">
            <v xml:space="preserve">  Imports of goods</v>
          </cell>
        </row>
        <row r="69">
          <cell r="C69" t="str">
            <v>Real growth rates</v>
          </cell>
        </row>
        <row r="70">
          <cell r="C70" t="str">
            <v>Total consumption</v>
          </cell>
        </row>
        <row r="71">
          <cell r="C71" t="str">
            <v xml:space="preserve">  Public consumption</v>
          </cell>
        </row>
        <row r="72">
          <cell r="C72" t="str">
            <v xml:space="preserve">  Private consumption</v>
          </cell>
        </row>
        <row r="73">
          <cell r="C73" t="str">
            <v xml:space="preserve">        Monetary private consumption + emergency aid</v>
          </cell>
        </row>
        <row r="74">
          <cell r="C74" t="str">
            <v xml:space="preserve">        Non-monetary private cons.</v>
          </cell>
        </row>
        <row r="75">
          <cell r="C75" t="str">
            <v>Gross fixed capital formation</v>
          </cell>
        </row>
        <row r="76">
          <cell r="C76" t="str">
            <v xml:space="preserve">  Public gross fixed capital formation</v>
          </cell>
        </row>
        <row r="77">
          <cell r="C77" t="str">
            <v xml:space="preserve">  Private gross fixed capital formation</v>
          </cell>
        </row>
        <row r="78">
          <cell r="C78" t="str">
            <v>Changes in inventories</v>
          </cell>
        </row>
        <row r="79">
          <cell r="C79" t="str">
            <v>Exports of goods and services</v>
          </cell>
        </row>
        <row r="80">
          <cell r="C80" t="str">
            <v>Exports of goods</v>
          </cell>
        </row>
        <row r="81">
          <cell r="C81" t="str">
            <v>Imports of goods and services</v>
          </cell>
        </row>
        <row r="82">
          <cell r="C82" t="str">
            <v>Imports of goods</v>
          </cell>
        </row>
        <row r="83">
          <cell r="C83" t="str">
            <v>Underlying gross domestic product</v>
          </cell>
        </row>
        <row r="84">
          <cell r="C84" t="str">
            <v>Real GDP growth rate</v>
          </cell>
          <cell r="D84" t="str">
            <v xml:space="preserve"> </v>
          </cell>
        </row>
        <row r="85">
          <cell r="C85" t="str">
            <v xml:space="preserve">Memorandum items </v>
          </cell>
        </row>
        <row r="86">
          <cell r="C86" t="str">
            <v>Total Consumption per capita</v>
          </cell>
        </row>
        <row r="87">
          <cell r="C87" t="str">
            <v>Private Consumption per capita</v>
          </cell>
        </row>
        <row r="88">
          <cell r="C88" t="str">
            <v xml:space="preserve"> </v>
          </cell>
        </row>
        <row r="89">
          <cell r="C89" t="str">
            <v>Deflators  (percent)</v>
          </cell>
        </row>
        <row r="90">
          <cell r="C90" t="str">
            <v>Total consumption</v>
          </cell>
        </row>
        <row r="91">
          <cell r="C91" t="str">
            <v xml:space="preserve">  Public consumption</v>
          </cell>
        </row>
        <row r="92">
          <cell r="C92" t="str">
            <v xml:space="preserve">  Private consumption</v>
          </cell>
        </row>
        <row r="93">
          <cell r="C93" t="str">
            <v>Gross fixed capital formation</v>
          </cell>
        </row>
        <row r="94">
          <cell r="C94" t="str">
            <v xml:space="preserve">  Public gross fixed capital formation</v>
          </cell>
        </row>
        <row r="95">
          <cell r="C95" t="str">
            <v xml:space="preserve">  Private gross fixed capital formation</v>
          </cell>
        </row>
        <row r="96">
          <cell r="C96" t="str">
            <v>Exports of goods and services</v>
          </cell>
        </row>
        <row r="97">
          <cell r="C97" t="str">
            <v>Imports of goods and services</v>
          </cell>
        </row>
        <row r="98">
          <cell r="C98" t="str">
            <v>Gross domestic product</v>
          </cell>
        </row>
        <row r="99">
          <cell r="C99" t="str">
            <v>Deflator: (2000 should = 100)</v>
          </cell>
        </row>
        <row r="101">
          <cell r="C101" t="str">
            <v>II.II NATIONAL ACCOUNTS IN 1999 REAL TERMS (for projections)</v>
          </cell>
        </row>
        <row r="103">
          <cell r="C103" t="str">
            <v>GDP Components in billions of 1999 Meticals (for projections)</v>
          </cell>
        </row>
        <row r="104">
          <cell r="C104" t="str">
            <v>Total consumption</v>
          </cell>
        </row>
        <row r="105">
          <cell r="C105" t="str">
            <v xml:space="preserve">    Private consumption</v>
          </cell>
        </row>
        <row r="106">
          <cell r="C106" t="str">
            <v xml:space="preserve">        Monetary private consumption + emergency aid</v>
          </cell>
        </row>
        <row r="107">
          <cell r="C107" t="str">
            <v xml:space="preserve">        Non-monetary private cons.</v>
          </cell>
        </row>
        <row r="108">
          <cell r="C108" t="str">
            <v xml:space="preserve">    Public consumption</v>
          </cell>
        </row>
        <row r="109">
          <cell r="C109" t="str">
            <v>Total investment</v>
          </cell>
        </row>
        <row r="110">
          <cell r="C110" t="str">
            <v xml:space="preserve">    Public investment</v>
          </cell>
        </row>
        <row r="111">
          <cell r="C111" t="str">
            <v xml:space="preserve">    Private investment </v>
          </cell>
        </row>
        <row r="112">
          <cell r="C112" t="str">
            <v xml:space="preserve">  Domestic demand</v>
          </cell>
        </row>
        <row r="113">
          <cell r="C113" t="str">
            <v>Exports goods and nonfactor services</v>
          </cell>
        </row>
        <row r="114">
          <cell r="C114" t="str">
            <v>Imports goods and nonfactor services</v>
          </cell>
        </row>
        <row r="115">
          <cell r="C115" t="str">
            <v>Real GDP at 1999 Prices</v>
          </cell>
        </row>
        <row r="116">
          <cell r="C116" t="str">
            <v xml:space="preserve">Memorandum items </v>
          </cell>
        </row>
        <row r="117">
          <cell r="C117" t="str">
            <v>Total consumption per capita</v>
          </cell>
        </row>
        <row r="118">
          <cell r="C118" t="str">
            <v>Private consumption per capita</v>
          </cell>
        </row>
        <row r="119">
          <cell r="C119" t="str">
            <v xml:space="preserve"> </v>
          </cell>
        </row>
        <row r="120">
          <cell r="C120" t="str">
            <v>Average propensity to consume</v>
          </cell>
        </row>
        <row r="121">
          <cell r="C121" t="str">
            <v>Freely distributed foreign aid (in 1999 met.)</v>
          </cell>
        </row>
        <row r="122">
          <cell r="C122" t="str">
            <v xml:space="preserve">          Emergency food aid (from fiscal) Mill USD</v>
          </cell>
        </row>
        <row r="123">
          <cell r="C123" t="str">
            <v xml:space="preserve">          Emergency nonfood aid, mill. USD (from fiscal proj)</v>
          </cell>
        </row>
        <row r="124">
          <cell r="C124" t="str">
            <v>Real disposable income of the monetized private sector, 1995 meticais</v>
          </cell>
        </row>
        <row r="125">
          <cell r="C125" t="str">
            <v xml:space="preserve">      GDP</v>
          </cell>
        </row>
        <row r="126">
          <cell r="C126" t="str">
            <v xml:space="preserve">      Subsistance production/consumption  (-)</v>
          </cell>
        </row>
        <row r="127">
          <cell r="C127" t="str">
            <v xml:space="preserve">     Amortization of Pande Gas, bill. 1996 Mt.</v>
          </cell>
        </row>
        <row r="128">
          <cell r="C128" t="str">
            <v xml:space="preserve">          Amortization of Pande Gas, mill. US$</v>
          </cell>
        </row>
        <row r="129">
          <cell r="C129" t="str">
            <v xml:space="preserve">      Real net taxes</v>
          </cell>
        </row>
        <row r="130">
          <cell r="C130" t="str">
            <v xml:space="preserve">      Net private sector factor income, cash</v>
          </cell>
        </row>
        <row r="132">
          <cell r="C132" t="str">
            <v>Base deflators for projection (100=1997)</v>
          </cell>
        </row>
        <row r="133">
          <cell r="C133" t="str">
            <v>Total consumption</v>
          </cell>
        </row>
        <row r="134">
          <cell r="C134" t="str">
            <v xml:space="preserve">  Public consumption</v>
          </cell>
        </row>
        <row r="135">
          <cell r="C135" t="str">
            <v xml:space="preserve">  Private consumption</v>
          </cell>
        </row>
        <row r="136">
          <cell r="C136" t="str">
            <v>Gross fixed capital formation</v>
          </cell>
        </row>
        <row r="137">
          <cell r="C137" t="str">
            <v xml:space="preserve">  Public gross fixed capital formation</v>
          </cell>
        </row>
        <row r="138">
          <cell r="C138" t="str">
            <v xml:space="preserve">  Private gross fixed capital formation</v>
          </cell>
        </row>
        <row r="139">
          <cell r="C139" t="str">
            <v>Exports of goods and services</v>
          </cell>
        </row>
        <row r="140">
          <cell r="C140" t="str">
            <v>Imports of goods and services</v>
          </cell>
        </row>
        <row r="141">
          <cell r="C141" t="str">
            <v>Gross domestic product</v>
          </cell>
        </row>
        <row r="143">
          <cell r="C143" t="str">
            <v>Base index, exports</v>
          </cell>
        </row>
        <row r="144">
          <cell r="C144" t="str">
            <v>Base index, imports</v>
          </cell>
        </row>
        <row r="146">
          <cell r="C146" t="str">
            <v>II.III NATIONAL ACCOUNTS IN 2000 REAL TERMS (for WEO)</v>
          </cell>
        </row>
        <row r="148">
          <cell r="C148" t="str">
            <v>Billions of meticais, at 1990 constant prices)</v>
          </cell>
        </row>
        <row r="149">
          <cell r="C149" t="str">
            <v>Total consumption</v>
          </cell>
        </row>
        <row r="150">
          <cell r="B150" t="str">
            <v>NCG_R</v>
          </cell>
          <cell r="C150" t="str">
            <v xml:space="preserve">  Public consumption</v>
          </cell>
        </row>
        <row r="151">
          <cell r="B151" t="str">
            <v>NCP_R</v>
          </cell>
          <cell r="C151" t="str">
            <v xml:space="preserve">  Private consumption</v>
          </cell>
        </row>
        <row r="152">
          <cell r="B152" t="str">
            <v>NFI_R</v>
          </cell>
          <cell r="C152" t="str">
            <v>Gross fixed capital formation</v>
          </cell>
        </row>
        <row r="153">
          <cell r="C153" t="str">
            <v xml:space="preserve">  Public gross fixed capital formation</v>
          </cell>
        </row>
        <row r="154">
          <cell r="C154" t="str">
            <v xml:space="preserve">  Private gross fixed capital formation</v>
          </cell>
        </row>
        <row r="155">
          <cell r="B155" t="str">
            <v>NINV_R</v>
          </cell>
          <cell r="C155" t="str">
            <v>Changes in inventories</v>
          </cell>
        </row>
        <row r="156">
          <cell r="B156" t="str">
            <v>NX_R</v>
          </cell>
          <cell r="C156" t="str">
            <v>Exports of goods and services</v>
          </cell>
        </row>
        <row r="157">
          <cell r="B157" t="str">
            <v>NXG_R</v>
          </cell>
          <cell r="C157" t="str">
            <v xml:space="preserve">  Exports of goods</v>
          </cell>
        </row>
        <row r="158">
          <cell r="B158" t="str">
            <v>NM_R</v>
          </cell>
          <cell r="C158" t="str">
            <v>Imports of goods and services</v>
          </cell>
        </row>
        <row r="159">
          <cell r="B159" t="str">
            <v>NMG_R</v>
          </cell>
          <cell r="C159" t="str">
            <v xml:space="preserve">  Imports of goods</v>
          </cell>
        </row>
        <row r="160">
          <cell r="B160" t="str">
            <v>NGDP_R</v>
          </cell>
          <cell r="C160" t="str">
            <v xml:space="preserve">Gross domestic product </v>
          </cell>
        </row>
        <row r="161">
          <cell r="C161" t="str">
            <v xml:space="preserve">Memorandum items </v>
          </cell>
        </row>
        <row r="162">
          <cell r="B162" t="str">
            <v>NGPXO_R</v>
          </cell>
          <cell r="C162" t="str">
            <v>Non-oil GDP</v>
          </cell>
        </row>
        <row r="163">
          <cell r="C163" t="str">
            <v xml:space="preserve">   Net factor income at 2000 metical </v>
          </cell>
        </row>
        <row r="164">
          <cell r="C164" t="str">
            <v>GNP</v>
          </cell>
        </row>
        <row r="165">
          <cell r="C165" t="str">
            <v xml:space="preserve">GDP per capita </v>
          </cell>
        </row>
        <row r="166">
          <cell r="C166" t="str">
            <v>GNP per capita</v>
          </cell>
        </row>
        <row r="168">
          <cell r="C168" t="str">
            <v>Percentage change</v>
          </cell>
        </row>
        <row r="169">
          <cell r="C169" t="str">
            <v>Total consumption</v>
          </cell>
        </row>
        <row r="170">
          <cell r="C170" t="str">
            <v xml:space="preserve">  Public consumption</v>
          </cell>
        </row>
        <row r="171">
          <cell r="C171" t="str">
            <v xml:space="preserve">  Private consumption</v>
          </cell>
        </row>
        <row r="172">
          <cell r="C172" t="str">
            <v>Gross fixed capital formation</v>
          </cell>
        </row>
        <row r="173">
          <cell r="C173" t="str">
            <v xml:space="preserve">  Public gross fixed capital formation</v>
          </cell>
        </row>
        <row r="174">
          <cell r="C174" t="str">
            <v xml:space="preserve">  Private gross fixed capital formation</v>
          </cell>
        </row>
        <row r="175">
          <cell r="C175" t="str">
            <v>Changes in inventories</v>
          </cell>
        </row>
        <row r="176">
          <cell r="C176" t="str">
            <v>Exports of goods and services</v>
          </cell>
        </row>
        <row r="177">
          <cell r="C177" t="str">
            <v xml:space="preserve">  Exports of goods</v>
          </cell>
        </row>
        <row r="178">
          <cell r="C178" t="str">
            <v>Imports of goods and services</v>
          </cell>
        </row>
        <row r="179">
          <cell r="C179" t="str">
            <v xml:space="preserve">  Imports of goods</v>
          </cell>
        </row>
        <row r="180">
          <cell r="C180" t="str">
            <v>Real GDP growth rate:</v>
          </cell>
        </row>
        <row r="181">
          <cell r="C181" t="str">
            <v>Non-oil GDP</v>
          </cell>
        </row>
        <row r="183">
          <cell r="C183" t="str">
            <v xml:space="preserve">III.    FISCAL AND FINANCIAL INDICATORS </v>
          </cell>
        </row>
        <row r="185">
          <cell r="C185" t="str">
            <v>Central Government (bill. met.)</v>
          </cell>
        </row>
        <row r="186">
          <cell r="B186" t="str">
            <v>GCRG</v>
          </cell>
          <cell r="C186" t="str">
            <v>Total revenue and grants</v>
          </cell>
        </row>
        <row r="187">
          <cell r="C187" t="str">
            <v xml:space="preserve">   Total revenue</v>
          </cell>
        </row>
        <row r="188">
          <cell r="B188" t="str">
            <v>GCG</v>
          </cell>
          <cell r="C188" t="str">
            <v xml:space="preserve">  Grants received (current and capital)</v>
          </cell>
        </row>
        <row r="189">
          <cell r="B189" t="str">
            <v>GCGC</v>
          </cell>
          <cell r="C189" t="str">
            <v xml:space="preserve">     of which: project grants received</v>
          </cell>
        </row>
        <row r="190">
          <cell r="C190" t="str">
            <v xml:space="preserve">   Estimated grant financed technical assistance</v>
          </cell>
        </row>
        <row r="191">
          <cell r="C191" t="str">
            <v xml:space="preserve">   Tax revenue</v>
          </cell>
        </row>
        <row r="192">
          <cell r="B192" t="str">
            <v>GCENL</v>
          </cell>
          <cell r="C192" t="str">
            <v>Total expenditure and net lending</v>
          </cell>
        </row>
        <row r="193">
          <cell r="B193" t="str">
            <v>GCEG</v>
          </cell>
          <cell r="C193" t="str">
            <v>General public services</v>
          </cell>
        </row>
        <row r="194">
          <cell r="B194" t="str">
            <v>GCED</v>
          </cell>
          <cell r="C194" t="str">
            <v xml:space="preserve">   Defense</v>
          </cell>
        </row>
        <row r="195">
          <cell r="B195" t="str">
            <v>GCEE</v>
          </cell>
          <cell r="C195" t="str">
            <v xml:space="preserve">   Education</v>
          </cell>
        </row>
        <row r="196">
          <cell r="B196" t="str">
            <v>GCEEP</v>
          </cell>
          <cell r="C196" t="str">
            <v xml:space="preserve">      Elementary education</v>
          </cell>
        </row>
        <row r="197">
          <cell r="B197" t="str">
            <v>GCEH</v>
          </cell>
          <cell r="C197" t="str">
            <v xml:space="preserve">   Health</v>
          </cell>
        </row>
        <row r="198">
          <cell r="B198" t="str">
            <v>GCEHP</v>
          </cell>
          <cell r="C198" t="str">
            <v xml:space="preserve">      Basic healthcare</v>
          </cell>
        </row>
        <row r="199">
          <cell r="B199" t="str">
            <v>GCESWH</v>
          </cell>
          <cell r="C199" t="str">
            <v xml:space="preserve">   Social security, welfare &amp; housing</v>
          </cell>
        </row>
        <row r="200">
          <cell r="B200" t="str">
            <v>GCEES</v>
          </cell>
          <cell r="C200" t="str">
            <v xml:space="preserve">   Economic affairs &amp; services</v>
          </cell>
        </row>
        <row r="201">
          <cell r="B201" t="str">
            <v>GCEO</v>
          </cell>
          <cell r="C201" t="str">
            <v xml:space="preserve">   Other (residual)</v>
          </cell>
        </row>
        <row r="202">
          <cell r="C202" t="str">
            <v>Total expenditure (excluding net lending)</v>
          </cell>
        </row>
        <row r="203">
          <cell r="B203" t="str">
            <v>GCEC</v>
          </cell>
          <cell r="C203" t="str">
            <v xml:space="preserve">  Current expenditure</v>
          </cell>
        </row>
        <row r="204">
          <cell r="B204" t="str">
            <v>GCEW</v>
          </cell>
          <cell r="C204" t="str">
            <v xml:space="preserve">  Wages and salaries</v>
          </cell>
        </row>
        <row r="205">
          <cell r="B205" t="str">
            <v>GCEI_D</v>
          </cell>
          <cell r="C205" t="str">
            <v xml:space="preserve">    Domestic interest payments (scheduled)</v>
          </cell>
        </row>
        <row r="206">
          <cell r="B206" t="str">
            <v>GCEI_F</v>
          </cell>
          <cell r="C206" t="str">
            <v xml:space="preserve">    Foreign interest payments (scheduled  -budget)</v>
          </cell>
        </row>
        <row r="207">
          <cell r="C207" t="str">
            <v>Net Taxes</v>
          </cell>
        </row>
        <row r="208">
          <cell r="C208" t="str">
            <v>Net foreign borrowing</v>
          </cell>
        </row>
        <row r="209">
          <cell r="C209" t="str">
            <v>Domestic financing</v>
          </cell>
        </row>
        <row r="210">
          <cell r="C210" t="str">
            <v xml:space="preserve">   Of which:   bank financing</v>
          </cell>
        </row>
        <row r="212">
          <cell r="C212" t="str">
            <v>General Government (bill. met.)</v>
          </cell>
        </row>
        <row r="213">
          <cell r="B213" t="str">
            <v>GGRG</v>
          </cell>
          <cell r="C213" t="str">
            <v>Total revenue and grants</v>
          </cell>
        </row>
        <row r="214">
          <cell r="B214" t="str">
            <v>GGENL</v>
          </cell>
          <cell r="C214" t="str">
            <v>Total expenditure and net lending</v>
          </cell>
        </row>
        <row r="215">
          <cell r="B215" t="str">
            <v>GGEC</v>
          </cell>
          <cell r="C215" t="str">
            <v xml:space="preserve">  Current expenditure</v>
          </cell>
        </row>
        <row r="216">
          <cell r="C216" t="str">
            <v xml:space="preserve">        Current expenditure (adjusted)</v>
          </cell>
        </row>
        <row r="217">
          <cell r="B217" t="str">
            <v>GGED</v>
          </cell>
          <cell r="C217" t="str">
            <v xml:space="preserve">    Expenditure on national defense</v>
          </cell>
        </row>
        <row r="218">
          <cell r="C218" t="str">
            <v>Government investment</v>
          </cell>
        </row>
        <row r="219">
          <cell r="C219" t="str">
            <v xml:space="preserve">   Investment expenditure (from budget)</v>
          </cell>
        </row>
        <row r="221">
          <cell r="C221" t="str">
            <v>In percent of GDP</v>
          </cell>
        </row>
        <row r="222">
          <cell r="C222" t="str">
            <v>Central Government balance</v>
          </cell>
        </row>
        <row r="223">
          <cell r="C223" t="str">
            <v>Central Government balance (excl. grants)</v>
          </cell>
        </row>
        <row r="224">
          <cell r="C224" t="str">
            <v>General Government balance</v>
          </cell>
        </row>
        <row r="225">
          <cell r="C225" t="str">
            <v>Government investment/GDP:</v>
          </cell>
        </row>
        <row r="226">
          <cell r="C226" t="str">
            <v>Grants/GDP</v>
          </cell>
        </row>
        <row r="227">
          <cell r="C227" t="str">
            <v>Expenditure+net lending/GDP</v>
          </cell>
        </row>
        <row r="228">
          <cell r="C228" t="str">
            <v>Primary balance/GDP (revenue and grants - non-interest expenditure and net lending</v>
          </cell>
        </row>
        <row r="229">
          <cell r="C229" t="str">
            <v>Bank financing/GDP</v>
          </cell>
        </row>
        <row r="232">
          <cell r="C232" t="str">
            <v>IV. MONETARY INDICATORS</v>
          </cell>
        </row>
        <row r="234">
          <cell r="B234" t="str">
            <v>FMB</v>
          </cell>
          <cell r="C234" t="str">
            <v>Stock of broad money (M2; year end)</v>
          </cell>
        </row>
        <row r="235">
          <cell r="B235" t="str">
            <v>FIDR</v>
          </cell>
          <cell r="C235" t="str">
            <v>Short-term interest rate (central monetary authorities)</v>
          </cell>
        </row>
        <row r="236">
          <cell r="C236" t="str">
            <v>Rediscount rate (end of year)</v>
          </cell>
        </row>
        <row r="237">
          <cell r="C237" t="str">
            <v>Velocity of circulation</v>
          </cell>
        </row>
        <row r="238">
          <cell r="C238" t="str">
            <v>Broad money growth:</v>
          </cell>
        </row>
        <row r="239">
          <cell r="C239" t="str">
            <v>Broad money/DGP</v>
          </cell>
        </row>
        <row r="240">
          <cell r="C240" t="str">
            <v>CPS/GDP</v>
          </cell>
        </row>
        <row r="241">
          <cell r="C241" t="str">
            <v>COB/M2</v>
          </cell>
        </row>
        <row r="243">
          <cell r="C243" t="str">
            <v>V.   FOREIGN TRADE</v>
          </cell>
        </row>
        <row r="245">
          <cell r="B245" t="str">
            <v>TXG_D</v>
          </cell>
          <cell r="C245" t="str">
            <v>Export deflator/unit value for goods (index in U.S. dollars)</v>
          </cell>
        </row>
        <row r="246">
          <cell r="B246" t="str">
            <v>TMG_D</v>
          </cell>
          <cell r="C246" t="str">
            <v>Import deflator/unit value for goods (index in U.S. dollars)</v>
          </cell>
        </row>
        <row r="248">
          <cell r="B248" t="str">
            <v>TXGO</v>
          </cell>
          <cell r="C248" t="str">
            <v>Value of oil exports (US$ million)</v>
          </cell>
        </row>
        <row r="249">
          <cell r="B249" t="str">
            <v>TMGO</v>
          </cell>
          <cell r="C249" t="str">
            <v>Value of oil imports (US$ million)</v>
          </cell>
        </row>
        <row r="251">
          <cell r="C251" t="str">
            <v>Annual change export and import unit values, exchange rate</v>
          </cell>
        </row>
        <row r="252">
          <cell r="C252" t="str">
            <v xml:space="preserve">  Exports (national currency)</v>
          </cell>
        </row>
        <row r="253">
          <cell r="C253" t="str">
            <v xml:space="preserve">  Imports (national currency)</v>
          </cell>
        </row>
        <row r="254">
          <cell r="C254" t="str">
            <v xml:space="preserve">  Export deflator</v>
          </cell>
        </row>
        <row r="255">
          <cell r="C255" t="str">
            <v xml:space="preserve">  Import deflator</v>
          </cell>
        </row>
        <row r="256">
          <cell r="C256" t="str">
            <v xml:space="preserve">  Representative rate</v>
          </cell>
        </row>
        <row r="258">
          <cell r="C258" t="str">
            <v>Change in terms of trade (merchandise):</v>
          </cell>
        </row>
        <row r="259">
          <cell r="C259" t="str">
            <v xml:space="preserve">   Trade data</v>
          </cell>
        </row>
        <row r="260">
          <cell r="C260" t="str">
            <v xml:space="preserve">   National accounts</v>
          </cell>
        </row>
        <row r="262">
          <cell r="C262" t="str">
            <v>VI.  BALANCE OF PAYMENTS (Millions of U.S. dollars)</v>
          </cell>
        </row>
        <row r="264">
          <cell r="B264" t="str">
            <v>BCA</v>
          </cell>
          <cell r="C264" t="str">
            <v>Balance on CA (excl. capital transfers)</v>
          </cell>
        </row>
        <row r="265">
          <cell r="C265" t="str">
            <v>Balance on CA excl. grants (BPM4)</v>
          </cell>
        </row>
        <row r="266">
          <cell r="C266" t="str">
            <v>Balance on CA (BPM4)</v>
          </cell>
        </row>
        <row r="267">
          <cell r="C267" t="str">
            <v>Current account (CA)/ GDP</v>
          </cell>
        </row>
        <row r="268">
          <cell r="C268" t="str">
            <v>Current account (CA excl grants)/ GDP</v>
          </cell>
        </row>
        <row r="269">
          <cell r="B269" t="str">
            <v>BXG</v>
          </cell>
          <cell r="C269" t="str">
            <v>Exports of goods</v>
          </cell>
        </row>
        <row r="270">
          <cell r="B270" t="str">
            <v>BXS</v>
          </cell>
          <cell r="C270" t="str">
            <v>Exports of non factor (NF) services</v>
          </cell>
        </row>
        <row r="271">
          <cell r="C271" t="str">
            <v>Exports of goods, NF services and income</v>
          </cell>
        </row>
        <row r="272">
          <cell r="C272" t="str">
            <v xml:space="preserve">    Exports of goods and NF services</v>
          </cell>
        </row>
        <row r="273">
          <cell r="B273" t="str">
            <v>BMG</v>
          </cell>
          <cell r="C273" t="str">
            <v>Imports of goods (- sign)</v>
          </cell>
        </row>
        <row r="274">
          <cell r="B274" t="str">
            <v>BMS</v>
          </cell>
          <cell r="C274" t="str">
            <v>Imports of NF services (- sign)</v>
          </cell>
        </row>
        <row r="275">
          <cell r="C275" t="str">
            <v>Imports of goods, NF services and income</v>
          </cell>
        </row>
        <row r="276">
          <cell r="C276" t="str">
            <v xml:space="preserve">    Imports of goods and NF services</v>
          </cell>
        </row>
        <row r="277">
          <cell r="B277" t="str">
            <v>BXI</v>
          </cell>
          <cell r="C277" t="str">
            <v>Income credits</v>
          </cell>
        </row>
        <row r="278">
          <cell r="B278" t="str">
            <v>BMI</v>
          </cell>
          <cell r="C278" t="str">
            <v>Income debits (- sign)</v>
          </cell>
        </row>
        <row r="279">
          <cell r="B279" t="str">
            <v>BMII_G</v>
          </cell>
          <cell r="C279" t="str">
            <v xml:space="preserve">     Interest on public debt (scheduled; - sign)</v>
          </cell>
        </row>
        <row r="280">
          <cell r="B280" t="str">
            <v>BMIIMU</v>
          </cell>
          <cell r="C280" t="str">
            <v xml:space="preserve">       To multilateral creditors (scheduled; - sign)</v>
          </cell>
        </row>
        <row r="281">
          <cell r="B281" t="str">
            <v>BMIIBI</v>
          </cell>
          <cell r="C281" t="str">
            <v xml:space="preserve">       To bilateral creditors (scheduled; - sign)</v>
          </cell>
        </row>
        <row r="282">
          <cell r="B282" t="str">
            <v>BMIIBA</v>
          </cell>
          <cell r="C282" t="str">
            <v xml:space="preserve">       To banks (scheduled; - sign)</v>
          </cell>
        </row>
        <row r="283">
          <cell r="B283" t="str">
            <v>BMII_P</v>
          </cell>
          <cell r="C283" t="str">
            <v xml:space="preserve">  Interest on nonpublic debt (scheduled; - sign)</v>
          </cell>
        </row>
        <row r="284">
          <cell r="C284" t="str">
            <v xml:space="preserve"> Non energy imports</v>
          </cell>
        </row>
        <row r="286">
          <cell r="B286" t="str">
            <v>BTRP</v>
          </cell>
          <cell r="C286" t="str">
            <v>Private current transfers, net (excl. capital transfers) (BPM4,5)</v>
          </cell>
        </row>
        <row r="287">
          <cell r="B287" t="str">
            <v>BTRG</v>
          </cell>
          <cell r="C287" t="str">
            <v>Official current transfers, net (excl. capital transfers) (BPM5)</v>
          </cell>
        </row>
        <row r="288">
          <cell r="C288" t="str">
            <v>Official transfers, net(BPM4)</v>
          </cell>
        </row>
        <row r="289">
          <cell r="C289" t="str">
            <v>Net factor income and unreq. transfers, accrued (BPM4)</v>
          </cell>
        </row>
        <row r="290">
          <cell r="C290" t="str">
            <v>Net factor income and unreq. transfers, cash (BPM4)</v>
          </cell>
        </row>
        <row r="291">
          <cell r="B291" t="str">
            <v>cash interest needs to be entered for form. to make sense.  Add HCB to equal SR table!</v>
          </cell>
          <cell r="C291" t="str">
            <v>Net factor income and unreq. transf. accrued (BPM5) 6/</v>
          </cell>
        </row>
        <row r="292">
          <cell r="C292" t="str">
            <v>Net factor income and transfers, cash (BPM5) 4/</v>
          </cell>
        </row>
        <row r="293">
          <cell r="B293" t="str">
            <v>cash interest needs to be entered for form. to make sense.  Add HCB to equal SR table!</v>
          </cell>
          <cell r="C293" t="str">
            <v>Disposable national income (cash basis, BPM4) in Mt</v>
          </cell>
        </row>
        <row r="294">
          <cell r="B294" t="str">
            <v>cash interest needs to be entered for form. to make sense.  Add HCB to equal SR table!</v>
          </cell>
        </row>
        <row r="297">
          <cell r="B297" t="str">
            <v>BK</v>
          </cell>
          <cell r="C297" t="str">
            <v>Balance on capital account (BPM5)</v>
          </cell>
        </row>
        <row r="298">
          <cell r="B298" t="str">
            <v>BKF</v>
          </cell>
          <cell r="C298" t="str">
            <v xml:space="preserve">  Debt forgiveness (with forgiven amount +)</v>
          </cell>
        </row>
        <row r="299">
          <cell r="B299" t="str">
            <v>BKFMU</v>
          </cell>
          <cell r="C299" t="str">
            <v xml:space="preserve">    By multilateral creditors</v>
          </cell>
        </row>
        <row r="300">
          <cell r="B300" t="str">
            <v>BKFBI</v>
          </cell>
          <cell r="C300" t="str">
            <v xml:space="preserve">    By bilateral creditors</v>
          </cell>
        </row>
        <row r="301">
          <cell r="B301" t="str">
            <v>BKFBA</v>
          </cell>
          <cell r="C301" t="str">
            <v xml:space="preserve">    By banks</v>
          </cell>
        </row>
        <row r="302">
          <cell r="C302" t="str">
            <v>Balance on capital account (BPM4)   1/</v>
          </cell>
        </row>
        <row r="303">
          <cell r="D303" t="str">
            <v xml:space="preserve"> </v>
          </cell>
        </row>
        <row r="304">
          <cell r="B304" t="str">
            <v>BF</v>
          </cell>
          <cell r="C304" t="str">
            <v>Balance on financial account (BPM5, incl. reserves)</v>
          </cell>
        </row>
        <row r="306">
          <cell r="B306" t="str">
            <v>BFD</v>
          </cell>
          <cell r="C306" t="str">
            <v>Direct investment, net</v>
          </cell>
        </row>
        <row r="307">
          <cell r="B307" t="str">
            <v>BFDL</v>
          </cell>
          <cell r="C307" t="str">
            <v xml:space="preserve">   of which: debt-creating direct inv. Liabilities</v>
          </cell>
        </row>
        <row r="308">
          <cell r="B308" t="str">
            <v>BFDI</v>
          </cell>
          <cell r="C308" t="str">
            <v xml:space="preserve">  Direct investment in reporting country</v>
          </cell>
        </row>
        <row r="310">
          <cell r="B310" t="str">
            <v>BFL_C_G</v>
          </cell>
          <cell r="C310" t="str">
            <v>Gross public borrowing, including IMF</v>
          </cell>
        </row>
        <row r="311">
          <cell r="B311" t="str">
            <v>BFL_CMU</v>
          </cell>
          <cell r="C311" t="str">
            <v xml:space="preserve">  From multilateral creditors (incl. IMF)</v>
          </cell>
        </row>
        <row r="312">
          <cell r="B312" t="str">
            <v>BFL_CBI</v>
          </cell>
          <cell r="C312" t="str">
            <v xml:space="preserve">  From bilateral creditors</v>
          </cell>
        </row>
        <row r="313">
          <cell r="B313" t="str">
            <v>BFL_CBA</v>
          </cell>
          <cell r="C313" t="str">
            <v xml:space="preserve">  From banks</v>
          </cell>
        </row>
        <row r="314">
          <cell r="B314" t="str">
            <v>BFL_C_P</v>
          </cell>
          <cell r="C314" t="str">
            <v>Other gross borrowing</v>
          </cell>
        </row>
        <row r="316">
          <cell r="B316" t="str">
            <v>BFL_D_G</v>
          </cell>
          <cell r="C316" t="str">
            <v>Public amortization (scheduled; - sign)</v>
          </cell>
        </row>
        <row r="317">
          <cell r="B317" t="str">
            <v>BFL_DMU</v>
          </cell>
          <cell r="C317" t="str">
            <v xml:space="preserve">  To multilateral creditors (scheduled; - sign) (incl. IMF)</v>
          </cell>
        </row>
        <row r="318">
          <cell r="B318" t="str">
            <v>BFL_DBI</v>
          </cell>
          <cell r="C318" t="str">
            <v xml:space="preserve">  To bilateral creditors (scheduled; - sign)</v>
          </cell>
        </row>
        <row r="319">
          <cell r="B319" t="str">
            <v>BFL_DBA</v>
          </cell>
          <cell r="C319" t="str">
            <v xml:space="preserve">  To banks (scheduled; - sign)</v>
          </cell>
        </row>
        <row r="320">
          <cell r="B320" t="str">
            <v>BFL_D_P</v>
          </cell>
          <cell r="C320" t="str">
            <v>Other amortization (scheduled; - sign)</v>
          </cell>
        </row>
        <row r="321">
          <cell r="C321" t="str">
            <v xml:space="preserve"> </v>
          </cell>
        </row>
        <row r="322">
          <cell r="B322" t="str">
            <v>BFUND</v>
          </cell>
          <cell r="C322" t="str">
            <v>Memorandum: Net credit from IMF</v>
          </cell>
        </row>
        <row r="324">
          <cell r="B324" t="str">
            <v>BFL_DF</v>
          </cell>
          <cell r="C324" t="str">
            <v>Amortization on account of debt-reduction operations (- sign)</v>
          </cell>
        </row>
        <row r="325">
          <cell r="B325" t="str">
            <v>BFLB_DF</v>
          </cell>
          <cell r="C325" t="str">
            <v xml:space="preserve">  To banks (- sign)</v>
          </cell>
        </row>
        <row r="327">
          <cell r="B327" t="str">
            <v>BER</v>
          </cell>
          <cell r="C327" t="str">
            <v>Rescheduling of current maturities</v>
          </cell>
        </row>
        <row r="328">
          <cell r="B328" t="str">
            <v>BERBI</v>
          </cell>
          <cell r="C328" t="str">
            <v xml:space="preserve">  Of obligations to bilateral creditors</v>
          </cell>
        </row>
        <row r="329">
          <cell r="B329" t="str">
            <v>BERBA</v>
          </cell>
          <cell r="C329" t="str">
            <v xml:space="preserve">  Of obligations to banks</v>
          </cell>
        </row>
        <row r="331">
          <cell r="B331" t="str">
            <v>BEA</v>
          </cell>
          <cell r="C331" t="str">
            <v>Accumulation of arrears, net (decrease -)</v>
          </cell>
        </row>
        <row r="332">
          <cell r="B332" t="str">
            <v>BEAMU</v>
          </cell>
          <cell r="C332" t="str">
            <v xml:space="preserve">  To multilateral creditors, net (decrease -)</v>
          </cell>
        </row>
        <row r="333">
          <cell r="B333" t="str">
            <v>BEABI</v>
          </cell>
          <cell r="C333" t="str">
            <v xml:space="preserve">  To bilateral creditors, net (decrease -)</v>
          </cell>
        </row>
        <row r="334">
          <cell r="B334" t="str">
            <v>BEABA</v>
          </cell>
          <cell r="C334" t="str">
            <v xml:space="preserve">  To banks, net (decrease -)</v>
          </cell>
        </row>
        <row r="336">
          <cell r="B336" t="str">
            <v>BEO</v>
          </cell>
          <cell r="C336" t="str">
            <v>Other exceptional financing</v>
          </cell>
        </row>
        <row r="338">
          <cell r="B338" t="str">
            <v>BFOTH</v>
          </cell>
          <cell r="C338" t="str">
            <v>Other long-term financial flows, net</v>
          </cell>
        </row>
        <row r="339">
          <cell r="B339" t="str">
            <v>BFPA</v>
          </cell>
          <cell r="C339" t="str">
            <v xml:space="preserve">  Portfolio investment assets, net (increase -)</v>
          </cell>
        </row>
        <row r="340">
          <cell r="B340" t="str">
            <v>BFPL</v>
          </cell>
          <cell r="C340" t="str">
            <v xml:space="preserve">  Portfolio investment liabilities, net </v>
          </cell>
        </row>
        <row r="341">
          <cell r="B341" t="str">
            <v>BFPQ</v>
          </cell>
          <cell r="C341" t="str">
            <v xml:space="preserve">   Of which:  equity securities</v>
          </cell>
        </row>
        <row r="343">
          <cell r="B343" t="str">
            <v>BFO_S</v>
          </cell>
          <cell r="C343" t="str">
            <v>Other short-term flows, net   17/</v>
          </cell>
        </row>
        <row r="344">
          <cell r="D344" t="str">
            <v xml:space="preserve"> </v>
          </cell>
        </row>
        <row r="345">
          <cell r="B345" t="str">
            <v>BFLRES</v>
          </cell>
          <cell r="C345" t="str">
            <v>Residual financing (projections only; history = 0)</v>
          </cell>
        </row>
        <row r="346">
          <cell r="B346" t="str">
            <v>BFRA</v>
          </cell>
          <cell r="C346" t="str">
            <v>Reserve assets (accumulation -)</v>
          </cell>
        </row>
        <row r="347">
          <cell r="C347" t="str">
            <v>NFA accumulation</v>
          </cell>
        </row>
        <row r="348">
          <cell r="B348" t="str">
            <v>BNEO</v>
          </cell>
          <cell r="C348" t="str">
            <v>Net errors and omissions (= 0 in projection period)</v>
          </cell>
        </row>
        <row r="350">
          <cell r="B350" t="str">
            <v xml:space="preserve"> </v>
          </cell>
          <cell r="C350" t="str">
            <v>Exceptional financing</v>
          </cell>
        </row>
        <row r="352">
          <cell r="B352" t="str">
            <v>BFL</v>
          </cell>
          <cell r="C352" t="str">
            <v>Net liability flows</v>
          </cell>
        </row>
        <row r="353">
          <cell r="B353" t="str">
            <v>BFLMU</v>
          </cell>
          <cell r="C353" t="str">
            <v>Multilateral</v>
          </cell>
        </row>
        <row r="354">
          <cell r="B354" t="str">
            <v>BFLBI</v>
          </cell>
          <cell r="C354" t="str">
            <v>Bilateral</v>
          </cell>
        </row>
        <row r="355">
          <cell r="B355" t="str">
            <v>BFLBA</v>
          </cell>
          <cell r="C355" t="str">
            <v>Banks</v>
          </cell>
        </row>
        <row r="357">
          <cell r="C357" t="str">
            <v>VII. EXTERNAL DEBT (Millions of U.S. dollars)</v>
          </cell>
        </row>
        <row r="359">
          <cell r="B359" t="str">
            <v>D_G</v>
          </cell>
          <cell r="C359" t="str">
            <v>Total public debt (incl. short-term debt, arrears, and IMF)</v>
          </cell>
        </row>
        <row r="360">
          <cell r="B360" t="str">
            <v>DMU</v>
          </cell>
          <cell r="C360" t="str">
            <v xml:space="preserve">  Multilateral debt</v>
          </cell>
        </row>
        <row r="361">
          <cell r="B361" t="str">
            <v>DBI</v>
          </cell>
          <cell r="C361" t="str">
            <v xml:space="preserve">  Bilateral debt</v>
          </cell>
        </row>
        <row r="362">
          <cell r="B362" t="str">
            <v>DBA</v>
          </cell>
          <cell r="C362" t="str">
            <v xml:space="preserve">  Debt to banks</v>
          </cell>
        </row>
        <row r="363">
          <cell r="B363" t="str">
            <v>D_P</v>
          </cell>
          <cell r="C363" t="str">
            <v>Other (nonpublic) debt    9/</v>
          </cell>
        </row>
        <row r="364">
          <cell r="D364" t="str">
            <v xml:space="preserve"> </v>
          </cell>
        </row>
        <row r="365">
          <cell r="B365" t="str">
            <v>DA</v>
          </cell>
          <cell r="C365" t="str">
            <v>Total stock of arrears 7/</v>
          </cell>
        </row>
        <row r="366">
          <cell r="B366" t="str">
            <v>DAMU</v>
          </cell>
          <cell r="C366" t="str">
            <v xml:space="preserve">  To multilateral creditors  11/</v>
          </cell>
        </row>
        <row r="367">
          <cell r="B367" t="str">
            <v>DABI</v>
          </cell>
          <cell r="C367" t="str">
            <v xml:space="preserve">  To bilateral creditors  12/</v>
          </cell>
        </row>
        <row r="368">
          <cell r="B368" t="str">
            <v>DABA</v>
          </cell>
          <cell r="C368" t="str">
            <v xml:space="preserve">  To banks  18/</v>
          </cell>
        </row>
        <row r="370">
          <cell r="B370" t="str">
            <v>D_S</v>
          </cell>
          <cell r="C370" t="str">
            <v>Total short-term debt  7/  14/</v>
          </cell>
        </row>
        <row r="371">
          <cell r="D371" t="str">
            <v xml:space="preserve"> </v>
          </cell>
        </row>
        <row r="372">
          <cell r="B372" t="str">
            <v>DDR</v>
          </cell>
          <cell r="C372" t="str">
            <v>Impact of debt-reduction operations  15/</v>
          </cell>
        </row>
        <row r="373">
          <cell r="B373" t="str">
            <v>DDRBA</v>
          </cell>
          <cell r="C373" t="str">
            <v xml:space="preserve">  Impact of bank debt-reduction operations  13/</v>
          </cell>
        </row>
        <row r="374">
          <cell r="C374" t="str">
            <v>Memorandum items:</v>
          </cell>
        </row>
        <row r="375">
          <cell r="C375" t="str">
            <v>Public external debt to GDP ratio:  16/</v>
          </cell>
        </row>
        <row r="376">
          <cell r="C376" t="str">
            <v>Public external debt service (scheduled) (% of exports of g&amp;s):</v>
          </cell>
        </row>
        <row r="377">
          <cell r="C377" t="str">
            <v>Public external debt service (cash) (% of exports of g&amp;s):</v>
          </cell>
        </row>
        <row r="378">
          <cell r="C378" t="str">
            <v>Public external debt to exports of goods and services</v>
          </cell>
        </row>
        <row r="379">
          <cell r="C379" t="str">
            <v xml:space="preserve">    Scheduled debt service/fiscal revenue bef. grants</v>
          </cell>
        </row>
        <row r="380">
          <cell r="B380" t="str">
            <v xml:space="preserve"> </v>
          </cell>
          <cell r="C380" t="str">
            <v>Debt relief</v>
          </cell>
        </row>
        <row r="381">
          <cell r="C381" t="str">
            <v xml:space="preserve"> </v>
          </cell>
          <cell r="D381" t="str">
            <v xml:space="preserve"> </v>
          </cell>
        </row>
        <row r="382">
          <cell r="C382" t="str">
            <v xml:space="preserve"> VIII. SAVINGS INVESTMENT BALANCE </v>
          </cell>
        </row>
        <row r="383">
          <cell r="C383" t="str">
            <v>In current prices</v>
          </cell>
        </row>
        <row r="384">
          <cell r="C384" t="str">
            <v>BPM5</v>
          </cell>
        </row>
        <row r="385">
          <cell r="C385" t="str">
            <v>Net factor income and Unrequired transfers, accrued (BPM5)</v>
          </cell>
        </row>
        <row r="386">
          <cell r="C386" t="str">
            <v xml:space="preserve">  Net factor income from abroad (accrued) (NFI)</v>
          </cell>
        </row>
        <row r="387">
          <cell r="C387" t="str">
            <v xml:space="preserve">  Income credits</v>
          </cell>
        </row>
        <row r="388">
          <cell r="C388" t="str">
            <v xml:space="preserve">  Income debits</v>
          </cell>
        </row>
        <row r="389">
          <cell r="C389" t="str">
            <v>Net unrequited transfers (NUT) (BPM5)</v>
          </cell>
        </row>
        <row r="390">
          <cell r="C390" t="str">
            <v xml:space="preserve">  Public sector (BPM5)</v>
          </cell>
        </row>
        <row r="391">
          <cell r="C391" t="str">
            <v xml:space="preserve">  Private sector</v>
          </cell>
          <cell r="D391" t="str">
            <v xml:space="preserve"> </v>
          </cell>
        </row>
        <row r="393">
          <cell r="C393" t="str">
            <v>Gross national product (GNP) = GDP + NFI (BPM5)</v>
          </cell>
        </row>
        <row r="394">
          <cell r="C394" t="str">
            <v>Gross domestic income (GDI) = GNP + NUT (BPM5)</v>
          </cell>
        </row>
        <row r="395">
          <cell r="C395" t="str">
            <v>Gross National Savings (GNS) = GDI - C (BPM5)</v>
          </cell>
        </row>
        <row r="397">
          <cell r="C397" t="str">
            <v>BPM4</v>
          </cell>
        </row>
        <row r="398">
          <cell r="C398" t="str">
            <v>Net factor income and Unrequired transfers, accrued (BPM4)</v>
          </cell>
        </row>
        <row r="399">
          <cell r="C399" t="str">
            <v>Net unrequited transfers (NUT) (BPM4)</v>
          </cell>
        </row>
        <row r="400">
          <cell r="C400" t="str">
            <v xml:space="preserve">  Public sector (BPM4)</v>
          </cell>
        </row>
        <row r="401">
          <cell r="C401" t="str">
            <v>Net factor income from abroad, cash</v>
          </cell>
        </row>
        <row r="403">
          <cell r="C403" t="str">
            <v>Gross disposable income (GDI) = GNP + NUT (BPM4)</v>
          </cell>
        </row>
        <row r="404">
          <cell r="C404" t="str">
            <v>Gross National Savings (GNS) = GDI - C (BPM4)</v>
          </cell>
        </row>
        <row r="406">
          <cell r="C406" t="str">
            <v>As appears in OLD macroframework (BPM4)</v>
          </cell>
        </row>
        <row r="408">
          <cell r="C408" t="str">
            <v>Gross domestic product</v>
          </cell>
        </row>
        <row r="409">
          <cell r="C409" t="str">
            <v>Domestic absorption (A) = C + I</v>
          </cell>
        </row>
        <row r="411">
          <cell r="C411" t="str">
            <v>Net factor income and unrequited transfers, cash, (OM)</v>
          </cell>
        </row>
        <row r="412">
          <cell r="C412" t="str">
            <v xml:space="preserve">  Net factor income from abroad, cash, (OM)</v>
          </cell>
        </row>
        <row r="413">
          <cell r="C413" t="str">
            <v xml:space="preserve">       Public sector  (from BOP)</v>
          </cell>
          <cell r="D413" t="str">
            <v xml:space="preserve"> </v>
          </cell>
        </row>
        <row r="414">
          <cell r="C414" t="str">
            <v xml:space="preserve">       Private sector</v>
          </cell>
        </row>
        <row r="415">
          <cell r="C415" t="str">
            <v xml:space="preserve">                   o/w servicing of HCB and gas in bill of MT</v>
          </cell>
        </row>
        <row r="416">
          <cell r="C416" t="str">
            <v xml:space="preserve">  Net unrequited transfers, cash basis (NUT)</v>
          </cell>
        </row>
        <row r="417">
          <cell r="C417" t="str">
            <v xml:space="preserve">       Public sector</v>
          </cell>
          <cell r="D417" t="str">
            <v xml:space="preserve"> </v>
          </cell>
        </row>
        <row r="418">
          <cell r="C418" t="str">
            <v xml:space="preserve">       Private sector</v>
          </cell>
        </row>
        <row r="419">
          <cell r="D419" t="str">
            <v xml:space="preserve"> </v>
          </cell>
        </row>
        <row r="420">
          <cell r="C420" t="str">
            <v>Gross domestic income (GDI) = GDP + NFI +NUT (OM)</v>
          </cell>
        </row>
        <row r="421">
          <cell r="C421" t="str">
            <v>Gross National Savings (GNS) = GDI - C (OM)</v>
          </cell>
        </row>
        <row r="422">
          <cell r="C422" t="str">
            <v xml:space="preserve">  Public sector </v>
          </cell>
          <cell r="D422" t="str">
            <v xml:space="preserve"> </v>
          </cell>
        </row>
        <row r="423">
          <cell r="C423" t="str">
            <v xml:space="preserve">  Private sector</v>
          </cell>
          <cell r="D423" t="str">
            <v xml:space="preserve"> </v>
          </cell>
        </row>
        <row r="425">
          <cell r="C425" t="str">
            <v>Gross Domestic Savings (GDS) = GDP - C</v>
          </cell>
        </row>
        <row r="426">
          <cell r="C426" t="str">
            <v xml:space="preserve">  Public sector </v>
          </cell>
          <cell r="D426" t="str">
            <v xml:space="preserve"> </v>
          </cell>
        </row>
        <row r="427">
          <cell r="C427" t="str">
            <v xml:space="preserve">  Private sector</v>
          </cell>
        </row>
        <row r="429">
          <cell r="C429" t="str">
            <v>Gross investment (I)</v>
          </cell>
        </row>
        <row r="430">
          <cell r="C430" t="str">
            <v xml:space="preserve">  Public investment</v>
          </cell>
        </row>
        <row r="431">
          <cell r="C431" t="str">
            <v xml:space="preserve">  Private investment</v>
          </cell>
        </row>
        <row r="432">
          <cell r="C432" t="str">
            <v xml:space="preserve">    o/w : electricity and gas projects</v>
          </cell>
        </row>
        <row r="434">
          <cell r="C434" t="str">
            <v>Foreign savings = I - GNS</v>
          </cell>
        </row>
        <row r="435">
          <cell r="C435" t="str">
            <v>Net official  resource transfers</v>
          </cell>
        </row>
        <row r="436">
          <cell r="C436" t="str">
            <v>Gross energy savings</v>
          </cell>
        </row>
        <row r="437">
          <cell r="C437" t="str">
            <v>IX.  FLOW OF FUNDS</v>
          </cell>
        </row>
        <row r="439">
          <cell r="C439" t="str">
            <v>SECTORAL NONFINANCIAL TRANSACTIONS</v>
          </cell>
        </row>
        <row r="440">
          <cell r="B440" t="str">
            <v>I</v>
          </cell>
        </row>
        <row r="441">
          <cell r="B441" t="str">
            <v>I.1</v>
          </cell>
          <cell r="C441" t="str">
            <v>Domestic sector (savings - investment = GDI - A) (BPM5)</v>
          </cell>
        </row>
        <row r="442">
          <cell r="C442" t="str">
            <v>Domestic sector (savings - investment = GDI - A) (BPM4)</v>
          </cell>
        </row>
        <row r="443">
          <cell r="C443" t="str">
            <v>Domestic sector (savings - investment = GDI - A) (OM)</v>
          </cell>
        </row>
        <row r="444">
          <cell r="B444" t="str">
            <v>I.1.1</v>
          </cell>
          <cell r="C444" t="str">
            <v xml:space="preserve">  Private sector</v>
          </cell>
        </row>
        <row r="445">
          <cell r="C445" t="str">
            <v xml:space="preserve">    Private sector - non-energy</v>
          </cell>
        </row>
        <row r="446">
          <cell r="C446" t="str">
            <v xml:space="preserve">    Private sector - energy</v>
          </cell>
        </row>
        <row r="447">
          <cell r="C447" t="str">
            <v xml:space="preserve">  Public sector</v>
          </cell>
        </row>
        <row r="448">
          <cell r="C448" t="str">
            <v xml:space="preserve">  Banking sector</v>
          </cell>
          <cell r="D448" t="str">
            <v xml:space="preserve"> </v>
          </cell>
        </row>
        <row r="449">
          <cell r="C449" t="str">
            <v>External sector</v>
          </cell>
        </row>
        <row r="450">
          <cell r="C450" t="str">
            <v>Horizontal Check</v>
          </cell>
        </row>
        <row r="452">
          <cell r="C452" t="str">
            <v>X. CONSISTENCY CHECK TABLE - Blue checks correspond to WEO</v>
          </cell>
        </row>
        <row r="454">
          <cell r="D454" t="str">
            <v xml:space="preserve"> </v>
          </cell>
        </row>
        <row r="455">
          <cell r="C455" t="str">
            <v>I:  NATIONAL ACCOUNTS IN REAL TERMS</v>
          </cell>
        </row>
        <row r="457">
          <cell r="C457" t="str">
            <v>Real GDP accounting identity:</v>
          </cell>
        </row>
        <row r="458">
          <cell r="C458" t="str">
            <v xml:space="preserve"> NGDP_R-(NCG_R+NCP_R+NFI_R+NINV_R+NX_R-NM_R)=0</v>
          </cell>
        </row>
        <row r="460">
          <cell r="C460" t="str">
            <v>II:  NATIONAL ACCOUNTS IN NOMINAL TERMS</v>
          </cell>
        </row>
        <row r="462">
          <cell r="C462" t="str">
            <v>Nominal GDP accounting identity:</v>
          </cell>
        </row>
        <row r="463">
          <cell r="C463" t="str">
            <v xml:space="preserve"> NGDP-(NCG+NCP+NFI+NINV+NX-NM)=0</v>
          </cell>
        </row>
        <row r="465">
          <cell r="C465" t="str">
            <v>National income identity:</v>
          </cell>
        </row>
        <row r="466">
          <cell r="C466" t="str">
            <v xml:space="preserve">  NGNI-(NGDP+((BXI+BMI+BTRP+BTRG)*ENDA_PR)/1000)=0</v>
          </cell>
        </row>
        <row r="468">
          <cell r="C468" t="str">
            <v>III:  BALANCE OF PAYMENTS</v>
          </cell>
        </row>
        <row r="470">
          <cell r="C470" t="str">
            <v>Current account identity:</v>
          </cell>
        </row>
        <row r="471">
          <cell r="C471" t="str">
            <v xml:space="preserve">  BCA-(BXG+BMG+BXS+BMS+BXI+BMI+BTRP+BTRG)=0</v>
          </cell>
        </row>
        <row r="472">
          <cell r="C472" t="str">
            <v>As percent of GDP:</v>
          </cell>
        </row>
        <row r="473">
          <cell r="C473" t="str">
            <v xml:space="preserve">  (BCA/((NGDP/ENDA_PR)*1000))*100</v>
          </cell>
        </row>
        <row r="474">
          <cell r="C474" t="str">
            <v>Financial account identity:</v>
          </cell>
        </row>
        <row r="475">
          <cell r="C475" t="str">
            <v xml:space="preserve">  BF-(BFD+BFL_C_G+BFL_C_P+BFL_D_G+BFL_D_P+BFL_DF</v>
          </cell>
        </row>
        <row r="476">
          <cell r="C476" t="str">
            <v xml:space="preserve">      +BER+BEA+BEO+BFOTH+BFO_S+BFLRES+BFRA)=0</v>
          </cell>
        </row>
        <row r="477">
          <cell r="C477" t="str">
            <v>Overall balance of payments identity:</v>
          </cell>
        </row>
        <row r="478">
          <cell r="C478" t="str">
            <v xml:space="preserve">  BCA+BK+BF+BNEO=0</v>
          </cell>
        </row>
        <row r="480">
          <cell r="C480" t="str">
            <v>Debt file v. BOP file</v>
          </cell>
        </row>
        <row r="481">
          <cell r="C481" t="str">
            <v>Total interest, scheduled</v>
          </cell>
        </row>
        <row r="482">
          <cell r="C482" t="str">
            <v>Total amortization, no IMF</v>
          </cell>
        </row>
        <row r="485">
          <cell r="C485" t="str">
            <v>Fiscal v. Real</v>
          </cell>
        </row>
        <row r="486">
          <cell r="C486" t="str">
            <v>Public investment</v>
          </cell>
        </row>
        <row r="488">
          <cell r="C488" t="str">
            <v>Fiscal v. BOP</v>
          </cell>
        </row>
        <row r="489">
          <cell r="C489" t="str">
            <v>Foreign interest payments from budget, after debt relief, only proj.</v>
          </cell>
        </row>
        <row r="491">
          <cell r="C491" t="str">
            <v>Explanatory notes:</v>
          </cell>
        </row>
        <row r="493">
          <cell r="C493" t="str">
            <v xml:space="preserve">1.  There is no information on the composition of debt relief, nor on the maturity of cancelled debt.  All debt relief </v>
          </cell>
        </row>
        <row r="494">
          <cell r="C494" t="str">
            <v xml:space="preserve">    assumed to be rescheduling; debt cancelled assumed to apply to future maturities.</v>
          </cell>
        </row>
        <row r="495">
          <cell r="C495" t="str">
            <v>2.  Population present in the country: sharp changes reflect refugee movements.</v>
          </cell>
        </row>
        <row r="496">
          <cell r="C496" t="str">
            <v>4.  Current transfers in 1980-1990 estimated by keeping 1990 proportion of project grants in total fixed.</v>
          </cell>
        </row>
        <row r="497">
          <cell r="C497" t="str">
            <v>5.  Mozambique does not produce constant price series, only real growth rates of NA aggregates based on previous</v>
          </cell>
        </row>
        <row r="498">
          <cell r="C498" t="str">
            <v xml:space="preserve">    year's prices.</v>
          </cell>
        </row>
        <row r="499">
          <cell r="C499" t="str">
            <v>6.  All private transfers assumed to be current.</v>
          </cell>
        </row>
        <row r="500">
          <cell r="C500" t="str">
            <v>7.  For 1980-1992 stocks of arrears derived from changes of arrears in BOP; does not reflect valuation changes or</v>
          </cell>
        </row>
        <row r="501">
          <cell r="C501" t="str">
            <v xml:space="preserve">    revisions.  Cummulative changes amount to $160 more than known arrears in 1993, possibly unregistered debt </v>
          </cell>
        </row>
        <row r="502">
          <cell r="C502" t="str">
            <v xml:space="preserve">    cancellation.</v>
          </cell>
        </row>
        <row r="503">
          <cell r="C503" t="str">
            <v>8.  The parallel market rate should have been used as representative up to 1992, but data are not available until 1990.</v>
          </cell>
        </row>
        <row r="504">
          <cell r="C504" t="str">
            <v>9.  For 1980-85 source is ETA; from 1986-1993 source are official publications; thereafter, staff data base reconciled</v>
          </cell>
        </row>
        <row r="505">
          <cell r="C505" t="str">
            <v>9.  with authorities.</v>
          </cell>
        </row>
        <row r="506">
          <cell r="C506" t="str">
            <v>10. For 1987-1993 source official publication; for 1985-86, extrapolation between available figure from documents for</v>
          </cell>
        </row>
        <row r="507">
          <cell r="C507" t="str">
            <v xml:space="preserve">    1984 and 1987.  For 1980-83 assumed annual nominal growth rate of 10 percent.</v>
          </cell>
        </row>
        <row r="508">
          <cell r="C508" t="str">
            <v>11. Residual.</v>
          </cell>
        </row>
        <row r="509">
          <cell r="C509" t="str">
            <v>12. For 1985-93 source is official publication.  Appears to include both insured and uninsured debt.  Before 1984,</v>
          </cell>
        </row>
        <row r="510">
          <cell r="C510" t="str">
            <v xml:space="preserve">    assumed to have grown at 10 percent annually; for 1984, source is Fund document.  As of 1993, all commercial debt </v>
          </cell>
        </row>
        <row r="511">
          <cell r="C511" t="str">
            <v xml:space="preserve">    debt cancelled or taken over by bilaterals.</v>
          </cell>
        </row>
        <row r="512">
          <cell r="C512" t="str">
            <v xml:space="preserve">13. Arrears to banks for 1984, 1990 and 92 from documents.  In 1993 all debt to banks had been assumed by bilaterals. </v>
          </cell>
        </row>
        <row r="513">
          <cell r="C513" t="str">
            <v xml:space="preserve">    Data for 1991 and 1983-89 based on assumptions.  Before 1983, Mozambique did not incurr significant arrears.</v>
          </cell>
        </row>
        <row r="514">
          <cell r="C514" t="str">
            <v>14. All available data show no arrears or negligible arrears to multilaterals.</v>
          </cell>
        </row>
        <row r="515">
          <cell r="C515" t="str">
            <v>15. Residual.</v>
          </cell>
        </row>
        <row r="516">
          <cell r="C516" t="str">
            <v>16. Data for 1988 and 1989 from fund documents.  Thereafter extrapolated</v>
          </cell>
        </row>
        <row r="517">
          <cell r="C517" t="str">
            <v xml:space="preserve">    to become 0 by 1992.  Before extrapolated to start increasing in 1984.</v>
          </cell>
        </row>
        <row r="518">
          <cell r="B518" t="str">
            <v>I.1.2</v>
          </cell>
          <cell r="C518" t="str">
            <v>17. Up until 1992 the foreign assets of commercial banks cannot be separated from those of the Monetary Authorities.</v>
          </cell>
        </row>
        <row r="519">
          <cell r="B519" t="str">
            <v>I.1.3</v>
          </cell>
          <cell r="C519" t="str">
            <v>18.  Includes entire HCB debt, which may contain some bilateral elements.</v>
          </cell>
        </row>
        <row r="520">
          <cell r="B520" t="str">
            <v>I.2</v>
          </cell>
          <cell r="C520" t="str">
            <v xml:space="preserve"> </v>
          </cell>
        </row>
        <row r="521">
          <cell r="B521" t="str">
            <v>I.1+I.2</v>
          </cell>
        </row>
        <row r="526">
          <cell r="D526" t="str">
            <v xml:space="preserve"> </v>
          </cell>
        </row>
      </sheetData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Sheet"/>
      <sheetName val="CONTENTS"/>
      <sheetName val="INPUT"/>
      <sheetName val="GDP Prod. - Input"/>
      <sheetName val="OUTPUT"/>
      <sheetName val="Table 1 - SEFI"/>
      <sheetName val="National Accounts"/>
      <sheetName val="Table Article IV"/>
      <sheetName val="WETA"/>
      <sheetName val="Charts Article IV"/>
      <sheetName val="Sector GDP Comparison"/>
      <sheetName val="PROJECTIONS"/>
      <sheetName val="Staff Report T6"/>
      <sheetName val="Table 1 - SEFI COMPARISON"/>
      <sheetName val="SUMMARY"/>
      <sheetName val="INE PIBprod"/>
      <sheetName val="Medium Term"/>
      <sheetName val="Basic Data"/>
      <sheetName val="Staff Report T1"/>
      <sheetName val="SEFI"/>
      <sheetName val="Excel macros"/>
      <sheetName val="Table 3"/>
      <sheetName val="Table 4"/>
      <sheetName val="Table 5"/>
      <sheetName val="Table 6"/>
      <sheetName val="Table 2"/>
      <sheetName val="SPNF"/>
      <sheetName val="Official"/>
      <sheetName val="Q2"/>
      <sheetName val="Q6"/>
      <sheetName val="Main"/>
      <sheetName val="Kin"/>
      <sheetName val="Table 1"/>
    </sheetNames>
    <sheetDataSet>
      <sheetData sheetId="0">
        <row r="1">
          <cell r="C1" t="str">
            <v>SUMMARY TABLES FOR EACH SECTOR; WEO SUBMISISON DATA AND CODES; CONSISTENCY CHECKS</v>
          </cell>
        </row>
      </sheetData>
      <sheetData sheetId="1">
        <row r="1">
          <cell r="C1" t="str">
            <v>SUMMARY TABLES FOR EACH SECTOR; WEO SUBMISISON DATA AND CODES; CONSISTENCY CHECKS</v>
          </cell>
        </row>
      </sheetData>
      <sheetData sheetId="2">
        <row r="1">
          <cell r="C1" t="str">
            <v>SUMMARY TABLES FOR EACH SECTOR; WEO SUBMISISON DATA AND CODES; CONSISTENCY CHECKS</v>
          </cell>
        </row>
      </sheetData>
      <sheetData sheetId="3">
        <row r="1">
          <cell r="C1" t="str">
            <v>SUMMARY TABLES FOR EACH SECTOR; WEO SUBMISISON DATA AND CODES; CONSISTENCY CHECKS</v>
          </cell>
        </row>
      </sheetData>
      <sheetData sheetId="4">
        <row r="1">
          <cell r="C1" t="str">
            <v>SUMMARY TABLES FOR EACH SECTOR; WEO SUBMISISON DATA AND CODES; CONSISTENCY CHECKS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>
        <row r="1">
          <cell r="C1" t="str">
            <v>SUMMARY TABLES FOR EACH SECTOR; WEO SUBMISISON DATA AND CODES; CONSISTENCY CHECKS</v>
          </cell>
        </row>
        <row r="3">
          <cell r="B3" t="str">
            <v>WEO</v>
          </cell>
          <cell r="C3" t="str">
            <v>DNE PROJECTIONS</v>
          </cell>
          <cell r="E3" t="str">
            <v>80a1</v>
          </cell>
          <cell r="F3" t="str">
            <v>81a1</v>
          </cell>
          <cell r="G3" t="str">
            <v>82a1</v>
          </cell>
          <cell r="H3" t="str">
            <v>83a1</v>
          </cell>
          <cell r="I3" t="str">
            <v>84a1</v>
          </cell>
          <cell r="J3" t="str">
            <v>85a1</v>
          </cell>
          <cell r="K3" t="str">
            <v>86a1</v>
          </cell>
          <cell r="L3" t="str">
            <v>87a1</v>
          </cell>
          <cell r="M3" t="str">
            <v>88a1</v>
          </cell>
          <cell r="N3" t="str">
            <v>89a1</v>
          </cell>
          <cell r="O3" t="str">
            <v>90a1</v>
          </cell>
          <cell r="P3" t="str">
            <v>91a1</v>
          </cell>
          <cell r="Q3" t="str">
            <v>92a1</v>
          </cell>
          <cell r="R3" t="str">
            <v>93a1</v>
          </cell>
          <cell r="S3" t="str">
            <v>94a1</v>
          </cell>
          <cell r="T3" t="str">
            <v>95a1</v>
          </cell>
          <cell r="U3" t="str">
            <v>96a1</v>
          </cell>
          <cell r="V3" t="str">
            <v>97a1</v>
          </cell>
          <cell r="W3" t="str">
            <v>98a1</v>
          </cell>
          <cell r="X3" t="str">
            <v>99a1</v>
          </cell>
          <cell r="Y3" t="str">
            <v>100a1</v>
          </cell>
          <cell r="Z3" t="str">
            <v>101a1</v>
          </cell>
          <cell r="AA3" t="str">
            <v>102a1</v>
          </cell>
          <cell r="AB3" t="str">
            <v>103a1</v>
          </cell>
          <cell r="AC3" t="str">
            <v>104a1</v>
          </cell>
          <cell r="AD3" t="str">
            <v>105a1</v>
          </cell>
          <cell r="AE3" t="str">
            <v>105a1</v>
          </cell>
          <cell r="AF3" t="str">
            <v>105a1</v>
          </cell>
        </row>
        <row r="4">
          <cell r="B4" t="str">
            <v>CODES</v>
          </cell>
          <cell r="C4" t="str">
            <v xml:space="preserve">      TWELVE-MONTH PERIOD ENDING:</v>
          </cell>
          <cell r="E4">
            <v>1980</v>
          </cell>
          <cell r="F4">
            <v>1981</v>
          </cell>
          <cell r="G4">
            <v>1982</v>
          </cell>
          <cell r="H4">
            <v>1983</v>
          </cell>
          <cell r="I4">
            <v>1984</v>
          </cell>
          <cell r="J4">
            <v>1985</v>
          </cell>
          <cell r="K4">
            <v>1986</v>
          </cell>
          <cell r="L4">
            <v>1987</v>
          </cell>
          <cell r="M4">
            <v>1988</v>
          </cell>
          <cell r="N4">
            <v>1989</v>
          </cell>
          <cell r="O4">
            <v>1990</v>
          </cell>
          <cell r="P4">
            <v>1991</v>
          </cell>
          <cell r="Q4">
            <v>1992</v>
          </cell>
          <cell r="R4">
            <v>1993</v>
          </cell>
          <cell r="S4">
            <v>1994</v>
          </cell>
          <cell r="T4">
            <v>1995</v>
          </cell>
          <cell r="U4">
            <v>1996</v>
          </cell>
          <cell r="V4">
            <v>1997</v>
          </cell>
          <cell r="W4">
            <v>1998</v>
          </cell>
          <cell r="X4">
            <v>1999</v>
          </cell>
          <cell r="Y4">
            <v>2000</v>
          </cell>
          <cell r="Z4">
            <v>2001</v>
          </cell>
          <cell r="AA4">
            <v>2002</v>
          </cell>
          <cell r="AB4">
            <v>2003</v>
          </cell>
          <cell r="AC4">
            <v>2004</v>
          </cell>
          <cell r="AD4">
            <v>2005</v>
          </cell>
          <cell r="AE4">
            <v>2006</v>
          </cell>
          <cell r="AF4">
            <v>2007</v>
          </cell>
          <cell r="AG4">
            <v>2008</v>
          </cell>
          <cell r="AH4">
            <v>2009</v>
          </cell>
          <cell r="AI4">
            <v>2010</v>
          </cell>
          <cell r="AJ4">
            <v>2011</v>
          </cell>
          <cell r="AK4">
            <v>2012</v>
          </cell>
          <cell r="AL4">
            <v>2013</v>
          </cell>
          <cell r="AM4">
            <v>2014</v>
          </cell>
          <cell r="AN4">
            <v>2015</v>
          </cell>
          <cell r="AO4">
            <v>2016</v>
          </cell>
          <cell r="AP4">
            <v>2017</v>
          </cell>
          <cell r="AQ4">
            <v>2018</v>
          </cell>
          <cell r="AR4">
            <v>2019</v>
          </cell>
          <cell r="AS4">
            <v>2020</v>
          </cell>
          <cell r="AT4">
            <v>2021</v>
          </cell>
        </row>
        <row r="6">
          <cell r="C6" t="str">
            <v>current date</v>
          </cell>
        </row>
        <row r="7">
          <cell r="C7" t="str">
            <v>last update</v>
          </cell>
        </row>
        <row r="9">
          <cell r="C9" t="str">
            <v>I.   INDICATORS OF FACTOR INPUT AND PRICES</v>
          </cell>
        </row>
        <row r="11">
          <cell r="B11" t="str">
            <v>ENDA_PR</v>
          </cell>
          <cell r="C11" t="str">
            <v>Representative rate (average)</v>
          </cell>
        </row>
        <row r="12">
          <cell r="C12" t="str">
            <v>Representative rate (year end)</v>
          </cell>
        </row>
        <row r="13">
          <cell r="B13" t="str">
            <v>ENDA</v>
          </cell>
          <cell r="C13" t="str">
            <v>Official rate (average)</v>
          </cell>
        </row>
        <row r="14">
          <cell r="B14" t="str">
            <v>ENDE</v>
          </cell>
          <cell r="C14" t="str">
            <v>Official rate (year end)</v>
          </cell>
        </row>
        <row r="15">
          <cell r="C15" t="str">
            <v>Market rate (average)</v>
          </cell>
        </row>
        <row r="16">
          <cell r="C16" t="str">
            <v>Depreciation % -Repr. rate (average)</v>
          </cell>
        </row>
        <row r="17">
          <cell r="C17" t="str">
            <v>Depreciation - Repr. rate (year end)</v>
          </cell>
        </row>
        <row r="19">
          <cell r="B19" t="str">
            <v>PCPI</v>
          </cell>
          <cell r="C19" t="str">
            <v>CPI (index; average, 1990 = 100)</v>
          </cell>
        </row>
        <row r="20">
          <cell r="B20" t="str">
            <v>PCPIE</v>
          </cell>
          <cell r="C20" t="str">
            <v>CPI (index; year end, 1990 = 100)</v>
          </cell>
        </row>
        <row r="21">
          <cell r="C21" t="str">
            <v>GDP Deflator index 1990=100</v>
          </cell>
        </row>
        <row r="22">
          <cell r="C22" t="str">
            <v>Inflation  (avg)</v>
          </cell>
        </row>
        <row r="23">
          <cell r="C23" t="str">
            <v xml:space="preserve">Inflation (eop)  </v>
          </cell>
        </row>
        <row r="24">
          <cell r="C24" t="str">
            <v>GDP deflator (% change)</v>
          </cell>
        </row>
        <row r="28">
          <cell r="C28" t="str">
            <v>II.  NATIONAL ACCOUNTS IN NOMINAL and  REAL TERMS  and PROJECTIONS</v>
          </cell>
        </row>
        <row r="30">
          <cell r="C30" t="str">
            <v>II.I NATIONAL ACCOUNTS IN NOMINAL TERMS</v>
          </cell>
        </row>
        <row r="32">
          <cell r="C32" t="str">
            <v>Billions of meticais, at current prices)</v>
          </cell>
        </row>
        <row r="33">
          <cell r="C33" t="str">
            <v>Total consumption</v>
          </cell>
        </row>
        <row r="34">
          <cell r="B34" t="str">
            <v>NCG</v>
          </cell>
          <cell r="C34" t="str">
            <v xml:space="preserve">  Public consumption  </v>
          </cell>
        </row>
        <row r="35">
          <cell r="B35" t="str">
            <v>NCP</v>
          </cell>
          <cell r="C35" t="str">
            <v xml:space="preserve">  Private consumption</v>
          </cell>
        </row>
        <row r="36">
          <cell r="C36" t="str">
            <v xml:space="preserve">     Monetary private consumption</v>
          </cell>
        </row>
        <row r="37">
          <cell r="C37" t="str">
            <v xml:space="preserve">     Nonmonetary private consumption</v>
          </cell>
        </row>
        <row r="38">
          <cell r="B38" t="str">
            <v>NFI</v>
          </cell>
          <cell r="C38" t="str">
            <v>Total investment</v>
          </cell>
        </row>
        <row r="39">
          <cell r="C39" t="str">
            <v xml:space="preserve">  Public investment                                            </v>
          </cell>
        </row>
        <row r="40">
          <cell r="B40" t="str">
            <v>NFIP</v>
          </cell>
          <cell r="C40" t="str">
            <v xml:space="preserve">  Private investment  </v>
          </cell>
        </row>
        <row r="41">
          <cell r="B41" t="str">
            <v>NINV</v>
          </cell>
          <cell r="C41" t="str">
            <v>Changes in inventories</v>
          </cell>
        </row>
        <row r="42">
          <cell r="C42" t="str">
            <v>Domestic demand</v>
          </cell>
        </row>
        <row r="43">
          <cell r="B43" t="str">
            <v>NX</v>
          </cell>
          <cell r="C43" t="str">
            <v>Exports of goods and services</v>
          </cell>
        </row>
        <row r="44">
          <cell r="B44" t="str">
            <v>NXG</v>
          </cell>
          <cell r="C44" t="str">
            <v xml:space="preserve">  Exports of goods</v>
          </cell>
        </row>
        <row r="45">
          <cell r="B45" t="str">
            <v>NM</v>
          </cell>
          <cell r="C45" t="str">
            <v>Imports of goods and services</v>
          </cell>
        </row>
        <row r="46">
          <cell r="B46" t="str">
            <v>NMG</v>
          </cell>
          <cell r="C46" t="str">
            <v xml:space="preserve">  Imports of goods</v>
          </cell>
        </row>
        <row r="47">
          <cell r="B47" t="str">
            <v>NGDP</v>
          </cell>
          <cell r="C47" t="str">
            <v>Gross domestic product  (GDP)</v>
          </cell>
        </row>
        <row r="48">
          <cell r="C48" t="str">
            <v xml:space="preserve">Memorandum items </v>
          </cell>
        </row>
        <row r="49">
          <cell r="B49" t="str">
            <v>NGPXO</v>
          </cell>
          <cell r="C49" t="str">
            <v>Non-oil GDP</v>
          </cell>
        </row>
        <row r="50">
          <cell r="B50" t="str">
            <v>NGNI</v>
          </cell>
          <cell r="C50" t="str">
            <v>National income, accrual (BPM5)</v>
          </cell>
        </row>
        <row r="51">
          <cell r="C51" t="str">
            <v>Gross National Product (GNP)</v>
          </cell>
        </row>
        <row r="52">
          <cell r="C52" t="str">
            <v>Dollar GDP</v>
          </cell>
        </row>
        <row r="53">
          <cell r="C53" t="str">
            <v>Dollar GDP per capita</v>
          </cell>
        </row>
        <row r="54">
          <cell r="C54" t="str">
            <v>Dollar GNP per capita</v>
          </cell>
        </row>
        <row r="56">
          <cell r="C56" t="str">
            <v>Percentage of GDP</v>
          </cell>
        </row>
        <row r="57">
          <cell r="C57" t="str">
            <v>Total consumption</v>
          </cell>
        </row>
        <row r="58">
          <cell r="C58" t="str">
            <v xml:space="preserve">  Public consumption</v>
          </cell>
        </row>
        <row r="59">
          <cell r="C59" t="str">
            <v xml:space="preserve">  Private consumption</v>
          </cell>
        </row>
        <row r="60">
          <cell r="C60" t="str">
            <v>Total investment</v>
          </cell>
        </row>
        <row r="61">
          <cell r="C61" t="str">
            <v xml:space="preserve">  Public gross fixed capital formation</v>
          </cell>
        </row>
        <row r="62">
          <cell r="C62" t="str">
            <v xml:space="preserve">  Private gross fixed capital formation</v>
          </cell>
        </row>
        <row r="63">
          <cell r="C63" t="str">
            <v>Changes in inventories</v>
          </cell>
        </row>
        <row r="64">
          <cell r="C64" t="str">
            <v>Exports of goods and services</v>
          </cell>
        </row>
        <row r="65">
          <cell r="C65" t="str">
            <v xml:space="preserve">  Exports of goods</v>
          </cell>
        </row>
        <row r="66">
          <cell r="C66" t="str">
            <v>Imports of goods and services</v>
          </cell>
        </row>
        <row r="67">
          <cell r="C67" t="str">
            <v xml:space="preserve">  Imports of goods</v>
          </cell>
        </row>
        <row r="69">
          <cell r="C69" t="str">
            <v>Real growth rates</v>
          </cell>
        </row>
        <row r="70">
          <cell r="C70" t="str">
            <v>Total consumption</v>
          </cell>
        </row>
        <row r="71">
          <cell r="C71" t="str">
            <v xml:space="preserve">  Public consumption</v>
          </cell>
        </row>
        <row r="72">
          <cell r="C72" t="str">
            <v xml:space="preserve">  Private consumption</v>
          </cell>
        </row>
        <row r="73">
          <cell r="C73" t="str">
            <v xml:space="preserve">        Monetary private consumption + emergency aid</v>
          </cell>
        </row>
        <row r="74">
          <cell r="C74" t="str">
            <v xml:space="preserve">        Non-monetary private cons.</v>
          </cell>
        </row>
        <row r="75">
          <cell r="C75" t="str">
            <v>Gross fixed capital formation</v>
          </cell>
        </row>
        <row r="76">
          <cell r="C76" t="str">
            <v xml:space="preserve">  Public gross fixed capital formation</v>
          </cell>
        </row>
        <row r="77">
          <cell r="C77" t="str">
            <v xml:space="preserve">  Private gross fixed capital formation</v>
          </cell>
        </row>
        <row r="78">
          <cell r="C78" t="str">
            <v>Changes in inventories</v>
          </cell>
        </row>
        <row r="79">
          <cell r="C79" t="str">
            <v>Exports of goods and services</v>
          </cell>
        </row>
        <row r="80">
          <cell r="C80" t="str">
            <v>Exports of goods</v>
          </cell>
        </row>
        <row r="81">
          <cell r="C81" t="str">
            <v>Imports of goods and services</v>
          </cell>
        </row>
        <row r="82">
          <cell r="C82" t="str">
            <v>Imports of goods</v>
          </cell>
        </row>
        <row r="83">
          <cell r="C83" t="str">
            <v>Underlying gross domestic product</v>
          </cell>
        </row>
        <row r="84">
          <cell r="C84" t="str">
            <v>Real GDP growth rate</v>
          </cell>
          <cell r="D84"/>
        </row>
        <row r="85">
          <cell r="C85" t="str">
            <v xml:space="preserve">Memorandum items </v>
          </cell>
        </row>
        <row r="86">
          <cell r="C86" t="str">
            <v>Total Consumption per capita</v>
          </cell>
        </row>
        <row r="87">
          <cell r="C87" t="str">
            <v>Private Consumption per capita</v>
          </cell>
        </row>
        <row r="88">
          <cell r="C88"/>
        </row>
        <row r="89">
          <cell r="C89" t="str">
            <v>Deflators  (percent)</v>
          </cell>
        </row>
        <row r="90">
          <cell r="C90" t="str">
            <v>Total consumption</v>
          </cell>
        </row>
        <row r="91">
          <cell r="C91" t="str">
            <v xml:space="preserve">  Public consumption</v>
          </cell>
        </row>
        <row r="92">
          <cell r="C92" t="str">
            <v xml:space="preserve">  Private consumption</v>
          </cell>
        </row>
        <row r="93">
          <cell r="C93" t="str">
            <v>Gross fixed capital formation</v>
          </cell>
        </row>
        <row r="94">
          <cell r="C94" t="str">
            <v xml:space="preserve">  Public gross fixed capital formation</v>
          </cell>
        </row>
        <row r="95">
          <cell r="C95" t="str">
            <v xml:space="preserve">  Private gross fixed capital formation</v>
          </cell>
        </row>
        <row r="96">
          <cell r="C96" t="str">
            <v>Exports of goods and services</v>
          </cell>
        </row>
        <row r="97">
          <cell r="C97" t="str">
            <v>Imports of goods and services</v>
          </cell>
        </row>
        <row r="98">
          <cell r="C98" t="str">
            <v>Gross domestic product</v>
          </cell>
        </row>
        <row r="99">
          <cell r="C99" t="str">
            <v>Deflator: (2000 should = 100)</v>
          </cell>
        </row>
        <row r="101">
          <cell r="C101" t="str">
            <v>II.II NATIONAL ACCOUNTS IN 1999 REAL TERMS (for projections)</v>
          </cell>
        </row>
        <row r="103">
          <cell r="C103" t="str">
            <v>GDP Components in billions of 1999 Meticals (for projections)</v>
          </cell>
        </row>
        <row r="104">
          <cell r="C104" t="str">
            <v>Total consumption</v>
          </cell>
        </row>
        <row r="105">
          <cell r="C105" t="str">
            <v xml:space="preserve">    Private consumption</v>
          </cell>
        </row>
        <row r="106">
          <cell r="C106" t="str">
            <v xml:space="preserve">        Monetary private consumption + emergency aid</v>
          </cell>
        </row>
        <row r="107">
          <cell r="C107" t="str">
            <v xml:space="preserve">        Non-monetary private cons.</v>
          </cell>
        </row>
        <row r="108">
          <cell r="C108" t="str">
            <v xml:space="preserve">    Public consumption</v>
          </cell>
        </row>
        <row r="109">
          <cell r="C109" t="str">
            <v>Total investment</v>
          </cell>
        </row>
        <row r="110">
          <cell r="C110" t="str">
            <v xml:space="preserve">    Public investment</v>
          </cell>
        </row>
        <row r="111">
          <cell r="C111" t="str">
            <v xml:space="preserve">    Private investment </v>
          </cell>
        </row>
        <row r="112">
          <cell r="C112" t="str">
            <v xml:space="preserve">  Domestic demand</v>
          </cell>
        </row>
        <row r="113">
          <cell r="C113" t="str">
            <v>Exports goods and nonfactor services</v>
          </cell>
        </row>
        <row r="114">
          <cell r="C114" t="str">
            <v>Imports goods and nonfactor services</v>
          </cell>
        </row>
        <row r="115">
          <cell r="C115" t="str">
            <v>Real GDP at 1999 Prices</v>
          </cell>
        </row>
        <row r="116">
          <cell r="C116" t="str">
            <v xml:space="preserve">Memorandum items </v>
          </cell>
        </row>
        <row r="117">
          <cell r="C117" t="str">
            <v>Total consumption per capita</v>
          </cell>
        </row>
        <row r="118">
          <cell r="C118" t="str">
            <v>Private consumption per capita</v>
          </cell>
        </row>
        <row r="119">
          <cell r="C119"/>
        </row>
        <row r="120">
          <cell r="C120" t="str">
            <v>Average propensity to consume</v>
          </cell>
        </row>
        <row r="121">
          <cell r="C121" t="str">
            <v>Freely distributed foreign aid (in 1999 met.)</v>
          </cell>
        </row>
        <row r="122">
          <cell r="C122" t="str">
            <v xml:space="preserve">          Emergency food aid (from fiscal) Mill USD</v>
          </cell>
        </row>
        <row r="123">
          <cell r="C123" t="str">
            <v xml:space="preserve">          Emergency nonfood aid, mill. USD (from fiscal proj)</v>
          </cell>
        </row>
        <row r="124">
          <cell r="C124" t="str">
            <v>Real disposable income of the monetized private sector, 1995 meticais</v>
          </cell>
        </row>
        <row r="125">
          <cell r="C125" t="str">
            <v xml:space="preserve">      GDP</v>
          </cell>
        </row>
        <row r="126">
          <cell r="C126" t="str">
            <v xml:space="preserve">      Subsistance production/consumption  (-)</v>
          </cell>
        </row>
        <row r="127">
          <cell r="C127" t="str">
            <v xml:space="preserve">     Amortization of Pande Gas, bill. 1996 Mt.</v>
          </cell>
        </row>
        <row r="128">
          <cell r="C128" t="str">
            <v xml:space="preserve">          Amortization of Pande Gas, mill. US$</v>
          </cell>
        </row>
        <row r="129">
          <cell r="C129" t="str">
            <v xml:space="preserve">      Real net taxes</v>
          </cell>
        </row>
        <row r="130">
          <cell r="C130" t="str">
            <v xml:space="preserve">      Net private sector factor income, cash</v>
          </cell>
        </row>
        <row r="132">
          <cell r="C132" t="str">
            <v>Base deflators for projection (100=1997)</v>
          </cell>
        </row>
        <row r="133">
          <cell r="C133" t="str">
            <v>Total consumption</v>
          </cell>
        </row>
        <row r="134">
          <cell r="C134" t="str">
            <v xml:space="preserve">  Public consumption</v>
          </cell>
        </row>
        <row r="135">
          <cell r="C135" t="str">
            <v xml:space="preserve">  Private consumption</v>
          </cell>
        </row>
        <row r="136">
          <cell r="C136" t="str">
            <v>Gross fixed capital formation</v>
          </cell>
        </row>
        <row r="137">
          <cell r="C137" t="str">
            <v xml:space="preserve">  Public gross fixed capital formation</v>
          </cell>
        </row>
        <row r="138">
          <cell r="C138" t="str">
            <v xml:space="preserve">  Private gross fixed capital formation</v>
          </cell>
        </row>
        <row r="139">
          <cell r="C139" t="str">
            <v>Exports of goods and services</v>
          </cell>
        </row>
        <row r="140">
          <cell r="C140" t="str">
            <v>Imports of goods and services</v>
          </cell>
        </row>
        <row r="141">
          <cell r="C141" t="str">
            <v>Gross domestic product</v>
          </cell>
        </row>
        <row r="143">
          <cell r="C143" t="str">
            <v>Base index, exports</v>
          </cell>
        </row>
        <row r="144">
          <cell r="C144" t="str">
            <v>Base index, imports</v>
          </cell>
        </row>
        <row r="146">
          <cell r="C146" t="str">
            <v>II.III NATIONAL ACCOUNTS IN 2000 REAL TERMS (for WEO)</v>
          </cell>
        </row>
        <row r="148">
          <cell r="C148" t="str">
            <v>Billions of meticais, at 1990 constant prices)</v>
          </cell>
        </row>
        <row r="149">
          <cell r="C149" t="str">
            <v>Total consumption</v>
          </cell>
        </row>
        <row r="150">
          <cell r="B150" t="str">
            <v>NCG_R</v>
          </cell>
          <cell r="C150" t="str">
            <v xml:space="preserve">  Public consumption</v>
          </cell>
        </row>
        <row r="151">
          <cell r="B151" t="str">
            <v>NCP_R</v>
          </cell>
          <cell r="C151" t="str">
            <v xml:space="preserve">  Private consumption</v>
          </cell>
        </row>
        <row r="152">
          <cell r="B152" t="str">
            <v>NFI_R</v>
          </cell>
          <cell r="C152" t="str">
            <v>Gross fixed capital formation</v>
          </cell>
        </row>
        <row r="153">
          <cell r="C153" t="str">
            <v xml:space="preserve">  Public gross fixed capital formation</v>
          </cell>
        </row>
        <row r="154">
          <cell r="C154" t="str">
            <v xml:space="preserve">  Private gross fixed capital formation</v>
          </cell>
        </row>
        <row r="155">
          <cell r="B155" t="str">
            <v>NINV_R</v>
          </cell>
          <cell r="C155" t="str">
            <v>Changes in inventories</v>
          </cell>
        </row>
        <row r="156">
          <cell r="B156" t="str">
            <v>NX_R</v>
          </cell>
          <cell r="C156" t="str">
            <v>Exports of goods and services</v>
          </cell>
        </row>
        <row r="157">
          <cell r="B157" t="str">
            <v>NXG_R</v>
          </cell>
          <cell r="C157" t="str">
            <v xml:space="preserve">  Exports of goods</v>
          </cell>
        </row>
        <row r="158">
          <cell r="B158" t="str">
            <v>NM_R</v>
          </cell>
          <cell r="C158" t="str">
            <v>Imports of goods and services</v>
          </cell>
        </row>
        <row r="159">
          <cell r="B159" t="str">
            <v>NMG_R</v>
          </cell>
          <cell r="C159" t="str">
            <v xml:space="preserve">  Imports of goods</v>
          </cell>
        </row>
        <row r="160">
          <cell r="B160" t="str">
            <v>NGDP_R</v>
          </cell>
          <cell r="C160" t="str">
            <v xml:space="preserve">Gross domestic product </v>
          </cell>
        </row>
        <row r="161">
          <cell r="C161" t="str">
            <v xml:space="preserve">Memorandum items </v>
          </cell>
        </row>
        <row r="162">
          <cell r="B162" t="str">
            <v>NGPXO_R</v>
          </cell>
          <cell r="C162" t="str">
            <v>Non-oil GDP</v>
          </cell>
        </row>
        <row r="163">
          <cell r="C163" t="str">
            <v xml:space="preserve">   Net factor income at 2000 metical </v>
          </cell>
        </row>
        <row r="164">
          <cell r="C164" t="str">
            <v>GNP</v>
          </cell>
        </row>
        <row r="165">
          <cell r="C165" t="str">
            <v xml:space="preserve">GDP per capita </v>
          </cell>
        </row>
        <row r="166">
          <cell r="C166" t="str">
            <v>GNP per capita</v>
          </cell>
        </row>
        <row r="168">
          <cell r="C168" t="str">
            <v>Percentage change</v>
          </cell>
        </row>
        <row r="169">
          <cell r="C169" t="str">
            <v>Total consumption</v>
          </cell>
        </row>
        <row r="170">
          <cell r="C170" t="str">
            <v xml:space="preserve">  Public consumption</v>
          </cell>
        </row>
        <row r="171">
          <cell r="C171" t="str">
            <v xml:space="preserve">  Private consumption</v>
          </cell>
        </row>
        <row r="172">
          <cell r="C172" t="str">
            <v>Gross fixed capital formation</v>
          </cell>
        </row>
        <row r="173">
          <cell r="C173" t="str">
            <v xml:space="preserve">  Public gross fixed capital formation</v>
          </cell>
        </row>
        <row r="174">
          <cell r="C174" t="str">
            <v xml:space="preserve">  Private gross fixed capital formation</v>
          </cell>
        </row>
        <row r="175">
          <cell r="C175" t="str">
            <v>Changes in inventories</v>
          </cell>
        </row>
        <row r="176">
          <cell r="C176" t="str">
            <v>Exports of goods and services</v>
          </cell>
        </row>
        <row r="177">
          <cell r="C177" t="str">
            <v xml:space="preserve">  Exports of goods</v>
          </cell>
        </row>
        <row r="178">
          <cell r="C178" t="str">
            <v>Imports of goods and services</v>
          </cell>
        </row>
        <row r="179">
          <cell r="C179" t="str">
            <v xml:space="preserve">  Imports of goods</v>
          </cell>
        </row>
        <row r="180">
          <cell r="C180" t="str">
            <v>Real GDP growth rate:</v>
          </cell>
        </row>
        <row r="181">
          <cell r="C181" t="str">
            <v>Non-oil GDP</v>
          </cell>
        </row>
        <row r="183">
          <cell r="C183" t="str">
            <v xml:space="preserve">III.    FISCAL AND FINANCIAL INDICATORS </v>
          </cell>
        </row>
        <row r="185">
          <cell r="C185" t="str">
            <v>Central Government (bill. met.)</v>
          </cell>
        </row>
        <row r="186">
          <cell r="B186" t="str">
            <v>GCRG</v>
          </cell>
          <cell r="C186" t="str">
            <v>Total revenue and grants</v>
          </cell>
        </row>
        <row r="187">
          <cell r="C187" t="str">
            <v xml:space="preserve">   Total revenue</v>
          </cell>
        </row>
        <row r="188">
          <cell r="B188" t="str">
            <v>GCG</v>
          </cell>
          <cell r="C188" t="str">
            <v xml:space="preserve">  Grants received (current and capital)</v>
          </cell>
        </row>
        <row r="189">
          <cell r="B189" t="str">
            <v>GCGC</v>
          </cell>
          <cell r="C189" t="str">
            <v xml:space="preserve">     of which: project grants received</v>
          </cell>
        </row>
        <row r="190">
          <cell r="C190" t="str">
            <v xml:space="preserve">   Estimated grant financed technical assistance</v>
          </cell>
        </row>
        <row r="191">
          <cell r="C191" t="str">
            <v xml:space="preserve">   Tax revenue</v>
          </cell>
        </row>
        <row r="192">
          <cell r="B192" t="str">
            <v>GCENL</v>
          </cell>
          <cell r="C192" t="str">
            <v>Total expenditure and net lending</v>
          </cell>
        </row>
        <row r="193">
          <cell r="B193" t="str">
            <v>GCEG</v>
          </cell>
          <cell r="C193" t="str">
            <v>General public services</v>
          </cell>
        </row>
        <row r="194">
          <cell r="B194" t="str">
            <v>GCED</v>
          </cell>
          <cell r="C194" t="str">
            <v xml:space="preserve">   Defense</v>
          </cell>
        </row>
        <row r="195">
          <cell r="B195" t="str">
            <v>GCEE</v>
          </cell>
          <cell r="C195" t="str">
            <v xml:space="preserve">   Education</v>
          </cell>
        </row>
        <row r="196">
          <cell r="B196" t="str">
            <v>GCEEP</v>
          </cell>
          <cell r="C196" t="str">
            <v xml:space="preserve">      Elementary education</v>
          </cell>
        </row>
        <row r="197">
          <cell r="B197" t="str">
            <v>GCEH</v>
          </cell>
          <cell r="C197" t="str">
            <v xml:space="preserve">   Health</v>
          </cell>
        </row>
        <row r="198">
          <cell r="B198" t="str">
            <v>GCEHP</v>
          </cell>
          <cell r="C198" t="str">
            <v xml:space="preserve">      Basic healthcare</v>
          </cell>
        </row>
        <row r="199">
          <cell r="B199" t="str">
            <v>GCESWH</v>
          </cell>
          <cell r="C199" t="str">
            <v xml:space="preserve">   Social security, welfare &amp; housing</v>
          </cell>
        </row>
        <row r="200">
          <cell r="B200" t="str">
            <v>GCEES</v>
          </cell>
          <cell r="C200" t="str">
            <v xml:space="preserve">   Economic affairs &amp; services</v>
          </cell>
        </row>
        <row r="201">
          <cell r="B201" t="str">
            <v>GCEO</v>
          </cell>
          <cell r="C201" t="str">
            <v xml:space="preserve">   Other (residual)</v>
          </cell>
        </row>
        <row r="202">
          <cell r="C202" t="str">
            <v>Total expenditure (excluding net lending)</v>
          </cell>
        </row>
        <row r="203">
          <cell r="B203" t="str">
            <v>GCEC</v>
          </cell>
          <cell r="C203" t="str">
            <v xml:space="preserve">  Current expenditure</v>
          </cell>
        </row>
        <row r="204">
          <cell r="B204" t="str">
            <v>GCEW</v>
          </cell>
          <cell r="C204" t="str">
            <v xml:space="preserve">  Wages and salaries</v>
          </cell>
        </row>
        <row r="205">
          <cell r="B205" t="str">
            <v>GCEI_D</v>
          </cell>
          <cell r="C205" t="str">
            <v xml:space="preserve">    Domestic interest payments (scheduled)</v>
          </cell>
        </row>
        <row r="206">
          <cell r="B206" t="str">
            <v>GCEI_F</v>
          </cell>
          <cell r="C206" t="str">
            <v xml:space="preserve">    Foreign interest payments (scheduled  -budget)</v>
          </cell>
        </row>
        <row r="207">
          <cell r="C207" t="str">
            <v>Net Taxes</v>
          </cell>
        </row>
        <row r="208">
          <cell r="C208" t="str">
            <v>Net foreign borrowing</v>
          </cell>
        </row>
        <row r="209">
          <cell r="C209" t="str">
            <v>Domestic financing</v>
          </cell>
        </row>
        <row r="210">
          <cell r="C210" t="str">
            <v xml:space="preserve">   Of which:   bank financing</v>
          </cell>
        </row>
        <row r="212">
          <cell r="C212" t="str">
            <v>General Government (bill. met.)</v>
          </cell>
        </row>
        <row r="213">
          <cell r="B213" t="str">
            <v>GGRG</v>
          </cell>
          <cell r="C213" t="str">
            <v>Total revenue and grants</v>
          </cell>
        </row>
        <row r="214">
          <cell r="B214" t="str">
            <v>GGENL</v>
          </cell>
          <cell r="C214" t="str">
            <v>Total expenditure and net lending</v>
          </cell>
        </row>
        <row r="215">
          <cell r="B215" t="str">
            <v>GGEC</v>
          </cell>
          <cell r="C215" t="str">
            <v xml:space="preserve">  Current expenditure</v>
          </cell>
        </row>
        <row r="216">
          <cell r="C216" t="str">
            <v xml:space="preserve">        Current expenditure (adjusted)</v>
          </cell>
        </row>
        <row r="217">
          <cell r="B217" t="str">
            <v>GGED</v>
          </cell>
          <cell r="C217" t="str">
            <v xml:space="preserve">    Expenditure on national defense</v>
          </cell>
        </row>
        <row r="218">
          <cell r="C218" t="str">
            <v>Government investment</v>
          </cell>
        </row>
        <row r="219">
          <cell r="C219" t="str">
            <v xml:space="preserve">   Investment expenditure (from budget)</v>
          </cell>
        </row>
        <row r="221">
          <cell r="C221" t="str">
            <v>In percent of GDP</v>
          </cell>
        </row>
        <row r="222">
          <cell r="C222" t="str">
            <v>Central Government balance</v>
          </cell>
        </row>
        <row r="223">
          <cell r="C223" t="str">
            <v>Central Government balance (excl. grants)</v>
          </cell>
        </row>
        <row r="224">
          <cell r="C224" t="str">
            <v>General Government balance</v>
          </cell>
        </row>
        <row r="225">
          <cell r="C225" t="str">
            <v>Government investment/GDP:</v>
          </cell>
        </row>
        <row r="226">
          <cell r="C226" t="str">
            <v>Grants/GDP</v>
          </cell>
        </row>
        <row r="227">
          <cell r="C227" t="str">
            <v>Expenditure+net lending/GDP</v>
          </cell>
        </row>
        <row r="228">
          <cell r="C228" t="str">
            <v>Primary balance/GDP (revenue and grants - non-interest expenditure and net lending</v>
          </cell>
        </row>
        <row r="229">
          <cell r="C229" t="str">
            <v>Bank financing/GDP</v>
          </cell>
        </row>
        <row r="232">
          <cell r="C232" t="str">
            <v>IV. MONETARY INDICATORS</v>
          </cell>
        </row>
        <row r="234">
          <cell r="B234" t="str">
            <v>FMB</v>
          </cell>
          <cell r="C234" t="str">
            <v>Stock of broad money (M2; year end)</v>
          </cell>
        </row>
        <row r="235">
          <cell r="B235" t="str">
            <v>FIDR</v>
          </cell>
          <cell r="C235" t="str">
            <v>Short-term interest rate (central monetary authorities)</v>
          </cell>
        </row>
        <row r="236">
          <cell r="C236" t="str">
            <v>Rediscount rate (end of year)</v>
          </cell>
        </row>
        <row r="237">
          <cell r="C237" t="str">
            <v>Velocity of circulation</v>
          </cell>
        </row>
        <row r="238">
          <cell r="C238" t="str">
            <v>Broad money growth:</v>
          </cell>
        </row>
        <row r="239">
          <cell r="C239" t="str">
            <v>Broad money/DGP</v>
          </cell>
        </row>
        <row r="240">
          <cell r="C240" t="str">
            <v>CPS/GDP</v>
          </cell>
        </row>
        <row r="241">
          <cell r="C241" t="str">
            <v>COB/M2</v>
          </cell>
        </row>
        <row r="243">
          <cell r="C243" t="str">
            <v>V.   FOREIGN TRADE</v>
          </cell>
        </row>
        <row r="245">
          <cell r="B245" t="str">
            <v>TXG_D</v>
          </cell>
          <cell r="C245" t="str">
            <v>Export deflator/unit value for goods (index in U.S. dollars)</v>
          </cell>
        </row>
        <row r="246">
          <cell r="B246" t="str">
            <v>TMG_D</v>
          </cell>
          <cell r="C246" t="str">
            <v>Import deflator/unit value for goods (index in U.S. dollars)</v>
          </cell>
        </row>
        <row r="248">
          <cell r="B248" t="str">
            <v>TXGO</v>
          </cell>
          <cell r="C248" t="str">
            <v>Value of oil exports (US$ million)</v>
          </cell>
        </row>
        <row r="249">
          <cell r="B249" t="str">
            <v>TMGO</v>
          </cell>
          <cell r="C249" t="str">
            <v>Value of oil imports (US$ million)</v>
          </cell>
        </row>
        <row r="251">
          <cell r="C251" t="str">
            <v>Annual change export and import unit values, exchange rate</v>
          </cell>
        </row>
        <row r="252">
          <cell r="C252" t="str">
            <v xml:space="preserve">  Exports (national currency)</v>
          </cell>
        </row>
        <row r="253">
          <cell r="C253" t="str">
            <v xml:space="preserve">  Imports (national currency)</v>
          </cell>
        </row>
        <row r="254">
          <cell r="C254" t="str">
            <v xml:space="preserve">  Export deflator</v>
          </cell>
        </row>
        <row r="255">
          <cell r="C255" t="str">
            <v xml:space="preserve">  Import deflator</v>
          </cell>
        </row>
        <row r="256">
          <cell r="C256" t="str">
            <v xml:space="preserve">  Representative rate</v>
          </cell>
        </row>
        <row r="258">
          <cell r="C258" t="str">
            <v>Change in terms of trade (merchandise):</v>
          </cell>
        </row>
        <row r="259">
          <cell r="C259" t="str">
            <v xml:space="preserve">   Trade data</v>
          </cell>
        </row>
        <row r="260">
          <cell r="C260" t="str">
            <v xml:space="preserve">   National accounts</v>
          </cell>
        </row>
        <row r="262">
          <cell r="C262" t="str">
            <v>VI.  BALANCE OF PAYMENTS (Millions of U.S. dollars)</v>
          </cell>
        </row>
        <row r="264">
          <cell r="B264" t="str">
            <v>BCA</v>
          </cell>
          <cell r="C264" t="str">
            <v>Balance on CA (excl. capital transfers)</v>
          </cell>
        </row>
        <row r="265">
          <cell r="C265" t="str">
            <v>Balance on CA excl. grants (BPM4)</v>
          </cell>
        </row>
        <row r="266">
          <cell r="C266" t="str">
            <v>Balance on CA (BPM4)</v>
          </cell>
        </row>
        <row r="267">
          <cell r="C267" t="str">
            <v>Current account (CA)/ GDP</v>
          </cell>
        </row>
        <row r="268">
          <cell r="C268" t="str">
            <v>Current account (CA excl grants)/ GDP</v>
          </cell>
        </row>
        <row r="269">
          <cell r="B269" t="str">
            <v>BXG</v>
          </cell>
          <cell r="C269" t="str">
            <v>Exports of goods</v>
          </cell>
        </row>
        <row r="270">
          <cell r="B270" t="str">
            <v>BXS</v>
          </cell>
          <cell r="C270" t="str">
            <v>Exports of non factor (NF) services</v>
          </cell>
        </row>
        <row r="271">
          <cell r="C271" t="str">
            <v>Exports of goods, NF services and income</v>
          </cell>
        </row>
        <row r="272">
          <cell r="C272" t="str">
            <v xml:space="preserve">    Exports of goods and NF services</v>
          </cell>
        </row>
        <row r="273">
          <cell r="B273" t="str">
            <v>BMG</v>
          </cell>
          <cell r="C273" t="str">
            <v>Imports of goods (- sign)</v>
          </cell>
        </row>
        <row r="274">
          <cell r="B274" t="str">
            <v>BMS</v>
          </cell>
          <cell r="C274" t="str">
            <v>Imports of NF services (- sign)</v>
          </cell>
        </row>
        <row r="275">
          <cell r="C275" t="str">
            <v>Imports of goods, NF services and income</v>
          </cell>
        </row>
        <row r="276">
          <cell r="C276" t="str">
            <v xml:space="preserve">    Imports of goods and NF services</v>
          </cell>
        </row>
        <row r="277">
          <cell r="B277" t="str">
            <v>BXI</v>
          </cell>
          <cell r="C277" t="str">
            <v>Income credits</v>
          </cell>
        </row>
        <row r="278">
          <cell r="B278" t="str">
            <v>BMI</v>
          </cell>
          <cell r="C278" t="str">
            <v>Income debits (- sign)</v>
          </cell>
        </row>
        <row r="279">
          <cell r="B279" t="str">
            <v>BMII_G</v>
          </cell>
          <cell r="C279" t="str">
            <v xml:space="preserve">     Interest on public debt (scheduled; - sign)</v>
          </cell>
        </row>
        <row r="280">
          <cell r="B280" t="str">
            <v>BMIIMU</v>
          </cell>
          <cell r="C280" t="str">
            <v xml:space="preserve">       To multilateral creditors (scheduled; - sign)</v>
          </cell>
        </row>
        <row r="281">
          <cell r="B281" t="str">
            <v>BMIIBI</v>
          </cell>
          <cell r="C281" t="str">
            <v xml:space="preserve">       To bilateral creditors (scheduled; - sign)</v>
          </cell>
        </row>
        <row r="282">
          <cell r="B282" t="str">
            <v>BMIIBA</v>
          </cell>
          <cell r="C282" t="str">
            <v xml:space="preserve">       To banks (scheduled; - sign)</v>
          </cell>
        </row>
        <row r="283">
          <cell r="B283" t="str">
            <v>BMII_P</v>
          </cell>
          <cell r="C283" t="str">
            <v xml:space="preserve">  Interest on nonpublic debt (scheduled; - sign)</v>
          </cell>
        </row>
        <row r="284">
          <cell r="C284" t="str">
            <v xml:space="preserve"> Non energy imports</v>
          </cell>
        </row>
        <row r="286">
          <cell r="B286" t="str">
            <v>BTRP</v>
          </cell>
          <cell r="C286" t="str">
            <v>Private current transfers, net (excl. capital transfers) (BPM4,5)</v>
          </cell>
        </row>
        <row r="287">
          <cell r="B287" t="str">
            <v>BTRG</v>
          </cell>
          <cell r="C287" t="str">
            <v>Official current transfers, net (excl. capital transfers) (BPM5)</v>
          </cell>
        </row>
        <row r="288">
          <cell r="C288" t="str">
            <v>Official transfers, net(BPM4)</v>
          </cell>
        </row>
        <row r="289">
          <cell r="C289" t="str">
            <v>Net factor income and unreq. transfers, accrued (BPM4)</v>
          </cell>
        </row>
        <row r="290">
          <cell r="C290" t="str">
            <v>Net factor income and unreq. transfers, cash (BPM4)</v>
          </cell>
        </row>
        <row r="291">
          <cell r="B291" t="str">
            <v>cash interest needs to be entered for form. to make sense.  Add HCB to equal SR table!</v>
          </cell>
          <cell r="C291" t="str">
            <v>Net factor income and unreq. transf. accrued (BPM5) 6/</v>
          </cell>
        </row>
        <row r="292">
          <cell r="C292" t="str">
            <v>Net factor income and transfers, cash (BPM5) 4/</v>
          </cell>
        </row>
        <row r="293">
          <cell r="B293" t="str">
            <v>cash interest needs to be entered for form. to make sense.  Add HCB to equal SR table!</v>
          </cell>
          <cell r="C293" t="str">
            <v>Disposable national income (cash basis, BPM4) in Mt</v>
          </cell>
        </row>
        <row r="294">
          <cell r="B294" t="str">
            <v>cash interest needs to be entered for form. to make sense.  Add HCB to equal SR table!</v>
          </cell>
        </row>
        <row r="297">
          <cell r="B297" t="str">
            <v>BK</v>
          </cell>
          <cell r="C297" t="str">
            <v>Balance on capital account (BPM5)</v>
          </cell>
        </row>
        <row r="298">
          <cell r="B298" t="str">
            <v>BKF</v>
          </cell>
          <cell r="C298" t="str">
            <v xml:space="preserve">  Debt forgiveness (with forgiven amount +)</v>
          </cell>
        </row>
        <row r="299">
          <cell r="B299" t="str">
            <v>BKFMU</v>
          </cell>
          <cell r="C299" t="str">
            <v xml:space="preserve">    By multilateral creditors</v>
          </cell>
        </row>
        <row r="300">
          <cell r="B300" t="str">
            <v>BKFBI</v>
          </cell>
          <cell r="C300" t="str">
            <v xml:space="preserve">    By bilateral creditors</v>
          </cell>
        </row>
        <row r="301">
          <cell r="B301" t="str">
            <v>BKFBA</v>
          </cell>
          <cell r="C301" t="str">
            <v xml:space="preserve">    By banks</v>
          </cell>
        </row>
        <row r="302">
          <cell r="C302" t="str">
            <v>Balance on capital account (BPM4)   1/</v>
          </cell>
        </row>
        <row r="303">
          <cell r="D303"/>
        </row>
        <row r="304">
          <cell r="B304" t="str">
            <v>BF</v>
          </cell>
          <cell r="C304" t="str">
            <v>Balance on financial account (BPM5, incl. reserves)</v>
          </cell>
        </row>
        <row r="306">
          <cell r="B306" t="str">
            <v>BFD</v>
          </cell>
          <cell r="C306" t="str">
            <v>Direct investment, net</v>
          </cell>
        </row>
        <row r="307">
          <cell r="B307" t="str">
            <v>BFDL</v>
          </cell>
          <cell r="C307" t="str">
            <v xml:space="preserve">   of which: debt-creating direct inv. Liabilities</v>
          </cell>
        </row>
        <row r="308">
          <cell r="B308" t="str">
            <v>BFDI</v>
          </cell>
          <cell r="C308" t="str">
            <v xml:space="preserve">  Direct investment in reporting country</v>
          </cell>
        </row>
        <row r="310">
          <cell r="B310" t="str">
            <v>BFL_C_G</v>
          </cell>
          <cell r="C310" t="str">
            <v>Gross public borrowing, including IMF</v>
          </cell>
        </row>
        <row r="311">
          <cell r="B311" t="str">
            <v>BFL_CMU</v>
          </cell>
          <cell r="C311" t="str">
            <v xml:space="preserve">  From multilateral creditors (incl. IMF)</v>
          </cell>
        </row>
        <row r="312">
          <cell r="B312" t="str">
            <v>BFL_CBI</v>
          </cell>
          <cell r="C312" t="str">
            <v xml:space="preserve">  From bilateral creditors</v>
          </cell>
        </row>
        <row r="313">
          <cell r="B313" t="str">
            <v>BFL_CBA</v>
          </cell>
          <cell r="C313" t="str">
            <v xml:space="preserve">  From banks</v>
          </cell>
        </row>
        <row r="314">
          <cell r="B314" t="str">
            <v>BFL_C_P</v>
          </cell>
          <cell r="C314" t="str">
            <v>Other gross borrowing</v>
          </cell>
        </row>
        <row r="316">
          <cell r="B316" t="str">
            <v>BFL_D_G</v>
          </cell>
          <cell r="C316" t="str">
            <v>Public amortization (scheduled; - sign)</v>
          </cell>
        </row>
        <row r="317">
          <cell r="B317" t="str">
            <v>BFL_DMU</v>
          </cell>
          <cell r="C317" t="str">
            <v xml:space="preserve">  To multilateral creditors (scheduled; - sign) (incl. IMF)</v>
          </cell>
        </row>
        <row r="318">
          <cell r="B318" t="str">
            <v>BFL_DBI</v>
          </cell>
          <cell r="C318" t="str">
            <v xml:space="preserve">  To bilateral creditors (scheduled; - sign)</v>
          </cell>
        </row>
        <row r="319">
          <cell r="B319" t="str">
            <v>BFL_DBA</v>
          </cell>
          <cell r="C319" t="str">
            <v xml:space="preserve">  To banks (scheduled; - sign)</v>
          </cell>
        </row>
        <row r="320">
          <cell r="B320" t="str">
            <v>BFL_D_P</v>
          </cell>
          <cell r="C320" t="str">
            <v>Other amortization (scheduled; - sign)</v>
          </cell>
        </row>
        <row r="321">
          <cell r="C321"/>
        </row>
        <row r="322">
          <cell r="B322" t="str">
            <v>BFUND</v>
          </cell>
          <cell r="C322" t="str">
            <v>Memorandum: Net credit from IMF</v>
          </cell>
        </row>
        <row r="324">
          <cell r="B324" t="str">
            <v>BFL_DF</v>
          </cell>
          <cell r="C324" t="str">
            <v>Amortization on account of debt-reduction operations (- sign)</v>
          </cell>
        </row>
        <row r="325">
          <cell r="B325" t="str">
            <v>BFLB_DF</v>
          </cell>
          <cell r="C325" t="str">
            <v xml:space="preserve">  To banks (- sign)</v>
          </cell>
        </row>
        <row r="327">
          <cell r="B327" t="str">
            <v>BER</v>
          </cell>
          <cell r="C327" t="str">
            <v>Rescheduling of current maturities</v>
          </cell>
        </row>
        <row r="328">
          <cell r="B328" t="str">
            <v>BERBI</v>
          </cell>
          <cell r="C328" t="str">
            <v xml:space="preserve">  Of obligations to bilateral creditors</v>
          </cell>
        </row>
        <row r="329">
          <cell r="B329" t="str">
            <v>BERBA</v>
          </cell>
          <cell r="C329" t="str">
            <v xml:space="preserve">  Of obligations to banks</v>
          </cell>
        </row>
        <row r="331">
          <cell r="B331" t="str">
            <v>BEA</v>
          </cell>
          <cell r="C331" t="str">
            <v>Accumulation of arrears, net (decrease -)</v>
          </cell>
        </row>
        <row r="332">
          <cell r="B332" t="str">
            <v>BEAMU</v>
          </cell>
          <cell r="C332" t="str">
            <v xml:space="preserve">  To multilateral creditors, net (decrease -)</v>
          </cell>
        </row>
        <row r="333">
          <cell r="B333" t="str">
            <v>BEABI</v>
          </cell>
          <cell r="C333" t="str">
            <v xml:space="preserve">  To bilateral creditors, net (decrease -)</v>
          </cell>
        </row>
        <row r="334">
          <cell r="B334" t="str">
            <v>BEABA</v>
          </cell>
          <cell r="C334" t="str">
            <v xml:space="preserve">  To banks, net (decrease -)</v>
          </cell>
        </row>
        <row r="336">
          <cell r="B336" t="str">
            <v>BEO</v>
          </cell>
          <cell r="C336" t="str">
            <v>Other exceptional financing</v>
          </cell>
        </row>
        <row r="338">
          <cell r="B338" t="str">
            <v>BFOTH</v>
          </cell>
          <cell r="C338" t="str">
            <v>Other long-term financial flows, net</v>
          </cell>
        </row>
        <row r="339">
          <cell r="B339" t="str">
            <v>BFPA</v>
          </cell>
          <cell r="C339" t="str">
            <v xml:space="preserve">  Portfolio investment assets, net (increase -)</v>
          </cell>
        </row>
        <row r="340">
          <cell r="B340" t="str">
            <v>BFPL</v>
          </cell>
          <cell r="C340" t="str">
            <v xml:space="preserve">  Portfolio investment liabilities, net </v>
          </cell>
        </row>
        <row r="341">
          <cell r="B341" t="str">
            <v>BFPQ</v>
          </cell>
          <cell r="C341" t="str">
            <v xml:space="preserve">   Of which:  equity securities</v>
          </cell>
        </row>
        <row r="343">
          <cell r="B343" t="str">
            <v>BFO_S</v>
          </cell>
          <cell r="C343" t="str">
            <v>Other short-term flows, net   17/</v>
          </cell>
        </row>
        <row r="344">
          <cell r="D344"/>
        </row>
        <row r="345">
          <cell r="B345" t="str">
            <v>BFLRES</v>
          </cell>
          <cell r="C345" t="str">
            <v>Residual financing (projections only; history = 0)</v>
          </cell>
        </row>
        <row r="346">
          <cell r="B346" t="str">
            <v>BFRA</v>
          </cell>
          <cell r="C346" t="str">
            <v>Reserve assets (accumulation -)</v>
          </cell>
        </row>
        <row r="347">
          <cell r="C347" t="str">
            <v>NFA accumulation</v>
          </cell>
        </row>
        <row r="348">
          <cell r="B348" t="str">
            <v>BNEO</v>
          </cell>
          <cell r="C348" t="str">
            <v>Net errors and omissions (= 0 in projection period)</v>
          </cell>
        </row>
        <row r="350">
          <cell r="B350"/>
          <cell r="C350" t="str">
            <v>Exceptional financing</v>
          </cell>
        </row>
        <row r="352">
          <cell r="B352" t="str">
            <v>BFL</v>
          </cell>
          <cell r="C352" t="str">
            <v>Net liability flows</v>
          </cell>
        </row>
        <row r="353">
          <cell r="B353" t="str">
            <v>BFLMU</v>
          </cell>
          <cell r="C353" t="str">
            <v>Multilateral</v>
          </cell>
        </row>
        <row r="354">
          <cell r="B354" t="str">
            <v>BFLBI</v>
          </cell>
          <cell r="C354" t="str">
            <v>Bilateral</v>
          </cell>
        </row>
        <row r="355">
          <cell r="B355" t="str">
            <v>BFLBA</v>
          </cell>
          <cell r="C355" t="str">
            <v>Banks</v>
          </cell>
        </row>
        <row r="357">
          <cell r="C357" t="str">
            <v>VII. EXTERNAL DEBT (Millions of U.S. dollars)</v>
          </cell>
        </row>
        <row r="359">
          <cell r="B359" t="str">
            <v>D_G</v>
          </cell>
          <cell r="C359" t="str">
            <v>Total public debt (incl. short-term debt, arrears, and IMF)</v>
          </cell>
        </row>
        <row r="360">
          <cell r="B360" t="str">
            <v>DMU</v>
          </cell>
          <cell r="C360" t="str">
            <v xml:space="preserve">  Multilateral debt</v>
          </cell>
        </row>
        <row r="361">
          <cell r="B361" t="str">
            <v>DBI</v>
          </cell>
          <cell r="C361" t="str">
            <v xml:space="preserve">  Bilateral debt</v>
          </cell>
        </row>
        <row r="362">
          <cell r="B362" t="str">
            <v>DBA</v>
          </cell>
          <cell r="C362" t="str">
            <v xml:space="preserve">  Debt to banks</v>
          </cell>
        </row>
        <row r="363">
          <cell r="B363" t="str">
            <v>D_P</v>
          </cell>
          <cell r="C363" t="str">
            <v>Other (nonpublic) debt    9/</v>
          </cell>
        </row>
        <row r="364">
          <cell r="D364"/>
        </row>
        <row r="365">
          <cell r="B365" t="str">
            <v>DA</v>
          </cell>
          <cell r="C365" t="str">
            <v>Total stock of arrears 7/</v>
          </cell>
        </row>
        <row r="366">
          <cell r="B366" t="str">
            <v>DAMU</v>
          </cell>
          <cell r="C366" t="str">
            <v xml:space="preserve">  To multilateral creditors  11/</v>
          </cell>
        </row>
        <row r="367">
          <cell r="B367" t="str">
            <v>DABI</v>
          </cell>
          <cell r="C367" t="str">
            <v xml:space="preserve">  To bilateral creditors  12/</v>
          </cell>
        </row>
        <row r="368">
          <cell r="B368" t="str">
            <v>DABA</v>
          </cell>
          <cell r="C368" t="str">
            <v xml:space="preserve">  To banks  18/</v>
          </cell>
        </row>
        <row r="370">
          <cell r="B370" t="str">
            <v>D_S</v>
          </cell>
          <cell r="C370" t="str">
            <v>Total short-term debt  7/  14/</v>
          </cell>
        </row>
        <row r="371">
          <cell r="D371"/>
        </row>
        <row r="372">
          <cell r="B372" t="str">
            <v>DDR</v>
          </cell>
          <cell r="C372" t="str">
            <v>Impact of debt-reduction operations  15/</v>
          </cell>
        </row>
        <row r="373">
          <cell r="B373" t="str">
            <v>DDRBA</v>
          </cell>
          <cell r="C373" t="str">
            <v xml:space="preserve">  Impact of bank debt-reduction operations  13/</v>
          </cell>
        </row>
        <row r="374">
          <cell r="C374" t="str">
            <v>Memorandum items:</v>
          </cell>
        </row>
        <row r="375">
          <cell r="C375" t="str">
            <v>Public external debt to GDP ratio:  16/</v>
          </cell>
        </row>
        <row r="376">
          <cell r="C376" t="str">
            <v>Public external debt service (scheduled) (% of exports of g&amp;s):</v>
          </cell>
        </row>
        <row r="377">
          <cell r="C377" t="str">
            <v>Public external debt service (cash) (% of exports of g&amp;s):</v>
          </cell>
        </row>
        <row r="378">
          <cell r="C378" t="str">
            <v>Public external debt to exports of goods and services</v>
          </cell>
        </row>
        <row r="379">
          <cell r="C379" t="str">
            <v xml:space="preserve">    Scheduled debt service/fiscal revenue bef. grants</v>
          </cell>
        </row>
        <row r="380">
          <cell r="B380"/>
          <cell r="C380" t="str">
            <v>Debt relief</v>
          </cell>
        </row>
        <row r="381">
          <cell r="C381"/>
          <cell r="D381"/>
        </row>
        <row r="382">
          <cell r="C382" t="str">
            <v xml:space="preserve"> VIII. SAVINGS INVESTMENT BALANCE </v>
          </cell>
        </row>
        <row r="383">
          <cell r="C383" t="str">
            <v>In current prices</v>
          </cell>
        </row>
        <row r="384">
          <cell r="C384" t="str">
            <v>BPM5</v>
          </cell>
        </row>
        <row r="385">
          <cell r="C385" t="str">
            <v>Net factor income and Unrequired transfers, accrued (BPM5)</v>
          </cell>
        </row>
        <row r="386">
          <cell r="C386" t="str">
            <v xml:space="preserve">  Net factor income from abroad (accrued) (NFI)</v>
          </cell>
        </row>
        <row r="387">
          <cell r="C387" t="str">
            <v xml:space="preserve">  Income credits</v>
          </cell>
        </row>
        <row r="388">
          <cell r="C388" t="str">
            <v xml:space="preserve">  Income debits</v>
          </cell>
        </row>
        <row r="389">
          <cell r="C389" t="str">
            <v>Net unrequited transfers (NUT) (BPM5)</v>
          </cell>
        </row>
        <row r="390">
          <cell r="C390" t="str">
            <v xml:space="preserve">  Public sector (BPM5)</v>
          </cell>
        </row>
        <row r="391">
          <cell r="C391" t="str">
            <v xml:space="preserve">  Private sector</v>
          </cell>
          <cell r="D391"/>
        </row>
        <row r="393">
          <cell r="C393" t="str">
            <v>Gross national product (GNP) = GDP + NFI (BPM5)</v>
          </cell>
        </row>
        <row r="394">
          <cell r="C394" t="str">
            <v>Gross domestic income (GDI) = GNP + NUT (BPM5)</v>
          </cell>
        </row>
        <row r="395">
          <cell r="C395" t="str">
            <v>Gross National Savings (GNS) = GDI - C (BPM5)</v>
          </cell>
        </row>
        <row r="397">
          <cell r="C397" t="str">
            <v>BPM4</v>
          </cell>
        </row>
        <row r="398">
          <cell r="C398" t="str">
            <v>Net factor income and Unrequired transfers, accrued (BPM4)</v>
          </cell>
        </row>
        <row r="399">
          <cell r="C399" t="str">
            <v>Net unrequited transfers (NUT) (BPM4)</v>
          </cell>
        </row>
        <row r="400">
          <cell r="C400" t="str">
            <v xml:space="preserve">  Public sector (BPM4)</v>
          </cell>
        </row>
        <row r="401">
          <cell r="C401" t="str">
            <v>Net factor income from abroad, cash</v>
          </cell>
        </row>
        <row r="403">
          <cell r="C403" t="str">
            <v>Gross disposable income (GDI) = GNP + NUT (BPM4)</v>
          </cell>
        </row>
        <row r="404">
          <cell r="C404" t="str">
            <v>Gross National Savings (GNS) = GDI - C (BPM4)</v>
          </cell>
        </row>
        <row r="406">
          <cell r="C406" t="str">
            <v>As appears in OLD macroframework (BPM4)</v>
          </cell>
        </row>
        <row r="408">
          <cell r="C408" t="str">
            <v>Gross domestic product</v>
          </cell>
        </row>
        <row r="409">
          <cell r="C409" t="str">
            <v>Domestic absorption (A) = C + I</v>
          </cell>
        </row>
        <row r="411">
          <cell r="C411" t="str">
            <v>Net factor income and unrequited transfers, cash, (OM)</v>
          </cell>
        </row>
        <row r="412">
          <cell r="C412" t="str">
            <v xml:space="preserve">  Net factor income from abroad, cash, (OM)</v>
          </cell>
        </row>
        <row r="413">
          <cell r="C413" t="str">
            <v xml:space="preserve">       Public sector  (from BOP)</v>
          </cell>
          <cell r="D413"/>
        </row>
        <row r="414">
          <cell r="C414" t="str">
            <v xml:space="preserve">       Private sector</v>
          </cell>
        </row>
        <row r="415">
          <cell r="C415" t="str">
            <v xml:space="preserve">                   o/w servicing of HCB and gas in bill of MT</v>
          </cell>
        </row>
        <row r="416">
          <cell r="C416" t="str">
            <v xml:space="preserve">  Net unrequited transfers, cash basis (NUT)</v>
          </cell>
        </row>
        <row r="417">
          <cell r="C417" t="str">
            <v xml:space="preserve">       Public sector</v>
          </cell>
          <cell r="D417"/>
        </row>
        <row r="418">
          <cell r="C418" t="str">
            <v xml:space="preserve">       Private sector</v>
          </cell>
        </row>
        <row r="419">
          <cell r="D419"/>
        </row>
        <row r="420">
          <cell r="C420" t="str">
            <v>Gross domestic income (GDI) = GDP + NFI +NUT (OM)</v>
          </cell>
        </row>
        <row r="421">
          <cell r="C421" t="str">
            <v>Gross National Savings (GNS) = GDI - C (OM)</v>
          </cell>
        </row>
        <row r="422">
          <cell r="C422" t="str">
            <v xml:space="preserve">  Public sector </v>
          </cell>
          <cell r="D422"/>
        </row>
        <row r="423">
          <cell r="C423" t="str">
            <v xml:space="preserve">  Private sector</v>
          </cell>
          <cell r="D423"/>
        </row>
        <row r="425">
          <cell r="C425" t="str">
            <v>Gross Domestic Savings (GDS) = GDP - C</v>
          </cell>
        </row>
        <row r="426">
          <cell r="C426" t="str">
            <v xml:space="preserve">  Public sector </v>
          </cell>
          <cell r="D426"/>
        </row>
        <row r="427">
          <cell r="C427" t="str">
            <v xml:space="preserve">  Private sector</v>
          </cell>
        </row>
        <row r="429">
          <cell r="C429" t="str">
            <v>Gross investment (I)</v>
          </cell>
        </row>
        <row r="430">
          <cell r="C430" t="str">
            <v xml:space="preserve">  Public investment</v>
          </cell>
        </row>
        <row r="431">
          <cell r="C431" t="str">
            <v xml:space="preserve">  Private investment</v>
          </cell>
        </row>
        <row r="432">
          <cell r="C432" t="str">
            <v xml:space="preserve">    o/w : electricity and gas projects</v>
          </cell>
        </row>
        <row r="434">
          <cell r="C434" t="str">
            <v>Foreign savings = I - GNS</v>
          </cell>
        </row>
        <row r="435">
          <cell r="C435" t="str">
            <v>Net official  resource transfers</v>
          </cell>
        </row>
        <row r="436">
          <cell r="C436" t="str">
            <v>Gross energy savings</v>
          </cell>
        </row>
        <row r="437">
          <cell r="C437" t="str">
            <v>IX.  FLOW OF FUNDS</v>
          </cell>
        </row>
        <row r="439">
          <cell r="C439" t="str">
            <v>SECTORAL NONFINANCIAL TRANSACTIONS</v>
          </cell>
        </row>
        <row r="440">
          <cell r="B440" t="str">
            <v>I</v>
          </cell>
        </row>
        <row r="441">
          <cell r="B441" t="str">
            <v>I.1</v>
          </cell>
          <cell r="C441" t="str">
            <v>Domestic sector (savings - investment = GDI - A) (BPM5)</v>
          </cell>
        </row>
        <row r="442">
          <cell r="C442" t="str">
            <v>Domestic sector (savings - investment = GDI - A) (BPM4)</v>
          </cell>
        </row>
        <row r="443">
          <cell r="C443" t="str">
            <v>Domestic sector (savings - investment = GDI - A) (OM)</v>
          </cell>
        </row>
        <row r="444">
          <cell r="B444" t="str">
            <v>I.1.1</v>
          </cell>
          <cell r="C444" t="str">
            <v xml:space="preserve">  Private sector</v>
          </cell>
        </row>
        <row r="445">
          <cell r="C445" t="str">
            <v xml:space="preserve">    Private sector - non-energy</v>
          </cell>
        </row>
        <row r="446">
          <cell r="C446" t="str">
            <v xml:space="preserve">    Private sector - energy</v>
          </cell>
        </row>
        <row r="447">
          <cell r="C447" t="str">
            <v xml:space="preserve">  Public sector</v>
          </cell>
        </row>
        <row r="448">
          <cell r="C448" t="str">
            <v xml:space="preserve">  Banking sector</v>
          </cell>
          <cell r="D448"/>
        </row>
        <row r="449">
          <cell r="C449" t="str">
            <v>External sector</v>
          </cell>
        </row>
        <row r="450">
          <cell r="C450" t="str">
            <v>Horizontal Check</v>
          </cell>
        </row>
        <row r="452">
          <cell r="C452" t="str">
            <v>X. CONSISTENCY CHECK TABLE - Blue checks correspond to WEO</v>
          </cell>
        </row>
        <row r="454">
          <cell r="D454"/>
        </row>
        <row r="455">
          <cell r="C455" t="str">
            <v>I:  NATIONAL ACCOUNTS IN REAL TERMS</v>
          </cell>
        </row>
        <row r="457">
          <cell r="C457" t="str">
            <v>Real GDP accounting identity:</v>
          </cell>
        </row>
        <row r="458">
          <cell r="C458" t="str">
            <v xml:space="preserve"> NGDP_R-(NCG_R+NCP_R+NFI_R+NINV_R+NX_R-NM_R)=0</v>
          </cell>
        </row>
        <row r="460">
          <cell r="C460" t="str">
            <v>II:  NATIONAL ACCOUNTS IN NOMINAL TERMS</v>
          </cell>
        </row>
        <row r="462">
          <cell r="C462" t="str">
            <v>Nominal GDP accounting identity:</v>
          </cell>
        </row>
        <row r="463">
          <cell r="C463" t="str">
            <v xml:space="preserve"> NGDP-(NCG+NCP+NFI+NINV+NX-NM)=0</v>
          </cell>
        </row>
        <row r="465">
          <cell r="C465" t="str">
            <v>National income identity:</v>
          </cell>
        </row>
        <row r="466">
          <cell r="C466" t="str">
            <v xml:space="preserve">  NGNI-(NGDP+((BXI+BMI+BTRP+BTRG)*ENDA_PR)/1000)=0</v>
          </cell>
        </row>
        <row r="468">
          <cell r="C468" t="str">
            <v>III:  BALANCE OF PAYMENTS</v>
          </cell>
        </row>
        <row r="470">
          <cell r="C470" t="str">
            <v>Current account identity:</v>
          </cell>
        </row>
        <row r="471">
          <cell r="C471" t="str">
            <v xml:space="preserve">  BCA-(BXG+BMG+BXS+BMS+BXI+BMI+BTRP+BTRG)=0</v>
          </cell>
        </row>
        <row r="472">
          <cell r="C472" t="str">
            <v>As percent of GDP:</v>
          </cell>
        </row>
        <row r="473">
          <cell r="C473" t="str">
            <v xml:space="preserve">  (BCA/((NGDP/ENDA_PR)*1000))*100</v>
          </cell>
        </row>
        <row r="474">
          <cell r="C474" t="str">
            <v>Financial account identity:</v>
          </cell>
        </row>
        <row r="475">
          <cell r="C475" t="str">
            <v xml:space="preserve">  BF-(BFD+BFL_C_G+BFL_C_P+BFL_D_G+BFL_D_P+BFL_DF</v>
          </cell>
        </row>
        <row r="476">
          <cell r="C476" t="str">
            <v xml:space="preserve">      +BER+BEA+BEO+BFOTH+BFO_S+BFLRES+BFRA)=0</v>
          </cell>
        </row>
        <row r="477">
          <cell r="C477" t="str">
            <v>Overall balance of payments identity:</v>
          </cell>
        </row>
        <row r="478">
          <cell r="C478" t="str">
            <v xml:space="preserve">  BCA+BK+BF+BNEO=0</v>
          </cell>
        </row>
        <row r="480">
          <cell r="C480" t="str">
            <v>Debt file v. BOP file</v>
          </cell>
        </row>
        <row r="481">
          <cell r="C481" t="str">
            <v>Total interest, scheduled</v>
          </cell>
        </row>
        <row r="482">
          <cell r="C482" t="str">
            <v>Total amortization, no IMF</v>
          </cell>
        </row>
        <row r="485">
          <cell r="C485" t="str">
            <v>Fiscal v. Real</v>
          </cell>
        </row>
        <row r="486">
          <cell r="C486" t="str">
            <v>Public investment</v>
          </cell>
        </row>
        <row r="488">
          <cell r="C488" t="str">
            <v>Fiscal v. BOP</v>
          </cell>
        </row>
        <row r="489">
          <cell r="C489" t="str">
            <v>Foreign interest payments from budget, after debt relief, only proj.</v>
          </cell>
        </row>
        <row r="491">
          <cell r="C491" t="str">
            <v>Explanatory notes:</v>
          </cell>
        </row>
        <row r="493">
          <cell r="C493" t="str">
            <v xml:space="preserve">1.  There is no information on the composition of debt relief, nor on the maturity of cancelled debt.  All debt relief </v>
          </cell>
        </row>
        <row r="494">
          <cell r="C494" t="str">
            <v xml:space="preserve">    assumed to be rescheduling; debt cancelled assumed to apply to future maturities.</v>
          </cell>
        </row>
        <row r="495">
          <cell r="C495" t="str">
            <v>2.  Population present in the country: sharp changes reflect refugee movements.</v>
          </cell>
        </row>
        <row r="496">
          <cell r="C496" t="str">
            <v>4.  Current transfers in 1980-1990 estimated by keeping 1990 proportion of project grants in total fixed.</v>
          </cell>
        </row>
        <row r="497">
          <cell r="C497" t="str">
            <v>5.  Mozambique does not produce constant price series, only real growth rates of NA aggregates based on previous</v>
          </cell>
        </row>
        <row r="498">
          <cell r="C498" t="str">
            <v xml:space="preserve">    year's prices.</v>
          </cell>
        </row>
        <row r="499">
          <cell r="C499" t="str">
            <v>6.  All private transfers assumed to be current.</v>
          </cell>
        </row>
        <row r="500">
          <cell r="C500" t="str">
            <v>7.  For 1980-1992 stocks of arrears derived from changes of arrears in BOP; does not reflect valuation changes or</v>
          </cell>
        </row>
        <row r="501">
          <cell r="C501" t="str">
            <v xml:space="preserve">    revisions.  Cummulative changes amount to $160 more than known arrears in 1993, possibly unregistered debt </v>
          </cell>
        </row>
        <row r="502">
          <cell r="C502" t="str">
            <v xml:space="preserve">    cancellation.</v>
          </cell>
        </row>
        <row r="503">
          <cell r="C503" t="str">
            <v>8.  The parallel market rate should have been used as representative up to 1992, but data are not available until 1990.</v>
          </cell>
        </row>
        <row r="504">
          <cell r="C504" t="str">
            <v>9.  For 1980-85 source is ETA; from 1986-1993 source are official publications; thereafter, staff data base reconciled</v>
          </cell>
        </row>
        <row r="505">
          <cell r="C505" t="str">
            <v>9.  with authorities.</v>
          </cell>
        </row>
        <row r="506">
          <cell r="C506" t="str">
            <v>10. For 1987-1993 source official publication; for 1985-86, extrapolation between available figure from documents for</v>
          </cell>
        </row>
        <row r="507">
          <cell r="C507" t="str">
            <v xml:space="preserve">    1984 and 1987.  For 1980-83 assumed annual nominal growth rate of 10 percent.</v>
          </cell>
        </row>
        <row r="508">
          <cell r="C508" t="str">
            <v>11. Residual.</v>
          </cell>
        </row>
        <row r="509">
          <cell r="C509" t="str">
            <v>12. For 1985-93 source is official publication.  Appears to include both insured and uninsured debt.  Before 1984,</v>
          </cell>
        </row>
        <row r="510">
          <cell r="C510" t="str">
            <v xml:space="preserve">    assumed to have grown at 10 percent annually; for 1984, source is Fund document.  As of 1993, all commercial debt </v>
          </cell>
        </row>
        <row r="511">
          <cell r="C511" t="str">
            <v xml:space="preserve">    debt cancelled or taken over by bilaterals.</v>
          </cell>
        </row>
        <row r="512">
          <cell r="C512" t="str">
            <v xml:space="preserve">13. Arrears to banks for 1984, 1990 and 92 from documents.  In 1993 all debt to banks had been assumed by bilaterals. </v>
          </cell>
        </row>
        <row r="513">
          <cell r="C513" t="str">
            <v xml:space="preserve">    Data for 1991 and 1983-89 based on assumptions.  Before 1983, Mozambique did not incurr significant arrears.</v>
          </cell>
        </row>
        <row r="514">
          <cell r="C514" t="str">
            <v>14. All available data show no arrears or negligible arrears to multilaterals.</v>
          </cell>
        </row>
        <row r="515">
          <cell r="C515" t="str">
            <v>15. Residual.</v>
          </cell>
        </row>
        <row r="516">
          <cell r="C516" t="str">
            <v>16. Data for 1988 and 1989 from fund documents.  Thereafter extrapolated</v>
          </cell>
        </row>
        <row r="517">
          <cell r="C517" t="str">
            <v xml:space="preserve">    to become 0 by 1992.  Before extrapolated to start increasing in 1984.</v>
          </cell>
        </row>
        <row r="518">
          <cell r="B518" t="str">
            <v>I.1.2</v>
          </cell>
          <cell r="C518" t="str">
            <v>17. Up until 1992 the foreign assets of commercial banks cannot be separated from those of the Monetary Authorities.</v>
          </cell>
        </row>
        <row r="519">
          <cell r="B519" t="str">
            <v>I.1.3</v>
          </cell>
          <cell r="C519" t="str">
            <v>18.  Includes entire HCB debt, which may contain some bilateral elements.</v>
          </cell>
        </row>
        <row r="520">
          <cell r="B520" t="str">
            <v>I.2</v>
          </cell>
          <cell r="C520"/>
        </row>
        <row r="521">
          <cell r="B521" t="str">
            <v>I.1+I.2</v>
          </cell>
        </row>
        <row r="526">
          <cell r="D526"/>
        </row>
      </sheetData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2"/>
      <sheetName val="Table3"/>
      <sheetName val="Table4"/>
      <sheetName val="Table5"/>
      <sheetName val="Assistance"/>
      <sheetName val="burdensh"/>
      <sheetName val="Delivery"/>
      <sheetName val="Indic"/>
      <sheetName val="Creditors(before)"/>
      <sheetName val="Creditors(after)"/>
      <sheetName val="NEW-DEBT"/>
      <sheetName val="NEW-ALL"/>
      <sheetName val="NEW-IDA"/>
      <sheetName val="NEW-IMF"/>
      <sheetName val="NEW-ADF"/>
      <sheetName val="Topup"/>
      <sheetName val="NEW-comm"/>
      <sheetName val="New Borr-Base"/>
      <sheetName val="NEW-OTHMULT"/>
      <sheetName val="NEW-BILAT"/>
      <sheetName val="RepData"/>
      <sheetName val="RepData1(before)"/>
      <sheetName val="RepData1(after)"/>
    </sheetNames>
    <sheetDataSet>
      <sheetData sheetId="0" refreshError="1"/>
      <sheetData sheetId="1" refreshError="1">
        <row r="8">
          <cell r="F8">
            <v>1363.5852905026911</v>
          </cell>
          <cell r="G8">
            <v>1378.2796547770204</v>
          </cell>
          <cell r="H8">
            <v>1396.1436537831044</v>
          </cell>
          <cell r="I8">
            <v>1418.3671964720045</v>
          </cell>
          <cell r="J8">
            <v>1441.3145109404134</v>
          </cell>
          <cell r="K8">
            <v>1466.2170313003462</v>
          </cell>
          <cell r="L8">
            <v>1491.6328031554258</v>
          </cell>
          <cell r="M8">
            <v>1516.4648113450721</v>
          </cell>
          <cell r="N8">
            <v>1538.6180623358205</v>
          </cell>
          <cell r="O8">
            <v>1558.6809702632027</v>
          </cell>
          <cell r="P8">
            <v>1576.4440752219007</v>
          </cell>
          <cell r="Q8">
            <v>1591.5304086205406</v>
          </cell>
          <cell r="R8">
            <v>1603.6686370333723</v>
          </cell>
          <cell r="S8">
            <v>1614.9262750367679</v>
          </cell>
          <cell r="T8">
            <v>1624.2740263480116</v>
          </cell>
          <cell r="U8">
            <v>1630.7984153003722</v>
          </cell>
          <cell r="V8">
            <v>1634.1243962733927</v>
          </cell>
          <cell r="W8">
            <v>81.232058383595756</v>
          </cell>
          <cell r="X8">
            <v>85.954032411718018</v>
          </cell>
          <cell r="Y8">
            <v>75.809263950996808</v>
          </cell>
          <cell r="Z8">
            <v>0</v>
          </cell>
          <cell r="AA8">
            <v>0</v>
          </cell>
          <cell r="AB8">
            <v>0</v>
          </cell>
        </row>
        <row r="9">
          <cell r="F9">
            <v>1037.6241811400077</v>
          </cell>
          <cell r="G9">
            <v>1036.894046117518</v>
          </cell>
          <cell r="H9">
            <v>1040.4425037413025</v>
          </cell>
          <cell r="I9">
            <v>1049.5036743233359</v>
          </cell>
          <cell r="J9">
            <v>1061.4723970951072</v>
          </cell>
          <cell r="K9">
            <v>1076.5178359288363</v>
          </cell>
          <cell r="L9">
            <v>1093.3518731977285</v>
          </cell>
          <cell r="M9">
            <v>1110.1239839095974</v>
          </cell>
          <cell r="N9">
            <v>1124.8116680029011</v>
          </cell>
          <cell r="O9">
            <v>1127.4612408615685</v>
          </cell>
          <cell r="P9">
            <v>1128.5336053108394</v>
          </cell>
          <cell r="Q9">
            <v>1128.9515393559632</v>
          </cell>
          <cell r="R9">
            <v>1129.47126666432</v>
          </cell>
          <cell r="S9">
            <v>1131.5235089721477</v>
          </cell>
          <cell r="T9">
            <v>1134.6962353965173</v>
          </cell>
          <cell r="U9">
            <v>1137.6176643704248</v>
          </cell>
          <cell r="V9">
            <v>1140.7682092613759</v>
          </cell>
          <cell r="W9">
            <v>766.67038829648675</v>
          </cell>
          <cell r="X9">
            <v>798.56418395422065</v>
          </cell>
          <cell r="Y9">
            <v>788.00466269968388</v>
          </cell>
          <cell r="Z9">
            <v>0</v>
          </cell>
          <cell r="AA9">
            <v>0</v>
          </cell>
          <cell r="AB9">
            <v>0</v>
          </cell>
        </row>
        <row r="10">
          <cell r="F10">
            <v>325.96110936268371</v>
          </cell>
          <cell r="G10">
            <v>341.38560865950228</v>
          </cell>
          <cell r="H10">
            <v>355.70115004180178</v>
          </cell>
          <cell r="I10">
            <v>368.86352214866827</v>
          </cell>
          <cell r="J10">
            <v>379.84211384530619</v>
          </cell>
          <cell r="K10">
            <v>389.69919537150969</v>
          </cell>
          <cell r="L10">
            <v>398.28092995769748</v>
          </cell>
          <cell r="M10">
            <v>406.34082743547515</v>
          </cell>
          <cell r="N10">
            <v>413.8063943329193</v>
          </cell>
          <cell r="O10">
            <v>419.73390376695988</v>
          </cell>
          <cell r="P10">
            <v>424.72640902999285</v>
          </cell>
          <cell r="Q10">
            <v>428.5218480270596</v>
          </cell>
          <cell r="R10">
            <v>430.10527149435575</v>
          </cell>
          <cell r="S10">
            <v>430.12644068938431</v>
          </cell>
          <cell r="T10">
            <v>427.98143101863877</v>
          </cell>
          <cell r="U10">
            <v>424.14227379727993</v>
          </cell>
          <cell r="V10">
            <v>417.76763271463346</v>
          </cell>
          <cell r="W10">
            <v>332.38458765500098</v>
          </cell>
          <cell r="X10">
            <v>341.35090225209558</v>
          </cell>
          <cell r="Y10">
            <v>321.64134399280192</v>
          </cell>
          <cell r="Z10">
            <v>0</v>
          </cell>
          <cell r="AA10">
            <v>0</v>
          </cell>
          <cell r="AB10">
            <v>0</v>
          </cell>
        </row>
        <row r="11">
          <cell r="F11">
            <v>263.42008484380949</v>
          </cell>
          <cell r="G11">
            <v>280.0882976778978</v>
          </cell>
          <cell r="H11">
            <v>296.62190978937315</v>
          </cell>
          <cell r="I11">
            <v>312.02306085133546</v>
          </cell>
          <cell r="J11">
            <v>325.24342906511492</v>
          </cell>
          <cell r="K11">
            <v>337.36805839159149</v>
          </cell>
          <cell r="L11">
            <v>348.24535304232575</v>
          </cell>
          <cell r="M11">
            <v>358.63218432063616</v>
          </cell>
          <cell r="N11">
            <v>368.46054071688297</v>
          </cell>
          <cell r="O11">
            <v>376.79005681970898</v>
          </cell>
          <cell r="P11">
            <v>383.625428827576</v>
          </cell>
          <cell r="Q11">
            <v>388.83482148321241</v>
          </cell>
          <cell r="R11">
            <v>392.2509949715888</v>
          </cell>
          <cell r="S11">
            <v>393.72536094772403</v>
          </cell>
          <cell r="T11">
            <v>393.14615120251165</v>
          </cell>
          <cell r="U11">
            <v>390.36958084176808</v>
          </cell>
          <cell r="V11">
            <v>385.19577033885554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</row>
        <row r="12">
          <cell r="F12">
            <v>84.218855878169563</v>
          </cell>
          <cell r="G12">
            <v>103.1521325571087</v>
          </cell>
          <cell r="H12">
            <v>122.2835364845925</v>
          </cell>
          <cell r="I12">
            <v>140.6711064491106</v>
          </cell>
          <cell r="J12">
            <v>158.95041482229752</v>
          </cell>
          <cell r="K12">
            <v>176.6142471896114</v>
          </cell>
          <cell r="L12">
            <v>193.57232257011304</v>
          </cell>
          <cell r="M12">
            <v>209.8071465349916</v>
          </cell>
          <cell r="N12">
            <v>225.31285480769668</v>
          </cell>
          <cell r="O12">
            <v>240.08239473492242</v>
          </cell>
          <cell r="P12">
            <v>254.19985376877463</v>
          </cell>
          <cell r="Q12">
            <v>267.65785563679452</v>
          </cell>
          <cell r="R12">
            <v>280.35755587474188</v>
          </cell>
          <cell r="S12">
            <v>292.29123671741382</v>
          </cell>
          <cell r="T12">
            <v>303.47825327101094</v>
          </cell>
          <cell r="U12">
            <v>313.91052722317812</v>
          </cell>
          <cell r="V12">
            <v>323.5525417653098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</row>
        <row r="13">
          <cell r="F13">
            <v>83.111460954564507</v>
          </cell>
          <cell r="G13">
            <v>102.41386927470533</v>
          </cell>
          <cell r="H13">
            <v>121.91440484339081</v>
          </cell>
          <cell r="I13">
            <v>140.6711064491106</v>
          </cell>
          <cell r="J13">
            <v>158.95041482229752</v>
          </cell>
          <cell r="K13">
            <v>176.6142471896114</v>
          </cell>
          <cell r="L13">
            <v>193.57232257011304</v>
          </cell>
          <cell r="M13">
            <v>209.8071465349916</v>
          </cell>
          <cell r="N13">
            <v>225.31285480769668</v>
          </cell>
          <cell r="O13">
            <v>240.08239473492242</v>
          </cell>
          <cell r="P13">
            <v>254.19985376877463</v>
          </cell>
          <cell r="Q13">
            <v>267.65785563679452</v>
          </cell>
          <cell r="R13">
            <v>280.35755587474188</v>
          </cell>
          <cell r="S13">
            <v>292.29123671741382</v>
          </cell>
          <cell r="T13">
            <v>303.47825327101094</v>
          </cell>
          <cell r="U13">
            <v>313.91052722317812</v>
          </cell>
          <cell r="V13">
            <v>323.5525417653098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11.485825634673922</v>
          </cell>
          <cell r="P14">
            <v>23.18406088106838</v>
          </cell>
          <cell r="Q14">
            <v>34.057021237517773</v>
          </cell>
          <cell r="R14">
            <v>44.092098874696944</v>
          </cell>
          <cell r="S14">
            <v>53.276325375236063</v>
          </cell>
          <cell r="T14">
            <v>61.596359932855492</v>
          </cell>
          <cell r="U14">
            <v>69.038477132667566</v>
          </cell>
          <cell r="V14">
            <v>75.588554297383496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</row>
        <row r="15">
          <cell r="F15">
            <v>1419.0393035308559</v>
          </cell>
          <cell r="G15">
            <v>1429.9847790429658</v>
          </cell>
          <cell r="H15">
            <v>1444.1644723752072</v>
          </cell>
          <cell r="I15">
            <v>1463.6271384039937</v>
          </cell>
          <cell r="J15">
            <v>1483.8943050727589</v>
          </cell>
          <cell r="K15">
            <v>1506.2020166036145</v>
          </cell>
          <cell r="L15">
            <v>1529.7640883289414</v>
          </cell>
          <cell r="M15">
            <v>1553.4383374916326</v>
          </cell>
          <cell r="N15">
            <v>1574.7409554195156</v>
          </cell>
          <cell r="O15">
            <v>1594.4329872137691</v>
          </cell>
          <cell r="P15">
            <v>1611.971675322329</v>
          </cell>
          <cell r="Q15">
            <v>1627.7964768584814</v>
          </cell>
          <cell r="R15">
            <v>1641.7482411589913</v>
          </cell>
          <cell r="S15">
            <v>1655.0522004035486</v>
          </cell>
          <cell r="T15">
            <v>1666.7046687972258</v>
          </cell>
          <cell r="U15">
            <v>1675.9112640999779</v>
          </cell>
          <cell r="V15">
            <v>1682.2343122150578</v>
          </cell>
          <cell r="W15">
            <v>1180.2870343350835</v>
          </cell>
          <cell r="X15">
            <v>1225.8691186180342</v>
          </cell>
          <cell r="Y15">
            <v>1185.4552706434827</v>
          </cell>
          <cell r="Z15">
            <v>0</v>
          </cell>
          <cell r="AA15">
            <v>0</v>
          </cell>
          <cell r="AB15">
            <v>0</v>
          </cell>
        </row>
        <row r="17">
          <cell r="F17">
            <v>831.7693031994977</v>
          </cell>
          <cell r="G17">
            <v>836.73227912245716</v>
          </cell>
          <cell r="H17">
            <v>844.79412739869781</v>
          </cell>
          <cell r="I17">
            <v>857.25024657175629</v>
          </cell>
          <cell r="J17">
            <v>870.63548610013231</v>
          </cell>
          <cell r="K17">
            <v>886.26745073644167</v>
          </cell>
          <cell r="L17">
            <v>902.81586577149778</v>
          </cell>
          <cell r="M17">
            <v>919.22131764100163</v>
          </cell>
          <cell r="N17">
            <v>933.33984585044243</v>
          </cell>
          <cell r="O17">
            <v>953.14136271494363</v>
          </cell>
          <cell r="P17">
            <v>970.82180860748883</v>
          </cell>
          <cell r="Q17">
            <v>985.96297284008949</v>
          </cell>
          <cell r="R17">
            <v>998.25620875491632</v>
          </cell>
          <cell r="S17">
            <v>1009.7138517527266</v>
          </cell>
          <cell r="T17">
            <v>1019.3280563192552</v>
          </cell>
          <cell r="U17">
            <v>1026.1434427580994</v>
          </cell>
          <cell r="V17">
            <v>1029.7556201388006</v>
          </cell>
          <cell r="W17">
            <v>695.0571660247308</v>
          </cell>
          <cell r="X17">
            <v>726.93968400806409</v>
          </cell>
          <cell r="Y17">
            <v>711.18557645474129</v>
          </cell>
          <cell r="Z17">
            <v>0</v>
          </cell>
          <cell r="AA17">
            <v>0</v>
          </cell>
          <cell r="AB17">
            <v>0</v>
          </cell>
        </row>
        <row r="18">
          <cell r="F18">
            <v>584.44588012198096</v>
          </cell>
          <cell r="G18">
            <v>578.23265049173972</v>
          </cell>
          <cell r="H18">
            <v>575.86301459480705</v>
          </cell>
          <cell r="I18">
            <v>578.69669038399559</v>
          </cell>
          <cell r="J18">
            <v>584.31818924229356</v>
          </cell>
          <cell r="K18">
            <v>593.00532151511493</v>
          </cell>
          <cell r="L18">
            <v>603.5888561232432</v>
          </cell>
          <cell r="M18">
            <v>614.27481595962297</v>
          </cell>
          <cell r="N18">
            <v>623.02576051216624</v>
          </cell>
          <cell r="O18">
            <v>627.25189642977455</v>
          </cell>
          <cell r="P18">
            <v>629.88609867909054</v>
          </cell>
          <cell r="Q18">
            <v>631.76121221788753</v>
          </cell>
          <cell r="R18">
            <v>633.57870027095521</v>
          </cell>
          <cell r="S18">
            <v>636.74261635269363</v>
          </cell>
          <cell r="T18">
            <v>640.85204481754272</v>
          </cell>
          <cell r="U18">
            <v>644.51191580765067</v>
          </cell>
          <cell r="V18">
            <v>648.1640589424569</v>
          </cell>
          <cell r="W18">
            <v>372.752890029144</v>
          </cell>
          <cell r="X18">
            <v>392.98733531668194</v>
          </cell>
          <cell r="Y18">
            <v>398.29087522641015</v>
          </cell>
          <cell r="Z18">
            <v>0</v>
          </cell>
          <cell r="AA18">
            <v>0</v>
          </cell>
          <cell r="AB18">
            <v>0</v>
          </cell>
        </row>
        <row r="19">
          <cell r="F19">
            <v>247.32342307751685</v>
          </cell>
          <cell r="G19">
            <v>258.49962863071767</v>
          </cell>
          <cell r="H19">
            <v>268.93111280389087</v>
          </cell>
          <cell r="I19">
            <v>278.55355618776065</v>
          </cell>
          <cell r="J19">
            <v>286.31729685783841</v>
          </cell>
          <cell r="K19">
            <v>293.26212922132697</v>
          </cell>
          <cell r="L19">
            <v>299.22700964825475</v>
          </cell>
          <cell r="M19">
            <v>304.94650168137895</v>
          </cell>
          <cell r="N19">
            <v>310.31408533827607</v>
          </cell>
          <cell r="O19">
            <v>314.40060190026099</v>
          </cell>
          <cell r="P19">
            <v>317.79356650418754</v>
          </cell>
          <cell r="Q19">
            <v>320.24876997900435</v>
          </cell>
          <cell r="R19">
            <v>320.76566916416243</v>
          </cell>
          <cell r="S19">
            <v>319.96221119007993</v>
          </cell>
          <cell r="T19">
            <v>317.24122324456999</v>
          </cell>
          <cell r="U19">
            <v>313.05223684043727</v>
          </cell>
          <cell r="V19">
            <v>306.55894868444784</v>
          </cell>
          <cell r="W19">
            <v>241.71950436502826</v>
          </cell>
          <cell r="X19">
            <v>248.72662129022578</v>
          </cell>
          <cell r="Y19">
            <v>237.88280907486421</v>
          </cell>
          <cell r="Z19">
            <v>0</v>
          </cell>
          <cell r="AA19">
            <v>0</v>
          </cell>
          <cell r="AB19">
            <v>0</v>
          </cell>
        </row>
        <row r="20">
          <cell r="F20">
            <v>211.38265905742932</v>
          </cell>
          <cell r="G20">
            <v>222.60382551288578</v>
          </cell>
          <cell r="H20">
            <v>234.04381507840858</v>
          </cell>
          <cell r="I20">
            <v>244.73467205022993</v>
          </cell>
          <cell r="J20">
            <v>253.61153536555696</v>
          </cell>
          <cell r="K20">
            <v>261.73857040958814</v>
          </cell>
          <cell r="L20">
            <v>268.95979021237429</v>
          </cell>
          <cell r="M20">
            <v>276.01612483326574</v>
          </cell>
          <cell r="N20">
            <v>282.80876747012712</v>
          </cell>
          <cell r="O20">
            <v>288.4154466821571</v>
          </cell>
          <cell r="P20">
            <v>292.82908757716052</v>
          </cell>
          <cell r="Q20">
            <v>295.90811842411989</v>
          </cell>
          <cell r="R20">
            <v>297.47576930454562</v>
          </cell>
          <cell r="S20">
            <v>297.37000984046102</v>
          </cell>
          <cell r="T20">
            <v>295.46501502832609</v>
          </cell>
          <cell r="U20">
            <v>291.60285766123093</v>
          </cell>
          <cell r="V20">
            <v>285.56796885363622</v>
          </cell>
          <cell r="W20">
            <v>241.71950436502826</v>
          </cell>
          <cell r="X20">
            <v>248.72662129022578</v>
          </cell>
          <cell r="Y20">
            <v>237.88280907486421</v>
          </cell>
          <cell r="Z20">
            <v>0</v>
          </cell>
          <cell r="AA20">
            <v>0</v>
          </cell>
          <cell r="AB20">
            <v>0</v>
          </cell>
        </row>
        <row r="21">
          <cell r="F21">
            <v>57.101721186739837</v>
          </cell>
          <cell r="G21">
            <v>69.909117226589089</v>
          </cell>
          <cell r="H21">
            <v>83.24740049067583</v>
          </cell>
          <cell r="I21">
            <v>96.201761974798359</v>
          </cell>
          <cell r="J21">
            <v>109.38419711922177</v>
          </cell>
          <cell r="K21">
            <v>122.28718353937289</v>
          </cell>
          <cell r="L21">
            <v>134.81226783769873</v>
          </cell>
          <cell r="M21">
            <v>146.92859649587197</v>
          </cell>
          <cell r="N21">
            <v>158.61512222813201</v>
          </cell>
          <cell r="O21">
            <v>169.84828725056246</v>
          </cell>
          <cell r="P21">
            <v>180.69420396158287</v>
          </cell>
          <cell r="Q21">
            <v>191.1282554717375</v>
          </cell>
          <cell r="R21">
            <v>201.03431771510429</v>
          </cell>
          <cell r="S21">
            <v>210.38197568102211</v>
          </cell>
          <cell r="T21">
            <v>219.16597936581618</v>
          </cell>
          <cell r="U21">
            <v>227.3523178763275</v>
          </cell>
          <cell r="V21">
            <v>234.87643477287281</v>
          </cell>
          <cell r="W21">
            <v>241.71950436502826</v>
          </cell>
          <cell r="X21">
            <v>248.72662129022578</v>
          </cell>
          <cell r="Y21">
            <v>237.88280907486421</v>
          </cell>
          <cell r="Z21">
            <v>0</v>
          </cell>
          <cell r="AA21">
            <v>0</v>
          </cell>
          <cell r="AB21">
            <v>0</v>
          </cell>
        </row>
        <row r="22">
          <cell r="F22">
            <v>55.964848573230192</v>
          </cell>
          <cell r="G22">
            <v>69.161816931395137</v>
          </cell>
          <cell r="H22">
            <v>82.879243884353997</v>
          </cell>
          <cell r="I22">
            <v>96.201761974798359</v>
          </cell>
          <cell r="J22">
            <v>109.38419711922177</v>
          </cell>
          <cell r="K22">
            <v>122.28718353937289</v>
          </cell>
          <cell r="L22">
            <v>134.81226783769873</v>
          </cell>
          <cell r="M22">
            <v>146.92859649587197</v>
          </cell>
          <cell r="N22">
            <v>158.61512222813201</v>
          </cell>
          <cell r="O22">
            <v>169.84828725056246</v>
          </cell>
          <cell r="P22">
            <v>180.69420396158287</v>
          </cell>
          <cell r="Q22">
            <v>191.1282554717375</v>
          </cell>
          <cell r="R22">
            <v>201.03431771510429</v>
          </cell>
          <cell r="S22">
            <v>210.38197568102211</v>
          </cell>
          <cell r="T22">
            <v>219.16597936581618</v>
          </cell>
          <cell r="U22">
            <v>227.3523178763275</v>
          </cell>
          <cell r="V22">
            <v>234.87643477287281</v>
          </cell>
          <cell r="W22">
            <v>241.71950436502826</v>
          </cell>
          <cell r="X22">
            <v>248.72662129022578</v>
          </cell>
          <cell r="Y22">
            <v>237.88280907486421</v>
          </cell>
          <cell r="Z22">
            <v>0</v>
          </cell>
          <cell r="AA22">
            <v>0</v>
          </cell>
          <cell r="AB22">
            <v>0</v>
          </cell>
        </row>
        <row r="23"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11.488864384907931</v>
          </cell>
          <cell r="P23">
            <v>23.142143424210587</v>
          </cell>
          <cell r="Q23">
            <v>33.95299064319785</v>
          </cell>
          <cell r="R23">
            <v>43.911839319798673</v>
          </cell>
          <cell r="S23">
            <v>53.009024209952962</v>
          </cell>
          <cell r="T23">
            <v>61.234788257142824</v>
          </cell>
          <cell r="U23">
            <v>68.579290110011343</v>
          </cell>
          <cell r="V23">
            <v>75.032612511895636</v>
          </cell>
          <cell r="W23">
            <v>80.584771630558606</v>
          </cell>
          <cell r="X23">
            <v>85.225727401156334</v>
          </cell>
          <cell r="Y23">
            <v>75.011892153466917</v>
          </cell>
          <cell r="Z23">
            <v>0</v>
          </cell>
          <cell r="AA23">
            <v>0</v>
          </cell>
          <cell r="AB23">
            <v>0</v>
          </cell>
        </row>
        <row r="24">
          <cell r="F24">
            <v>930.5819459975778</v>
          </cell>
          <cell r="G24">
            <v>931.33472017192821</v>
          </cell>
          <cell r="H24">
            <v>935.1149317096465</v>
          </cell>
          <cell r="I24">
            <v>944.07220937522789</v>
          </cell>
          <cell r="J24">
            <v>953.92846452059575</v>
          </cell>
          <cell r="K24">
            <v>966.00264381257375</v>
          </cell>
          <cell r="L24">
            <v>979.59696101582426</v>
          </cell>
          <cell r="M24">
            <v>993.6099057066491</v>
          </cell>
          <cell r="N24">
            <v>1005.5122892978229</v>
          </cell>
          <cell r="O24">
            <v>1023.4479503275535</v>
          </cell>
          <cell r="P24">
            <v>1039.2952602011146</v>
          </cell>
          <cell r="Q24">
            <v>1053.4512543469702</v>
          </cell>
          <cell r="R24">
            <v>1065.7562473309997</v>
          </cell>
          <cell r="S24">
            <v>1077.4218086019255</v>
          </cell>
          <cell r="T24">
            <v>1087.4716669427585</v>
          </cell>
          <cell r="U24">
            <v>1095.0769736371328</v>
          </cell>
          <cell r="V24">
            <v>1099.7825215743449</v>
          </cell>
          <cell r="W24">
            <v>695.0571660247308</v>
          </cell>
          <cell r="X24">
            <v>726.93968400806409</v>
          </cell>
          <cell r="Y24">
            <v>711.18557645474129</v>
          </cell>
          <cell r="Z24">
            <v>0</v>
          </cell>
          <cell r="AA24">
            <v>0</v>
          </cell>
          <cell r="AB24">
            <v>0</v>
          </cell>
        </row>
        <row r="27">
          <cell r="F27">
            <v>200.71826511968203</v>
          </cell>
          <cell r="G27">
            <v>182.57486468743869</v>
          </cell>
          <cell r="H27">
            <v>168.30950472304659</v>
          </cell>
          <cell r="I27">
            <v>156.84796638230392</v>
          </cell>
          <cell r="J27">
            <v>147.38603418830488</v>
          </cell>
          <cell r="K27">
            <v>139.47281769837861</v>
          </cell>
          <cell r="L27">
            <v>132.24050579656895</v>
          </cell>
          <cell r="M27">
            <v>125.17537536551329</v>
          </cell>
          <cell r="N27">
            <v>118.00767034288464</v>
          </cell>
          <cell r="O27">
            <v>111.73186473910808</v>
          </cell>
          <cell r="P27">
            <v>105.34647014219706</v>
          </cell>
          <cell r="Q27">
            <v>98.864653278672051</v>
          </cell>
          <cell r="R27">
            <v>92.317399827778218</v>
          </cell>
          <cell r="S27">
            <v>85.936608829741672</v>
          </cell>
          <cell r="T27">
            <v>79.656319462235444</v>
          </cell>
          <cell r="U27">
            <v>73.936411830072345</v>
          </cell>
          <cell r="V27">
            <v>68.715886591242068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</row>
        <row r="28">
          <cell r="F28">
            <v>141.03545618140396</v>
          </cell>
          <cell r="G28">
            <v>126.17028236571468</v>
          </cell>
          <cell r="H28">
            <v>114.72998643257604</v>
          </cell>
          <cell r="I28">
            <v>105.88203316579832</v>
          </cell>
          <cell r="J28">
            <v>98.916644211545858</v>
          </cell>
          <cell r="K28">
            <v>93.321855646531887</v>
          </cell>
          <cell r="L28">
            <v>88.411046652022705</v>
          </cell>
          <cell r="M28">
            <v>83.649148675811404</v>
          </cell>
          <cell r="N28">
            <v>78.772827377420015</v>
          </cell>
          <cell r="O28">
            <v>73.52951701687995</v>
          </cell>
          <cell r="P28">
            <v>68.350624696679219</v>
          </cell>
          <cell r="Q28">
            <v>63.348071805293884</v>
          </cell>
          <cell r="R28">
            <v>58.59251130351636</v>
          </cell>
          <cell r="S28">
            <v>54.193077624657782</v>
          </cell>
          <cell r="T28">
            <v>50.079966791402356</v>
          </cell>
          <cell r="U28">
            <v>46.438827605291202</v>
          </cell>
          <cell r="V28">
            <v>43.252172744447449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</row>
        <row r="29">
          <cell r="F29">
            <v>14.942617080129539</v>
          </cell>
          <cell r="G29">
            <v>13.124484989993851</v>
          </cell>
          <cell r="H29">
            <v>11.621742112945947</v>
          </cell>
          <cell r="I29">
            <v>10.195778491464344</v>
          </cell>
          <cell r="J29">
            <v>9.5600347823437026</v>
          </cell>
          <cell r="K29">
            <v>8.7770512445807363</v>
          </cell>
          <cell r="L29">
            <v>8.246887874531998</v>
          </cell>
          <cell r="M29">
            <v>7.8803089488844043</v>
          </cell>
          <cell r="N29">
            <v>7.7665888787813611</v>
          </cell>
          <cell r="O29">
            <v>7.6239998116447456</v>
          </cell>
          <cell r="P29">
            <v>7.4685770311488726</v>
          </cell>
          <cell r="Q29">
            <v>7.3088007237404744</v>
          </cell>
          <cell r="R29">
            <v>7.1292856878000856</v>
          </cell>
          <cell r="S29">
            <v>6.7469842796090456</v>
          </cell>
          <cell r="T29">
            <v>6.4329388896379829</v>
          </cell>
          <cell r="U29">
            <v>6.279972636603202</v>
          </cell>
          <cell r="V29">
            <v>6.1328493340204409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</row>
        <row r="30">
          <cell r="F30">
            <v>10.87380787746674</v>
          </cell>
          <cell r="G30">
            <v>10.167914080427462</v>
          </cell>
          <cell r="H30">
            <v>8.6084854846625358</v>
          </cell>
          <cell r="I30">
            <v>7.1181141387609612</v>
          </cell>
          <cell r="J30">
            <v>6.264597811900499</v>
          </cell>
          <cell r="K30">
            <v>5.4707237010134611</v>
          </cell>
          <cell r="L30">
            <v>4.9343653243617096</v>
          </cell>
          <cell r="M30">
            <v>4.682497360937667</v>
          </cell>
          <cell r="N30">
            <v>4.6771238549136704</v>
          </cell>
          <cell r="O30">
            <v>4.4663556155328941</v>
          </cell>
          <cell r="P30">
            <v>4.33988301192666</v>
          </cell>
          <cell r="Q30">
            <v>4.1145371191629687</v>
          </cell>
          <cell r="R30">
            <v>3.8272104667429403</v>
          </cell>
          <cell r="S30">
            <v>3.4416351614685494</v>
          </cell>
          <cell r="T30">
            <v>3.120046494562644</v>
          </cell>
          <cell r="U30">
            <v>2.9708278785348159</v>
          </cell>
          <cell r="V30">
            <v>2.7985607730123845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</row>
        <row r="33">
          <cell r="F33">
            <v>150.56977272943297</v>
          </cell>
          <cell r="G33">
            <v>138.2949679519989</v>
          </cell>
          <cell r="H33">
            <v>127.35245197193466</v>
          </cell>
          <cell r="I33">
            <v>118.99069264392912</v>
          </cell>
          <cell r="J33">
            <v>111.24011527769886</v>
          </cell>
          <cell r="K33">
            <v>104.20292639555922</v>
          </cell>
          <cell r="L33">
            <v>97.650480557582625</v>
          </cell>
          <cell r="M33">
            <v>91.437670096042041</v>
          </cell>
          <cell r="N33">
            <v>85.358015655339045</v>
          </cell>
          <cell r="O33">
            <v>80.118111412301189</v>
          </cell>
          <cell r="P33">
            <v>74.98098941036487</v>
          </cell>
          <cell r="Q33">
            <v>69.948736064185468</v>
          </cell>
          <cell r="R33">
            <v>65.033680317515774</v>
          </cell>
          <cell r="S33">
            <v>60.386688710570368</v>
          </cell>
          <cell r="T33">
            <v>55.946535421955623</v>
          </cell>
          <cell r="U33">
            <v>51.671799446188558</v>
          </cell>
          <cell r="V33">
            <v>47.534625057323176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</row>
        <row r="34">
          <cell r="F34">
            <v>29.155934888704188</v>
          </cell>
          <cell r="G34">
            <v>26.872567903460659</v>
          </cell>
          <cell r="H34">
            <v>24.916118569570372</v>
          </cell>
          <cell r="I34">
            <v>23.439990235190749</v>
          </cell>
          <cell r="J34">
            <v>22.063691194048964</v>
          </cell>
          <cell r="K34">
            <v>20.809890345603943</v>
          </cell>
          <cell r="L34">
            <v>19.635325447164682</v>
          </cell>
          <cell r="M34">
            <v>18.512424334035014</v>
          </cell>
          <cell r="N34">
            <v>17.400324170889629</v>
          </cell>
          <cell r="O34">
            <v>16.444434672223263</v>
          </cell>
          <cell r="P34">
            <v>15.495829590349347</v>
          </cell>
          <cell r="Q34">
            <v>14.555228712709237</v>
          </cell>
          <cell r="R34">
            <v>13.625515501764843</v>
          </cell>
          <cell r="S34">
            <v>12.738875592613674</v>
          </cell>
          <cell r="T34">
            <v>11.883326875792042</v>
          </cell>
          <cell r="U34">
            <v>11.050780859173305</v>
          </cell>
          <cell r="V34">
            <v>10.241171012771279</v>
          </cell>
          <cell r="W34">
            <v>6.3817017318830382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contents"/>
      <sheetName val="B"/>
      <sheetName val="C"/>
      <sheetName val="D"/>
    </sheetNames>
    <sheetDataSet>
      <sheetData sheetId="0" refreshError="1"/>
      <sheetData sheetId="1" refreshError="1"/>
      <sheetData sheetId="2" refreshError="1"/>
      <sheetData sheetId="3" refreshError="1">
        <row r="528">
          <cell r="A528" t="str">
            <v xml:space="preserve">                        Other multilaterals</v>
          </cell>
          <cell r="C528">
            <v>0</v>
          </cell>
          <cell r="D528">
            <v>0</v>
          </cell>
          <cell r="E528">
            <v>0</v>
          </cell>
          <cell r="F528">
            <v>88.9</v>
          </cell>
          <cell r="G528">
            <v>84.9</v>
          </cell>
          <cell r="H528">
            <v>32.9</v>
          </cell>
          <cell r="I528">
            <v>32</v>
          </cell>
          <cell r="J528">
            <v>100.9</v>
          </cell>
          <cell r="K528">
            <v>50</v>
          </cell>
          <cell r="L528">
            <v>50</v>
          </cell>
          <cell r="M528">
            <v>50</v>
          </cell>
          <cell r="N528">
            <v>50</v>
          </cell>
          <cell r="O528">
            <v>50</v>
          </cell>
          <cell r="P528">
            <v>50</v>
          </cell>
          <cell r="Q528">
            <v>50</v>
          </cell>
          <cell r="R528">
            <v>50</v>
          </cell>
          <cell r="S528">
            <v>50</v>
          </cell>
          <cell r="T528">
            <v>50</v>
          </cell>
          <cell r="U528">
            <v>50</v>
          </cell>
          <cell r="V528">
            <v>50</v>
          </cell>
          <cell r="W528">
            <v>50</v>
          </cell>
          <cell r="X528">
            <v>50</v>
          </cell>
        </row>
        <row r="546">
          <cell r="A546" t="str">
            <v xml:space="preserve">     Residual disbursement calc line</v>
          </cell>
          <cell r="C546" t="str">
            <v>40 per annum was baseline</v>
          </cell>
          <cell r="F546">
            <v>88.9</v>
          </cell>
          <cell r="G546">
            <v>84.899626095369882</v>
          </cell>
          <cell r="H546">
            <v>32.889713919481416</v>
          </cell>
          <cell r="I546">
            <v>32.015737280063732</v>
          </cell>
          <cell r="J546">
            <v>100.90025070844426</v>
          </cell>
          <cell r="K546">
            <v>116.37382114785059</v>
          </cell>
          <cell r="L546">
            <v>101.20003147652928</v>
          </cell>
          <cell r="M546">
            <v>97.743737072624583</v>
          </cell>
          <cell r="N546">
            <v>80.107343313707162</v>
          </cell>
          <cell r="O546">
            <v>66.756193610798988</v>
          </cell>
          <cell r="P546">
            <v>76.962758860966204</v>
          </cell>
          <cell r="Q546">
            <v>86.41808980466044</v>
          </cell>
          <cell r="R546">
            <v>90.981445905824629</v>
          </cell>
          <cell r="S546">
            <v>63.845771842037053</v>
          </cell>
          <cell r="T546">
            <v>51.073455861360941</v>
          </cell>
          <cell r="U546">
            <v>57.779434430530543</v>
          </cell>
          <cell r="V546">
            <v>61.359640688839761</v>
          </cell>
          <cell r="W546">
            <v>56.735721389992875</v>
          </cell>
          <cell r="X546">
            <v>47.8323677782586</v>
          </cell>
        </row>
      </sheetData>
      <sheetData sheetId="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Main"/>
      <sheetName val="PC"/>
      <sheetName val="Kin"/>
      <sheetName val="Gap"/>
      <sheetName val="SR"/>
      <sheetName val="DSA"/>
      <sheetName val="PDR"/>
      <sheetName val="NPV"/>
    </sheetNames>
    <sheetDataSet>
      <sheetData sheetId="0" refreshError="1"/>
      <sheetData sheetId="1" refreshError="1">
        <row r="12">
          <cell r="B12" t="str">
            <v xml:space="preserve">  Check  Row  # 1311</v>
          </cell>
          <cell r="D12">
            <v>1984</v>
          </cell>
          <cell r="E12">
            <v>1985</v>
          </cell>
          <cell r="F12">
            <v>1986</v>
          </cell>
          <cell r="G12">
            <v>1987</v>
          </cell>
          <cell r="H12">
            <v>1988</v>
          </cell>
          <cell r="I12">
            <v>1989</v>
          </cell>
          <cell r="J12">
            <v>1990</v>
          </cell>
          <cell r="K12">
            <v>1991</v>
          </cell>
          <cell r="L12">
            <v>1992</v>
          </cell>
          <cell r="M12">
            <v>1993</v>
          </cell>
          <cell r="N12">
            <v>1994</v>
          </cell>
          <cell r="O12">
            <v>1995</v>
          </cell>
          <cell r="P12">
            <v>1996</v>
          </cell>
          <cell r="Q12">
            <v>1997</v>
          </cell>
          <cell r="R12">
            <v>1998</v>
          </cell>
          <cell r="S12">
            <v>1999</v>
          </cell>
        </row>
        <row r="16">
          <cell r="B16" t="str">
            <v>(1)  Basic assumptions</v>
          </cell>
        </row>
        <row r="18">
          <cell r="B18" t="str">
            <v>US$/SDR period average</v>
          </cell>
          <cell r="D18">
            <v>1.02501</v>
          </cell>
          <cell r="E18">
            <v>1.0153399999999999</v>
          </cell>
          <cell r="F18">
            <v>1.17317</v>
          </cell>
          <cell r="G18">
            <v>1.29308</v>
          </cell>
          <cell r="H18">
            <v>1.34392</v>
          </cell>
          <cell r="I18">
            <v>1.28176</v>
          </cell>
          <cell r="J18">
            <v>1.3567400000000001</v>
          </cell>
          <cell r="K18">
            <v>1.36816</v>
          </cell>
          <cell r="L18">
            <v>1.4083714124011315</v>
          </cell>
          <cell r="M18">
            <v>1.396336015525705</v>
          </cell>
          <cell r="N18">
            <v>1.4317001136760554</v>
          </cell>
          <cell r="O18">
            <v>1.5169463703024828</v>
          </cell>
          <cell r="P18">
            <v>1.4517604564649238</v>
          </cell>
          <cell r="Q18">
            <v>1.3760205607320271</v>
          </cell>
          <cell r="R18">
            <v>1.3564401943863644</v>
          </cell>
          <cell r="S18">
            <v>1.3673157631539994</v>
          </cell>
        </row>
        <row r="19">
          <cell r="B19" t="str">
            <v>US$/SDR end of period</v>
          </cell>
          <cell r="D19">
            <v>0.98021000000000003</v>
          </cell>
          <cell r="E19">
            <v>1.09842</v>
          </cell>
          <cell r="F19">
            <v>1.2232000000000001</v>
          </cell>
          <cell r="G19">
            <v>1.41866</v>
          </cell>
          <cell r="H19">
            <v>1.3456999999999999</v>
          </cell>
          <cell r="I19">
            <v>1.31416</v>
          </cell>
          <cell r="J19">
            <v>1.42266</v>
          </cell>
          <cell r="K19">
            <v>1.4304300000000001</v>
          </cell>
          <cell r="L19">
            <v>1.375005255473376</v>
          </cell>
          <cell r="M19">
            <v>1.3735999999999999</v>
          </cell>
          <cell r="N19">
            <v>1.4599</v>
          </cell>
          <cell r="O19">
            <v>1.4864999999999999</v>
          </cell>
          <cell r="P19">
            <v>1.4379999999999999</v>
          </cell>
          <cell r="Q19">
            <v>1.349250916826592</v>
          </cell>
          <cell r="R19">
            <v>1.4080245033561105</v>
          </cell>
          <cell r="S19">
            <v>1.3725141243931567</v>
          </cell>
        </row>
        <row r="20">
          <cell r="B20" t="str">
            <v>US$/SDR (OGEDEP rate, per. average)</v>
          </cell>
          <cell r="F20">
            <v>1.1739999999999999</v>
          </cell>
          <cell r="G20">
            <v>1.419</v>
          </cell>
          <cell r="H20">
            <v>1.419</v>
          </cell>
          <cell r="I20">
            <v>1.3419216317767</v>
          </cell>
          <cell r="J20">
            <v>1.23</v>
          </cell>
          <cell r="K20">
            <v>1.3145</v>
          </cell>
          <cell r="L20">
            <v>1.3145</v>
          </cell>
          <cell r="M20">
            <v>1.4312</v>
          </cell>
          <cell r="N20">
            <v>1.4312</v>
          </cell>
          <cell r="O20">
            <v>1.4312</v>
          </cell>
          <cell r="P20">
            <v>1.4312</v>
          </cell>
          <cell r="Q20">
            <v>1.4312</v>
          </cell>
          <cell r="R20">
            <v>1.4312</v>
          </cell>
          <cell r="S20">
            <v>1.4312</v>
          </cell>
        </row>
        <row r="21">
          <cell r="B21" t="str">
            <v>Exports of goods &amp; nf serv. (SDR millions)</v>
          </cell>
          <cell r="D21">
            <v>917</v>
          </cell>
          <cell r="E21">
            <v>710.7</v>
          </cell>
          <cell r="F21">
            <v>277.40000000000009</v>
          </cell>
          <cell r="G21">
            <v>30.399999999999974</v>
          </cell>
          <cell r="H21">
            <v>632.70000000000005</v>
          </cell>
          <cell r="I21">
            <v>384.20000000000016</v>
          </cell>
          <cell r="J21">
            <v>433.19999999999976</v>
          </cell>
          <cell r="K21">
            <v>252.20000000000005</v>
          </cell>
          <cell r="L21">
            <v>220.80000000000015</v>
          </cell>
          <cell r="M21">
            <v>379.2000000000001</v>
          </cell>
          <cell r="N21">
            <v>411.19999999999993</v>
          </cell>
          <cell r="O21">
            <v>199.77812727122588</v>
          </cell>
          <cell r="P21">
            <v>171.6752795882058</v>
          </cell>
          <cell r="Q21">
            <v>45.341865625041102</v>
          </cell>
          <cell r="R21">
            <v>-34.756062187447903</v>
          </cell>
          <cell r="S21">
            <v>-124.42168818773503</v>
          </cell>
        </row>
        <row r="22">
          <cell r="B22" t="str">
            <v>Exports of goods &amp; nf serv. (US$ millions)</v>
          </cell>
          <cell r="D22">
            <v>939.93416999999999</v>
          </cell>
          <cell r="E22">
            <v>721.60213799999997</v>
          </cell>
          <cell r="F22">
            <v>325.43735800000013</v>
          </cell>
          <cell r="G22">
            <v>39.309631999999965</v>
          </cell>
          <cell r="H22">
            <v>850.29818399999999</v>
          </cell>
          <cell r="I22">
            <v>492.4521920000002</v>
          </cell>
          <cell r="J22">
            <v>587.73976799999969</v>
          </cell>
          <cell r="K22">
            <v>345.04995200000008</v>
          </cell>
          <cell r="L22">
            <v>310.96840785817005</v>
          </cell>
          <cell r="M22">
            <v>529.49061708734746</v>
          </cell>
          <cell r="N22">
            <v>588.71508674359393</v>
          </cell>
          <cell r="O22">
            <v>303.05270502991357</v>
          </cell>
          <cell r="P22">
            <v>249.23138225871708</v>
          </cell>
          <cell r="Q22">
            <v>62.391339362005283</v>
          </cell>
          <cell r="R22">
            <v>-47.144519749646406</v>
          </cell>
          <cell r="S22">
            <v>-170.12373553732186</v>
          </cell>
        </row>
        <row r="23">
          <cell r="B23" t="str">
            <v>Nominal GDP (SDR m)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Libor</v>
          </cell>
          <cell r="D24">
            <v>0.3980502821295</v>
          </cell>
          <cell r="E24">
            <v>0.50436484492519995</v>
          </cell>
          <cell r="F24">
            <v>0.57237158791370002</v>
          </cell>
          <cell r="G24">
            <v>0.54762399629559999</v>
          </cell>
          <cell r="H24">
            <v>0.49802863719359997</v>
          </cell>
          <cell r="I24">
            <v>0.48330479640160001</v>
          </cell>
          <cell r="J24">
            <v>0.37967653898019998</v>
          </cell>
          <cell r="K24">
            <v>0.13959294067040001</v>
          </cell>
          <cell r="L24">
            <v>0.27214173465910335</v>
          </cell>
          <cell r="M24">
            <v>0.16899854795907607</v>
          </cell>
          <cell r="N24">
            <v>0.13069635276120517</v>
          </cell>
          <cell r="O24">
            <v>0.1666638638123932</v>
          </cell>
          <cell r="P24">
            <v>0.13912371437390836</v>
          </cell>
          <cell r="Q24">
            <v>0.15692090313868412</v>
          </cell>
          <cell r="R24">
            <v>0.15142058543791703</v>
          </cell>
          <cell r="S24">
            <v>0.15815157588571446</v>
          </cell>
        </row>
        <row r="25">
          <cell r="B25" t="str">
            <v>SDR / US$, period average</v>
          </cell>
          <cell r="E25">
            <v>0.98489176039553261</v>
          </cell>
          <cell r="F25">
            <v>0.85239138402789016</v>
          </cell>
          <cell r="G25">
            <v>0.77334735669873478</v>
          </cell>
          <cell r="H25">
            <v>0.7440919102327519</v>
          </cell>
          <cell r="I25">
            <v>0.78017725627262513</v>
          </cell>
          <cell r="J25">
            <v>0.73706089597122515</v>
          </cell>
          <cell r="K25">
            <v>0.73090866565313994</v>
          </cell>
          <cell r="L25">
            <v>0.71003997325897195</v>
          </cell>
          <cell r="M25">
            <v>0.71615999937057495</v>
          </cell>
          <cell r="N25">
            <v>0.69847029447555498</v>
          </cell>
          <cell r="O25">
            <v>0.65921908617019698</v>
          </cell>
          <cell r="P25">
            <v>0.68881887197494496</v>
          </cell>
          <cell r="Q25">
            <v>0.72673332691192605</v>
          </cell>
          <cell r="R25">
            <v>0.73722380399704002</v>
          </cell>
          <cell r="S25">
            <v>0.73135995864868197</v>
          </cell>
        </row>
        <row r="27">
          <cell r="B27" t="str">
            <v>Interest on rescheduling</v>
          </cell>
        </row>
        <row r="28">
          <cell r="B28" t="str">
            <v xml:space="preserve">  London Club  (LIBOR)</v>
          </cell>
          <cell r="H28">
            <v>0.51802863719359993</v>
          </cell>
          <cell r="I28">
            <v>0.50330479640159997</v>
          </cell>
          <cell r="J28">
            <v>0.37967653898019998</v>
          </cell>
          <cell r="K28">
            <v>0.13959294067040001</v>
          </cell>
          <cell r="L28">
            <v>0.27214173465910335</v>
          </cell>
          <cell r="M28">
            <v>0.16899854795907607</v>
          </cell>
          <cell r="N28">
            <v>0.13069635276120517</v>
          </cell>
          <cell r="O28">
            <v>0.1666638638123932</v>
          </cell>
          <cell r="P28">
            <v>0.13912371437390836</v>
          </cell>
          <cell r="Q28">
            <v>0.15692090313868412</v>
          </cell>
          <cell r="R28">
            <v>0.15142058543791703</v>
          </cell>
          <cell r="S28">
            <v>0.15815157588571446</v>
          </cell>
        </row>
        <row r="29">
          <cell r="B29" t="str">
            <v xml:space="preserve">  Paris Club</v>
          </cell>
          <cell r="I29">
            <v>0.4723047964016</v>
          </cell>
          <cell r="J29">
            <v>0.36867653898019997</v>
          </cell>
        </row>
        <row r="30">
          <cell r="B30" t="str">
            <v xml:space="preserve">  Kinshasa Club  (LIBOR + 2%)</v>
          </cell>
          <cell r="H30">
            <v>0.51802863719359993</v>
          </cell>
          <cell r="I30">
            <v>0.50330479640159997</v>
          </cell>
          <cell r="J30">
            <v>0.3996765389802</v>
          </cell>
          <cell r="K30">
            <v>0.1595929406704</v>
          </cell>
          <cell r="L30">
            <v>0.29214173465910337</v>
          </cell>
          <cell r="M30">
            <v>0.18899854795907606</v>
          </cell>
          <cell r="N30">
            <v>0.15069635276120516</v>
          </cell>
          <cell r="O30">
            <v>0.18666386381239319</v>
          </cell>
          <cell r="P30">
            <v>0.15912371437390835</v>
          </cell>
          <cell r="Q30">
            <v>0.17692090313868411</v>
          </cell>
          <cell r="R30">
            <v>0.17142058543791702</v>
          </cell>
          <cell r="S30">
            <v>0.17815157588571445</v>
          </cell>
        </row>
        <row r="31">
          <cell r="B31" t="str">
            <v>Interest on new disbursements</v>
          </cell>
        </row>
        <row r="32">
          <cell r="B32" t="str">
            <v xml:space="preserve">  Paris Club</v>
          </cell>
          <cell r="H32">
            <v>0.05</v>
          </cell>
          <cell r="I32">
            <v>0.05</v>
          </cell>
          <cell r="J32">
            <v>0.05</v>
          </cell>
          <cell r="K32">
            <v>0.05</v>
          </cell>
          <cell r="L32">
            <v>0.05</v>
          </cell>
          <cell r="M32">
            <v>0.05</v>
          </cell>
          <cell r="N32">
            <v>0.05</v>
          </cell>
          <cell r="O32">
            <v>0.05</v>
          </cell>
          <cell r="P32">
            <v>0.05</v>
          </cell>
          <cell r="Q32">
            <v>0.05</v>
          </cell>
          <cell r="R32">
            <v>0.05</v>
          </cell>
          <cell r="S32">
            <v>0.05</v>
          </cell>
        </row>
        <row r="33">
          <cell r="B33" t="str">
            <v xml:space="preserve">  Multilaterals</v>
          </cell>
          <cell r="H33">
            <v>1.4999999999999999E-2</v>
          </cell>
          <cell r="I33">
            <v>1.4999999999999999E-2</v>
          </cell>
          <cell r="J33">
            <v>1.4999999999999999E-2</v>
          </cell>
          <cell r="K33">
            <v>1.4999999999999999E-2</v>
          </cell>
          <cell r="L33">
            <v>1.4999999999999999E-2</v>
          </cell>
          <cell r="M33">
            <v>1.4999999999999999E-2</v>
          </cell>
          <cell r="N33">
            <v>1.4999999999999999E-2</v>
          </cell>
          <cell r="O33">
            <v>1.4999999999999999E-2</v>
          </cell>
          <cell r="P33">
            <v>1.4999999999999999E-2</v>
          </cell>
          <cell r="Q33">
            <v>1.4999999999999999E-2</v>
          </cell>
          <cell r="R33">
            <v>1.4999999999999999E-2</v>
          </cell>
          <cell r="S33">
            <v>1.4999999999999999E-2</v>
          </cell>
        </row>
        <row r="34">
          <cell r="B34" t="str">
            <v xml:space="preserve">  World Bank</v>
          </cell>
          <cell r="H34">
            <v>7.4999999999999997E-3</v>
          </cell>
          <cell r="I34">
            <v>7.4999999999999997E-3</v>
          </cell>
          <cell r="J34">
            <v>7.4999999999999997E-3</v>
          </cell>
          <cell r="K34">
            <v>7.4999999999999997E-3</v>
          </cell>
          <cell r="L34">
            <v>7.4999999999999997E-3</v>
          </cell>
          <cell r="M34">
            <v>7.4999999999999997E-3</v>
          </cell>
          <cell r="N34">
            <v>7.4999999999999997E-3</v>
          </cell>
          <cell r="O34">
            <v>7.4999999999999997E-3</v>
          </cell>
          <cell r="P34">
            <v>7.4999999999999997E-3</v>
          </cell>
          <cell r="Q34">
            <v>7.4999999999999997E-3</v>
          </cell>
          <cell r="R34">
            <v>7.4999999999999997E-3</v>
          </cell>
          <cell r="S34">
            <v>7.4999999999999997E-3</v>
          </cell>
        </row>
        <row r="35">
          <cell r="B35" t="str">
            <v xml:space="preserve">  Other multilaterals</v>
          </cell>
          <cell r="H35">
            <v>0.04</v>
          </cell>
          <cell r="I35">
            <v>0.04</v>
          </cell>
          <cell r="J35">
            <v>0.04</v>
          </cell>
          <cell r="K35">
            <v>0.04</v>
          </cell>
          <cell r="L35">
            <v>0.04</v>
          </cell>
          <cell r="M35">
            <v>0.04</v>
          </cell>
          <cell r="N35">
            <v>0.04</v>
          </cell>
          <cell r="O35">
            <v>0.04</v>
          </cell>
          <cell r="P35">
            <v>0.04</v>
          </cell>
          <cell r="Q35">
            <v>0.04</v>
          </cell>
          <cell r="R35">
            <v>0.04</v>
          </cell>
          <cell r="S35">
            <v>0.04</v>
          </cell>
        </row>
        <row r="37">
          <cell r="B37" t="str">
            <v>(2)  Aid data  (SDR millions)</v>
          </cell>
        </row>
        <row r="38">
          <cell r="Q38" t="str">
            <v>NB All future prog. fin. put in gap fin.</v>
          </cell>
        </row>
        <row r="39">
          <cell r="B39" t="str">
            <v>Fund -- SAF disbursements</v>
          </cell>
          <cell r="D39">
            <v>0</v>
          </cell>
          <cell r="E39">
            <v>0</v>
          </cell>
          <cell r="F39">
            <v>0</v>
          </cell>
          <cell r="G39">
            <v>58.2</v>
          </cell>
          <cell r="H39">
            <v>0</v>
          </cell>
          <cell r="I39">
            <v>87.3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Fund -- Purchases</v>
          </cell>
          <cell r="D40">
            <v>158</v>
          </cell>
          <cell r="E40">
            <v>169</v>
          </cell>
          <cell r="F40">
            <v>80.599999999999994</v>
          </cell>
          <cell r="G40">
            <v>69.800000000000011</v>
          </cell>
          <cell r="H40">
            <v>0</v>
          </cell>
          <cell r="I40">
            <v>75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World Bank program loans</v>
          </cell>
          <cell r="F41">
            <v>0</v>
          </cell>
          <cell r="G41">
            <v>114.301129997142</v>
          </cell>
          <cell r="H41">
            <v>20.425322935889</v>
          </cell>
          <cell r="I41">
            <v>56.210017163364</v>
          </cell>
          <cell r="J41">
            <v>12.199481132075499</v>
          </cell>
          <cell r="K41">
            <v>0</v>
          </cell>
          <cell r="L41">
            <v>20</v>
          </cell>
          <cell r="M41">
            <v>10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World Bank project loans</v>
          </cell>
          <cell r="F42">
            <v>70.159284497444602</v>
          </cell>
          <cell r="G42">
            <v>19.4400901486887</v>
          </cell>
          <cell r="H42">
            <v>72.553425799154695</v>
          </cell>
          <cell r="I42">
            <v>63.855515681073499</v>
          </cell>
          <cell r="J42">
            <v>27.859669811320799</v>
          </cell>
          <cell r="K42">
            <v>56.177079878280715</v>
          </cell>
          <cell r="L42">
            <v>22.26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B43" t="str">
            <v>World Bank Gécamines</v>
          </cell>
          <cell r="F43">
            <v>0</v>
          </cell>
          <cell r="G43">
            <v>5.9</v>
          </cell>
          <cell r="H43">
            <v>7.4074349663670498</v>
          </cell>
          <cell r="I43">
            <v>13.0433765017944</v>
          </cell>
          <cell r="J43">
            <v>11.792419830188701</v>
          </cell>
          <cell r="K43">
            <v>30.012920121719283</v>
          </cell>
          <cell r="L43">
            <v>5.24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B44" t="str">
            <v>Other multi grants</v>
          </cell>
          <cell r="F44">
            <v>38.423000000000002</v>
          </cell>
          <cell r="G44">
            <v>25.578551249360402</v>
          </cell>
          <cell r="H44">
            <v>33.244538365378901</v>
          </cell>
          <cell r="I44">
            <v>56.470120143548101</v>
          </cell>
          <cell r="J44">
            <v>45.7230247641509</v>
          </cell>
          <cell r="K44">
            <v>1.2288504268506606</v>
          </cell>
          <cell r="L44">
            <v>1.4129795467853543</v>
          </cell>
          <cell r="M44">
            <v>6.2878847944736478</v>
          </cell>
          <cell r="N44">
            <v>1</v>
          </cell>
          <cell r="O44">
            <v>11.034831229589887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B45" t="str">
            <v>Other multi proj. loans (ex. Gécamines)</v>
          </cell>
          <cell r="F45">
            <v>78.379045996592893</v>
          </cell>
          <cell r="G45">
            <v>67.153847248320801</v>
          </cell>
          <cell r="H45">
            <v>118.436361959837</v>
          </cell>
          <cell r="I45">
            <v>56.348104228428802</v>
          </cell>
          <cell r="J45">
            <v>37.105689858490599</v>
          </cell>
          <cell r="K45">
            <v>28.478808034148045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B46" t="str">
            <v>Other multi prog. loans (ex. Gécamines)</v>
          </cell>
          <cell r="Q46">
            <v>0</v>
          </cell>
          <cell r="R46">
            <v>0</v>
          </cell>
          <cell r="S46">
            <v>0</v>
          </cell>
        </row>
        <row r="47">
          <cell r="B47" t="str">
            <v>Paris Club grants</v>
          </cell>
          <cell r="F47">
            <v>118.53</v>
          </cell>
          <cell r="G47">
            <v>144.84</v>
          </cell>
          <cell r="H47">
            <v>134.63999999999999</v>
          </cell>
          <cell r="I47">
            <v>158.97</v>
          </cell>
          <cell r="J47">
            <v>113.99</v>
          </cell>
          <cell r="K47">
            <v>73.120373348146416</v>
          </cell>
          <cell r="L47">
            <v>21.230195200443262</v>
          </cell>
          <cell r="M47">
            <v>12.203366389274597</v>
          </cell>
          <cell r="N47">
            <v>96.2</v>
          </cell>
          <cell r="O47">
            <v>224.4</v>
          </cell>
          <cell r="P47">
            <v>119.3</v>
          </cell>
          <cell r="Q47">
            <v>204.4</v>
          </cell>
          <cell r="R47">
            <v>135</v>
          </cell>
          <cell r="S47">
            <v>96.1</v>
          </cell>
        </row>
        <row r="48">
          <cell r="B48" t="str">
            <v>Paris Club loans</v>
          </cell>
          <cell r="F48">
            <v>86.736999999999995</v>
          </cell>
          <cell r="G48">
            <v>100.40016374749</v>
          </cell>
          <cell r="H48">
            <v>129.08283231144699</v>
          </cell>
          <cell r="I48">
            <v>109.707442658761</v>
          </cell>
          <cell r="J48">
            <v>76.315595518867894</v>
          </cell>
          <cell r="K48">
            <v>47.209423605426267</v>
          </cell>
          <cell r="L48">
            <v>0</v>
          </cell>
          <cell r="M48">
            <v>0</v>
          </cell>
          <cell r="N48">
            <v>1.117552471160888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B49" t="str">
            <v>Technical assistance 1/</v>
          </cell>
          <cell r="F49">
            <v>80.599999999999994</v>
          </cell>
          <cell r="G49">
            <v>92.788853047679794</v>
          </cell>
          <cell r="H49">
            <v>82.949133877016493</v>
          </cell>
          <cell r="I49">
            <v>76.992510532064301</v>
          </cell>
          <cell r="J49">
            <v>75.176886792419793</v>
          </cell>
          <cell r="K49">
            <v>57.673948953338787</v>
          </cell>
          <cell r="L49">
            <v>16.594909406854146</v>
          </cell>
          <cell r="M49">
            <v>0</v>
          </cell>
          <cell r="N49">
            <v>0</v>
          </cell>
          <cell r="O49">
            <v>3</v>
          </cell>
          <cell r="P49">
            <v>5</v>
          </cell>
          <cell r="Q49">
            <v>5</v>
          </cell>
          <cell r="R49">
            <v>15</v>
          </cell>
          <cell r="S49">
            <v>15</v>
          </cell>
        </row>
        <row r="50">
          <cell r="B50" t="str">
            <v xml:space="preserve"> 1/  Technical assistance is not reflected in any of the grants or loans by creditor below.</v>
          </cell>
        </row>
        <row r="54">
          <cell r="B54" t="str">
            <v>(3)  Possible gap financing (SDR millions)</v>
          </cell>
        </row>
        <row r="56">
          <cell r="B56" t="str">
            <v>BOP gap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B57" t="str">
            <v xml:space="preserve">   Fund drawings</v>
          </cell>
          <cell r="Q57">
            <v>0</v>
          </cell>
          <cell r="R57">
            <v>0</v>
          </cell>
          <cell r="S57">
            <v>0</v>
          </cell>
        </row>
        <row r="58">
          <cell r="B58" t="str">
            <v xml:space="preserve">   Mutilateral creditors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</row>
        <row r="59">
          <cell r="B59" t="str">
            <v xml:space="preserve">   Bilateral creditors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</row>
        <row r="60">
          <cell r="B60" t="str">
            <v xml:space="preserve">   Debt cancellation</v>
          </cell>
          <cell r="Q60">
            <v>0</v>
          </cell>
          <cell r="R60">
            <v>0</v>
          </cell>
          <cell r="S60">
            <v>0</v>
          </cell>
        </row>
        <row r="63">
          <cell r="B63" t="str">
            <v>Interest on gap financing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B64" t="str">
            <v xml:space="preserve">   Fund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 xml:space="preserve">   Mutilateral creditors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 xml:space="preserve">   Bilateral creditors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8">
          <cell r="B68" t="str">
            <v>Amortization of gap financing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B69" t="str">
            <v xml:space="preserve">   Fund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B70" t="str">
            <v xml:space="preserve">   Mutilateral creditors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 xml:space="preserve">   Bilateral creditors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3">
          <cell r="B73" t="str">
            <v>CHECKS:</v>
          </cell>
        </row>
        <row r="74">
          <cell r="B74" t="str">
            <v xml:space="preserve">  Implicit interest rate on total debt</v>
          </cell>
          <cell r="D74">
            <v>7.2746057241264097</v>
          </cell>
          <cell r="E74">
            <v>6.6961953275341974</v>
          </cell>
          <cell r="F74">
            <v>7.6963867375818786</v>
          </cell>
          <cell r="G74">
            <v>12.601739854086473</v>
          </cell>
          <cell r="H74">
            <v>13.749273928888277</v>
          </cell>
          <cell r="I74">
            <v>7.488914717347348</v>
          </cell>
          <cell r="J74">
            <v>8.1404817395352431</v>
          </cell>
          <cell r="K74">
            <v>5.8212780893282172</v>
          </cell>
          <cell r="L74">
            <v>6.205724045654299</v>
          </cell>
          <cell r="M74">
            <v>4.9790220368602398</v>
          </cell>
          <cell r="N74">
            <v>4.3306689917437833</v>
          </cell>
          <cell r="O74">
            <v>4.3964291315043775</v>
          </cell>
          <cell r="P74">
            <v>4.079801624947649</v>
          </cell>
          <cell r="Q74">
            <v>1.8432610375518534</v>
          </cell>
          <cell r="R74">
            <v>1.3384396068255782</v>
          </cell>
          <cell r="S74">
            <v>1.1099222873073067</v>
          </cell>
        </row>
        <row r="75">
          <cell r="B75" t="str">
            <v xml:space="preserve">   on old debt</v>
          </cell>
          <cell r="F75">
            <v>6.6112505189746145</v>
          </cell>
          <cell r="G75">
            <v>6.4652192008499254</v>
          </cell>
          <cell r="H75">
            <v>6.3491608475044981</v>
          </cell>
          <cell r="I75">
            <v>5.7909453670044426</v>
          </cell>
          <cell r="J75">
            <v>6.6745672034706569</v>
          </cell>
          <cell r="K75">
            <v>6.4458229478277698</v>
          </cell>
          <cell r="L75">
            <v>6.0712754709290664</v>
          </cell>
          <cell r="M75">
            <v>5.6287461504198761</v>
          </cell>
          <cell r="N75">
            <v>5.7556920575534996</v>
          </cell>
          <cell r="O75">
            <v>5.5152026398186749</v>
          </cell>
          <cell r="P75">
            <v>2.5695444399865162</v>
          </cell>
          <cell r="Q75">
            <v>2.9097844842385809</v>
          </cell>
          <cell r="R75">
            <v>2.2981647020655589</v>
          </cell>
          <cell r="S75">
            <v>2.0656319265780732</v>
          </cell>
        </row>
        <row r="76">
          <cell r="B76" t="str">
            <v xml:space="preserve">   on new debt</v>
          </cell>
          <cell r="R76">
            <v>4.8095078948309773</v>
          </cell>
          <cell r="S76">
            <v>6.0004693875749542</v>
          </cell>
        </row>
        <row r="77">
          <cell r="B77" t="str">
            <v xml:space="preserve">   on arrears</v>
          </cell>
        </row>
        <row r="80">
          <cell r="B80" t="str">
            <v>Build up worksheet in following format</v>
          </cell>
        </row>
        <row r="81">
          <cell r="B81" t="str">
            <v>1. Pre-1997 debt disbursed and outstanding (e.o.p.)</v>
          </cell>
        </row>
        <row r="82">
          <cell r="B82" t="str">
            <v>2. Loan disbursements (NB gap finance unallocated)</v>
          </cell>
        </row>
        <row r="83">
          <cell r="B83" t="str">
            <v>3. Stock of new debt (post-1996)</v>
          </cell>
        </row>
        <row r="84">
          <cell r="B84" t="str">
            <v>4. Total stock of debt</v>
          </cell>
        </row>
        <row r="85">
          <cell r="B85" t="str">
            <v>6. Scheduled interest on pre-96 debt</v>
          </cell>
        </row>
        <row r="86">
          <cell r="B86" t="str">
            <v>7. Sched. int. on new debt (contracted &amp; disb. post-1995)</v>
          </cell>
        </row>
        <row r="87">
          <cell r="B87" t="str">
            <v>8. Interest on arrears (accruals of late interest)</v>
          </cell>
        </row>
        <row r="88">
          <cell r="B88" t="str">
            <v>9. Amortization due on debt disb. pre-1996</v>
          </cell>
        </row>
        <row r="89">
          <cell r="B89" t="str">
            <v>10. Amortization due on new debt (contracted &amp; disb. post-1995)</v>
          </cell>
        </row>
        <row r="90">
          <cell r="B90" t="str">
            <v>11. Amounts rescheduled</v>
          </cell>
        </row>
        <row r="91">
          <cell r="B91" t="str">
            <v>12. Service due on newly rescheduled amounts</v>
          </cell>
        </row>
        <row r="92">
          <cell r="B92" t="str">
            <v>13. Arrears cancelled</v>
          </cell>
        </row>
        <row r="93">
          <cell r="B93" t="str">
            <v>14. Debt stock operation (net impact)</v>
          </cell>
        </row>
        <row r="94">
          <cell r="B94" t="str">
            <v>15. Current service cancelled</v>
          </cell>
        </row>
        <row r="95">
          <cell r="B95" t="str">
            <v>16. Current interest paid</v>
          </cell>
        </row>
        <row r="96">
          <cell r="B96" t="str">
            <v>17. Current amortization paid</v>
          </cell>
        </row>
        <row r="97">
          <cell r="B97" t="str">
            <v>18. Interest arrears paid</v>
          </cell>
        </row>
        <row r="98">
          <cell r="B98" t="str">
            <v>19. Principal arrears paid</v>
          </cell>
        </row>
        <row r="99">
          <cell r="B99" t="str">
            <v>20. Accum. of interest arrears</v>
          </cell>
        </row>
        <row r="100">
          <cell r="B100" t="str">
            <v>21. Accum. of principal arrears</v>
          </cell>
        </row>
        <row r="101">
          <cell r="B101" t="str">
            <v xml:space="preserve"> Bilateral official</v>
          </cell>
        </row>
        <row r="102">
          <cell r="B102" t="str">
            <v>23. Net change in principal arrears</v>
          </cell>
        </row>
        <row r="103">
          <cell r="B103" t="str">
            <v>24. Check on net change in arrears</v>
          </cell>
        </row>
        <row r="104">
          <cell r="B104" t="str">
            <v>Stock of arrears</v>
          </cell>
        </row>
        <row r="105">
          <cell r="B105" t="str">
            <v>Total debt</v>
          </cell>
        </row>
        <row r="106">
          <cell r="B106" t="str">
            <v>"Encours": tot. princ. o/s (curr. + arrears)</v>
          </cell>
        </row>
        <row r="110">
          <cell r="B110" t="str">
            <v>1. Pre-1997 debt disbursed and outstanding (e.o.p.)</v>
          </cell>
        </row>
        <row r="111">
          <cell r="B111" t="str">
            <v>Total</v>
          </cell>
          <cell r="E111">
            <v>5218.7622388425734</v>
          </cell>
          <cell r="F111">
            <v>6064.7719008693339</v>
          </cell>
          <cell r="G111">
            <v>6039.9783062469887</v>
          </cell>
          <cell r="H111">
            <v>5980.5376077594447</v>
          </cell>
          <cell r="I111">
            <v>6377.8172824547255</v>
          </cell>
          <cell r="J111">
            <v>6212.3844605516224</v>
          </cell>
          <cell r="K111">
            <v>5788.6276663574272</v>
          </cell>
          <cell r="L111">
            <v>5532.7379557686554</v>
          </cell>
          <cell r="M111">
            <v>5097.3360340588188</v>
          </cell>
          <cell r="N111">
            <v>4366.4098680400703</v>
          </cell>
          <cell r="O111">
            <v>3874.1994788067072</v>
          </cell>
          <cell r="P111">
            <v>5778.9786411256182</v>
          </cell>
          <cell r="Q111">
            <v>5671.4515528612974</v>
          </cell>
          <cell r="R111">
            <v>5305.5867396909125</v>
          </cell>
          <cell r="S111">
            <v>4852.1681904759253</v>
          </cell>
        </row>
        <row r="112">
          <cell r="A112" t="str">
            <v>|| ~</v>
          </cell>
          <cell r="B112" t="str">
            <v xml:space="preserve"> Multilaterals (incl. Fd.)</v>
          </cell>
          <cell r="E112">
            <v>1392.2055130000001</v>
          </cell>
          <cell r="F112">
            <v>1459.2459033517698</v>
          </cell>
          <cell r="G112">
            <v>1515.2094944982484</v>
          </cell>
          <cell r="H112">
            <v>1422.0936826453858</v>
          </cell>
          <cell r="I112">
            <v>1783.8606720307914</v>
          </cell>
          <cell r="J112">
            <v>1688.9618656378871</v>
          </cell>
          <cell r="K112">
            <v>1645.6055519430481</v>
          </cell>
          <cell r="L112">
            <v>1573.7863797384603</v>
          </cell>
          <cell r="M112">
            <v>1454.1014532841468</v>
          </cell>
          <cell r="N112">
            <v>1330.0922970106972</v>
          </cell>
          <cell r="O112">
            <v>1224.7626740768374</v>
          </cell>
          <cell r="P112">
            <v>1092.6969323657859</v>
          </cell>
          <cell r="Q112">
            <v>1219.7230921310506</v>
          </cell>
          <cell r="R112">
            <v>1047.0184020382492</v>
          </cell>
          <cell r="S112">
            <v>759.74279610970916</v>
          </cell>
        </row>
        <row r="113">
          <cell r="B113" t="str">
            <v xml:space="preserve">   Fund</v>
          </cell>
          <cell r="E113">
            <v>735.10551300000009</v>
          </cell>
          <cell r="F113">
            <v>699.67540000000008</v>
          </cell>
          <cell r="G113">
            <v>681.26</v>
          </cell>
          <cell r="H113">
            <v>483.87736999999998</v>
          </cell>
          <cell r="I113">
            <v>478.18760000000015</v>
          </cell>
          <cell r="J113">
            <v>338.34550000000002</v>
          </cell>
          <cell r="K113">
            <v>259.42049999999995</v>
          </cell>
          <cell r="L113">
            <v>220.64072700000003</v>
          </cell>
          <cell r="M113">
            <v>162.95489299999997</v>
          </cell>
          <cell r="N113">
            <v>107.668229</v>
          </cell>
          <cell r="O113">
            <v>78.564108999999974</v>
          </cell>
          <cell r="P113">
            <v>58.194108999999969</v>
          </cell>
          <cell r="Q113">
            <v>43.644108999999958</v>
          </cell>
          <cell r="R113">
            <v>26.184108999999978</v>
          </cell>
          <cell r="S113">
            <v>17.455108999999993</v>
          </cell>
        </row>
        <row r="114">
          <cell r="B114" t="str">
            <v xml:space="preserve">   Multilaterals (excl. Fd.)</v>
          </cell>
          <cell r="E114">
            <v>657.1</v>
          </cell>
          <cell r="F114">
            <v>759.57050335176973</v>
          </cell>
          <cell r="G114">
            <v>833.94949449824844</v>
          </cell>
          <cell r="H114">
            <v>938.21631264538576</v>
          </cell>
          <cell r="I114">
            <v>1305.6730720307912</v>
          </cell>
          <cell r="J114">
            <v>1350.6163656378872</v>
          </cell>
          <cell r="K114">
            <v>1386.1850519430482</v>
          </cell>
          <cell r="L114">
            <v>1353.1456527384603</v>
          </cell>
          <cell r="M114">
            <v>1291.146560284147</v>
          </cell>
          <cell r="N114">
            <v>1222.4240680106973</v>
          </cell>
          <cell r="O114">
            <v>1146.1985650768374</v>
          </cell>
          <cell r="P114">
            <v>1034.5028233657858</v>
          </cell>
          <cell r="Q114">
            <v>1176.0789831310508</v>
          </cell>
          <cell r="R114">
            <v>1020.8342930382493</v>
          </cell>
          <cell r="S114">
            <v>742.28768710970917</v>
          </cell>
        </row>
        <row r="115">
          <cell r="B115" t="str">
            <v xml:space="preserve">       World Bank</v>
          </cell>
          <cell r="E115">
            <v>380.18153347535559</v>
          </cell>
          <cell r="F115">
            <v>423.10742315238713</v>
          </cell>
          <cell r="G115">
            <v>555.75475687103597</v>
          </cell>
          <cell r="H115">
            <v>615.33544749823818</v>
          </cell>
          <cell r="I115">
            <v>733.83570000000236</v>
          </cell>
          <cell r="J115">
            <v>771.91961240495084</v>
          </cell>
          <cell r="K115">
            <v>820.79669228323155</v>
          </cell>
          <cell r="L115">
            <v>835.15669228323156</v>
          </cell>
          <cell r="M115">
            <v>824.95669228323152</v>
          </cell>
          <cell r="N115">
            <v>819.69022626288597</v>
          </cell>
          <cell r="O115">
            <v>813.53311999805624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</row>
        <row r="116">
          <cell r="B116" t="str">
            <v xml:space="preserve">       Other</v>
          </cell>
          <cell r="E116">
            <v>276.91846652464443</v>
          </cell>
          <cell r="F116">
            <v>336.4630801993826</v>
          </cell>
          <cell r="G116">
            <v>278.19473762721242</v>
          </cell>
          <cell r="H116">
            <v>322.88086514714757</v>
          </cell>
          <cell r="I116">
            <v>571.83737203078886</v>
          </cell>
          <cell r="J116">
            <v>578.6967532329362</v>
          </cell>
          <cell r="K116">
            <v>565.38835965981662</v>
          </cell>
          <cell r="L116">
            <v>517.98896045522883</v>
          </cell>
          <cell r="M116">
            <v>466.18986800091551</v>
          </cell>
          <cell r="N116">
            <v>402.73384174781131</v>
          </cell>
          <cell r="O116">
            <v>332.66544507878109</v>
          </cell>
          <cell r="P116">
            <v>1034.5028233657858</v>
          </cell>
          <cell r="Q116">
            <v>1176.0789831310508</v>
          </cell>
          <cell r="R116">
            <v>1020.8342930382493</v>
          </cell>
          <cell r="S116">
            <v>742.28768710970917</v>
          </cell>
        </row>
        <row r="117">
          <cell r="B117" t="str">
            <v xml:space="preserve"> Bilateral official</v>
          </cell>
          <cell r="E117">
            <v>3331.1</v>
          </cell>
          <cell r="F117">
            <v>4227.2039969538146</v>
          </cell>
          <cell r="G117">
            <v>4286.9941607013043</v>
          </cell>
          <cell r="H117">
            <v>4364.4569930127518</v>
          </cell>
          <cell r="I117">
            <v>4357.7644356715127</v>
          </cell>
          <cell r="J117">
            <v>4246.6947905437164</v>
          </cell>
          <cell r="K117">
            <v>3898.336444297664</v>
          </cell>
          <cell r="L117">
            <v>3676.7422645083175</v>
          </cell>
          <cell r="M117">
            <v>3335.5804688702724</v>
          </cell>
          <cell r="N117">
            <v>2752.0121208512228</v>
          </cell>
          <cell r="O117">
            <v>2388.7935612499127</v>
          </cell>
          <cell r="P117">
            <v>4455.6606397774685</v>
          </cell>
          <cell r="Q117">
            <v>4251.3293327909696</v>
          </cell>
          <cell r="R117">
            <v>4088.3684894460439</v>
          </cell>
          <cell r="S117">
            <v>3948.3508849763866</v>
          </cell>
        </row>
        <row r="118">
          <cell r="B118" t="str">
            <v xml:space="preserve">   Paris Club</v>
          </cell>
          <cell r="E118">
            <v>3331.1</v>
          </cell>
          <cell r="F118">
            <v>4227.2039969538146</v>
          </cell>
          <cell r="G118">
            <v>4286.9941607013043</v>
          </cell>
          <cell r="H118">
            <v>4364.4569930127518</v>
          </cell>
          <cell r="I118">
            <v>4357.7644356715127</v>
          </cell>
          <cell r="J118">
            <v>4230.5668389796401</v>
          </cell>
          <cell r="K118">
            <v>3885.9872905350139</v>
          </cell>
          <cell r="L118">
            <v>3668.1989250023357</v>
          </cell>
          <cell r="M118">
            <v>3328.1543389633084</v>
          </cell>
          <cell r="N118">
            <v>2745.7105281183644</v>
          </cell>
          <cell r="O118">
            <v>2383.5269424823418</v>
          </cell>
          <cell r="P118">
            <v>4455.1390820584147</v>
          </cell>
          <cell r="Q118">
            <v>4366.7118743616329</v>
          </cell>
          <cell r="R118">
            <v>4204.8660684299466</v>
          </cell>
          <cell r="S118">
            <v>4065.9923501849171</v>
          </cell>
        </row>
        <row r="119">
          <cell r="A119" t="str">
            <v>|| ~</v>
          </cell>
          <cell r="B119" t="str">
            <v xml:space="preserve">      Pre-cutoff date</v>
          </cell>
          <cell r="E119" t="str">
            <v xml:space="preserve"> ... </v>
          </cell>
          <cell r="F119" t="str">
            <v xml:space="preserve"> ... </v>
          </cell>
          <cell r="G119" t="str">
            <v xml:space="preserve"> ... </v>
          </cell>
          <cell r="H119" t="str">
            <v xml:space="preserve"> ... </v>
          </cell>
          <cell r="I119" t="str">
            <v xml:space="preserve"> ... </v>
          </cell>
          <cell r="J119" t="str">
            <v xml:space="preserve"> ... </v>
          </cell>
          <cell r="K119">
            <v>3517.5666058457946</v>
          </cell>
          <cell r="L119">
            <v>3293.6549020249836</v>
          </cell>
          <cell r="M119">
            <v>2962.6913220733841</v>
          </cell>
          <cell r="N119">
            <v>2411.4410576066857</v>
          </cell>
          <cell r="O119">
            <v>2064.6571140262367</v>
          </cell>
          <cell r="P119">
            <v>3895.0973574408899</v>
          </cell>
          <cell r="Q119">
            <v>3824.0329768574229</v>
          </cell>
          <cell r="R119">
            <v>3670.5429808652393</v>
          </cell>
          <cell r="S119">
            <v>3539.7026842629903</v>
          </cell>
        </row>
        <row r="120">
          <cell r="A120" t="str">
            <v>|| ~</v>
          </cell>
          <cell r="B120" t="str">
            <v xml:space="preserve">      Post-cutoff date</v>
          </cell>
          <cell r="E120" t="str">
            <v xml:space="preserve"> ... </v>
          </cell>
          <cell r="F120" t="str">
            <v xml:space="preserve"> ... </v>
          </cell>
          <cell r="G120" t="str">
            <v xml:space="preserve"> ... </v>
          </cell>
          <cell r="H120" t="str">
            <v xml:space="preserve"> ... </v>
          </cell>
          <cell r="I120" t="str">
            <v xml:space="preserve"> ... </v>
          </cell>
          <cell r="J120" t="str">
            <v xml:space="preserve"> ... </v>
          </cell>
          <cell r="K120">
            <v>368.42068468921929</v>
          </cell>
          <cell r="L120">
            <v>374.54402297735209</v>
          </cell>
          <cell r="M120">
            <v>365.46301688992429</v>
          </cell>
          <cell r="N120">
            <v>334.26947051167889</v>
          </cell>
          <cell r="O120">
            <v>318.86982845610498</v>
          </cell>
          <cell r="P120">
            <v>560.04172461752444</v>
          </cell>
          <cell r="Q120">
            <v>542.67889750421034</v>
          </cell>
          <cell r="R120">
            <v>534.32308756470695</v>
          </cell>
          <cell r="S120">
            <v>526.2896659219266</v>
          </cell>
        </row>
        <row r="121">
          <cell r="B121" t="str">
            <v xml:space="preserve">    Other</v>
          </cell>
          <cell r="E121" t="str">
            <v xml:space="preserve"> ... </v>
          </cell>
          <cell r="F121" t="str">
            <v xml:space="preserve"> ... </v>
          </cell>
          <cell r="G121" t="str">
            <v xml:space="preserve"> ... </v>
          </cell>
          <cell r="H121" t="str">
            <v xml:space="preserve"> ... </v>
          </cell>
          <cell r="I121" t="str">
            <v xml:space="preserve"> ... </v>
          </cell>
          <cell r="J121">
            <v>16.127951564076689</v>
          </cell>
          <cell r="K121">
            <v>12.349153762649957</v>
          </cell>
          <cell r="L121">
            <v>8.5433395059818693</v>
          </cell>
          <cell r="M121">
            <v>7.4261299069637694</v>
          </cell>
          <cell r="N121">
            <v>6.3015927328581292</v>
          </cell>
          <cell r="O121">
            <v>5.2666187675709182</v>
          </cell>
          <cell r="P121">
            <v>0.52155771905424153</v>
          </cell>
          <cell r="Q121">
            <v>-115.38254157066345</v>
          </cell>
          <cell r="R121">
            <v>-116.49757898390293</v>
          </cell>
          <cell r="S121">
            <v>-117.64146520853042</v>
          </cell>
        </row>
        <row r="122">
          <cell r="B122" t="str">
            <v xml:space="preserve"> Commercial banks (London Club)</v>
          </cell>
          <cell r="E122">
            <v>270.55672584257388</v>
          </cell>
          <cell r="F122">
            <v>184.8303005637496</v>
          </cell>
          <cell r="G122">
            <v>95.485448560582512</v>
          </cell>
          <cell r="H122">
            <v>-7.2912131019327262</v>
          </cell>
          <cell r="I122">
            <v>22.413030660377331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B123" t="str">
            <v xml:space="preserve"> Suppliers (Kinshasa Club)</v>
          </cell>
          <cell r="E123">
            <v>224.9</v>
          </cell>
          <cell r="F123">
            <v>193.49170000000001</v>
          </cell>
          <cell r="G123">
            <v>142.28920248685378</v>
          </cell>
          <cell r="H123">
            <v>201.27814520323997</v>
          </cell>
          <cell r="I123">
            <v>213.77914409204359</v>
          </cell>
          <cell r="J123">
            <v>195.35939718555383</v>
          </cell>
          <cell r="K123">
            <v>163.31726293225015</v>
          </cell>
          <cell r="L123">
            <v>152.19803695101467</v>
          </cell>
          <cell r="M123">
            <v>144.35608495790689</v>
          </cell>
          <cell r="N123">
            <v>137.56695369560447</v>
          </cell>
          <cell r="O123">
            <v>130.63196890909398</v>
          </cell>
          <cell r="P123">
            <v>119.33533940870488</v>
          </cell>
          <cell r="Q123">
            <v>107.48958618004049</v>
          </cell>
          <cell r="R123">
            <v>96.504951500484594</v>
          </cell>
          <cell r="S123">
            <v>88.825671934673437</v>
          </cell>
        </row>
        <row r="124">
          <cell r="B124" t="str">
            <v xml:space="preserve"> World Bank Gécamines Trust</v>
          </cell>
          <cell r="E124" t="str">
            <v xml:space="preserve"> ... </v>
          </cell>
          <cell r="F124" t="str">
            <v xml:space="preserve"> ... </v>
          </cell>
          <cell r="G124" t="str">
            <v xml:space="preserve"> ... </v>
          </cell>
          <cell r="H124" t="str">
            <v xml:space="preserve"> ... </v>
          </cell>
          <cell r="I124" t="str">
            <v xml:space="preserve"> ... </v>
          </cell>
          <cell r="J124">
            <v>81.368407184465454</v>
          </cell>
          <cell r="K124">
            <v>81.368407184465454</v>
          </cell>
          <cell r="L124">
            <v>130.01127457086332</v>
          </cell>
          <cell r="M124">
            <v>163.29802694649217</v>
          </cell>
          <cell r="N124">
            <v>146.73849648254583</v>
          </cell>
          <cell r="O124">
            <v>130.01127457086332</v>
          </cell>
          <cell r="P124">
            <v>111.28572957365817</v>
          </cell>
          <cell r="Q124">
            <v>92.909541759236703</v>
          </cell>
          <cell r="R124">
            <v>73.694896706134415</v>
          </cell>
          <cell r="S124">
            <v>55.24883745515622</v>
          </cell>
        </row>
        <row r="125">
          <cell r="A125" t="str">
            <v>|| ~</v>
          </cell>
          <cell r="B125" t="str">
            <v xml:space="preserve"> Short term</v>
          </cell>
          <cell r="E125" t="str">
            <v xml:space="preserve"> ... </v>
          </cell>
          <cell r="F125" t="str">
            <v xml:space="preserve"> ... </v>
          </cell>
          <cell r="G125" t="str">
            <v xml:space="preserve"> ... </v>
          </cell>
          <cell r="H125" t="str">
            <v xml:space="preserve"> ... </v>
          </cell>
          <cell r="I125" t="str">
            <v xml:space="preserve"> ... </v>
          </cell>
        </row>
        <row r="126">
          <cell r="A126" t="str">
            <v>|| ~</v>
          </cell>
          <cell r="B126" t="str">
            <v xml:space="preserve">   of which: central bank</v>
          </cell>
          <cell r="E126" t="str">
            <v xml:space="preserve"> ... </v>
          </cell>
          <cell r="F126" t="str">
            <v xml:space="preserve"> ... </v>
          </cell>
          <cell r="G126" t="str">
            <v xml:space="preserve"> ... </v>
          </cell>
          <cell r="H126" t="str">
            <v xml:space="preserve"> ... </v>
          </cell>
          <cell r="I126" t="str">
            <v xml:space="preserve"> ... </v>
          </cell>
        </row>
        <row r="127">
          <cell r="B127" t="str">
            <v xml:space="preserve"> Technical arrears</v>
          </cell>
          <cell r="E127" t="str">
            <v xml:space="preserve"> ... </v>
          </cell>
          <cell r="F127" t="str">
            <v xml:space="preserve"> ... </v>
          </cell>
          <cell r="G127" t="str">
            <v xml:space="preserve"> ... </v>
          </cell>
          <cell r="H127" t="str">
            <v xml:space="preserve"> ... </v>
          </cell>
          <cell r="I127" t="str">
            <v xml:space="preserve"> ... </v>
          </cell>
        </row>
        <row r="129">
          <cell r="B129" t="str">
            <v>2. Loan disbursements (NB gap finance unallocated)</v>
          </cell>
        </row>
        <row r="130">
          <cell r="B130" t="str">
            <v>Total</v>
          </cell>
          <cell r="D130">
            <v>290</v>
          </cell>
          <cell r="E130">
            <v>324</v>
          </cell>
          <cell r="F130">
            <v>322.87533049403748</v>
          </cell>
          <cell r="G130">
            <v>435.1952311416415</v>
          </cell>
          <cell r="H130">
            <v>347.90537797269474</v>
          </cell>
          <cell r="I130">
            <v>461.46445623342169</v>
          </cell>
          <cell r="J130">
            <v>165.27285615094348</v>
          </cell>
          <cell r="K130">
            <v>161.87823163957432</v>
          </cell>
          <cell r="L130">
            <v>47.500000000000007</v>
          </cell>
          <cell r="M130">
            <v>10</v>
          </cell>
          <cell r="N130">
            <v>1.117552471160888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B131" t="str">
            <v xml:space="preserve"> Multilaterals (incl. Fd.)</v>
          </cell>
          <cell r="F131">
            <v>229.13833049403749</v>
          </cell>
          <cell r="G131">
            <v>328.89506739415151</v>
          </cell>
          <cell r="H131">
            <v>211.4151106948807</v>
          </cell>
          <cell r="I131">
            <v>338.71363707286628</v>
          </cell>
          <cell r="J131">
            <v>77.164840801886896</v>
          </cell>
          <cell r="K131">
            <v>84.655887912428767</v>
          </cell>
          <cell r="L131">
            <v>42.260000000000005</v>
          </cell>
          <cell r="M131">
            <v>10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B132" t="str">
            <v xml:space="preserve">   Fund</v>
          </cell>
          <cell r="D132">
            <v>158</v>
          </cell>
          <cell r="E132">
            <v>169</v>
          </cell>
          <cell r="F132">
            <v>80.599999999999994</v>
          </cell>
          <cell r="G132">
            <v>128</v>
          </cell>
          <cell r="H132">
            <v>0</v>
          </cell>
          <cell r="I132">
            <v>162.30000000000001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B133" t="str">
            <v xml:space="preserve">   Multilaterals (excl. Fd.)</v>
          </cell>
          <cell r="F133">
            <v>148.5383304940375</v>
          </cell>
          <cell r="G133">
            <v>200.89506739415151</v>
          </cell>
          <cell r="H133">
            <v>211.4151106948807</v>
          </cell>
          <cell r="I133">
            <v>176.41363707286629</v>
          </cell>
          <cell r="J133">
            <v>77.164840801886896</v>
          </cell>
          <cell r="K133">
            <v>84.655887912428767</v>
          </cell>
          <cell r="L133">
            <v>42.260000000000005</v>
          </cell>
          <cell r="M133">
            <v>10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B134" t="str">
            <v xml:space="preserve">       World Bank</v>
          </cell>
          <cell r="F134">
            <v>70.159284497444602</v>
          </cell>
          <cell r="G134">
            <v>133.74122014583071</v>
          </cell>
          <cell r="H134">
            <v>92.978748735043695</v>
          </cell>
          <cell r="I134">
            <v>120.0655328444375</v>
          </cell>
          <cell r="J134">
            <v>40.059150943396297</v>
          </cell>
          <cell r="K134">
            <v>56.177079878280715</v>
          </cell>
          <cell r="L134">
            <v>42.260000000000005</v>
          </cell>
          <cell r="M134">
            <v>10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B135" t="str">
            <v xml:space="preserve">       Other</v>
          </cell>
          <cell r="F135">
            <v>78.379045996592893</v>
          </cell>
          <cell r="G135">
            <v>67.153847248320801</v>
          </cell>
          <cell r="H135">
            <v>118.436361959837</v>
          </cell>
          <cell r="I135">
            <v>56.348104228428802</v>
          </cell>
          <cell r="J135">
            <v>37.105689858490599</v>
          </cell>
          <cell r="K135">
            <v>28.478808034148045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B136" t="str">
            <v xml:space="preserve"> Bilateral official</v>
          </cell>
          <cell r="F136">
            <v>86.736999999999995</v>
          </cell>
          <cell r="G136">
            <v>100.40016374749</v>
          </cell>
          <cell r="H136">
            <v>129.08283231144699</v>
          </cell>
          <cell r="I136">
            <v>109.707442658761</v>
          </cell>
          <cell r="J136">
            <v>76.315595518867894</v>
          </cell>
          <cell r="K136">
            <v>47.209423605426267</v>
          </cell>
          <cell r="L136">
            <v>0</v>
          </cell>
          <cell r="M136">
            <v>0</v>
          </cell>
          <cell r="N136">
            <v>1.117552471160888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B137" t="str">
            <v xml:space="preserve">   Paris Club</v>
          </cell>
          <cell r="F137">
            <v>86.736999999999995</v>
          </cell>
          <cell r="G137">
            <v>100.40016374749</v>
          </cell>
          <cell r="H137">
            <v>129.08283231144699</v>
          </cell>
          <cell r="I137">
            <v>109.707442658761</v>
          </cell>
          <cell r="J137">
            <v>76.315595518867894</v>
          </cell>
          <cell r="K137">
            <v>47.209423605426267</v>
          </cell>
          <cell r="L137">
            <v>0</v>
          </cell>
          <cell r="M137">
            <v>0</v>
          </cell>
          <cell r="N137">
            <v>1.117552471160888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A138" t="str">
            <v>|| ~</v>
          </cell>
          <cell r="B138" t="str">
            <v xml:space="preserve">      Pre-cutoff date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</row>
        <row r="139">
          <cell r="A139" t="str">
            <v>|| ~</v>
          </cell>
          <cell r="B139" t="str">
            <v xml:space="preserve">      Post-cutoff date</v>
          </cell>
          <cell r="F139">
            <v>86.736999999999995</v>
          </cell>
          <cell r="G139">
            <v>100.40016374749</v>
          </cell>
          <cell r="H139">
            <v>129.08283231144699</v>
          </cell>
          <cell r="I139">
            <v>109.707442658761</v>
          </cell>
          <cell r="J139">
            <v>76.315595518867894</v>
          </cell>
          <cell r="K139">
            <v>47.209423605426267</v>
          </cell>
          <cell r="L139">
            <v>0</v>
          </cell>
          <cell r="M139">
            <v>0</v>
          </cell>
          <cell r="N139">
            <v>1.117552471160888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</row>
        <row r="140">
          <cell r="B140" t="str">
            <v xml:space="preserve">    Other</v>
          </cell>
          <cell r="F140" t="str">
            <v xml:space="preserve"> . . . </v>
          </cell>
          <cell r="G140" t="str">
            <v xml:space="preserve"> . . . </v>
          </cell>
          <cell r="H140" t="str">
            <v xml:space="preserve"> . . . </v>
          </cell>
          <cell r="I140" t="str">
            <v xml:space="preserve"> . . . </v>
          </cell>
          <cell r="J140" t="str">
            <v xml:space="preserve"> . . . </v>
          </cell>
          <cell r="K140" t="str">
            <v xml:space="preserve"> . . . </v>
          </cell>
          <cell r="L140" t="str">
            <v xml:space="preserve"> . . . </v>
          </cell>
          <cell r="M140" t="str">
            <v xml:space="preserve"> . . . </v>
          </cell>
          <cell r="N140" t="str">
            <v xml:space="preserve"> . . . </v>
          </cell>
          <cell r="O140" t="str">
            <v xml:space="preserve"> . . . </v>
          </cell>
          <cell r="P140" t="str">
            <v xml:space="preserve"> . . . </v>
          </cell>
          <cell r="Q140" t="str">
            <v xml:space="preserve"> . . . </v>
          </cell>
          <cell r="R140" t="str">
            <v xml:space="preserve"> . . . </v>
          </cell>
          <cell r="S140" t="str">
            <v xml:space="preserve"> . . . </v>
          </cell>
        </row>
        <row r="141">
          <cell r="B141" t="str">
            <v xml:space="preserve"> Commercial banks (London Club)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B142" t="str">
            <v xml:space="preserve"> Suppliers (Kinshasa Club)</v>
          </cell>
          <cell r="F142">
            <v>7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</row>
        <row r="143">
          <cell r="B143" t="str">
            <v xml:space="preserve"> World Bank Gecamines Trust</v>
          </cell>
          <cell r="F143">
            <v>0</v>
          </cell>
          <cell r="G143">
            <v>5.9</v>
          </cell>
          <cell r="H143">
            <v>7.4074349663670498</v>
          </cell>
          <cell r="I143">
            <v>13.0433765017944</v>
          </cell>
          <cell r="J143">
            <v>11.792419830188701</v>
          </cell>
          <cell r="K143">
            <v>30.012920121719283</v>
          </cell>
          <cell r="L143">
            <v>5.24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</row>
        <row r="144">
          <cell r="A144" t="str">
            <v>|| ~</v>
          </cell>
          <cell r="B144" t="str">
            <v xml:space="preserve"> Short term</v>
          </cell>
          <cell r="P144" t="str">
            <v xml:space="preserve"> </v>
          </cell>
          <cell r="Q144">
            <v>0</v>
          </cell>
          <cell r="R144">
            <v>0</v>
          </cell>
          <cell r="S144">
            <v>0</v>
          </cell>
        </row>
        <row r="145">
          <cell r="A145" t="str">
            <v>|| ~</v>
          </cell>
          <cell r="B145" t="str">
            <v xml:space="preserve">   of which: central bank</v>
          </cell>
          <cell r="Q145">
            <v>0</v>
          </cell>
          <cell r="R145">
            <v>0</v>
          </cell>
          <cell r="S145">
            <v>0</v>
          </cell>
        </row>
        <row r="146">
          <cell r="B146" t="str">
            <v xml:space="preserve"> Financing gap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8">
          <cell r="B148" t="str">
            <v>3. Stock of new debt (post-1996)</v>
          </cell>
        </row>
        <row r="149">
          <cell r="B149" t="str">
            <v>Total</v>
          </cell>
          <cell r="P149">
            <v>3895.0973574408899</v>
          </cell>
          <cell r="Q149">
            <v>3824.0329768574229</v>
          </cell>
          <cell r="R149">
            <v>3670.5429808652393</v>
          </cell>
          <cell r="S149">
            <v>3539.7026842629903</v>
          </cell>
        </row>
        <row r="150">
          <cell r="B150" t="str">
            <v xml:space="preserve"> Multilaterals (incl. Fd.)</v>
          </cell>
          <cell r="P150">
            <v>3895.0973574408899</v>
          </cell>
          <cell r="Q150">
            <v>3824.0329768574229</v>
          </cell>
          <cell r="R150">
            <v>3670.5429808652393</v>
          </cell>
          <cell r="S150">
            <v>3539.7026842629903</v>
          </cell>
        </row>
        <row r="151">
          <cell r="B151" t="str">
            <v xml:space="preserve">   Fund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</row>
        <row r="152">
          <cell r="B152" t="str">
            <v xml:space="preserve">   Multilaterals (excl. Fd.)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</row>
        <row r="153">
          <cell r="B153" t="str">
            <v xml:space="preserve">       World Bank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</row>
        <row r="154">
          <cell r="B154" t="str">
            <v xml:space="preserve">       Other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</row>
        <row r="155">
          <cell r="B155" t="str">
            <v xml:space="preserve"> Bilateral official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B156" t="str">
            <v xml:space="preserve">   Paris Club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</row>
        <row r="157">
          <cell r="B157" t="str">
            <v xml:space="preserve">      Pre-cutoff date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B158" t="str">
            <v xml:space="preserve">      Post-cutoff date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B159" t="str">
            <v xml:space="preserve">    Other</v>
          </cell>
        </row>
        <row r="160">
          <cell r="B160" t="str">
            <v xml:space="preserve"> Commercial banks (London Club)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B161" t="str">
            <v xml:space="preserve"> Suppliers (Kinshasa Club)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B162" t="str">
            <v xml:space="preserve"> World Bank Gecamines Trust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A163" t="str">
            <v>|| ~</v>
          </cell>
          <cell r="B163" t="str">
            <v xml:space="preserve"> Short term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</row>
        <row r="164">
          <cell r="A164" t="str">
            <v>|| ~</v>
          </cell>
          <cell r="B164" t="str">
            <v xml:space="preserve">   of which: central bank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B165" t="str">
            <v xml:space="preserve"> Financing gap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B166" t="str">
            <v xml:space="preserve">   Fund drawings</v>
          </cell>
          <cell r="R166">
            <v>0</v>
          </cell>
          <cell r="S166">
            <v>0</v>
          </cell>
        </row>
        <row r="167">
          <cell r="B167" t="str">
            <v xml:space="preserve">   Mutilateral creditors</v>
          </cell>
          <cell r="R167">
            <v>0</v>
          </cell>
          <cell r="S167">
            <v>0</v>
          </cell>
        </row>
        <row r="168">
          <cell r="B168" t="str">
            <v xml:space="preserve">   Bilateral creditors</v>
          </cell>
          <cell r="R168">
            <v>0</v>
          </cell>
          <cell r="S168">
            <v>0</v>
          </cell>
        </row>
        <row r="170">
          <cell r="B170" t="str">
            <v>4. Total stock of debt</v>
          </cell>
          <cell r="O170">
            <v>9597.6427310739564</v>
          </cell>
          <cell r="P170">
            <v>8625.4940847952712</v>
          </cell>
          <cell r="Q170">
            <v>8798.4937925730846</v>
          </cell>
          <cell r="R170">
            <v>9037.4918371610584</v>
          </cell>
          <cell r="S170">
            <v>9010.2272992877897</v>
          </cell>
        </row>
        <row r="171">
          <cell r="B171" t="str">
            <v>Total</v>
          </cell>
          <cell r="D171">
            <v>5704.7765300000001</v>
          </cell>
          <cell r="E171">
            <v>5733.1063569999997</v>
          </cell>
          <cell r="F171">
            <v>5604.1908407618412</v>
          </cell>
          <cell r="G171">
            <v>3299.8628418157246</v>
          </cell>
          <cell r="H171">
            <v>3502.861996014652</v>
          </cell>
          <cell r="I171">
            <v>7171.5581812967548</v>
          </cell>
          <cell r="J171">
            <v>7515.0562727100532</v>
          </cell>
          <cell r="K171">
            <v>8099.2888089298822</v>
          </cell>
          <cell r="L171">
            <v>8928.0946481996252</v>
          </cell>
          <cell r="M171">
            <v>9258.0705590653088</v>
          </cell>
          <cell r="N171">
            <v>9437.3045101883235</v>
          </cell>
          <cell r="O171">
            <v>9962.9413400739559</v>
          </cell>
          <cell r="P171">
            <v>8979.9516937952703</v>
          </cell>
          <cell r="Q171">
            <v>9173.341401573085</v>
          </cell>
          <cell r="R171">
            <v>9422.0284881610587</v>
          </cell>
          <cell r="S171">
            <v>9406.8338572877892</v>
          </cell>
        </row>
        <row r="172">
          <cell r="B172" t="str">
            <v xml:space="preserve"> Multilaterals (incl. Fd.)</v>
          </cell>
          <cell r="F172">
            <v>1459.2459033517698</v>
          </cell>
          <cell r="G172">
            <v>1526.0833597692863</v>
          </cell>
          <cell r="H172">
            <v>1535.4918540810859</v>
          </cell>
          <cell r="I172">
            <v>1795.1992271991237</v>
          </cell>
          <cell r="J172">
            <v>1745.686986868935</v>
          </cell>
          <cell r="K172">
            <v>1799.1778747813637</v>
          </cell>
          <cell r="L172">
            <v>1827.1301017813639</v>
          </cell>
          <cell r="M172">
            <v>1836.0422677813638</v>
          </cell>
          <cell r="N172">
            <v>1841.0856037813637</v>
          </cell>
          <cell r="O172">
            <v>1840.5214837813637</v>
          </cell>
          <cell r="P172">
            <v>1829.6804837813638</v>
          </cell>
          <cell r="Q172">
            <v>1850.0704837813637</v>
          </cell>
          <cell r="R172">
            <v>1859.7595257813637</v>
          </cell>
          <cell r="S172">
            <v>1871.8294327813637</v>
          </cell>
        </row>
        <row r="173">
          <cell r="B173" t="str">
            <v xml:space="preserve">   Fund</v>
          </cell>
          <cell r="D173">
            <v>688.7</v>
          </cell>
          <cell r="E173">
            <v>735.10551300000009</v>
          </cell>
          <cell r="F173">
            <v>699.67540000000008</v>
          </cell>
          <cell r="G173">
            <v>681.26</v>
          </cell>
          <cell r="H173">
            <v>584.06736999999998</v>
          </cell>
          <cell r="I173">
            <v>478.18760000000015</v>
          </cell>
          <cell r="J173">
            <v>366.28000000000003</v>
          </cell>
          <cell r="K173">
            <v>341.31499999999994</v>
          </cell>
          <cell r="L173">
            <v>349.90722700000003</v>
          </cell>
          <cell r="M173">
            <v>360.81939299999999</v>
          </cell>
          <cell r="N173">
            <v>365.862729</v>
          </cell>
          <cell r="O173">
            <v>365.298609</v>
          </cell>
          <cell r="P173">
            <v>354.45760899999999</v>
          </cell>
          <cell r="Q173">
            <v>374.84760899999998</v>
          </cell>
          <cell r="R173">
            <v>384.53665100000001</v>
          </cell>
          <cell r="S173">
            <v>396.60655800000001</v>
          </cell>
        </row>
        <row r="174">
          <cell r="B174" t="str">
            <v xml:space="preserve">   Multilaterals (excl. Fd.)</v>
          </cell>
          <cell r="F174">
            <v>759.57050335176973</v>
          </cell>
          <cell r="G174">
            <v>844.82335976928618</v>
          </cell>
          <cell r="H174">
            <v>951.42448408108601</v>
          </cell>
          <cell r="I174">
            <v>1317.0116271991235</v>
          </cell>
          <cell r="J174">
            <v>1379.4069868689351</v>
          </cell>
          <cell r="K174">
            <v>1457.8628747813639</v>
          </cell>
          <cell r="L174">
            <v>1477.2228747813638</v>
          </cell>
          <cell r="M174">
            <v>1475.2228747813638</v>
          </cell>
          <cell r="N174">
            <v>1475.2228747813638</v>
          </cell>
          <cell r="O174">
            <v>1475.2228747813638</v>
          </cell>
          <cell r="P174">
            <v>1475.2228747813638</v>
          </cell>
          <cell r="Q174">
            <v>1475.2228747813638</v>
          </cell>
          <cell r="R174">
            <v>1475.2228747813638</v>
          </cell>
          <cell r="S174">
            <v>1475.2228747813638</v>
          </cell>
        </row>
        <row r="175">
          <cell r="B175" t="str">
            <v xml:space="preserve">       World Bank</v>
          </cell>
          <cell r="F175">
            <v>423.10742315238713</v>
          </cell>
          <cell r="G175">
            <v>555.75475687103597</v>
          </cell>
          <cell r="H175">
            <v>615.33544749823818</v>
          </cell>
          <cell r="I175">
            <v>733.83570000000236</v>
          </cell>
          <cell r="J175">
            <v>771.91961240495084</v>
          </cell>
          <cell r="K175">
            <v>831.42162027486017</v>
          </cell>
          <cell r="L175">
            <v>858.7524042654818</v>
          </cell>
          <cell r="M175">
            <v>864.17864425666983</v>
          </cell>
          <cell r="N175">
            <v>870.946821410138</v>
          </cell>
          <cell r="O175">
            <v>877.45331379063782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B176" t="str">
            <v xml:space="preserve">       Other</v>
          </cell>
          <cell r="F176">
            <v>336.4630801993826</v>
          </cell>
          <cell r="G176">
            <v>289.06860289825022</v>
          </cell>
          <cell r="H176">
            <v>336.08903658284783</v>
          </cell>
          <cell r="I176">
            <v>583.17592719912113</v>
          </cell>
          <cell r="J176">
            <v>607.48737446398422</v>
          </cell>
          <cell r="K176">
            <v>626.4412545065037</v>
          </cell>
          <cell r="L176">
            <v>618.47047051588197</v>
          </cell>
          <cell r="M176">
            <v>611.04423052469394</v>
          </cell>
          <cell r="N176">
            <v>604.27605337122577</v>
          </cell>
          <cell r="O176">
            <v>597.76956099072595</v>
          </cell>
          <cell r="P176">
            <v>1595.632823365786</v>
          </cell>
          <cell r="Q176">
            <v>1665.5389831310508</v>
          </cell>
          <cell r="R176">
            <v>1748.1442930382493</v>
          </cell>
          <cell r="S176">
            <v>1819.5076871097092</v>
          </cell>
        </row>
        <row r="177">
          <cell r="B177" t="str">
            <v xml:space="preserve"> Bilateral official</v>
          </cell>
          <cell r="E177">
            <v>3331.1</v>
          </cell>
          <cell r="F177">
            <v>3643</v>
          </cell>
          <cell r="G177">
            <v>1358.9796004680472</v>
          </cell>
          <cell r="H177">
            <v>1453.7638403804713</v>
          </cell>
          <cell r="I177">
            <v>4624.2314482254824</v>
          </cell>
          <cell r="J177">
            <v>4772.738702062351</v>
          </cell>
          <cell r="K177">
            <v>5205.0093400304004</v>
          </cell>
          <cell r="L177">
            <v>5721.5822398163937</v>
          </cell>
          <cell r="M177">
            <v>5840.5278204042825</v>
          </cell>
          <cell r="N177">
            <v>5846.0001836996298</v>
          </cell>
          <cell r="O177">
            <v>6126.4638703424362</v>
          </cell>
          <cell r="P177">
            <v>6606.223922114048</v>
          </cell>
          <cell r="Q177">
            <v>6709.1746146750429</v>
          </cell>
          <cell r="R177">
            <v>7000.2830039578694</v>
          </cell>
          <cell r="S177">
            <v>6950.7189984059341</v>
          </cell>
        </row>
        <row r="178">
          <cell r="B178" t="str">
            <v xml:space="preserve">   Paris Club</v>
          </cell>
          <cell r="F178">
            <v>3643</v>
          </cell>
          <cell r="G178">
            <v>1358.9796004680472</v>
          </cell>
          <cell r="H178">
            <v>1453.7638403804713</v>
          </cell>
          <cell r="I178">
            <v>4624.2314482254824</v>
          </cell>
          <cell r="J178">
            <v>4747.0864437040473</v>
          </cell>
          <cell r="K178">
            <v>5179.0720272924918</v>
          </cell>
          <cell r="L178">
            <v>5695.3964130878439</v>
          </cell>
          <cell r="M178">
            <v>5814.1199840759282</v>
          </cell>
          <cell r="N178">
            <v>5819.3897909858779</v>
          </cell>
          <cell r="O178">
            <v>6099.7084494297269</v>
          </cell>
          <cell r="P178">
            <v>6599.520166898471</v>
          </cell>
          <cell r="Q178">
            <v>6701.985440386532</v>
          </cell>
          <cell r="R178">
            <v>6890.270713950993</v>
          </cell>
          <cell r="S178">
            <v>6837.8895584404472</v>
          </cell>
        </row>
        <row r="179">
          <cell r="B179" t="str">
            <v xml:space="preserve">      Pre-cutoff date</v>
          </cell>
        </row>
        <row r="180">
          <cell r="B180" t="str">
            <v xml:space="preserve">      Post-cutoff date</v>
          </cell>
        </row>
        <row r="181">
          <cell r="B181" t="str">
            <v xml:space="preserve">    Other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25.652258358304032</v>
          </cell>
          <cell r="K181">
            <v>25.937312737908755</v>
          </cell>
          <cell r="L181">
            <v>26.185826728549394</v>
          </cell>
          <cell r="M181">
            <v>26.407836328354271</v>
          </cell>
          <cell r="N181">
            <v>26.610392713752184</v>
          </cell>
          <cell r="O181">
            <v>26.755420912709628</v>
          </cell>
          <cell r="P181">
            <v>6.7037552155771909</v>
          </cell>
          <cell r="Q181">
            <v>7.1891742885112739</v>
          </cell>
          <cell r="R181">
            <v>110.01229000687601</v>
          </cell>
          <cell r="S181">
            <v>112.82943996548653</v>
          </cell>
        </row>
        <row r="182">
          <cell r="B182" t="str">
            <v xml:space="preserve"> Commercial banks (London Club)</v>
          </cell>
          <cell r="E182">
            <v>353.4167258425739</v>
          </cell>
          <cell r="F182">
            <v>308.45323741007195</v>
          </cell>
          <cell r="G182">
            <v>272.5106790915371</v>
          </cell>
          <cell r="H182">
            <v>312.32815634985513</v>
          </cell>
          <cell r="I182">
            <v>538.34836178010494</v>
          </cell>
          <cell r="J182">
            <v>704.60177907928846</v>
          </cell>
          <cell r="K182">
            <v>801.58654936183245</v>
          </cell>
          <cell r="L182">
            <v>1029.8625025762167</v>
          </cell>
          <cell r="M182">
            <v>1204.1752564564642</v>
          </cell>
          <cell r="N182">
            <v>1346.0848582944766</v>
          </cell>
          <cell r="O182">
            <v>1566.0219520618398</v>
          </cell>
          <cell r="P182">
            <v>25.883171070931851</v>
          </cell>
          <cell r="Q182">
            <v>27.585677012205117</v>
          </cell>
          <cell r="R182">
            <v>26.434199057817462</v>
          </cell>
          <cell r="S182">
            <v>27.118118013143544</v>
          </cell>
        </row>
        <row r="183">
          <cell r="B183" t="str">
            <v xml:space="preserve"> Suppliers (Kinshasa Club)</v>
          </cell>
          <cell r="E183">
            <v>224.9</v>
          </cell>
          <cell r="F183">
            <v>193.49170000000001</v>
          </cell>
          <cell r="G183">
            <v>142.28920248685378</v>
          </cell>
          <cell r="H183">
            <v>201.27814520323997</v>
          </cell>
          <cell r="I183">
            <v>213.77914409204359</v>
          </cell>
          <cell r="J183">
            <v>195.35939718555383</v>
          </cell>
          <cell r="K183">
            <v>181.10728515187358</v>
          </cell>
          <cell r="L183">
            <v>179.7178221932993</v>
          </cell>
          <cell r="M183">
            <v>183.0694509903536</v>
          </cell>
          <cell r="N183">
            <v>185.98905682126141</v>
          </cell>
          <cell r="O183">
            <v>188.49408934870814</v>
          </cell>
          <cell r="P183">
            <v>274.4297635605007</v>
          </cell>
          <cell r="Q183">
            <v>288.81210688114163</v>
          </cell>
          <cell r="R183">
            <v>284.41266401648528</v>
          </cell>
          <cell r="S183">
            <v>286.59814351558691</v>
          </cell>
        </row>
        <row r="184">
          <cell r="B184" t="str">
            <v xml:space="preserve"> World Bank Gecamines Trust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96.669407513925677</v>
          </cell>
          <cell r="K184">
            <v>112.40775960441232</v>
          </cell>
          <cell r="L184">
            <v>169.80198183235274</v>
          </cell>
          <cell r="M184">
            <v>194.25576343284396</v>
          </cell>
          <cell r="N184">
            <v>218.14480759159187</v>
          </cell>
          <cell r="O184">
            <v>241.43994453960752</v>
          </cell>
          <cell r="P184">
            <v>243.73435326842838</v>
          </cell>
          <cell r="Q184">
            <v>297.69851922333237</v>
          </cell>
          <cell r="R184">
            <v>251.13909534752375</v>
          </cell>
          <cell r="S184">
            <v>270.56916457176214</v>
          </cell>
        </row>
        <row r="185">
          <cell r="B185" t="str">
            <v xml:space="preserve"> Short term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</row>
        <row r="186">
          <cell r="B186" t="str">
            <v xml:space="preserve">   of which: central bank</v>
          </cell>
        </row>
        <row r="187">
          <cell r="B187" t="str">
            <v xml:space="preserve"> Financing gap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9">
          <cell r="B189" t="str">
            <v>5. Total stock of arrears</v>
          </cell>
        </row>
        <row r="190">
          <cell r="B190" t="str">
            <v>Total</v>
          </cell>
          <cell r="D190">
            <v>55</v>
          </cell>
          <cell r="E190">
            <v>198.16</v>
          </cell>
          <cell r="F190">
            <v>296.6941854292217</v>
          </cell>
          <cell r="G190">
            <v>414.19410093581371</v>
          </cell>
          <cell r="H190">
            <v>959.84007203102942</v>
          </cell>
          <cell r="I190">
            <v>548.88182873046264</v>
          </cell>
          <cell r="J190">
            <v>1112.0472447992674</v>
          </cell>
          <cell r="K190">
            <v>2027.0373631040325</v>
          </cell>
          <cell r="L190">
            <v>3187.1434693179549</v>
          </cell>
          <cell r="M190">
            <v>4194.0212773821186</v>
          </cell>
          <cell r="N190">
            <v>5087.6218640599345</v>
          </cell>
          <cell r="O190">
            <v>6088.7418612672482</v>
          </cell>
          <cell r="P190">
            <v>4010.4869785938995</v>
          </cell>
          <cell r="Q190">
            <v>5482.8644630983508</v>
          </cell>
          <cell r="R190">
            <v>6802.5705670851967</v>
          </cell>
          <cell r="S190">
            <v>8663.3563391342304</v>
          </cell>
        </row>
        <row r="191">
          <cell r="B191" t="str">
            <v xml:space="preserve"> Multilaterals (incl. Fd.)</v>
          </cell>
          <cell r="E191">
            <v>0</v>
          </cell>
          <cell r="F191">
            <v>0</v>
          </cell>
          <cell r="G191">
            <v>10.873865271037795</v>
          </cell>
          <cell r="H191">
            <v>113.39817143570026</v>
          </cell>
          <cell r="I191">
            <v>11.338555168332277</v>
          </cell>
          <cell r="J191">
            <v>56.72512123104805</v>
          </cell>
          <cell r="K191">
            <v>153.57232283831573</v>
          </cell>
          <cell r="L191">
            <v>253.34372204290338</v>
          </cell>
          <cell r="M191">
            <v>381.94081449721671</v>
          </cell>
          <cell r="N191">
            <v>510.99330677066655</v>
          </cell>
          <cell r="O191">
            <v>615.75880970452647</v>
          </cell>
          <cell r="P191">
            <v>857.39350000000002</v>
          </cell>
          <cell r="Q191">
            <v>820.6635</v>
          </cell>
          <cell r="R191">
            <v>1085.662542</v>
          </cell>
          <cell r="S191">
            <v>1456.371449</v>
          </cell>
        </row>
        <row r="192">
          <cell r="B192" t="str">
            <v xml:space="preserve">   Fund</v>
          </cell>
          <cell r="D192">
            <v>0.25</v>
          </cell>
          <cell r="E192">
            <v>0</v>
          </cell>
          <cell r="F192">
            <v>0</v>
          </cell>
          <cell r="G192">
            <v>0</v>
          </cell>
          <cell r="H192">
            <v>100.19</v>
          </cell>
          <cell r="I192">
            <v>0</v>
          </cell>
          <cell r="J192">
            <v>27.934500000000014</v>
          </cell>
          <cell r="K192">
            <v>81.894500000000008</v>
          </cell>
          <cell r="L192">
            <v>129.26650000000001</v>
          </cell>
          <cell r="M192">
            <v>197.86450000000002</v>
          </cell>
          <cell r="N192">
            <v>258.19450000000001</v>
          </cell>
          <cell r="O192">
            <v>286.73450000000003</v>
          </cell>
          <cell r="P192">
            <v>296.26350000000002</v>
          </cell>
          <cell r="Q192">
            <v>331.20350000000002</v>
          </cell>
          <cell r="R192">
            <v>358.35254200000003</v>
          </cell>
          <cell r="S192">
            <v>379.15144900000001</v>
          </cell>
        </row>
        <row r="193">
          <cell r="B193" t="str">
            <v xml:space="preserve">   Multilaterals (excl. Fd.)</v>
          </cell>
          <cell r="F193">
            <v>0</v>
          </cell>
          <cell r="G193">
            <v>10.873865271037795</v>
          </cell>
          <cell r="H193">
            <v>13.208171435700265</v>
          </cell>
          <cell r="I193">
            <v>11.338555168332277</v>
          </cell>
          <cell r="J193">
            <v>28.790621231048032</v>
          </cell>
          <cell r="K193">
            <v>71.67782283831572</v>
          </cell>
          <cell r="L193">
            <v>124.07722204290337</v>
          </cell>
          <cell r="M193">
            <v>184.07631449721669</v>
          </cell>
          <cell r="N193">
            <v>252.79880677066654</v>
          </cell>
          <cell r="O193">
            <v>329.02430970452644</v>
          </cell>
          <cell r="P193">
            <v>561.13</v>
          </cell>
          <cell r="Q193">
            <v>489.46</v>
          </cell>
          <cell r="R193">
            <v>727.31000000000006</v>
          </cell>
          <cell r="S193">
            <v>1077.22</v>
          </cell>
        </row>
        <row r="194">
          <cell r="B194" t="str">
            <v xml:space="preserve">       World Bank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10.624927991628649</v>
          </cell>
          <cell r="L194">
            <v>23.595711982250215</v>
          </cell>
          <cell r="M194">
            <v>39.221951973438266</v>
          </cell>
          <cell r="N194">
            <v>51.256595147252078</v>
          </cell>
          <cell r="O194">
            <v>63.920193792581557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B195" t="str">
            <v xml:space="preserve">       Other</v>
          </cell>
          <cell r="F195">
            <v>0</v>
          </cell>
          <cell r="G195">
            <v>10.873865271037795</v>
          </cell>
          <cell r="H195">
            <v>13.208171435700265</v>
          </cell>
          <cell r="I195">
            <v>11.338555168332277</v>
          </cell>
          <cell r="J195">
            <v>28.790621231048032</v>
          </cell>
          <cell r="K195">
            <v>61.052894846687067</v>
          </cell>
          <cell r="L195">
            <v>100.48151006065315</v>
          </cell>
          <cell r="M195">
            <v>144.85436252377843</v>
          </cell>
          <cell r="N195">
            <v>201.54221162341446</v>
          </cell>
          <cell r="O195">
            <v>265.10411591194486</v>
          </cell>
          <cell r="P195">
            <v>561.13</v>
          </cell>
          <cell r="Q195">
            <v>489.46</v>
          </cell>
          <cell r="R195">
            <v>727.31000000000006</v>
          </cell>
          <cell r="S195">
            <v>1077.22</v>
          </cell>
        </row>
        <row r="196">
          <cell r="B196" t="str">
            <v xml:space="preserve"> Bilateral official</v>
          </cell>
          <cell r="E196">
            <v>115.3</v>
          </cell>
          <cell r="F196">
            <v>170.38124858289933</v>
          </cell>
          <cell r="G196">
            <v>213.01486753918979</v>
          </cell>
          <cell r="H196">
            <v>511.17268348061486</v>
          </cell>
          <cell r="I196">
            <v>5.3009478603122204</v>
          </cell>
          <cell r="J196">
            <v>322.62934415947058</v>
          </cell>
          <cell r="K196">
            <v>1023.0491162643139</v>
          </cell>
          <cell r="L196">
            <v>1836.6267521950606</v>
          </cell>
          <cell r="M196">
            <v>2504.9473515340105</v>
          </cell>
          <cell r="N196">
            <v>3093.9880628484066</v>
          </cell>
          <cell r="O196">
            <v>3737.6703090925234</v>
          </cell>
          <cell r="P196">
            <v>2801.3619069666393</v>
          </cell>
          <cell r="Q196">
            <v>4187.1744191049966</v>
          </cell>
          <cell r="R196">
            <v>5280.9283965085597</v>
          </cell>
          <cell r="S196">
            <v>6742.4942239402681</v>
          </cell>
        </row>
        <row r="197">
          <cell r="B197" t="str">
            <v xml:space="preserve">   Paris Club</v>
          </cell>
          <cell r="E197">
            <v>115.3</v>
          </cell>
          <cell r="F197">
            <v>170.38124858289933</v>
          </cell>
          <cell r="G197">
            <v>213.01486753918979</v>
          </cell>
          <cell r="H197">
            <v>511.17268348061486</v>
          </cell>
          <cell r="I197">
            <v>0</v>
          </cell>
          <cell r="J197">
            <v>313.10503736524322</v>
          </cell>
          <cell r="K197">
            <v>1009.460957289055</v>
          </cell>
          <cell r="L197">
            <v>1818.9842649724931</v>
          </cell>
          <cell r="M197">
            <v>2485.9656451126202</v>
          </cell>
          <cell r="N197">
            <v>3073.6792628675125</v>
          </cell>
          <cell r="O197">
            <v>3716.1815069473846</v>
          </cell>
          <cell r="P197">
            <v>2795.1797094701164</v>
          </cell>
          <cell r="Q197">
            <v>4064.6027032458214</v>
          </cell>
          <cell r="R197">
            <v>5170.3834453170148</v>
          </cell>
          <cell r="S197">
            <v>6629.6502121757412</v>
          </cell>
        </row>
        <row r="198">
          <cell r="B198" t="str">
            <v xml:space="preserve">      Pre-cutoff date</v>
          </cell>
        </row>
        <row r="199">
          <cell r="B199" t="str">
            <v xml:space="preserve">      Post-cutoff date</v>
          </cell>
        </row>
        <row r="200">
          <cell r="B200" t="str">
            <v xml:space="preserve">    Other</v>
          </cell>
          <cell r="F200">
            <v>0</v>
          </cell>
          <cell r="G200">
            <v>0</v>
          </cell>
          <cell r="H200">
            <v>0</v>
          </cell>
          <cell r="I200">
            <v>5.3009478603122204</v>
          </cell>
          <cell r="J200">
            <v>9.5243067942273409</v>
          </cell>
          <cell r="K200">
            <v>13.588158975258798</v>
          </cell>
          <cell r="L200">
            <v>17.642487222567524</v>
          </cell>
          <cell r="M200">
            <v>18.981706421390502</v>
          </cell>
          <cell r="N200">
            <v>20.308799980894054</v>
          </cell>
          <cell r="O200">
            <v>21.48880214513871</v>
          </cell>
          <cell r="P200">
            <v>6.1821974965229494</v>
          </cell>
          <cell r="Q200">
            <v>122.57171585917472</v>
          </cell>
          <cell r="R200">
            <v>110.54495119154456</v>
          </cell>
          <cell r="S200">
            <v>112.84401176452639</v>
          </cell>
        </row>
        <row r="201">
          <cell r="B201" t="str">
            <v xml:space="preserve"> Commercial banks (London Club)</v>
          </cell>
          <cell r="E201">
            <v>82.86</v>
          </cell>
          <cell r="F201">
            <v>123.62293684632235</v>
          </cell>
          <cell r="G201">
            <v>177.02523053095459</v>
          </cell>
          <cell r="H201">
            <v>319.61936945178786</v>
          </cell>
          <cell r="I201">
            <v>515.93533111972761</v>
          </cell>
          <cell r="J201">
            <v>704.60177907928846</v>
          </cell>
          <cell r="K201">
            <v>801.58654936183245</v>
          </cell>
          <cell r="L201">
            <v>1029.8625025762167</v>
          </cell>
          <cell r="M201">
            <v>1204.1752564564642</v>
          </cell>
          <cell r="N201">
            <v>1346.0848582944766</v>
          </cell>
          <cell r="O201">
            <v>1566.0219520618398</v>
          </cell>
          <cell r="P201">
            <v>25.883171070931851</v>
          </cell>
          <cell r="Q201">
            <v>27.585677012205117</v>
          </cell>
          <cell r="R201">
            <v>26.434199057817462</v>
          </cell>
          <cell r="S201">
            <v>27.118118013143544</v>
          </cell>
        </row>
        <row r="202">
          <cell r="B202" t="str">
            <v xml:space="preserve"> Suppliers (Kinshasa Club)</v>
          </cell>
          <cell r="F202">
            <v>2.6899999999999977</v>
          </cell>
          <cell r="G202">
            <v>13.280137594631553</v>
          </cell>
          <cell r="H202">
            <v>15.64984766292636</v>
          </cell>
          <cell r="I202">
            <v>16.306994582090461</v>
          </cell>
          <cell r="J202">
            <v>12.79</v>
          </cell>
          <cell r="K202">
            <v>17.790022219623435</v>
          </cell>
          <cell r="L202">
            <v>27.519785242284637</v>
          </cell>
          <cell r="M202">
            <v>38.713366032446729</v>
          </cell>
          <cell r="N202">
            <v>48.422103125656946</v>
          </cell>
          <cell r="O202">
            <v>57.862120439614159</v>
          </cell>
          <cell r="P202">
            <v>198.72044506258695</v>
          </cell>
          <cell r="Q202">
            <v>216.39414608418937</v>
          </cell>
          <cell r="R202">
            <v>222.89384826183323</v>
          </cell>
          <cell r="S202">
            <v>230.17613763332372</v>
          </cell>
        </row>
        <row r="203">
          <cell r="B203" t="str">
            <v xml:space="preserve"> World Bank Gecamines Trust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15.301000329460228</v>
          </cell>
          <cell r="K203">
            <v>31.039352419946866</v>
          </cell>
          <cell r="L203">
            <v>39.790707261489416</v>
          </cell>
          <cell r="M203">
            <v>64.244488861980656</v>
          </cell>
          <cell r="N203">
            <v>88.133533020728549</v>
          </cell>
          <cell r="O203">
            <v>111.4286699687442</v>
          </cell>
          <cell r="P203">
            <v>127.12795549374133</v>
          </cell>
          <cell r="Q203">
            <v>231.04672089695927</v>
          </cell>
          <cell r="R203">
            <v>186.65158125698571</v>
          </cell>
          <cell r="S203">
            <v>207.19641054749491</v>
          </cell>
        </row>
        <row r="204">
          <cell r="B204" t="str">
            <v xml:space="preserve"> Short term</v>
          </cell>
        </row>
        <row r="205">
          <cell r="B205" t="str">
            <v xml:space="preserve">   of which: central bank</v>
          </cell>
        </row>
        <row r="207">
          <cell r="B207" t="str">
            <v>6. Scheduled interest on pre-96 debt</v>
          </cell>
        </row>
        <row r="208">
          <cell r="B208" t="str">
            <v>Total</v>
          </cell>
          <cell r="D208">
            <v>415</v>
          </cell>
          <cell r="E208">
            <v>383.9</v>
          </cell>
          <cell r="F208">
            <v>400.95726377085037</v>
          </cell>
          <cell r="G208">
            <v>390.49783718265041</v>
          </cell>
          <cell r="H208">
            <v>379.7139522621448</v>
          </cell>
          <cell r="I208">
            <v>369.33591443432061</v>
          </cell>
          <cell r="J208">
            <v>414.64977575748605</v>
          </cell>
          <cell r="K208">
            <v>373.12469048237415</v>
          </cell>
          <cell r="L208">
            <v>335.90776237936467</v>
          </cell>
          <cell r="M208">
            <v>286.91610579105094</v>
          </cell>
          <cell r="N208">
            <v>251.31710597501456</v>
          </cell>
          <cell r="O208">
            <v>213.66995192698886</v>
          </cell>
          <cell r="P208">
            <v>148.49342436105164</v>
          </cell>
          <cell r="Q208">
            <v>165.0270173162661</v>
          </cell>
          <cell r="R208">
            <v>121.93112168904746</v>
          </cell>
          <cell r="S208">
            <v>100.22793527373629</v>
          </cell>
        </row>
        <row r="209">
          <cell r="B209" t="str">
            <v xml:space="preserve"> Multilaterals (incl. Fd.)</v>
          </cell>
          <cell r="E209">
            <v>56.489818</v>
          </cell>
          <cell r="F209">
            <v>78.840326924527957</v>
          </cell>
          <cell r="G209">
            <v>74.947837182650346</v>
          </cell>
          <cell r="H209">
            <v>67.103952262144873</v>
          </cell>
          <cell r="I209">
            <v>70.155914434320636</v>
          </cell>
          <cell r="J209">
            <v>77.652614860162259</v>
          </cell>
          <cell r="K209">
            <v>71.779126692070676</v>
          </cell>
          <cell r="L209">
            <v>66.418089289530201</v>
          </cell>
          <cell r="M209">
            <v>58.855721539412244</v>
          </cell>
          <cell r="N209">
            <v>53.088662884984942</v>
          </cell>
          <cell r="O209">
            <v>49.83201937615874</v>
          </cell>
          <cell r="P209">
            <v>67.596993522047981</v>
          </cell>
          <cell r="Q209">
            <v>60.236788314580906</v>
          </cell>
          <cell r="R209">
            <v>50.356432706362739</v>
          </cell>
          <cell r="S209">
            <v>45.588133904869096</v>
          </cell>
        </row>
        <row r="210">
          <cell r="B210" t="str">
            <v xml:space="preserve">   Fund</v>
          </cell>
          <cell r="D210">
            <v>54.22</v>
          </cell>
          <cell r="E210">
            <v>56.489818</v>
          </cell>
          <cell r="F210">
            <v>55.271382000000003</v>
          </cell>
          <cell r="G210">
            <v>47.127000000000002</v>
          </cell>
          <cell r="H210">
            <v>42.638187000000002</v>
          </cell>
          <cell r="I210">
            <v>44.673000000000002</v>
          </cell>
          <cell r="J210">
            <v>35.660156999999998</v>
          </cell>
          <cell r="K210">
            <v>26.374999999999986</v>
          </cell>
          <cell r="L210">
            <v>20.693227</v>
          </cell>
          <cell r="M210">
            <v>16.714166000000006</v>
          </cell>
          <cell r="N210">
            <v>13.513335999999995</v>
          </cell>
          <cell r="O210">
            <v>14.899999999999999</v>
          </cell>
          <cell r="P210">
            <v>20.529999999999998</v>
          </cell>
          <cell r="Q210">
            <v>20.39</v>
          </cell>
          <cell r="R210">
            <v>11.187732</v>
          </cell>
          <cell r="S210">
            <v>12.069907000000001</v>
          </cell>
        </row>
        <row r="211">
          <cell r="B211" t="str">
            <v xml:space="preserve">   Multilaterals (excl. Fd.)</v>
          </cell>
          <cell r="E211">
            <v>0</v>
          </cell>
          <cell r="F211">
            <v>23.568944924527955</v>
          </cell>
          <cell r="G211">
            <v>27.820837182650337</v>
          </cell>
          <cell r="H211">
            <v>24.465765262144863</v>
          </cell>
          <cell r="I211">
            <v>25.482914434320637</v>
          </cell>
          <cell r="J211">
            <v>41.992457860162261</v>
          </cell>
          <cell r="K211">
            <v>45.40412669207069</v>
          </cell>
          <cell r="L211">
            <v>45.724862289530193</v>
          </cell>
          <cell r="M211">
            <v>42.141555539412238</v>
          </cell>
          <cell r="N211">
            <v>39.575326884984946</v>
          </cell>
          <cell r="O211">
            <v>34.932019376158742</v>
          </cell>
          <cell r="P211">
            <v>47.06699352204798</v>
          </cell>
          <cell r="Q211">
            <v>39.846788314580905</v>
          </cell>
          <cell r="R211">
            <v>39.168700706362735</v>
          </cell>
          <cell r="S211">
            <v>33.518226904869096</v>
          </cell>
        </row>
        <row r="212">
          <cell r="B212" t="str">
            <v xml:space="preserve">       World Bank</v>
          </cell>
          <cell r="F212">
            <v>6.4</v>
          </cell>
          <cell r="G212">
            <v>6.960126210288613</v>
          </cell>
          <cell r="H212">
            <v>7.2176915292576931</v>
          </cell>
          <cell r="I212">
            <v>5.4643007951974871</v>
          </cell>
          <cell r="J212">
            <v>6.5385407942533496</v>
          </cell>
          <cell r="K212">
            <v>9.5249279916286476</v>
          </cell>
          <cell r="L212">
            <v>10.670783990621567</v>
          </cell>
          <cell r="M212">
            <v>10.026239991188049</v>
          </cell>
          <cell r="N212">
            <v>6.7681771534681276</v>
          </cell>
          <cell r="O212">
            <v>6.5064923804998438</v>
          </cell>
          <cell r="P212">
            <v>5.9445068651437758</v>
          </cell>
          <cell r="Q212">
            <v>6.2717086112499221</v>
          </cell>
          <cell r="R212">
            <v>6.362241428494456</v>
          </cell>
          <cell r="S212">
            <v>6.3116364431381262</v>
          </cell>
        </row>
        <row r="213">
          <cell r="B213" t="str">
            <v xml:space="preserve">       Other</v>
          </cell>
          <cell r="F213">
            <v>17.168944924527956</v>
          </cell>
          <cell r="G213">
            <v>20.860710972361723</v>
          </cell>
          <cell r="H213">
            <v>17.248073732887171</v>
          </cell>
          <cell r="I213">
            <v>20.018613639123149</v>
          </cell>
          <cell r="J213">
            <v>35.453917065908911</v>
          </cell>
          <cell r="K213">
            <v>35.879198700442046</v>
          </cell>
          <cell r="L213">
            <v>35.054078298908628</v>
          </cell>
          <cell r="M213">
            <v>32.115315548224189</v>
          </cell>
          <cell r="N213">
            <v>32.807149731516816</v>
          </cell>
          <cell r="O213">
            <v>28.425526995658899</v>
          </cell>
          <cell r="P213">
            <v>41.122486656904208</v>
          </cell>
          <cell r="Q213">
            <v>33.575079703330985</v>
          </cell>
          <cell r="R213">
            <v>32.806459277868278</v>
          </cell>
          <cell r="S213">
            <v>27.206590461730972</v>
          </cell>
        </row>
        <row r="214">
          <cell r="B214" t="str">
            <v xml:space="preserve"> Bilateral official</v>
          </cell>
          <cell r="F214">
            <v>271</v>
          </cell>
          <cell r="G214">
            <v>287.60000000000002</v>
          </cell>
          <cell r="H214">
            <v>293.5</v>
          </cell>
          <cell r="I214">
            <v>272.7</v>
          </cell>
          <cell r="J214">
            <v>311.26439911088909</v>
          </cell>
          <cell r="K214">
            <v>279.31418780572585</v>
          </cell>
          <cell r="L214">
            <v>251.15129276198809</v>
          </cell>
          <cell r="M214">
            <v>212.26437311808357</v>
          </cell>
          <cell r="N214">
            <v>183.34701501205637</v>
          </cell>
          <cell r="O214">
            <v>150.45363786575339</v>
          </cell>
          <cell r="P214">
            <v>62.861583369416294</v>
          </cell>
          <cell r="Q214">
            <v>88.792642464035694</v>
          </cell>
          <cell r="R214">
            <v>56.904579488515473</v>
          </cell>
          <cell r="S214">
            <v>41.05999123029487</v>
          </cell>
        </row>
        <row r="215">
          <cell r="B215" t="str">
            <v xml:space="preserve">   Paris Club</v>
          </cell>
          <cell r="F215">
            <v>271</v>
          </cell>
          <cell r="G215">
            <v>287.60000000000002</v>
          </cell>
          <cell r="H215">
            <v>293.5</v>
          </cell>
          <cell r="I215">
            <v>272.7</v>
          </cell>
          <cell r="J215">
            <v>310.94009231666178</v>
          </cell>
          <cell r="K215">
            <v>279.02913342612112</v>
          </cell>
          <cell r="L215">
            <v>250.90277877134744</v>
          </cell>
          <cell r="M215">
            <v>212.04236351827868</v>
          </cell>
          <cell r="N215">
            <v>183.14445862665846</v>
          </cell>
          <cell r="O215">
            <v>150.30860966679595</v>
          </cell>
          <cell r="P215">
            <v>62.737595972460802</v>
          </cell>
          <cell r="Q215">
            <v>88.698167131537147</v>
          </cell>
          <cell r="R215">
            <v>56.838229346155742</v>
          </cell>
          <cell r="S215">
            <v>41.023423232362433</v>
          </cell>
        </row>
        <row r="216">
          <cell r="A216" t="str">
            <v>|| ~</v>
          </cell>
          <cell r="B216" t="str">
            <v xml:space="preserve">      Pre-cutoff date</v>
          </cell>
          <cell r="F216" t="str">
            <v>...</v>
          </cell>
          <cell r="G216" t="str">
            <v>...</v>
          </cell>
          <cell r="H216" t="str">
            <v>...</v>
          </cell>
          <cell r="I216" t="str">
            <v>...</v>
          </cell>
          <cell r="J216">
            <v>296.01805696329836</v>
          </cell>
          <cell r="K216">
            <v>264.42311659814197</v>
          </cell>
          <cell r="L216">
            <v>237.05921355466836</v>
          </cell>
          <cell r="M216">
            <v>198.41447895645149</v>
          </cell>
          <cell r="N216">
            <v>170.20605878512583</v>
          </cell>
          <cell r="O216">
            <v>138.44266611573241</v>
          </cell>
          <cell r="P216">
            <v>51.027675148886736</v>
          </cell>
          <cell r="Q216">
            <v>77.797167227858253</v>
          </cell>
          <cell r="R216">
            <v>47.254319894194225</v>
          </cell>
          <cell r="S216">
            <v>32.247103728578253</v>
          </cell>
        </row>
        <row r="217">
          <cell r="A217" t="str">
            <v>|| ~</v>
          </cell>
          <cell r="B217" t="str">
            <v xml:space="preserve">      Post-cutoff date</v>
          </cell>
          <cell r="F217" t="str">
            <v>...</v>
          </cell>
          <cell r="G217" t="str">
            <v>...</v>
          </cell>
          <cell r="H217" t="str">
            <v>...</v>
          </cell>
          <cell r="I217" t="str">
            <v>...</v>
          </cell>
          <cell r="J217">
            <v>14.922035353363389</v>
          </cell>
          <cell r="K217">
            <v>14.606016827979172</v>
          </cell>
          <cell r="L217">
            <v>13.843565216679085</v>
          </cell>
          <cell r="M217">
            <v>13.62788456182718</v>
          </cell>
          <cell r="N217">
            <v>12.938399841532631</v>
          </cell>
          <cell r="O217">
            <v>11.865943551063546</v>
          </cell>
          <cell r="P217">
            <v>11.709920823574064</v>
          </cell>
          <cell r="Q217">
            <v>10.90099990367889</v>
          </cell>
          <cell r="R217">
            <v>9.5839094519615209</v>
          </cell>
          <cell r="S217">
            <v>8.7763195037841832</v>
          </cell>
        </row>
        <row r="218">
          <cell r="B218" t="str">
            <v xml:space="preserve">    Other</v>
          </cell>
          <cell r="J218">
            <v>0.32430679422733905</v>
          </cell>
          <cell r="K218">
            <v>0.28505437960472457</v>
          </cell>
          <cell r="L218">
            <v>0.24851399064064017</v>
          </cell>
          <cell r="M218">
            <v>0.22200959980487822</v>
          </cell>
          <cell r="N218">
            <v>0.20255638539791093</v>
          </cell>
          <cell r="O218">
            <v>0.14502819895744334</v>
          </cell>
          <cell r="P218">
            <v>0.12398739695549009</v>
          </cell>
          <cell r="Q218">
            <v>9.4475332498550391E-2</v>
          </cell>
          <cell r="R218">
            <v>6.6350142359733605E-2</v>
          </cell>
          <cell r="S218">
            <v>3.65679979324341E-2</v>
          </cell>
        </row>
        <row r="219">
          <cell r="B219" t="str">
            <v xml:space="preserve"> Commercial banks (London Club)</v>
          </cell>
          <cell r="F219">
            <v>22.076936846322358</v>
          </cell>
          <cell r="G219">
            <v>12.98</v>
          </cell>
          <cell r="H219">
            <v>10.199999999999999</v>
          </cell>
          <cell r="I219">
            <v>6.87</v>
          </cell>
          <cell r="J219">
            <v>1.2234669811320755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</row>
        <row r="220">
          <cell r="B220" t="str">
            <v xml:space="preserve"> Suppliers (Kinshasa Club)</v>
          </cell>
          <cell r="E220">
            <v>12.9</v>
          </cell>
          <cell r="F220">
            <v>9.0399999999999991</v>
          </cell>
          <cell r="G220">
            <v>7.97</v>
          </cell>
          <cell r="H220">
            <v>8.7100000000000009</v>
          </cell>
          <cell r="I220">
            <v>8.7100000000000009</v>
          </cell>
          <cell r="J220">
            <v>6.316611878473398</v>
          </cell>
          <cell r="K220">
            <v>5.0578879663197291</v>
          </cell>
          <cell r="L220">
            <v>4.2105370414257033</v>
          </cell>
          <cell r="M220">
            <v>3.3516287970542904</v>
          </cell>
          <cell r="N220">
            <v>2.9196058309078197</v>
          </cell>
          <cell r="O220">
            <v>2.5050325274467484</v>
          </cell>
          <cell r="P220">
            <v>10.628475194573401</v>
          </cell>
          <cell r="Q220">
            <v>9.709157247543331</v>
          </cell>
          <cell r="R220">
            <v>9.7092374986410164</v>
          </cell>
          <cell r="S220">
            <v>9.9464954376220742</v>
          </cell>
        </row>
        <row r="221">
          <cell r="B221" t="str">
            <v xml:space="preserve"> World Bank Gecamines Trust</v>
          </cell>
          <cell r="J221">
            <v>10.292682926829269</v>
          </cell>
          <cell r="K221">
            <v>9.2734880182578916</v>
          </cell>
          <cell r="L221">
            <v>9.2278432864206934</v>
          </cell>
          <cell r="M221">
            <v>7.9443823365008379</v>
          </cell>
          <cell r="N221">
            <v>7.1618222470653992</v>
          </cell>
          <cell r="O221">
            <v>6.3792621576299613</v>
          </cell>
          <cell r="P221">
            <v>5.9390721073225263</v>
          </cell>
          <cell r="Q221">
            <v>4.6813862493012861</v>
          </cell>
          <cell r="R221">
            <v>3.8429290106204581</v>
          </cell>
          <cell r="S221">
            <v>2.6551145891559527</v>
          </cell>
        </row>
        <row r="222">
          <cell r="A222" t="str">
            <v>|| ~</v>
          </cell>
          <cell r="B222" t="str">
            <v xml:space="preserve"> Short term</v>
          </cell>
          <cell r="F222">
            <v>20</v>
          </cell>
          <cell r="G222">
            <v>7</v>
          </cell>
          <cell r="H222">
            <v>0.2</v>
          </cell>
          <cell r="I222">
            <v>10.9</v>
          </cell>
          <cell r="J222">
            <v>7.9</v>
          </cell>
          <cell r="K222">
            <v>7.7</v>
          </cell>
          <cell r="L222">
            <v>4.9000000000000004</v>
          </cell>
          <cell r="M222">
            <v>4.5</v>
          </cell>
          <cell r="N222">
            <v>4.8</v>
          </cell>
          <cell r="O222">
            <v>4.5</v>
          </cell>
          <cell r="P222">
            <v>1.4673001676914477</v>
          </cell>
          <cell r="Q222">
            <v>1.6070430408049188</v>
          </cell>
          <cell r="R222">
            <v>1.1179429849077698</v>
          </cell>
          <cell r="S222">
            <v>0.97820011179429844</v>
          </cell>
        </row>
        <row r="223">
          <cell r="A223" t="str">
            <v>|| ~</v>
          </cell>
          <cell r="B223" t="str">
            <v xml:space="preserve">   of which: central bank</v>
          </cell>
        </row>
        <row r="225">
          <cell r="B225" t="str">
            <v>7. Sched. int. on new debt (contracted &amp; disb. post-1995)</v>
          </cell>
        </row>
        <row r="226">
          <cell r="B226" t="str">
            <v>Total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</row>
        <row r="227">
          <cell r="B227" t="str">
            <v xml:space="preserve"> Multilaterals (incl. Fd.)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</row>
        <row r="228">
          <cell r="B228" t="str">
            <v xml:space="preserve">   Fund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</row>
        <row r="229">
          <cell r="B229" t="str">
            <v xml:space="preserve">   Multilaterals (excl. Fd.)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</row>
        <row r="230">
          <cell r="B230" t="str">
            <v xml:space="preserve">       World Bank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</row>
        <row r="231">
          <cell r="B231" t="str">
            <v xml:space="preserve">       Other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</row>
        <row r="232">
          <cell r="B232" t="str">
            <v xml:space="preserve"> Bilateral official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</row>
        <row r="233">
          <cell r="B233" t="str">
            <v xml:space="preserve">   Paris Club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</row>
        <row r="234">
          <cell r="B234" t="str">
            <v xml:space="preserve">      Pre-cutoff date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</row>
        <row r="235">
          <cell r="B235" t="str">
            <v xml:space="preserve">      Post-cutoff date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</row>
        <row r="236">
          <cell r="B236" t="str">
            <v xml:space="preserve">    Other</v>
          </cell>
        </row>
        <row r="237">
          <cell r="B237" t="str">
            <v xml:space="preserve"> Commercial banks (London Club)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</row>
        <row r="238">
          <cell r="B238" t="str">
            <v xml:space="preserve"> Suppliers (Kinshasa Club)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</row>
        <row r="239">
          <cell r="B239" t="str">
            <v xml:space="preserve"> World Bank Gecamines Trust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</row>
        <row r="240">
          <cell r="A240" t="str">
            <v>|| ~</v>
          </cell>
          <cell r="B240" t="str">
            <v xml:space="preserve"> Short term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</row>
        <row r="241">
          <cell r="A241" t="str">
            <v>|| ~</v>
          </cell>
          <cell r="B241" t="str">
            <v xml:space="preserve">   of which: central bank</v>
          </cell>
        </row>
        <row r="242">
          <cell r="B242" t="str">
            <v xml:space="preserve"> Financing gap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</row>
        <row r="244">
          <cell r="B244" t="str">
            <v>8. Interest on arrears (accruals of late interest)</v>
          </cell>
        </row>
        <row r="245">
          <cell r="B245" t="str">
            <v>Total</v>
          </cell>
          <cell r="E245">
            <v>0</v>
          </cell>
          <cell r="F245">
            <v>30.362936846322356</v>
          </cell>
          <cell r="G245">
            <v>25.342293684632235</v>
          </cell>
          <cell r="H245">
            <v>101.90413892083326</v>
          </cell>
          <cell r="I245">
            <v>167.73596166793985</v>
          </cell>
          <cell r="J245">
            <v>197.11200783827371</v>
          </cell>
          <cell r="K245">
            <v>98.357434343273411</v>
          </cell>
          <cell r="L245">
            <v>218.14515402273406</v>
          </cell>
          <cell r="M245">
            <v>174.04526753288084</v>
          </cell>
          <cell r="N245">
            <v>157.38131410414874</v>
          </cell>
          <cell r="O245">
            <v>224.34370350271524</v>
          </cell>
          <cell r="P245">
            <v>217.8707907619218</v>
          </cell>
          <cell r="Q245">
            <v>4.0616105805436877</v>
          </cell>
          <cell r="R245">
            <v>4.1770393628893885</v>
          </cell>
          <cell r="S245">
            <v>4.1806102382704999</v>
          </cell>
        </row>
        <row r="246">
          <cell r="B246" t="str">
            <v xml:space="preserve"> Multilaterals (incl. Fd.)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</row>
        <row r="247">
          <cell r="B247" t="str">
            <v xml:space="preserve">   Fund</v>
          </cell>
        </row>
        <row r="248">
          <cell r="B248" t="str">
            <v xml:space="preserve">   Multilaterals (excl. Fd.)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</row>
        <row r="249">
          <cell r="B249" t="str">
            <v xml:space="preserve">       World Bank</v>
          </cell>
        </row>
        <row r="250">
          <cell r="B250" t="str">
            <v xml:space="preserve">       Other</v>
          </cell>
        </row>
        <row r="251">
          <cell r="B251" t="str">
            <v xml:space="preserve"> Bilateral official</v>
          </cell>
          <cell r="E251">
            <v>0</v>
          </cell>
          <cell r="F251">
            <v>22.076936846322358</v>
          </cell>
          <cell r="G251">
            <v>12.98</v>
          </cell>
          <cell r="H251">
            <v>10.199999999999999</v>
          </cell>
          <cell r="I251">
            <v>6.87</v>
          </cell>
          <cell r="J251">
            <v>1.2234669811320755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</row>
        <row r="252">
          <cell r="B252" t="str">
            <v xml:space="preserve">   Paris Club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14.887923358724061</v>
          </cell>
          <cell r="K252">
            <v>52.604391794048986</v>
          </cell>
          <cell r="L252">
            <v>76.515825605165105</v>
          </cell>
          <cell r="M252">
            <v>104.04880741665559</v>
          </cell>
          <cell r="N252">
            <v>172.69259193102428</v>
          </cell>
          <cell r="O252">
            <v>226.42814609804327</v>
          </cell>
          <cell r="P252">
            <v>771.17061221390952</v>
          </cell>
          <cell r="Q252">
            <v>877.70490824460956</v>
          </cell>
          <cell r="R252">
            <v>1102.120098023415</v>
          </cell>
          <cell r="S252">
            <v>1171.7629849481589</v>
          </cell>
        </row>
        <row r="253">
          <cell r="B253" t="str">
            <v xml:space="preserve">      Pre-cutoff date</v>
          </cell>
          <cell r="E253" t="str">
            <v>...</v>
          </cell>
          <cell r="F253" t="str">
            <v>...</v>
          </cell>
          <cell r="G253" t="str">
            <v>...</v>
          </cell>
          <cell r="H253" t="str">
            <v>...</v>
          </cell>
          <cell r="I253" t="str">
            <v>...</v>
          </cell>
          <cell r="J253" t="str">
            <v>...</v>
          </cell>
          <cell r="K253" t="str">
            <v>...</v>
          </cell>
          <cell r="L253" t="str">
            <v>...</v>
          </cell>
          <cell r="M253" t="str">
            <v>...</v>
          </cell>
          <cell r="N253" t="str">
            <v>...</v>
          </cell>
          <cell r="O253" t="str">
            <v>...</v>
          </cell>
          <cell r="P253" t="str">
            <v>...</v>
          </cell>
          <cell r="Q253" t="str">
            <v>...</v>
          </cell>
          <cell r="R253" t="str">
            <v>...</v>
          </cell>
          <cell r="S253" t="str">
            <v>...</v>
          </cell>
        </row>
        <row r="254">
          <cell r="B254" t="str">
            <v xml:space="preserve">      Post-cutoff date</v>
          </cell>
          <cell r="E254" t="str">
            <v>...</v>
          </cell>
          <cell r="F254" t="str">
            <v>...</v>
          </cell>
          <cell r="G254" t="str">
            <v>...</v>
          </cell>
          <cell r="H254" t="str">
            <v>...</v>
          </cell>
          <cell r="I254" t="str">
            <v>...</v>
          </cell>
          <cell r="J254" t="str">
            <v>...</v>
          </cell>
          <cell r="K254" t="str">
            <v>...</v>
          </cell>
          <cell r="L254" t="str">
            <v>...</v>
          </cell>
          <cell r="M254" t="str">
            <v>...</v>
          </cell>
          <cell r="N254" t="str">
            <v>...</v>
          </cell>
          <cell r="O254" t="str">
            <v>...</v>
          </cell>
          <cell r="P254" t="str">
            <v>...</v>
          </cell>
          <cell r="Q254" t="str">
            <v>...</v>
          </cell>
          <cell r="R254" t="str">
            <v>...</v>
          </cell>
          <cell r="S254" t="str">
            <v>...</v>
          </cell>
        </row>
        <row r="255">
          <cell r="B255" t="str">
            <v xml:space="preserve">    Other</v>
          </cell>
        </row>
        <row r="256">
          <cell r="B256" t="str">
            <v xml:space="preserve"> Commercial banks (London Club)</v>
          </cell>
          <cell r="F256">
            <v>8.2859999999999996</v>
          </cell>
          <cell r="G256">
            <v>12.362293684632235</v>
          </cell>
          <cell r="H256">
            <v>91.704138920833259</v>
          </cell>
          <cell r="I256">
            <v>160.86596166793984</v>
          </cell>
          <cell r="J256">
            <v>195.88854085714163</v>
          </cell>
          <cell r="K256">
            <v>98.357434343273411</v>
          </cell>
          <cell r="L256">
            <v>218.14515402273406</v>
          </cell>
          <cell r="M256">
            <v>174.04526753288084</v>
          </cell>
          <cell r="N256">
            <v>157.38131410414874</v>
          </cell>
          <cell r="O256">
            <v>224.34370350271524</v>
          </cell>
          <cell r="P256">
            <v>217.8707907619218</v>
          </cell>
          <cell r="Q256">
            <v>4.0616105805436877</v>
          </cell>
          <cell r="R256">
            <v>4.1770393628893885</v>
          </cell>
          <cell r="S256">
            <v>4.1806102382704999</v>
          </cell>
        </row>
        <row r="257">
          <cell r="B257" t="str">
            <v xml:space="preserve"> Suppliers (Kinshasa Club)</v>
          </cell>
        </row>
        <row r="258">
          <cell r="B258" t="str">
            <v xml:space="preserve"> World Bank Gecamines Trust</v>
          </cell>
        </row>
        <row r="259">
          <cell r="B259" t="str">
            <v xml:space="preserve"> Short term</v>
          </cell>
        </row>
        <row r="260">
          <cell r="B260" t="str">
            <v xml:space="preserve">   of which: central bank</v>
          </cell>
        </row>
        <row r="262">
          <cell r="B262" t="str">
            <v>9. Amortization due on debt disb. pre-1996</v>
          </cell>
        </row>
        <row r="263">
          <cell r="B263" t="str">
            <v>Total</v>
          </cell>
          <cell r="D263">
            <v>474</v>
          </cell>
          <cell r="E263">
            <v>550</v>
          </cell>
          <cell r="F263">
            <v>509.16488117581451</v>
          </cell>
          <cell r="G263">
            <v>529.01015429867607</v>
          </cell>
          <cell r="H263">
            <v>512.52262999999994</v>
          </cell>
          <cell r="I263">
            <v>593.00939999999991</v>
          </cell>
          <cell r="J263">
            <v>537.51574959167272</v>
          </cell>
          <cell r="K263">
            <v>525.90085693856008</v>
          </cell>
          <cell r="L263">
            <v>460.4753723782743</v>
          </cell>
          <cell r="M263">
            <v>452.80392415883256</v>
          </cell>
          <cell r="N263">
            <v>502.37635785279565</v>
          </cell>
          <cell r="O263">
            <v>402.04691884918577</v>
          </cell>
          <cell r="P263">
            <v>251.64438432251387</v>
          </cell>
          <cell r="Q263">
            <v>243.36635728830788</v>
          </cell>
          <cell r="R263">
            <v>299.0304801815289</v>
          </cell>
          <cell r="S263">
            <v>263.60179308333761</v>
          </cell>
        </row>
        <row r="264">
          <cell r="B264" t="str">
            <v xml:space="preserve"> Multilaterals (incl. Fd.)</v>
          </cell>
          <cell r="F264">
            <v>145.86488117581453</v>
          </cell>
          <cell r="G264">
            <v>176.42015429867607</v>
          </cell>
          <cell r="H264">
            <v>224.77262999999999</v>
          </cell>
          <cell r="I264">
            <v>194.35939999999997</v>
          </cell>
          <cell r="J264">
            <v>166.4545</v>
          </cell>
          <cell r="K264">
            <v>100.92500000000001</v>
          </cell>
          <cell r="L264">
            <v>63.279772999999999</v>
          </cell>
          <cell r="M264">
            <v>89.085834000000006</v>
          </cell>
          <cell r="N264">
            <v>84.433829388464915</v>
          </cell>
          <cell r="O264">
            <v>70.393483557701131</v>
          </cell>
          <cell r="P264">
            <v>86.083320386409753</v>
          </cell>
          <cell r="Q264">
            <v>85.98788603544233</v>
          </cell>
          <cell r="R264">
            <v>92.804272768497498</v>
          </cell>
          <cell r="S264">
            <v>83.547123769760162</v>
          </cell>
        </row>
        <row r="265">
          <cell r="B265" t="str">
            <v xml:space="preserve">   Fund</v>
          </cell>
          <cell r="D265">
            <v>63.42</v>
          </cell>
          <cell r="E265">
            <v>122.344487</v>
          </cell>
          <cell r="F265">
            <v>116.0346</v>
          </cell>
          <cell r="G265">
            <v>146.41</v>
          </cell>
          <cell r="H265">
            <v>197.38263000000001</v>
          </cell>
          <cell r="I265">
            <v>167.9924</v>
          </cell>
          <cell r="J265">
            <v>139.84450000000001</v>
          </cell>
          <cell r="K265">
            <v>78.925000000000011</v>
          </cell>
          <cell r="L265">
            <v>38.779772999999999</v>
          </cell>
          <cell r="M265">
            <v>57.685834</v>
          </cell>
          <cell r="N265">
            <v>55.286664000000002</v>
          </cell>
          <cell r="O265">
            <v>29.1</v>
          </cell>
          <cell r="P265">
            <v>20.37</v>
          </cell>
          <cell r="Q265">
            <v>14.55</v>
          </cell>
          <cell r="R265">
            <v>17.46</v>
          </cell>
          <cell r="S265">
            <v>8.7289999999999992</v>
          </cell>
        </row>
        <row r="266">
          <cell r="B266" t="str">
            <v xml:space="preserve">   Multilaterals (excl. Fd.)</v>
          </cell>
          <cell r="F266">
            <v>29.830281175814541</v>
          </cell>
          <cell r="G266">
            <v>30.010154298676071</v>
          </cell>
          <cell r="H266">
            <v>27.39</v>
          </cell>
          <cell r="I266">
            <v>26.366999999999955</v>
          </cell>
          <cell r="J266">
            <v>26.61</v>
          </cell>
          <cell r="K266">
            <v>22</v>
          </cell>
          <cell r="L266">
            <v>24.5</v>
          </cell>
          <cell r="M266">
            <v>31.4</v>
          </cell>
          <cell r="N266">
            <v>29.147165388464913</v>
          </cell>
          <cell r="O266">
            <v>41.293483557701137</v>
          </cell>
          <cell r="P266">
            <v>65.713320386409748</v>
          </cell>
          <cell r="Q266">
            <v>71.437886035442332</v>
          </cell>
          <cell r="R266">
            <v>75.34427276849749</v>
          </cell>
          <cell r="S266">
            <v>74.818123769760163</v>
          </cell>
        </row>
        <row r="267">
          <cell r="B267" t="str">
            <v xml:space="preserve">       World Bank</v>
          </cell>
          <cell r="F267">
            <v>10.995848853959783</v>
          </cell>
          <cell r="G267">
            <v>9.9761809014136791</v>
          </cell>
          <cell r="H267">
            <v>9.7251585623678647</v>
          </cell>
          <cell r="I267">
            <v>2.0472330911123535</v>
          </cell>
          <cell r="J267">
            <v>2.3057574063722752</v>
          </cell>
          <cell r="K267">
            <v>7.3</v>
          </cell>
          <cell r="L267">
            <v>7.9</v>
          </cell>
          <cell r="M267">
            <v>10.199999999999999</v>
          </cell>
          <cell r="N267">
            <v>5.2664660203456846</v>
          </cell>
          <cell r="O267">
            <v>6.1571062648296397</v>
          </cell>
          <cell r="P267">
            <v>9.2456255918741235</v>
          </cell>
          <cell r="Q267">
            <v>11.177158567905423</v>
          </cell>
          <cell r="R267">
            <v>12.075725909471515</v>
          </cell>
          <cell r="S267">
            <v>14.407791185379036</v>
          </cell>
        </row>
        <row r="268">
          <cell r="B268" t="str">
            <v xml:space="preserve">       Other</v>
          </cell>
          <cell r="F268">
            <v>18.834432321854756</v>
          </cell>
          <cell r="G268">
            <v>20.033973397262393</v>
          </cell>
          <cell r="H268">
            <v>17.664841437632134</v>
          </cell>
          <cell r="I268">
            <v>24.319766908887601</v>
          </cell>
          <cell r="J268">
            <v>24.304242593627723</v>
          </cell>
          <cell r="K268">
            <v>14.7</v>
          </cell>
          <cell r="L268">
            <v>16.600000000000001</v>
          </cell>
          <cell r="M268">
            <v>21.2</v>
          </cell>
          <cell r="N268">
            <v>23.880699368119227</v>
          </cell>
          <cell r="O268">
            <v>35.136377292871501</v>
          </cell>
          <cell r="P268">
            <v>56.467694794535625</v>
          </cell>
          <cell r="Q268">
            <v>60.26072746753691</v>
          </cell>
          <cell r="R268">
            <v>63.268546859025975</v>
          </cell>
          <cell r="S268">
            <v>60.410332584381123</v>
          </cell>
        </row>
        <row r="269">
          <cell r="B269" t="str">
            <v xml:space="preserve"> Bilateral official</v>
          </cell>
          <cell r="F269">
            <v>269</v>
          </cell>
          <cell r="G269">
            <v>273.3</v>
          </cell>
          <cell r="H269">
            <v>219</v>
          </cell>
          <cell r="I269">
            <v>316.39999999999998</v>
          </cell>
          <cell r="J269">
            <v>310.75224435042821</v>
          </cell>
          <cell r="K269">
            <v>395.56776985147928</v>
          </cell>
          <cell r="L269">
            <v>369.36279408931728</v>
          </cell>
          <cell r="M269">
            <v>339.31660770177842</v>
          </cell>
          <cell r="N269">
            <v>394.42617529034584</v>
          </cell>
          <cell r="O269">
            <v>307.80257571458844</v>
          </cell>
          <cell r="P269">
            <v>135.5388894385099</v>
          </cell>
          <cell r="Q269">
            <v>127.15653020977969</v>
          </cell>
          <cell r="R269">
            <v>176.02692768037323</v>
          </cell>
          <cell r="S269">
            <v>153.92933049678808</v>
          </cell>
        </row>
        <row r="270">
          <cell r="B270" t="str">
            <v xml:space="preserve">   Paris Club</v>
          </cell>
          <cell r="F270">
            <v>269</v>
          </cell>
          <cell r="G270">
            <v>273.3</v>
          </cell>
          <cell r="H270">
            <v>219</v>
          </cell>
          <cell r="I270">
            <v>316.39999999999998</v>
          </cell>
          <cell r="J270">
            <v>306.85319221074042</v>
          </cell>
          <cell r="K270">
            <v>391.78897205005256</v>
          </cell>
          <cell r="L270">
            <v>365.55697983264918</v>
          </cell>
          <cell r="M270">
            <v>338.19939810276031</v>
          </cell>
          <cell r="N270">
            <v>393.30163811624021</v>
          </cell>
          <cell r="O270">
            <v>306.76760174930121</v>
          </cell>
          <cell r="P270">
            <v>134.45744380950924</v>
          </cell>
          <cell r="Q270">
            <v>126.01555888652797</v>
          </cell>
          <cell r="R270">
            <v>174.86948630809789</v>
          </cell>
          <cell r="S270">
            <v>152.78109536170965</v>
          </cell>
        </row>
        <row r="271">
          <cell r="B271" t="str">
            <v xml:space="preserve">      Pre-cutoff date</v>
          </cell>
          <cell r="F271" t="str">
            <v>...</v>
          </cell>
          <cell r="G271" t="str">
            <v>...</v>
          </cell>
          <cell r="H271" t="str">
            <v>...</v>
          </cell>
          <cell r="I271" t="str">
            <v>...</v>
          </cell>
          <cell r="J271">
            <v>296.53433966714329</v>
          </cell>
          <cell r="K271">
            <v>381.55625073090863</v>
          </cell>
          <cell r="L271">
            <v>357.03650015354151</v>
          </cell>
          <cell r="M271">
            <v>328.88931811094284</v>
          </cell>
          <cell r="N271">
            <v>383.52305399358244</v>
          </cell>
          <cell r="O271">
            <v>297.53853454291846</v>
          </cell>
          <cell r="P271">
            <v>124.81397960186001</v>
          </cell>
          <cell r="Q271">
            <v>108.57395904064175</v>
          </cell>
          <cell r="R271">
            <v>153.48999599218374</v>
          </cell>
          <cell r="S271">
            <v>130.8402966022492</v>
          </cell>
        </row>
        <row r="272">
          <cell r="B272" t="str">
            <v xml:space="preserve">      Post-cutoff date</v>
          </cell>
          <cell r="F272" t="str">
            <v>...</v>
          </cell>
          <cell r="G272" t="str">
            <v>...</v>
          </cell>
          <cell r="H272" t="str">
            <v>...</v>
          </cell>
          <cell r="I272" t="str">
            <v>...</v>
          </cell>
          <cell r="J272">
            <v>10.318852543597151</v>
          </cell>
          <cell r="K272">
            <v>10.232721319143959</v>
          </cell>
          <cell r="L272">
            <v>8.5204796791076642</v>
          </cell>
          <cell r="M272">
            <v>9.3100799918174744</v>
          </cell>
          <cell r="N272">
            <v>9.7785841226577705</v>
          </cell>
          <cell r="O272">
            <v>9.2290672063827586</v>
          </cell>
          <cell r="P272">
            <v>9.6434642076492292</v>
          </cell>
          <cell r="Q272">
            <v>17.441599845886223</v>
          </cell>
          <cell r="R272">
            <v>21.379490315914161</v>
          </cell>
          <cell r="S272">
            <v>21.94079875946046</v>
          </cell>
        </row>
        <row r="273">
          <cell r="B273" t="str">
            <v xml:space="preserve">    Other</v>
          </cell>
          <cell r="J273">
            <v>3.8990521396877811</v>
          </cell>
          <cell r="K273">
            <v>3.7787978014267334</v>
          </cell>
          <cell r="L273">
            <v>3.8058142566680893</v>
          </cell>
          <cell r="M273">
            <v>1.117209599018097</v>
          </cell>
          <cell r="N273">
            <v>1.1245371741056436</v>
          </cell>
          <cell r="O273">
            <v>1.0349739652872092</v>
          </cell>
          <cell r="P273">
            <v>1.0814456290006635</v>
          </cell>
          <cell r="Q273">
            <v>1.1409713232517238</v>
          </cell>
          <cell r="R273">
            <v>1.1574413722753527</v>
          </cell>
          <cell r="S273">
            <v>1.1482351350784306</v>
          </cell>
        </row>
        <row r="274">
          <cell r="B274" t="str">
            <v xml:space="preserve"> Commercial banks (London Club)</v>
          </cell>
          <cell r="F274">
            <v>51.7</v>
          </cell>
          <cell r="G274">
            <v>46.96</v>
          </cell>
          <cell r="H274">
            <v>45.19</v>
          </cell>
          <cell r="I274">
            <v>47.38</v>
          </cell>
          <cell r="J274">
            <v>22.413030660377359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</row>
        <row r="275">
          <cell r="B275" t="str">
            <v xml:space="preserve"> Suppliers (Kinshasa Club)</v>
          </cell>
          <cell r="F275">
            <v>41.6</v>
          </cell>
          <cell r="G275">
            <v>31.33</v>
          </cell>
          <cell r="H275">
            <v>23.56</v>
          </cell>
          <cell r="I275">
            <v>34.869999999999997</v>
          </cell>
          <cell r="J275">
            <v>27.20491767029792</v>
          </cell>
          <cell r="K275">
            <v>19.252134253303705</v>
          </cell>
          <cell r="L275">
            <v>11.1192259812355</v>
          </cell>
          <cell r="M275">
            <v>7.8419519931077968</v>
          </cell>
          <cell r="N275">
            <v>6.7891312623023952</v>
          </cell>
          <cell r="O275">
            <v>6.9349847865104719</v>
          </cell>
          <cell r="P275">
            <v>11.296629500389097</v>
          </cell>
          <cell r="Q275">
            <v>11.845753228664394</v>
          </cell>
          <cell r="R275">
            <v>10.984634679555896</v>
          </cell>
          <cell r="S275">
            <v>7.6792795658111608</v>
          </cell>
        </row>
        <row r="276">
          <cell r="B276" t="str">
            <v xml:space="preserve"> World Bank Gecamines Trust</v>
          </cell>
          <cell r="J276">
            <v>10.691056910569106</v>
          </cell>
          <cell r="K276">
            <v>10.155952833777103</v>
          </cell>
          <cell r="L276">
            <v>16.713579307721567</v>
          </cell>
          <cell r="M276">
            <v>16.559530463946341</v>
          </cell>
          <cell r="N276">
            <v>16.727221911682506</v>
          </cell>
          <cell r="O276">
            <v>16.91587479038569</v>
          </cell>
          <cell r="P276">
            <v>18.725544997205144</v>
          </cell>
          <cell r="Q276">
            <v>18.376187814421463</v>
          </cell>
          <cell r="R276">
            <v>19.214645053102291</v>
          </cell>
          <cell r="S276">
            <v>18.446059250978198</v>
          </cell>
        </row>
        <row r="277">
          <cell r="A277" t="str">
            <v>|| ~</v>
          </cell>
          <cell r="B277" t="str">
            <v xml:space="preserve"> Short term</v>
          </cell>
          <cell r="F277">
            <v>1</v>
          </cell>
          <cell r="G277">
            <v>1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</row>
        <row r="278">
          <cell r="A278" t="str">
            <v>|| ~</v>
          </cell>
          <cell r="B278" t="str">
            <v xml:space="preserve">   of which: central bank</v>
          </cell>
        </row>
        <row r="280">
          <cell r="B280" t="str">
            <v>10. Amortization due on new debt (contracted &amp; disb. post-1995)</v>
          </cell>
        </row>
        <row r="281">
          <cell r="B281" t="str">
            <v>Total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</row>
        <row r="282">
          <cell r="B282" t="str">
            <v xml:space="preserve"> Multilaterals (incl. Fd.)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</row>
        <row r="283">
          <cell r="B283" t="str">
            <v xml:space="preserve">   Fund</v>
          </cell>
          <cell r="P283">
            <v>0</v>
          </cell>
        </row>
        <row r="284">
          <cell r="B284" t="str">
            <v xml:space="preserve">   Multilaterals (excl. Fd.)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</row>
        <row r="285">
          <cell r="B285" t="str">
            <v xml:space="preserve">       World Bank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</row>
        <row r="286">
          <cell r="B286" t="str">
            <v xml:space="preserve">       Other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</row>
        <row r="287">
          <cell r="B287" t="str">
            <v xml:space="preserve"> Bilateral official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</row>
        <row r="288">
          <cell r="B288" t="str">
            <v xml:space="preserve">   Paris Club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</row>
        <row r="289">
          <cell r="B289" t="str">
            <v xml:space="preserve">      Pre-cutoff date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</row>
        <row r="290">
          <cell r="B290" t="str">
            <v xml:space="preserve">      Post-cutoff date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</row>
        <row r="291">
          <cell r="B291" t="str">
            <v xml:space="preserve">    Other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</row>
        <row r="292">
          <cell r="B292" t="str">
            <v xml:space="preserve"> Commercial banks (London Club)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</row>
        <row r="293">
          <cell r="B293" t="str">
            <v xml:space="preserve"> Suppliers (Kinshasa Club)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</row>
        <row r="294">
          <cell r="B294" t="str">
            <v xml:space="preserve"> World Bank Gecamines Trust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</row>
        <row r="295">
          <cell r="A295" t="str">
            <v>|| ~</v>
          </cell>
          <cell r="B295" t="str">
            <v xml:space="preserve"> Short term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</row>
        <row r="296">
          <cell r="A296" t="str">
            <v>|| ~</v>
          </cell>
          <cell r="B296" t="str">
            <v xml:space="preserve">   of which: central bank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</row>
        <row r="297">
          <cell r="B297" t="str">
            <v xml:space="preserve"> Financing gap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</row>
        <row r="299">
          <cell r="B299" t="str">
            <v>11. Amounts rescheduled</v>
          </cell>
        </row>
        <row r="300">
          <cell r="B300" t="str">
            <v xml:space="preserve">   i. Scheduled interest</v>
          </cell>
        </row>
        <row r="301">
          <cell r="B301" t="str">
            <v>Total</v>
          </cell>
          <cell r="D301">
            <v>159</v>
          </cell>
          <cell r="E301">
            <v>98</v>
          </cell>
          <cell r="F301">
            <v>121.14</v>
          </cell>
          <cell r="G301">
            <v>232.69</v>
          </cell>
          <cell r="H301">
            <v>168.78</v>
          </cell>
          <cell r="I301">
            <v>205.12</v>
          </cell>
          <cell r="J301">
            <v>103.67661187847341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</row>
        <row r="302">
          <cell r="B302" t="str">
            <v xml:space="preserve"> Bilateral official</v>
          </cell>
          <cell r="D302">
            <v>159</v>
          </cell>
          <cell r="E302">
            <v>98</v>
          </cell>
          <cell r="F302">
            <v>119.9</v>
          </cell>
          <cell r="G302">
            <v>232.69</v>
          </cell>
          <cell r="H302">
            <v>167.38</v>
          </cell>
          <cell r="I302">
            <v>200</v>
          </cell>
          <cell r="J302">
            <v>103.34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</row>
        <row r="303">
          <cell r="B303" t="str">
            <v xml:space="preserve">   Paris Club</v>
          </cell>
          <cell r="D303">
            <v>159</v>
          </cell>
          <cell r="E303">
            <v>98</v>
          </cell>
          <cell r="F303">
            <v>119.9</v>
          </cell>
          <cell r="G303">
            <v>232.69</v>
          </cell>
          <cell r="H303">
            <v>167.38</v>
          </cell>
          <cell r="I303">
            <v>200</v>
          </cell>
          <cell r="J303">
            <v>103.34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</row>
        <row r="304">
          <cell r="B304" t="str">
            <v xml:space="preserve">    Other</v>
          </cell>
          <cell r="Q304">
            <v>0</v>
          </cell>
          <cell r="R304">
            <v>0</v>
          </cell>
          <cell r="S304">
            <v>0</v>
          </cell>
        </row>
        <row r="305">
          <cell r="B305" t="str">
            <v xml:space="preserve"> Commercial banks (London Club)</v>
          </cell>
        </row>
        <row r="306">
          <cell r="B306" t="str">
            <v xml:space="preserve"> Suppliers (Kinshasa Club)</v>
          </cell>
          <cell r="F306">
            <v>1.24</v>
          </cell>
          <cell r="G306">
            <v>0</v>
          </cell>
          <cell r="H306">
            <v>1.4</v>
          </cell>
          <cell r="I306">
            <v>5.12</v>
          </cell>
          <cell r="J306">
            <v>0.33661187847339946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</row>
        <row r="308">
          <cell r="B308" t="str">
            <v xml:space="preserve">   ii. Scheduled amortization</v>
          </cell>
        </row>
        <row r="309">
          <cell r="B309" t="str">
            <v>Total</v>
          </cell>
          <cell r="D309">
            <v>307</v>
          </cell>
          <cell r="E309">
            <v>314</v>
          </cell>
          <cell r="F309">
            <v>249.88000000000002</v>
          </cell>
          <cell r="G309">
            <v>284.66000000000003</v>
          </cell>
          <cell r="H309">
            <v>44.89</v>
          </cell>
          <cell r="I309">
            <v>285.01000000000005</v>
          </cell>
          <cell r="J309">
            <v>171.77491767029792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</row>
        <row r="310">
          <cell r="B310" t="str">
            <v xml:space="preserve"> Bilateral official</v>
          </cell>
          <cell r="D310">
            <v>307</v>
          </cell>
          <cell r="E310">
            <v>314</v>
          </cell>
          <cell r="F310">
            <v>233.58</v>
          </cell>
          <cell r="G310">
            <v>270.19</v>
          </cell>
          <cell r="H310">
            <v>28.47</v>
          </cell>
          <cell r="I310">
            <v>274.22000000000003</v>
          </cell>
          <cell r="J310">
            <v>167.37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</row>
        <row r="311">
          <cell r="B311" t="str">
            <v xml:space="preserve">   Paris Club</v>
          </cell>
          <cell r="D311">
            <v>307</v>
          </cell>
          <cell r="E311">
            <v>314</v>
          </cell>
          <cell r="F311">
            <v>233.58</v>
          </cell>
          <cell r="G311">
            <v>270.19</v>
          </cell>
          <cell r="H311">
            <v>28.47</v>
          </cell>
          <cell r="I311">
            <v>274.22000000000003</v>
          </cell>
          <cell r="J311">
            <v>167.37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</row>
        <row r="312">
          <cell r="B312" t="str">
            <v xml:space="preserve">    Other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</row>
        <row r="313">
          <cell r="B313" t="str">
            <v xml:space="preserve"> Commercial banks (London Club)</v>
          </cell>
        </row>
        <row r="314">
          <cell r="B314" t="str">
            <v xml:space="preserve"> Suppliers (Kinshasa Club)</v>
          </cell>
          <cell r="F314">
            <v>16.3</v>
          </cell>
          <cell r="G314">
            <v>14.47</v>
          </cell>
          <cell r="H314">
            <v>16.420000000000002</v>
          </cell>
          <cell r="I314">
            <v>10.79</v>
          </cell>
          <cell r="J314">
            <v>4.4049176702979196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</row>
        <row r="316">
          <cell r="B316" t="str">
            <v xml:space="preserve">   iii. Interest arrears (excl. LI)</v>
          </cell>
        </row>
        <row r="317">
          <cell r="B317" t="str">
            <v>Total</v>
          </cell>
          <cell r="F317">
            <v>0</v>
          </cell>
          <cell r="G317">
            <v>0</v>
          </cell>
          <cell r="H317">
            <v>0</v>
          </cell>
          <cell r="I317">
            <v>232.72462629</v>
          </cell>
          <cell r="J317">
            <v>3.6677421318560901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</row>
        <row r="318">
          <cell r="B318" t="str">
            <v xml:space="preserve"> Bilateral official</v>
          </cell>
          <cell r="F318">
            <v>0</v>
          </cell>
          <cell r="G318">
            <v>0</v>
          </cell>
          <cell r="H318">
            <v>0</v>
          </cell>
          <cell r="I318">
            <v>232.72462629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</row>
        <row r="319">
          <cell r="B319" t="str">
            <v xml:space="preserve">   Paris Club</v>
          </cell>
          <cell r="F319">
            <v>0</v>
          </cell>
          <cell r="G319">
            <v>0</v>
          </cell>
          <cell r="H319">
            <v>0</v>
          </cell>
          <cell r="I319">
            <v>232.72462629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</row>
        <row r="320">
          <cell r="B320" t="str">
            <v xml:space="preserve">    Other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</row>
        <row r="321">
          <cell r="B321" t="str">
            <v xml:space="preserve"> Commercial banks (London Club)</v>
          </cell>
        </row>
        <row r="322">
          <cell r="B322" t="str">
            <v xml:space="preserve"> Suppliers (Kinshasa Club)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3.6677421318560901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</row>
        <row r="324">
          <cell r="B324" t="str">
            <v xml:space="preserve">   iv. Accumulated late interest</v>
          </cell>
        </row>
        <row r="325">
          <cell r="B325" t="str">
            <v>Total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</row>
        <row r="326">
          <cell r="B326" t="str">
            <v xml:space="preserve"> Bilateral official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</row>
        <row r="327">
          <cell r="B327" t="str">
            <v xml:space="preserve">   Paris Club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</row>
        <row r="328">
          <cell r="B328" t="str">
            <v xml:space="preserve">    Other</v>
          </cell>
        </row>
        <row r="329">
          <cell r="B329" t="str">
            <v xml:space="preserve"> Commercial banks (London Club)</v>
          </cell>
        </row>
        <row r="330">
          <cell r="B330" t="str">
            <v xml:space="preserve"> Suppliers (Kinshasa Club)</v>
          </cell>
        </row>
        <row r="332">
          <cell r="B332" t="str">
            <v xml:space="preserve">   v. Principal arrears</v>
          </cell>
        </row>
        <row r="333">
          <cell r="B333" t="str">
            <v>Total</v>
          </cell>
          <cell r="F333">
            <v>0</v>
          </cell>
          <cell r="G333">
            <v>0</v>
          </cell>
          <cell r="H333">
            <v>0</v>
          </cell>
          <cell r="I333">
            <v>201.63195770999999</v>
          </cell>
          <cell r="J333">
            <v>12.63925245023437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</row>
        <row r="334">
          <cell r="B334" t="str">
            <v xml:space="preserve"> Bilateral official</v>
          </cell>
          <cell r="F334">
            <v>0</v>
          </cell>
          <cell r="G334">
            <v>0</v>
          </cell>
          <cell r="H334">
            <v>0</v>
          </cell>
          <cell r="I334">
            <v>201.63195770999999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</row>
        <row r="335">
          <cell r="B335" t="str">
            <v xml:space="preserve">   Paris Club</v>
          </cell>
          <cell r="F335">
            <v>0</v>
          </cell>
          <cell r="G335">
            <v>0</v>
          </cell>
          <cell r="H335">
            <v>0</v>
          </cell>
          <cell r="I335">
            <v>201.63195770999999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</row>
        <row r="336">
          <cell r="B336" t="str">
            <v xml:space="preserve">    Other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</row>
        <row r="337">
          <cell r="B337" t="str">
            <v xml:space="preserve"> Commercial banks (London Club)</v>
          </cell>
        </row>
        <row r="338">
          <cell r="B338" t="str">
            <v xml:space="preserve"> Suppliers (Kinshasa Club)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12.63925245023437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</row>
        <row r="340">
          <cell r="B340" t="str">
            <v>12. Service due on newly rescheduled amounts</v>
          </cell>
        </row>
        <row r="341">
          <cell r="B341" t="str">
            <v xml:space="preserve">   i. Interest</v>
          </cell>
        </row>
        <row r="342">
          <cell r="B342" t="str">
            <v>Total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</row>
        <row r="343">
          <cell r="B343" t="str">
            <v xml:space="preserve"> Bilateral official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</row>
        <row r="344">
          <cell r="B344" t="str">
            <v xml:space="preserve">   Paris Club</v>
          </cell>
          <cell r="R344">
            <v>0</v>
          </cell>
          <cell r="S344">
            <v>0</v>
          </cell>
        </row>
        <row r="345">
          <cell r="B345" t="str">
            <v xml:space="preserve">    Other</v>
          </cell>
          <cell r="R345">
            <v>0</v>
          </cell>
          <cell r="S345">
            <v>0</v>
          </cell>
        </row>
        <row r="346">
          <cell r="B346" t="str">
            <v xml:space="preserve"> Commercial banks (London Club)</v>
          </cell>
        </row>
        <row r="347">
          <cell r="B347" t="str">
            <v xml:space="preserve"> Suppliers (Kinshasa Club)</v>
          </cell>
        </row>
        <row r="349">
          <cell r="B349" t="str">
            <v xml:space="preserve">   ii. Principal</v>
          </cell>
        </row>
        <row r="350">
          <cell r="B350" t="str">
            <v>Total</v>
          </cell>
          <cell r="F350">
            <v>0</v>
          </cell>
          <cell r="G350">
            <v>0</v>
          </cell>
          <cell r="H350">
            <v>0</v>
          </cell>
          <cell r="I350">
            <v>232.72462629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</row>
        <row r="351">
          <cell r="B351" t="str">
            <v xml:space="preserve"> Bilateral official</v>
          </cell>
          <cell r="F351">
            <v>0</v>
          </cell>
          <cell r="G351">
            <v>0</v>
          </cell>
          <cell r="H351">
            <v>0</v>
          </cell>
          <cell r="I351">
            <v>232.72462629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</row>
        <row r="352">
          <cell r="B352" t="str">
            <v xml:space="preserve">   Paris Club</v>
          </cell>
          <cell r="R352">
            <v>0</v>
          </cell>
          <cell r="S352">
            <v>0</v>
          </cell>
        </row>
        <row r="353">
          <cell r="B353" t="str">
            <v xml:space="preserve">    Other</v>
          </cell>
          <cell r="R353">
            <v>0</v>
          </cell>
          <cell r="S353">
            <v>0</v>
          </cell>
        </row>
        <row r="354">
          <cell r="B354" t="str">
            <v xml:space="preserve"> Commercial banks (London Club)</v>
          </cell>
        </row>
        <row r="355">
          <cell r="B355" t="str">
            <v xml:space="preserve"> Suppliers (Kinshasa Club)</v>
          </cell>
        </row>
        <row r="357">
          <cell r="B357" t="str">
            <v>13. Arrears cancelled</v>
          </cell>
        </row>
        <row r="358">
          <cell r="B358" t="str">
            <v xml:space="preserve">   i. Interest</v>
          </cell>
        </row>
        <row r="359">
          <cell r="B359" t="str">
            <v>Total</v>
          </cell>
          <cell r="F359">
            <v>0</v>
          </cell>
          <cell r="G359">
            <v>0</v>
          </cell>
          <cell r="H359">
            <v>0</v>
          </cell>
          <cell r="I359">
            <v>13.394437714285756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</row>
        <row r="360">
          <cell r="B360" t="str">
            <v xml:space="preserve"> Bilateral official</v>
          </cell>
          <cell r="F360">
            <v>0</v>
          </cell>
          <cell r="G360">
            <v>0</v>
          </cell>
          <cell r="H360">
            <v>0</v>
          </cell>
          <cell r="I360">
            <v>13.394437714285756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</row>
        <row r="361">
          <cell r="B361" t="str">
            <v xml:space="preserve">   Paris Club</v>
          </cell>
          <cell r="F361">
            <v>0</v>
          </cell>
          <cell r="G361">
            <v>0</v>
          </cell>
          <cell r="H361">
            <v>0</v>
          </cell>
          <cell r="I361">
            <v>13.394437714285756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</row>
        <row r="362">
          <cell r="B362" t="str">
            <v xml:space="preserve">    Other</v>
          </cell>
        </row>
        <row r="363">
          <cell r="B363" t="str">
            <v xml:space="preserve"> Commercial banks (London Club)</v>
          </cell>
        </row>
        <row r="364">
          <cell r="B364" t="str">
            <v xml:space="preserve"> Suppliers (Kinshasa Club)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</row>
        <row r="366">
          <cell r="B366" t="str">
            <v xml:space="preserve">   ii. Principal</v>
          </cell>
        </row>
        <row r="367">
          <cell r="B367" t="str">
            <v>Total</v>
          </cell>
          <cell r="F367">
            <v>0</v>
          </cell>
          <cell r="G367">
            <v>0</v>
          </cell>
          <cell r="H367">
            <v>0</v>
          </cell>
          <cell r="I367">
            <v>17.859250285714342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</row>
        <row r="368">
          <cell r="B368" t="str">
            <v xml:space="preserve"> Bilateral official</v>
          </cell>
          <cell r="F368">
            <v>0</v>
          </cell>
          <cell r="G368">
            <v>0</v>
          </cell>
          <cell r="H368">
            <v>0</v>
          </cell>
          <cell r="I368">
            <v>17.859250285714342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</row>
        <row r="369">
          <cell r="B369" t="str">
            <v xml:space="preserve">   Paris Club</v>
          </cell>
          <cell r="F369">
            <v>0</v>
          </cell>
          <cell r="G369">
            <v>0</v>
          </cell>
          <cell r="H369">
            <v>0</v>
          </cell>
          <cell r="I369">
            <v>17.859250285714342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</row>
        <row r="370">
          <cell r="B370" t="str">
            <v xml:space="preserve">    Other</v>
          </cell>
        </row>
        <row r="371">
          <cell r="B371" t="str">
            <v xml:space="preserve"> Commercial banks (London Club)</v>
          </cell>
        </row>
        <row r="372">
          <cell r="B372" t="str">
            <v xml:space="preserve"> Suppliers (Kinshasa Club)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</row>
        <row r="374">
          <cell r="B374" t="str">
            <v>14. Debt stock operation (net impact)</v>
          </cell>
        </row>
        <row r="375">
          <cell r="B375" t="str">
            <v xml:space="preserve">   i. Scheduled interest</v>
          </cell>
        </row>
        <row r="376">
          <cell r="B376" t="str">
            <v>Total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</row>
        <row r="377">
          <cell r="B377" t="str">
            <v xml:space="preserve"> Bilateral official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</row>
        <row r="378">
          <cell r="B378" t="str">
            <v xml:space="preserve">   Paris Club</v>
          </cell>
        </row>
        <row r="379">
          <cell r="B379" t="str">
            <v xml:space="preserve">    Other</v>
          </cell>
        </row>
        <row r="381">
          <cell r="B381" t="str">
            <v xml:space="preserve">   ii. Scheduled amortization</v>
          </cell>
        </row>
        <row r="382">
          <cell r="B382" t="str">
            <v>Total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</row>
        <row r="383">
          <cell r="B383" t="str">
            <v xml:space="preserve"> Bilateral official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</row>
        <row r="384">
          <cell r="B384" t="str">
            <v xml:space="preserve">   Paris Club</v>
          </cell>
        </row>
        <row r="385">
          <cell r="B385" t="str">
            <v xml:space="preserve">    Other</v>
          </cell>
        </row>
        <row r="387">
          <cell r="B387" t="str">
            <v>15. Current service cancelled</v>
          </cell>
        </row>
        <row r="388">
          <cell r="B388" t="str">
            <v xml:space="preserve">   i. Interest</v>
          </cell>
        </row>
        <row r="389">
          <cell r="B389" t="str">
            <v>Total</v>
          </cell>
          <cell r="F389">
            <v>0</v>
          </cell>
          <cell r="G389">
            <v>0</v>
          </cell>
          <cell r="H389">
            <v>0</v>
          </cell>
          <cell r="I389">
            <v>35.49</v>
          </cell>
          <cell r="J389">
            <v>34.51</v>
          </cell>
          <cell r="K389">
            <v>1</v>
          </cell>
          <cell r="L389">
            <v>0.85699999999999998</v>
          </cell>
          <cell r="M389">
            <v>2.2999999999999998</v>
          </cell>
          <cell r="N389">
            <v>0.3</v>
          </cell>
          <cell r="O389">
            <v>0.8</v>
          </cell>
          <cell r="P389">
            <v>2.4710000000000001</v>
          </cell>
          <cell r="Q389">
            <v>0</v>
          </cell>
          <cell r="R389">
            <v>0</v>
          </cell>
          <cell r="S389">
            <v>0</v>
          </cell>
        </row>
        <row r="390">
          <cell r="B390" t="str">
            <v xml:space="preserve"> Fund (burden sharing/refunds)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1</v>
          </cell>
          <cell r="L390">
            <v>0.85699999999999998</v>
          </cell>
          <cell r="M390">
            <v>2.2999999999999998</v>
          </cell>
          <cell r="N390">
            <v>0.3</v>
          </cell>
          <cell r="O390">
            <v>0.8</v>
          </cell>
          <cell r="P390">
            <v>2.4710000000000001</v>
          </cell>
        </row>
        <row r="391">
          <cell r="B391" t="str">
            <v xml:space="preserve"> Bilateral official</v>
          </cell>
          <cell r="F391">
            <v>0</v>
          </cell>
          <cell r="G391">
            <v>0</v>
          </cell>
          <cell r="H391">
            <v>0</v>
          </cell>
          <cell r="I391">
            <v>35.49</v>
          </cell>
          <cell r="J391">
            <v>34.51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</row>
        <row r="392">
          <cell r="B392" t="str">
            <v xml:space="preserve">   Paris Club</v>
          </cell>
          <cell r="F392">
            <v>0</v>
          </cell>
          <cell r="G392">
            <v>0</v>
          </cell>
          <cell r="H392">
            <v>0</v>
          </cell>
          <cell r="I392">
            <v>35.49</v>
          </cell>
          <cell r="J392">
            <v>34.51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</row>
        <row r="393">
          <cell r="A393" t="str">
            <v>|| ~</v>
          </cell>
          <cell r="B393" t="str">
            <v xml:space="preserve">      Pre-cutoff date</v>
          </cell>
        </row>
        <row r="394">
          <cell r="A394" t="str">
            <v>|| ~</v>
          </cell>
          <cell r="B394" t="str">
            <v xml:space="preserve">      Post-cutoff date</v>
          </cell>
        </row>
        <row r="395">
          <cell r="B395" t="str">
            <v xml:space="preserve">    Other</v>
          </cell>
        </row>
        <row r="396">
          <cell r="A396" t="str">
            <v>|| ~</v>
          </cell>
          <cell r="B396" t="str">
            <v xml:space="preserve"> Commercial banks (London Club)</v>
          </cell>
        </row>
        <row r="397">
          <cell r="A397" t="str">
            <v>|| ~</v>
          </cell>
          <cell r="B397" t="str">
            <v xml:space="preserve"> Suppliers (Kinshasa Club)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</row>
        <row r="398">
          <cell r="A398" t="str">
            <v>|| ~</v>
          </cell>
          <cell r="B398" t="str">
            <v xml:space="preserve"> World Bank Gecamines Trust</v>
          </cell>
        </row>
        <row r="399">
          <cell r="A399" t="str">
            <v>|| ~</v>
          </cell>
          <cell r="B399" t="str">
            <v xml:space="preserve"> Short term</v>
          </cell>
        </row>
        <row r="400">
          <cell r="A400" t="str">
            <v>|| ~</v>
          </cell>
          <cell r="B400" t="str">
            <v xml:space="preserve">   of which: central bank</v>
          </cell>
        </row>
        <row r="402">
          <cell r="B402" t="str">
            <v xml:space="preserve">   ii. Principal</v>
          </cell>
        </row>
        <row r="403">
          <cell r="B403" t="str">
            <v>Total</v>
          </cell>
          <cell r="F403">
            <v>0</v>
          </cell>
          <cell r="G403">
            <v>0</v>
          </cell>
          <cell r="H403">
            <v>0</v>
          </cell>
          <cell r="I403">
            <v>38.76</v>
          </cell>
          <cell r="J403">
            <v>45.62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</row>
        <row r="404">
          <cell r="B404" t="str">
            <v xml:space="preserve"> Fund (burden sharing/refunds)</v>
          </cell>
        </row>
        <row r="405">
          <cell r="B405" t="str">
            <v xml:space="preserve"> Bilateral official</v>
          </cell>
          <cell r="F405">
            <v>0</v>
          </cell>
          <cell r="G405">
            <v>0</v>
          </cell>
          <cell r="H405">
            <v>0</v>
          </cell>
          <cell r="I405">
            <v>38.76</v>
          </cell>
          <cell r="J405">
            <v>45.62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</row>
        <row r="406">
          <cell r="B406" t="str">
            <v xml:space="preserve">   Paris Club</v>
          </cell>
          <cell r="F406">
            <v>0</v>
          </cell>
          <cell r="G406">
            <v>0</v>
          </cell>
          <cell r="H406">
            <v>0</v>
          </cell>
          <cell r="I406">
            <v>38.76</v>
          </cell>
          <cell r="J406">
            <v>45.62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</row>
        <row r="407">
          <cell r="A407" t="str">
            <v>|| ~</v>
          </cell>
          <cell r="B407" t="str">
            <v xml:space="preserve">      Pre-cutoff date</v>
          </cell>
        </row>
        <row r="408">
          <cell r="A408" t="str">
            <v>|| ~</v>
          </cell>
          <cell r="B408" t="str">
            <v xml:space="preserve">      Post-cutoff date</v>
          </cell>
        </row>
        <row r="409">
          <cell r="B409" t="str">
            <v xml:space="preserve">    Other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</row>
        <row r="410">
          <cell r="A410" t="str">
            <v>|| ~</v>
          </cell>
          <cell r="B410" t="str">
            <v xml:space="preserve"> Commercial banks (London Club)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</row>
        <row r="411">
          <cell r="A411" t="str">
            <v>|| ~</v>
          </cell>
          <cell r="B411" t="str">
            <v xml:space="preserve"> Suppliers (Kinshasa Club)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</row>
        <row r="412">
          <cell r="A412" t="str">
            <v>|| ~</v>
          </cell>
          <cell r="B412" t="str">
            <v xml:space="preserve"> World Bank Gecamines Trust</v>
          </cell>
        </row>
        <row r="413">
          <cell r="A413" t="str">
            <v>|| ~</v>
          </cell>
          <cell r="B413" t="str">
            <v xml:space="preserve"> Short term</v>
          </cell>
        </row>
        <row r="414">
          <cell r="A414" t="str">
            <v>|| ~</v>
          </cell>
          <cell r="B414" t="str">
            <v xml:space="preserve">   of which: central bank</v>
          </cell>
        </row>
        <row r="416">
          <cell r="B416" t="str">
            <v>16. Current interest paid</v>
          </cell>
        </row>
        <row r="417">
          <cell r="B417" t="str">
            <v>Total</v>
          </cell>
          <cell r="E417">
            <v>56.489818</v>
          </cell>
          <cell r="F417">
            <v>254.13915318159218</v>
          </cell>
          <cell r="G417">
            <v>120.6118083335911</v>
          </cell>
          <cell r="H417">
            <v>108.24360750122031</v>
          </cell>
          <cell r="I417">
            <v>137.60630079519748</v>
          </cell>
          <cell r="J417">
            <v>116.88502572738719</v>
          </cell>
          <cell r="K417">
            <v>49.113108291427906</v>
          </cell>
          <cell r="L417">
            <v>25.510473550796505</v>
          </cell>
          <cell r="M417">
            <v>11.723484799981117</v>
          </cell>
          <cell r="N417">
            <v>9.0341199999999979</v>
          </cell>
          <cell r="O417">
            <v>17.794000000000004</v>
          </cell>
          <cell r="P417">
            <v>4.3673001676914467</v>
          </cell>
          <cell r="Q417">
            <v>1.6070430408049188</v>
          </cell>
          <cell r="R417">
            <v>1.1179429849077698</v>
          </cell>
          <cell r="S417">
            <v>0.97820011179429844</v>
          </cell>
        </row>
        <row r="418">
          <cell r="B418" t="str">
            <v xml:space="preserve"> Multilaterals (incl. Fd.)</v>
          </cell>
          <cell r="E418">
            <v>56.489818</v>
          </cell>
          <cell r="F418">
            <v>78.840326924527957</v>
          </cell>
          <cell r="G418">
            <v>64.074126210288611</v>
          </cell>
          <cell r="H418">
            <v>61.326878529257698</v>
          </cell>
          <cell r="I418">
            <v>67.25630079519749</v>
          </cell>
          <cell r="J418">
            <v>66.872697794253355</v>
          </cell>
          <cell r="K418">
            <v>25.669000000000004</v>
          </cell>
          <cell r="L418">
            <v>18.544</v>
          </cell>
          <cell r="M418">
            <v>7.202</v>
          </cell>
          <cell r="N418">
            <v>4.234119999999999</v>
          </cell>
          <cell r="O418">
            <v>13.294000000000004</v>
          </cell>
          <cell r="P418">
            <v>2.8999999999999986</v>
          </cell>
          <cell r="Q418">
            <v>0</v>
          </cell>
          <cell r="R418">
            <v>0</v>
          </cell>
          <cell r="S418">
            <v>0</v>
          </cell>
        </row>
        <row r="419">
          <cell r="B419" t="str">
            <v xml:space="preserve">   Fund</v>
          </cell>
          <cell r="D419">
            <v>53.97</v>
          </cell>
          <cell r="E419">
            <v>56.489818</v>
          </cell>
          <cell r="F419">
            <v>55.271382000000003</v>
          </cell>
          <cell r="G419">
            <v>47.127000000000002</v>
          </cell>
          <cell r="H419">
            <v>42.638187000000002</v>
          </cell>
          <cell r="I419">
            <v>44.673000000000002</v>
          </cell>
          <cell r="J419">
            <v>35.660156999999998</v>
          </cell>
          <cell r="K419">
            <v>14.370000000000005</v>
          </cell>
          <cell r="L419">
            <v>11.244</v>
          </cell>
          <cell r="M419">
            <v>3.5019999999999998</v>
          </cell>
          <cell r="N419">
            <v>4.234119999999999</v>
          </cell>
          <cell r="O419">
            <v>13.294000000000004</v>
          </cell>
          <cell r="P419">
            <v>2.8999999999999986</v>
          </cell>
          <cell r="Q419">
            <v>0</v>
          </cell>
          <cell r="R419">
            <v>0</v>
          </cell>
          <cell r="S419">
            <v>0</v>
          </cell>
        </row>
        <row r="420">
          <cell r="B420" t="str">
            <v xml:space="preserve">   Multilaterals (excl. Fd.)</v>
          </cell>
          <cell r="E420">
            <v>0</v>
          </cell>
          <cell r="F420">
            <v>23.568944924527955</v>
          </cell>
          <cell r="G420">
            <v>16.947126210288612</v>
          </cell>
          <cell r="H420">
            <v>18.688691529257692</v>
          </cell>
          <cell r="I420">
            <v>22.583300795197488</v>
          </cell>
          <cell r="J420">
            <v>31.21254079425335</v>
          </cell>
          <cell r="K420">
            <v>11.298999999999999</v>
          </cell>
          <cell r="L420">
            <v>7.3</v>
          </cell>
          <cell r="M420">
            <v>3.6999999999999997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</row>
        <row r="421">
          <cell r="B421" t="str">
            <v xml:space="preserve">       World Bank</v>
          </cell>
          <cell r="F421">
            <v>6.4</v>
          </cell>
          <cell r="G421">
            <v>6.960126210288613</v>
          </cell>
          <cell r="H421">
            <v>7.2176915292576931</v>
          </cell>
          <cell r="I421">
            <v>5.4643007951974871</v>
          </cell>
          <cell r="J421">
            <v>6.5385407942533496</v>
          </cell>
          <cell r="K421">
            <v>4.7</v>
          </cell>
          <cell r="L421">
            <v>4.5</v>
          </cell>
          <cell r="M421">
            <v>3.3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</row>
        <row r="422">
          <cell r="B422" t="str">
            <v xml:space="preserve">       Other</v>
          </cell>
          <cell r="F422">
            <v>17.168944924527956</v>
          </cell>
          <cell r="G422">
            <v>9.9870000000000001</v>
          </cell>
          <cell r="H422">
            <v>11.471</v>
          </cell>
          <cell r="I422">
            <v>17.119</v>
          </cell>
          <cell r="J422">
            <v>24.673999999999999</v>
          </cell>
          <cell r="K422">
            <v>6.5990000000000002</v>
          </cell>
          <cell r="L422">
            <v>2.8</v>
          </cell>
          <cell r="M422">
            <v>0.4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</row>
        <row r="423">
          <cell r="B423" t="str">
            <v xml:space="preserve"> Bilateral official</v>
          </cell>
          <cell r="E423">
            <v>0</v>
          </cell>
          <cell r="F423">
            <v>118.0988262570642</v>
          </cell>
          <cell r="G423">
            <v>26.587682123302503</v>
          </cell>
          <cell r="H423">
            <v>35.046728971962615</v>
          </cell>
          <cell r="I423">
            <v>37.1</v>
          </cell>
          <cell r="J423">
            <v>28.29</v>
          </cell>
          <cell r="K423">
            <v>9.3699999999999992</v>
          </cell>
          <cell r="L423">
            <v>0.36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</row>
        <row r="424">
          <cell r="B424" t="str">
            <v xml:space="preserve">   Paris Club</v>
          </cell>
          <cell r="F424">
            <v>118.0988262570642</v>
          </cell>
          <cell r="G424">
            <v>26.587682123302503</v>
          </cell>
          <cell r="H424">
            <v>35.046728971962615</v>
          </cell>
          <cell r="I424">
            <v>37.1</v>
          </cell>
          <cell r="J424">
            <v>28.29</v>
          </cell>
          <cell r="K424">
            <v>9.3699999999999992</v>
          </cell>
          <cell r="L424">
            <v>0.36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</row>
        <row r="425">
          <cell r="B425" t="str">
            <v xml:space="preserve">      Pre-cutoff date</v>
          </cell>
          <cell r="F425" t="str">
            <v xml:space="preserve"> ... </v>
          </cell>
          <cell r="G425" t="str">
            <v xml:space="preserve"> ... </v>
          </cell>
          <cell r="H425" t="str">
            <v xml:space="preserve"> ... </v>
          </cell>
          <cell r="I425" t="str">
            <v xml:space="preserve"> ... </v>
          </cell>
          <cell r="J425" t="str">
            <v xml:space="preserve"> ... </v>
          </cell>
          <cell r="K425" t="str">
            <v xml:space="preserve"> ... </v>
          </cell>
          <cell r="L425" t="str">
            <v xml:space="preserve"> ... </v>
          </cell>
          <cell r="M425" t="str">
            <v xml:space="preserve"> ... </v>
          </cell>
          <cell r="N425" t="str">
            <v xml:space="preserve"> ... </v>
          </cell>
          <cell r="O425" t="str">
            <v xml:space="preserve"> ... </v>
          </cell>
          <cell r="P425" t="str">
            <v xml:space="preserve"> ... </v>
          </cell>
          <cell r="Q425" t="str">
            <v xml:space="preserve"> ... </v>
          </cell>
          <cell r="R425" t="str">
            <v xml:space="preserve"> ... </v>
          </cell>
          <cell r="S425" t="str">
            <v xml:space="preserve"> ... </v>
          </cell>
        </row>
        <row r="426">
          <cell r="B426" t="str">
            <v xml:space="preserve">      Post-cutoff date</v>
          </cell>
          <cell r="F426" t="str">
            <v xml:space="preserve"> ... </v>
          </cell>
          <cell r="G426" t="str">
            <v xml:space="preserve"> ... </v>
          </cell>
          <cell r="H426" t="str">
            <v xml:space="preserve"> ... </v>
          </cell>
          <cell r="I426" t="str">
            <v xml:space="preserve"> ... </v>
          </cell>
          <cell r="J426" t="str">
            <v xml:space="preserve"> ... </v>
          </cell>
          <cell r="K426" t="str">
            <v xml:space="preserve"> ... </v>
          </cell>
          <cell r="L426" t="str">
            <v xml:space="preserve"> ... </v>
          </cell>
          <cell r="M426" t="str">
            <v xml:space="preserve"> ... </v>
          </cell>
          <cell r="N426" t="str">
            <v xml:space="preserve"> ... </v>
          </cell>
          <cell r="O426" t="str">
            <v xml:space="preserve"> ... </v>
          </cell>
          <cell r="P426" t="str">
            <v xml:space="preserve"> ... </v>
          </cell>
          <cell r="Q426" t="str">
            <v xml:space="preserve"> ... </v>
          </cell>
          <cell r="R426" t="str">
            <v xml:space="preserve"> ... </v>
          </cell>
          <cell r="S426" t="str">
            <v xml:space="preserve"> ... </v>
          </cell>
        </row>
        <row r="427">
          <cell r="B427" t="str">
            <v xml:space="preserve">    Other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</row>
        <row r="428">
          <cell r="B428" t="str">
            <v xml:space="preserve"> Commercial banks (London Club)</v>
          </cell>
          <cell r="F428">
            <v>30.300000000000004</v>
          </cell>
          <cell r="G428">
            <v>18.899999999999999</v>
          </cell>
          <cell r="H428">
            <v>4.5</v>
          </cell>
          <cell r="I428">
            <v>18.8</v>
          </cell>
          <cell r="J428">
            <v>2.9482435838849006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</row>
        <row r="429">
          <cell r="B429" t="str">
            <v xml:space="preserve"> Suppliers (Kinshasa Club)</v>
          </cell>
          <cell r="F429">
            <v>6.9</v>
          </cell>
          <cell r="G429">
            <v>4.05</v>
          </cell>
          <cell r="H429">
            <v>7.17</v>
          </cell>
          <cell r="I429">
            <v>3.55</v>
          </cell>
          <cell r="J429">
            <v>5.98</v>
          </cell>
          <cell r="K429">
            <v>5.0000000000000009</v>
          </cell>
          <cell r="L429">
            <v>0.4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</row>
        <row r="430">
          <cell r="B430" t="str">
            <v xml:space="preserve"> World Bank Gecamines Trust</v>
          </cell>
          <cell r="J430">
            <v>4.894084349248935</v>
          </cell>
          <cell r="K430">
            <v>1.3741082914279033</v>
          </cell>
          <cell r="L430">
            <v>1.3064735507965084</v>
          </cell>
          <cell r="M430">
            <v>2.1484799981117249E-2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</row>
        <row r="431">
          <cell r="B431" t="str">
            <v xml:space="preserve"> Short term</v>
          </cell>
          <cell r="F431">
            <v>20</v>
          </cell>
          <cell r="G431">
            <v>7</v>
          </cell>
          <cell r="H431">
            <v>0.2</v>
          </cell>
          <cell r="I431">
            <v>10.9</v>
          </cell>
          <cell r="J431">
            <v>7.9</v>
          </cell>
          <cell r="K431">
            <v>7.7</v>
          </cell>
          <cell r="L431">
            <v>4.9000000000000004</v>
          </cell>
          <cell r="M431">
            <v>4.5</v>
          </cell>
          <cell r="N431">
            <v>4.8</v>
          </cell>
          <cell r="O431">
            <v>4.5</v>
          </cell>
          <cell r="P431">
            <v>1.4673001676914477</v>
          </cell>
          <cell r="Q431">
            <v>1.6070430408049188</v>
          </cell>
          <cell r="R431">
            <v>1.1179429849077698</v>
          </cell>
          <cell r="S431">
            <v>0.97820011179429844</v>
          </cell>
        </row>
        <row r="432">
          <cell r="B432" t="str">
            <v xml:space="preserve">   of which: central bank</v>
          </cell>
        </row>
        <row r="433">
          <cell r="B433" t="str">
            <v xml:space="preserve"> Financing gap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</row>
        <row r="435">
          <cell r="B435" t="str">
            <v>17. Current amortization paid</v>
          </cell>
        </row>
        <row r="436">
          <cell r="B436" t="str">
            <v>Total</v>
          </cell>
          <cell r="E436">
            <v>178.834305</v>
          </cell>
          <cell r="F436">
            <v>261.06312518217339</v>
          </cell>
          <cell r="G436">
            <v>235.38569892040709</v>
          </cell>
          <cell r="H436">
            <v>177.83371419626167</v>
          </cell>
          <cell r="I436">
            <v>263.54539999999997</v>
          </cell>
          <cell r="J436">
            <v>178.15881215868919</v>
          </cell>
          <cell r="K436">
            <v>48.636980470120456</v>
          </cell>
          <cell r="L436">
            <v>35.2275942018032</v>
          </cell>
          <cell r="M436">
            <v>5.530646399974823</v>
          </cell>
          <cell r="N436">
            <v>5.1341199999999994</v>
          </cell>
          <cell r="O436">
            <v>13.294000000000004</v>
          </cell>
          <cell r="P436">
            <v>3.9369999999999985</v>
          </cell>
          <cell r="Q436">
            <v>0</v>
          </cell>
          <cell r="R436">
            <v>0</v>
          </cell>
          <cell r="S436">
            <v>0</v>
          </cell>
        </row>
        <row r="437">
          <cell r="B437" t="str">
            <v xml:space="preserve"> Multilaterals (incl. Fd.)</v>
          </cell>
          <cell r="E437">
            <v>122.344487</v>
          </cell>
          <cell r="F437">
            <v>145.86488117581453</v>
          </cell>
          <cell r="G437">
            <v>176.42</v>
          </cell>
          <cell r="H437">
            <v>124.58263000000001</v>
          </cell>
          <cell r="I437">
            <v>193.54240000000001</v>
          </cell>
          <cell r="J437">
            <v>127.00999999999999</v>
          </cell>
          <cell r="K437">
            <v>17.639999999999997</v>
          </cell>
          <cell r="L437">
            <v>2.9</v>
          </cell>
          <cell r="M437">
            <v>2</v>
          </cell>
          <cell r="N437">
            <v>0.9</v>
          </cell>
          <cell r="O437">
            <v>0</v>
          </cell>
          <cell r="P437">
            <v>1.0369999999999999</v>
          </cell>
          <cell r="Q437">
            <v>0</v>
          </cell>
          <cell r="R437">
            <v>0</v>
          </cell>
          <cell r="S437">
            <v>0</v>
          </cell>
        </row>
        <row r="438">
          <cell r="B438" t="str">
            <v xml:space="preserve">   Fund</v>
          </cell>
          <cell r="D438">
            <v>63.42</v>
          </cell>
          <cell r="E438">
            <v>122.344487</v>
          </cell>
          <cell r="F438">
            <v>116.0346</v>
          </cell>
          <cell r="G438">
            <v>146.41</v>
          </cell>
          <cell r="H438">
            <v>97.192630000000008</v>
          </cell>
          <cell r="I438">
            <v>167.9924</v>
          </cell>
          <cell r="J438">
            <v>111.91</v>
          </cell>
          <cell r="K438">
            <v>11.439999999999998</v>
          </cell>
          <cell r="L438">
            <v>0</v>
          </cell>
          <cell r="M438">
            <v>0</v>
          </cell>
          <cell r="N438">
            <v>0.9</v>
          </cell>
          <cell r="O438">
            <v>0</v>
          </cell>
          <cell r="P438">
            <v>1.0369999999999999</v>
          </cell>
          <cell r="Q438">
            <v>0</v>
          </cell>
          <cell r="R438">
            <v>0</v>
          </cell>
          <cell r="S438">
            <v>0</v>
          </cell>
        </row>
        <row r="439">
          <cell r="B439" t="str">
            <v xml:space="preserve">   Multilaterals (excl. Fd.)</v>
          </cell>
          <cell r="E439">
            <v>0</v>
          </cell>
          <cell r="F439">
            <v>29.830281175814541</v>
          </cell>
          <cell r="G439">
            <v>30.009999999999998</v>
          </cell>
          <cell r="H439">
            <v>27.39</v>
          </cell>
          <cell r="I439">
            <v>25.55</v>
          </cell>
          <cell r="J439">
            <v>15.100000000000001</v>
          </cell>
          <cell r="K439">
            <v>6.2</v>
          </cell>
          <cell r="L439">
            <v>2.9</v>
          </cell>
          <cell r="M439">
            <v>2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</row>
        <row r="440">
          <cell r="B440" t="str">
            <v xml:space="preserve">       World Bank</v>
          </cell>
          <cell r="F440">
            <v>10.995848853959783</v>
          </cell>
          <cell r="G440">
            <v>9.9761809014136791</v>
          </cell>
          <cell r="H440">
            <v>9.7251585623678647</v>
          </cell>
          <cell r="I440">
            <v>2.0472330911123535</v>
          </cell>
          <cell r="J440">
            <v>2.3057574063722752</v>
          </cell>
          <cell r="K440">
            <v>1.5</v>
          </cell>
          <cell r="L440">
            <v>1.1000000000000001</v>
          </cell>
          <cell r="M440">
            <v>1.3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</row>
        <row r="441">
          <cell r="B441" t="str">
            <v xml:space="preserve">       Other</v>
          </cell>
          <cell r="F441">
            <v>18.834432321854756</v>
          </cell>
          <cell r="G441">
            <v>20.033819098586321</v>
          </cell>
          <cell r="H441">
            <v>17.664841437632134</v>
          </cell>
          <cell r="I441">
            <v>23.502766908887647</v>
          </cell>
          <cell r="J441">
            <v>12.794242593627725</v>
          </cell>
          <cell r="K441">
            <v>4.7</v>
          </cell>
          <cell r="L441">
            <v>1.7999999999999998</v>
          </cell>
          <cell r="M441">
            <v>0.7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</row>
        <row r="442">
          <cell r="B442" t="str">
            <v xml:space="preserve"> Bilateral official</v>
          </cell>
          <cell r="E442">
            <v>0</v>
          </cell>
          <cell r="F442">
            <v>35.416862006358841</v>
          </cell>
          <cell r="G442">
            <v>1.7786989204070902</v>
          </cell>
          <cell r="H442">
            <v>4.6728971962616823</v>
          </cell>
          <cell r="I442">
            <v>3.42</v>
          </cell>
          <cell r="J442">
            <v>1.66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</row>
        <row r="443">
          <cell r="B443" t="str">
            <v xml:space="preserve">   Paris Club</v>
          </cell>
          <cell r="F443">
            <v>35.416862006358841</v>
          </cell>
          <cell r="G443">
            <v>1.7786989204070902</v>
          </cell>
          <cell r="H443">
            <v>4.6728971962616823</v>
          </cell>
          <cell r="I443">
            <v>3.42</v>
          </cell>
          <cell r="J443">
            <v>1.66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</row>
        <row r="444">
          <cell r="B444" t="str">
            <v xml:space="preserve">      Pre-cutoff date</v>
          </cell>
          <cell r="F444" t="str">
            <v xml:space="preserve"> ... </v>
          </cell>
          <cell r="G444" t="str">
            <v xml:space="preserve"> ... </v>
          </cell>
          <cell r="H444" t="str">
            <v xml:space="preserve"> ... </v>
          </cell>
          <cell r="I444" t="str">
            <v xml:space="preserve"> ... </v>
          </cell>
          <cell r="J444" t="str">
            <v xml:space="preserve"> ... 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</row>
        <row r="445">
          <cell r="B445" t="str">
            <v xml:space="preserve">      Post-cutoff date</v>
          </cell>
          <cell r="F445" t="str">
            <v xml:space="preserve"> ... </v>
          </cell>
          <cell r="G445" t="str">
            <v xml:space="preserve"> ... </v>
          </cell>
          <cell r="H445" t="str">
            <v xml:space="preserve"> ... </v>
          </cell>
          <cell r="I445" t="str">
            <v xml:space="preserve"> ... </v>
          </cell>
          <cell r="J445" t="str">
            <v xml:space="preserve"> ... 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</row>
        <row r="446">
          <cell r="B446" t="str">
            <v xml:space="preserve">    Other</v>
          </cell>
          <cell r="F446" t="str">
            <v xml:space="preserve"> ... </v>
          </cell>
          <cell r="G446" t="str">
            <v xml:space="preserve"> ... </v>
          </cell>
          <cell r="H446" t="str">
            <v xml:space="preserve"> ... </v>
          </cell>
          <cell r="I446" t="str">
            <v xml:space="preserve"> ... </v>
          </cell>
          <cell r="J446" t="str">
            <v xml:space="preserve"> ... 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</row>
        <row r="447">
          <cell r="B447" t="str">
            <v xml:space="preserve"> Commercial banks (London Club)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</row>
        <row r="448">
          <cell r="B448" t="str">
            <v xml:space="preserve"> Suppliers (Kinshasa Club)</v>
          </cell>
          <cell r="F448">
            <v>23.51</v>
          </cell>
          <cell r="G448">
            <v>9.06</v>
          </cell>
          <cell r="H448">
            <v>5.94</v>
          </cell>
          <cell r="I448">
            <v>21.91</v>
          </cell>
          <cell r="J448">
            <v>13.04</v>
          </cell>
          <cell r="K448">
            <v>14.31</v>
          </cell>
          <cell r="L448">
            <v>5.2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</row>
        <row r="449">
          <cell r="B449" t="str">
            <v xml:space="preserve"> World Bank Gecamines Trust</v>
          </cell>
          <cell r="J449">
            <v>0.78865515868921088</v>
          </cell>
          <cell r="K449">
            <v>2.3169804701204537</v>
          </cell>
          <cell r="L449">
            <v>15.883594201803204</v>
          </cell>
          <cell r="M449">
            <v>2.8646399974823E-2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</row>
        <row r="450">
          <cell r="B450" t="str">
            <v xml:space="preserve"> Short term</v>
          </cell>
          <cell r="F450">
            <v>1</v>
          </cell>
          <cell r="G450">
            <v>1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</row>
        <row r="451">
          <cell r="B451" t="str">
            <v xml:space="preserve">   of which: central bank</v>
          </cell>
        </row>
        <row r="452">
          <cell r="B452" t="str">
            <v xml:space="preserve"> Financing gap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</row>
        <row r="454">
          <cell r="B454" t="str">
            <v>18. Interest arrears paid</v>
          </cell>
        </row>
        <row r="455">
          <cell r="B455" t="str">
            <v>Total</v>
          </cell>
          <cell r="E455">
            <v>0.25</v>
          </cell>
          <cell r="F455">
            <v>9.5</v>
          </cell>
          <cell r="G455">
            <v>0</v>
          </cell>
          <cell r="H455">
            <v>2.2000000000000002</v>
          </cell>
          <cell r="I455">
            <v>4.5060000000000002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0.5</v>
          </cell>
          <cell r="P455">
            <v>3</v>
          </cell>
          <cell r="Q455">
            <v>0</v>
          </cell>
          <cell r="R455">
            <v>0.95009900000000003</v>
          </cell>
          <cell r="S455">
            <v>0</v>
          </cell>
        </row>
        <row r="456">
          <cell r="B456" t="str">
            <v xml:space="preserve"> Multilaterals (incl. Fd.)</v>
          </cell>
          <cell r="E456">
            <v>0.25</v>
          </cell>
          <cell r="F456">
            <v>0</v>
          </cell>
          <cell r="G456">
            <v>0</v>
          </cell>
          <cell r="H456">
            <v>2.2000000000000002</v>
          </cell>
          <cell r="I456">
            <v>3.14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0.5</v>
          </cell>
          <cell r="P456">
            <v>3</v>
          </cell>
          <cell r="Q456">
            <v>0</v>
          </cell>
          <cell r="R456">
            <v>0.95009900000000003</v>
          </cell>
          <cell r="S456">
            <v>0</v>
          </cell>
        </row>
        <row r="457">
          <cell r="B457" t="str">
            <v xml:space="preserve">   Fund</v>
          </cell>
          <cell r="E457">
            <v>0.25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0.5</v>
          </cell>
          <cell r="P457">
            <v>3</v>
          </cell>
          <cell r="Q457">
            <v>0</v>
          </cell>
          <cell r="R457">
            <v>0.95009900000000003</v>
          </cell>
          <cell r="S457">
            <v>0</v>
          </cell>
        </row>
        <row r="458">
          <cell r="B458" t="str">
            <v xml:space="preserve">   Multilaterals (excl. Fd.)</v>
          </cell>
          <cell r="F458">
            <v>0</v>
          </cell>
          <cell r="G458">
            <v>0</v>
          </cell>
          <cell r="H458">
            <v>2.2000000000000002</v>
          </cell>
          <cell r="I458">
            <v>3.14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</row>
        <row r="459">
          <cell r="B459" t="str">
            <v xml:space="preserve">       World Bank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</row>
        <row r="460">
          <cell r="B460" t="str">
            <v xml:space="preserve">       Other</v>
          </cell>
          <cell r="F460">
            <v>0</v>
          </cell>
          <cell r="G460">
            <v>0</v>
          </cell>
          <cell r="H460">
            <v>2.2000000000000002</v>
          </cell>
          <cell r="I460">
            <v>3.14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</row>
        <row r="461">
          <cell r="B461" t="str">
            <v xml:space="preserve"> Bilateral official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</row>
        <row r="462">
          <cell r="B462" t="str">
            <v xml:space="preserve">   Paris Club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</row>
        <row r="463">
          <cell r="B463" t="str">
            <v xml:space="preserve">      Pre-cutoff date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</row>
        <row r="464">
          <cell r="B464" t="str">
            <v xml:space="preserve">      Post-cutoff date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</row>
        <row r="465">
          <cell r="B465" t="str">
            <v xml:space="preserve">    Other</v>
          </cell>
        </row>
        <row r="466">
          <cell r="B466" t="str">
            <v xml:space="preserve"> Commercial banks (London Club)</v>
          </cell>
          <cell r="F466">
            <v>9.5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</row>
        <row r="467">
          <cell r="B467" t="str">
            <v xml:space="preserve"> Suppliers (Kinshasa Club)</v>
          </cell>
          <cell r="F467">
            <v>0</v>
          </cell>
          <cell r="G467">
            <v>0</v>
          </cell>
          <cell r="H467">
            <v>0</v>
          </cell>
          <cell r="I467">
            <v>1.3660000000000001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</row>
        <row r="468">
          <cell r="B468" t="str">
            <v xml:space="preserve"> World Bank Gecamines Trust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</row>
        <row r="469">
          <cell r="A469" t="str">
            <v>|| ~</v>
          </cell>
          <cell r="B469" t="str">
            <v xml:space="preserve"> Short term</v>
          </cell>
          <cell r="N469">
            <v>0</v>
          </cell>
        </row>
        <row r="470">
          <cell r="A470" t="str">
            <v>|| ~</v>
          </cell>
          <cell r="B470" t="str">
            <v xml:space="preserve">   of which: central bank</v>
          </cell>
        </row>
        <row r="472">
          <cell r="B472" t="str">
            <v>19. Principal arrears paid</v>
          </cell>
        </row>
        <row r="473">
          <cell r="B473" t="str">
            <v>Total</v>
          </cell>
          <cell r="D473">
            <v>0</v>
          </cell>
          <cell r="E473">
            <v>0</v>
          </cell>
          <cell r="F473">
            <v>1.5</v>
          </cell>
          <cell r="G473">
            <v>0</v>
          </cell>
          <cell r="H473">
            <v>0</v>
          </cell>
          <cell r="I473">
            <v>100.19</v>
          </cell>
          <cell r="J473">
            <v>0</v>
          </cell>
          <cell r="K473">
            <v>24.53</v>
          </cell>
          <cell r="L473">
            <v>0</v>
          </cell>
          <cell r="M473">
            <v>0</v>
          </cell>
          <cell r="N473">
            <v>3.0358800000000001</v>
          </cell>
          <cell r="O473">
            <v>0.86599999999999544</v>
          </cell>
          <cell r="P473">
            <v>21.963000000000001</v>
          </cell>
          <cell r="Q473">
            <v>0</v>
          </cell>
          <cell r="R473">
            <v>0.54859100000000005</v>
          </cell>
          <cell r="S473">
            <v>0</v>
          </cell>
        </row>
        <row r="474">
          <cell r="B474" t="str">
            <v xml:space="preserve"> Multilaterals (incl. Fd.)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100.19</v>
          </cell>
          <cell r="J474">
            <v>0</v>
          </cell>
          <cell r="K474">
            <v>24.53</v>
          </cell>
          <cell r="L474">
            <v>0</v>
          </cell>
          <cell r="M474">
            <v>0</v>
          </cell>
          <cell r="N474">
            <v>3.0358800000000001</v>
          </cell>
          <cell r="O474">
            <v>0.86599999999999544</v>
          </cell>
          <cell r="P474">
            <v>21.963000000000001</v>
          </cell>
          <cell r="Q474">
            <v>0</v>
          </cell>
          <cell r="R474">
            <v>0.54859100000000005</v>
          </cell>
          <cell r="S474">
            <v>0</v>
          </cell>
        </row>
        <row r="475">
          <cell r="B475" t="str">
            <v xml:space="preserve">   Fund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100.19</v>
          </cell>
          <cell r="J475">
            <v>0</v>
          </cell>
          <cell r="K475">
            <v>24.53</v>
          </cell>
          <cell r="L475">
            <v>0</v>
          </cell>
          <cell r="M475">
            <v>0</v>
          </cell>
          <cell r="N475">
            <v>3.0358800000000001</v>
          </cell>
          <cell r="O475">
            <v>0.86599999999999544</v>
          </cell>
          <cell r="P475">
            <v>21.963000000000001</v>
          </cell>
          <cell r="Q475">
            <v>0</v>
          </cell>
          <cell r="R475">
            <v>0.54859100000000005</v>
          </cell>
          <cell r="S475">
            <v>0</v>
          </cell>
        </row>
        <row r="476">
          <cell r="B476" t="str">
            <v xml:space="preserve">   Multilaterals (excl. Fd.)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</row>
        <row r="477">
          <cell r="B477" t="str">
            <v xml:space="preserve">       World Bank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</row>
        <row r="478">
          <cell r="B478" t="str">
            <v xml:space="preserve">       Other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</row>
        <row r="479">
          <cell r="B479" t="str">
            <v xml:space="preserve"> Bilateral official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</row>
        <row r="480">
          <cell r="B480" t="str">
            <v xml:space="preserve">   Paris Club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</row>
        <row r="481">
          <cell r="B481" t="str">
            <v xml:space="preserve">      Pre-cutoff date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</row>
        <row r="482">
          <cell r="B482" t="str">
            <v xml:space="preserve">      Post-cutoff date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</row>
        <row r="483">
          <cell r="B483" t="str">
            <v xml:space="preserve">    Other</v>
          </cell>
        </row>
        <row r="484">
          <cell r="B484" t="str">
            <v xml:space="preserve"> Commercial banks (London Club)</v>
          </cell>
          <cell r="D484">
            <v>0</v>
          </cell>
          <cell r="E484">
            <v>0</v>
          </cell>
          <cell r="F484">
            <v>1.5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</row>
        <row r="485">
          <cell r="B485" t="str">
            <v xml:space="preserve"> Suppliers (Kinshasa Club)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</row>
        <row r="486">
          <cell r="B486" t="str">
            <v xml:space="preserve"> World Bank Gecamines Trust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</row>
        <row r="487">
          <cell r="A487" t="str">
            <v>|| ~</v>
          </cell>
          <cell r="B487" t="str">
            <v xml:space="preserve"> Short term</v>
          </cell>
        </row>
        <row r="488">
          <cell r="A488" t="str">
            <v>|| ~</v>
          </cell>
          <cell r="B488" t="str">
            <v xml:space="preserve">   of which: central bank</v>
          </cell>
        </row>
        <row r="490">
          <cell r="B490" t="str">
            <v>20. Accum. of interest arrears</v>
          </cell>
        </row>
        <row r="491">
          <cell r="B491" t="str">
            <v>Total</v>
          </cell>
          <cell r="F491">
            <v>56.041047435580523</v>
          </cell>
          <cell r="G491">
            <v>62.538322533691499</v>
          </cell>
          <cell r="H491">
            <v>204.59448368175782</v>
          </cell>
          <cell r="I491">
            <v>158.85557530706296</v>
          </cell>
          <cell r="J491">
            <v>356.69014598989924</v>
          </cell>
          <cell r="K491">
            <v>421.36901653421961</v>
          </cell>
          <cell r="L491">
            <v>527.68544285130224</v>
          </cell>
          <cell r="M491">
            <v>446.93788852395068</v>
          </cell>
          <cell r="N491">
            <v>399.36430007916329</v>
          </cell>
          <cell r="O491">
            <v>419.41965542970411</v>
          </cell>
          <cell r="P491">
            <v>359.52591495528202</v>
          </cell>
          <cell r="Q491">
            <v>167.48158485600487</v>
          </cell>
          <cell r="R491">
            <v>124.99021806702908</v>
          </cell>
          <cell r="S491">
            <v>103.4303454002125</v>
          </cell>
        </row>
        <row r="492">
          <cell r="B492" t="str">
            <v xml:space="preserve"> Multilaterals (incl. Fd.)</v>
          </cell>
          <cell r="F492">
            <v>0</v>
          </cell>
          <cell r="G492">
            <v>10.873710972361724</v>
          </cell>
          <cell r="H492">
            <v>5.7770737328871711</v>
          </cell>
          <cell r="I492">
            <v>2.8996136391231495</v>
          </cell>
          <cell r="J492">
            <v>10.779917065908911</v>
          </cell>
          <cell r="K492">
            <v>45.110126692070672</v>
          </cell>
          <cell r="L492">
            <v>47.017089289530198</v>
          </cell>
          <cell r="M492">
            <v>49.353721539412241</v>
          </cell>
          <cell r="N492">
            <v>48.55454288498494</v>
          </cell>
          <cell r="O492">
            <v>35.738019376158732</v>
          </cell>
          <cell r="P492">
            <v>62.225993522047979</v>
          </cell>
          <cell r="Q492">
            <v>60.236788314580906</v>
          </cell>
          <cell r="R492">
            <v>50.356432706362739</v>
          </cell>
          <cell r="S492">
            <v>45.588133904869096</v>
          </cell>
        </row>
        <row r="493">
          <cell r="B493" t="str">
            <v xml:space="preserve">   Fund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11.004999999999981</v>
          </cell>
          <cell r="L493">
            <v>8.5922270000000012</v>
          </cell>
          <cell r="M493">
            <v>10.912166000000006</v>
          </cell>
          <cell r="N493">
            <v>8.9792159999999956</v>
          </cell>
          <cell r="O493">
            <v>0.80599999999999383</v>
          </cell>
          <cell r="P493">
            <v>15.158999999999999</v>
          </cell>
          <cell r="Q493">
            <v>20.39</v>
          </cell>
          <cell r="R493">
            <v>11.187732</v>
          </cell>
          <cell r="S493">
            <v>12.069907000000001</v>
          </cell>
        </row>
        <row r="494">
          <cell r="B494" t="str">
            <v xml:space="preserve">   Multilaterals (excl. Fd.)</v>
          </cell>
          <cell r="F494">
            <v>0</v>
          </cell>
          <cell r="G494">
            <v>10.873710972361724</v>
          </cell>
          <cell r="H494">
            <v>5.7770737328871711</v>
          </cell>
          <cell r="I494">
            <v>2.8996136391231495</v>
          </cell>
          <cell r="J494">
            <v>10.779917065908911</v>
          </cell>
          <cell r="K494">
            <v>34.105126692070691</v>
          </cell>
          <cell r="L494">
            <v>38.424862289530196</v>
          </cell>
          <cell r="M494">
            <v>38.441555539412235</v>
          </cell>
          <cell r="N494">
            <v>39.575326884984946</v>
          </cell>
          <cell r="O494">
            <v>34.932019376158742</v>
          </cell>
          <cell r="P494">
            <v>47.06699352204798</v>
          </cell>
          <cell r="Q494">
            <v>39.846788314580905</v>
          </cell>
          <cell r="R494">
            <v>39.168700706362735</v>
          </cell>
          <cell r="S494">
            <v>33.518226904869096</v>
          </cell>
        </row>
        <row r="495">
          <cell r="B495" t="str">
            <v xml:space="preserve">       World Bank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4.8249279916286474</v>
          </cell>
          <cell r="L495">
            <v>6.1707839906215671</v>
          </cell>
          <cell r="M495">
            <v>6.7262399911880495</v>
          </cell>
          <cell r="N495">
            <v>6.7681771534681276</v>
          </cell>
          <cell r="O495">
            <v>6.5064923804998438</v>
          </cell>
          <cell r="P495">
            <v>5.9445068651437758</v>
          </cell>
          <cell r="Q495">
            <v>6.2717086112499221</v>
          </cell>
          <cell r="R495">
            <v>6.362241428494456</v>
          </cell>
          <cell r="S495">
            <v>6.3116364431381262</v>
          </cell>
        </row>
        <row r="496">
          <cell r="B496" t="str">
            <v xml:space="preserve">       Other</v>
          </cell>
          <cell r="F496">
            <v>0</v>
          </cell>
          <cell r="G496">
            <v>10.873710972361723</v>
          </cell>
          <cell r="H496">
            <v>5.7770737328871711</v>
          </cell>
          <cell r="I496">
            <v>2.8996136391231495</v>
          </cell>
          <cell r="J496">
            <v>10.779917065908911</v>
          </cell>
          <cell r="K496">
            <v>29.280198700442046</v>
          </cell>
          <cell r="L496">
            <v>32.254078298908631</v>
          </cell>
          <cell r="M496">
            <v>31.71531554822419</v>
          </cell>
          <cell r="N496">
            <v>32.807149731516816</v>
          </cell>
          <cell r="O496">
            <v>28.425526995658899</v>
          </cell>
          <cell r="P496">
            <v>41.122486656904208</v>
          </cell>
          <cell r="Q496">
            <v>33.575079703330985</v>
          </cell>
          <cell r="R496">
            <v>32.806459277868278</v>
          </cell>
          <cell r="S496">
            <v>27.206590461730972</v>
          </cell>
        </row>
        <row r="497">
          <cell r="B497" t="str">
            <v xml:space="preserve"> Bilateral official</v>
          </cell>
          <cell r="F497">
            <v>55.078110589258173</v>
          </cell>
          <cell r="G497">
            <v>41.302317876697543</v>
          </cell>
          <cell r="H497">
            <v>101.27327102803739</v>
          </cell>
          <cell r="I497">
            <v>6.9799999999999898</v>
          </cell>
          <cell r="J497">
            <v>146.34786609202118</v>
          </cell>
          <cell r="K497">
            <v>269.94418780572585</v>
          </cell>
          <cell r="L497">
            <v>250.79129276198807</v>
          </cell>
          <cell r="M497">
            <v>212.26437311808357</v>
          </cell>
          <cell r="N497">
            <v>183.34701501205637</v>
          </cell>
          <cell r="O497">
            <v>150.45363786575339</v>
          </cell>
          <cell r="P497">
            <v>62.861583369416294</v>
          </cell>
          <cell r="Q497">
            <v>88.792642464035694</v>
          </cell>
          <cell r="R497">
            <v>56.904579488515473</v>
          </cell>
          <cell r="S497">
            <v>41.05999123029487</v>
          </cell>
        </row>
        <row r="498">
          <cell r="B498" t="str">
            <v xml:space="preserve">   Paris Club</v>
          </cell>
          <cell r="F498">
            <v>55.078110589258173</v>
          </cell>
          <cell r="G498">
            <v>41.302317876697543</v>
          </cell>
          <cell r="H498">
            <v>101.27327102803739</v>
          </cell>
          <cell r="I498">
            <v>6.9799999999999898</v>
          </cell>
          <cell r="J498">
            <v>146.02355929779384</v>
          </cell>
          <cell r="K498">
            <v>269.65913342612112</v>
          </cell>
          <cell r="L498">
            <v>250.54277877134743</v>
          </cell>
          <cell r="M498">
            <v>212.04236351827868</v>
          </cell>
          <cell r="N498">
            <v>183.14445862665846</v>
          </cell>
          <cell r="O498">
            <v>150.30860966679595</v>
          </cell>
          <cell r="P498">
            <v>62.737595972460802</v>
          </cell>
          <cell r="Q498">
            <v>88.698167131537147</v>
          </cell>
          <cell r="R498">
            <v>56.838229346155742</v>
          </cell>
          <cell r="S498">
            <v>41.023423232362433</v>
          </cell>
        </row>
        <row r="499">
          <cell r="B499" t="str">
            <v xml:space="preserve">      Pre-cutoff date</v>
          </cell>
        </row>
        <row r="500">
          <cell r="B500" t="str">
            <v xml:space="preserve">      Post-cutoff date</v>
          </cell>
        </row>
        <row r="501">
          <cell r="B501" t="str">
            <v xml:space="preserve">    Other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0.32430679422733905</v>
          </cell>
          <cell r="K501">
            <v>0.28505437960472457</v>
          </cell>
          <cell r="L501">
            <v>0.24851399064064017</v>
          </cell>
          <cell r="M501">
            <v>0.22200959980487822</v>
          </cell>
          <cell r="N501">
            <v>0.20255638539791093</v>
          </cell>
          <cell r="O501">
            <v>0.14502819895744334</v>
          </cell>
          <cell r="P501">
            <v>0.12398739695549009</v>
          </cell>
          <cell r="Q501">
            <v>9.4475332498550391E-2</v>
          </cell>
          <cell r="R501">
            <v>6.6350142359733605E-2</v>
          </cell>
          <cell r="S501">
            <v>3.65679979324341E-2</v>
          </cell>
        </row>
        <row r="502">
          <cell r="B502" t="str">
            <v xml:space="preserve"> Commercial banks (London Club)</v>
          </cell>
          <cell r="F502">
            <v>6.2936846322351414E-2</v>
          </cell>
          <cell r="G502">
            <v>6.4422936846322365</v>
          </cell>
          <cell r="H502">
            <v>97.404138920833262</v>
          </cell>
          <cell r="I502">
            <v>148.93596166793984</v>
          </cell>
          <cell r="J502">
            <v>194.16376425438881</v>
          </cell>
          <cell r="K502">
            <v>98.357434343273411</v>
          </cell>
          <cell r="L502">
            <v>218.14515402273406</v>
          </cell>
          <cell r="M502">
            <v>174.04526753288084</v>
          </cell>
          <cell r="N502">
            <v>157.38131410414874</v>
          </cell>
          <cell r="O502">
            <v>224.34370350271524</v>
          </cell>
          <cell r="P502">
            <v>217.8707907619218</v>
          </cell>
          <cell r="Q502">
            <v>4.0616105805436877</v>
          </cell>
          <cell r="R502">
            <v>4.1770393628893885</v>
          </cell>
          <cell r="S502">
            <v>4.1806102382704999</v>
          </cell>
        </row>
        <row r="503">
          <cell r="B503" t="str">
            <v xml:space="preserve"> Suppliers (Kinshasa Club)</v>
          </cell>
          <cell r="F503">
            <v>0.89999999999999858</v>
          </cell>
          <cell r="G503">
            <v>3.92</v>
          </cell>
          <cell r="H503">
            <v>0.14000000000000057</v>
          </cell>
          <cell r="I503">
            <v>4.0000000000000924E-2</v>
          </cell>
          <cell r="J503">
            <v>0</v>
          </cell>
          <cell r="K503">
            <v>5.7887966319728257E-2</v>
          </cell>
          <cell r="L503">
            <v>3.8105370414257034</v>
          </cell>
          <cell r="M503">
            <v>3.3516287970542904</v>
          </cell>
          <cell r="N503">
            <v>2.9196058309078197</v>
          </cell>
          <cell r="O503">
            <v>2.5050325274467484</v>
          </cell>
          <cell r="P503">
            <v>10.628475194573401</v>
          </cell>
          <cell r="Q503">
            <v>9.709157247543331</v>
          </cell>
          <cell r="R503">
            <v>9.7092374986410164</v>
          </cell>
          <cell r="S503">
            <v>9.9464954376220742</v>
          </cell>
        </row>
        <row r="504">
          <cell r="B504" t="str">
            <v xml:space="preserve"> World Bank Gecamines Trust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5.3985985775803336</v>
          </cell>
          <cell r="K504">
            <v>7.8993797268299879</v>
          </cell>
          <cell r="L504">
            <v>7.921369735624185</v>
          </cell>
          <cell r="M504">
            <v>7.922897536519721</v>
          </cell>
          <cell r="N504">
            <v>7.1618222470653992</v>
          </cell>
          <cell r="O504">
            <v>6.3792621576299613</v>
          </cell>
          <cell r="P504">
            <v>5.9390721073225263</v>
          </cell>
          <cell r="Q504">
            <v>4.6813862493012861</v>
          </cell>
          <cell r="R504">
            <v>3.8429290106204581</v>
          </cell>
          <cell r="S504">
            <v>2.6551145891559527</v>
          </cell>
        </row>
        <row r="505">
          <cell r="B505" t="str">
            <v xml:space="preserve"> Short term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</row>
        <row r="506">
          <cell r="B506" t="str">
            <v xml:space="preserve">   of which: central bank</v>
          </cell>
        </row>
        <row r="508">
          <cell r="B508" t="str">
            <v>21. Accum. of principal arrears</v>
          </cell>
        </row>
        <row r="509">
          <cell r="B509" t="str">
            <v>Total</v>
          </cell>
          <cell r="F509">
            <v>296.69732342286284</v>
          </cell>
          <cell r="G509">
            <v>437.27328685615828</v>
          </cell>
          <cell r="H509">
            <v>1472.6835177061685</v>
          </cell>
          <cell r="I509">
            <v>805.10056535712704</v>
          </cell>
          <cell r="J509">
            <v>1361.0442316117919</v>
          </cell>
          <cell r="K509">
            <v>2813.0347786321436</v>
          </cell>
          <cell r="L509">
            <v>4123.5734804930789</v>
          </cell>
          <cell r="M509">
            <v>5384.3053480783301</v>
          </cell>
          <cell r="N509">
            <v>6587.5684822800777</v>
          </cell>
          <cell r="O509">
            <v>7698.4555399485916</v>
          </cell>
          <cell r="P509">
            <v>5945.859188418819</v>
          </cell>
          <cell r="Q509">
            <v>7337.3358793435718</v>
          </cell>
          <cell r="R509">
            <v>9242.7268515340675</v>
          </cell>
          <cell r="S509">
            <v>11813.57569140078</v>
          </cell>
        </row>
        <row r="510">
          <cell r="B510" t="str">
            <v xml:space="preserve"> Multilaterals (incl. Fd.)</v>
          </cell>
          <cell r="F510">
            <v>0</v>
          </cell>
          <cell r="G510">
            <v>1.5429867607252845E-4</v>
          </cell>
          <cell r="H510">
            <v>100.19</v>
          </cell>
          <cell r="I510">
            <v>0.81699999999995399</v>
          </cell>
          <cell r="J510">
            <v>39.444500000000012</v>
          </cell>
          <cell r="K510">
            <v>83.285000000000011</v>
          </cell>
          <cell r="L510">
            <v>60.379773</v>
          </cell>
          <cell r="M510">
            <v>87.085834000000006</v>
          </cell>
          <cell r="N510">
            <v>83.533829388464909</v>
          </cell>
          <cell r="O510">
            <v>70.393483557701131</v>
          </cell>
          <cell r="P510">
            <v>85.046320386409747</v>
          </cell>
          <cell r="Q510">
            <v>85.98788603544233</v>
          </cell>
          <cell r="R510">
            <v>92.804272768497498</v>
          </cell>
          <cell r="S510">
            <v>83.547123769760162</v>
          </cell>
        </row>
        <row r="511">
          <cell r="B511" t="str">
            <v xml:space="preserve">   Fund</v>
          </cell>
          <cell r="F511">
            <v>0</v>
          </cell>
          <cell r="G511">
            <v>0</v>
          </cell>
          <cell r="H511">
            <v>100.19</v>
          </cell>
          <cell r="I511">
            <v>0</v>
          </cell>
          <cell r="J511">
            <v>27.934500000000014</v>
          </cell>
          <cell r="K511">
            <v>67.485000000000014</v>
          </cell>
          <cell r="L511">
            <v>38.779772999999999</v>
          </cell>
          <cell r="M511">
            <v>57.685834</v>
          </cell>
          <cell r="N511">
            <v>54.386664000000003</v>
          </cell>
          <cell r="O511">
            <v>29.1</v>
          </cell>
          <cell r="P511">
            <v>19.333000000000002</v>
          </cell>
          <cell r="Q511">
            <v>14.55</v>
          </cell>
          <cell r="R511">
            <v>17.46</v>
          </cell>
          <cell r="S511">
            <v>8.7289999999999992</v>
          </cell>
        </row>
        <row r="512">
          <cell r="B512" t="str">
            <v xml:space="preserve">   Multilaterals (excl. Fd.)</v>
          </cell>
          <cell r="F512">
            <v>0</v>
          </cell>
          <cell r="G512">
            <v>1.5429867607252845E-4</v>
          </cell>
          <cell r="H512">
            <v>0</v>
          </cell>
          <cell r="I512">
            <v>0.81699999999995399</v>
          </cell>
          <cell r="J512">
            <v>11.509999999999998</v>
          </cell>
          <cell r="K512">
            <v>15.8</v>
          </cell>
          <cell r="L512">
            <v>21.6</v>
          </cell>
          <cell r="M512">
            <v>29.4</v>
          </cell>
          <cell r="N512">
            <v>29.147165388464913</v>
          </cell>
          <cell r="O512">
            <v>41.293483557701137</v>
          </cell>
          <cell r="P512">
            <v>65.713320386409748</v>
          </cell>
          <cell r="Q512">
            <v>71.437886035442332</v>
          </cell>
          <cell r="R512">
            <v>75.34427276849749</v>
          </cell>
          <cell r="S512">
            <v>74.818123769760163</v>
          </cell>
        </row>
        <row r="513">
          <cell r="B513" t="str">
            <v xml:space="preserve">       World Bank</v>
          </cell>
        </row>
        <row r="514">
          <cell r="B514" t="str">
            <v xml:space="preserve">       Other</v>
          </cell>
        </row>
        <row r="515">
          <cell r="B515" t="str">
            <v xml:space="preserve"> Bilateral official</v>
          </cell>
          <cell r="F515">
            <v>3.1379936411468634E-3</v>
          </cell>
          <cell r="G515">
            <v>1.3313010795929234</v>
          </cell>
          <cell r="H515">
            <v>185.85710280373831</v>
          </cell>
          <cell r="I515">
            <v>232.72462628999992</v>
          </cell>
          <cell r="J515">
            <v>96.102244350428194</v>
          </cell>
          <cell r="K515">
            <v>395.56776985147928</v>
          </cell>
          <cell r="L515">
            <v>369.36279408931728</v>
          </cell>
          <cell r="M515">
            <v>339.31660770177842</v>
          </cell>
          <cell r="N515">
            <v>394.42617529034584</v>
          </cell>
          <cell r="O515">
            <v>307.80257571458844</v>
          </cell>
          <cell r="P515">
            <v>135.5388894385099</v>
          </cell>
          <cell r="Q515">
            <v>127.15653020977969</v>
          </cell>
          <cell r="R515">
            <v>176.02692768037323</v>
          </cell>
          <cell r="S515">
            <v>153.92933049678808</v>
          </cell>
        </row>
        <row r="516">
          <cell r="B516" t="str">
            <v xml:space="preserve">   Paris Club</v>
          </cell>
          <cell r="F516">
            <v>3.1379936411468634E-3</v>
          </cell>
          <cell r="G516">
            <v>1.3313010795929234</v>
          </cell>
          <cell r="H516">
            <v>185.85710280373831</v>
          </cell>
          <cell r="I516">
            <v>232.72462628999992</v>
          </cell>
          <cell r="J516">
            <v>92.203192210740411</v>
          </cell>
          <cell r="K516">
            <v>391.78897205005256</v>
          </cell>
          <cell r="L516">
            <v>365.55697983264918</v>
          </cell>
          <cell r="M516">
            <v>338.19939810276031</v>
          </cell>
          <cell r="N516">
            <v>393.30163811624021</v>
          </cell>
          <cell r="O516">
            <v>306.76760174930121</v>
          </cell>
          <cell r="P516">
            <v>134.45744380950924</v>
          </cell>
          <cell r="Q516">
            <v>126.01555888652797</v>
          </cell>
          <cell r="R516">
            <v>174.86948630809789</v>
          </cell>
          <cell r="S516">
            <v>152.78109536170965</v>
          </cell>
        </row>
        <row r="517">
          <cell r="B517" t="str">
            <v xml:space="preserve">      Pre-cutoff date</v>
          </cell>
        </row>
        <row r="518">
          <cell r="B518" t="str">
            <v xml:space="preserve">      Post-cutoff date</v>
          </cell>
        </row>
        <row r="519">
          <cell r="B519" t="str">
            <v xml:space="preserve">    Other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3.8990521396877811</v>
          </cell>
          <cell r="K519">
            <v>3.7787978014267334</v>
          </cell>
          <cell r="L519">
            <v>3.8058142566680893</v>
          </cell>
          <cell r="M519">
            <v>1.117209599018097</v>
          </cell>
          <cell r="N519">
            <v>1.1245371741056436</v>
          </cell>
          <cell r="O519">
            <v>1.0349739652872092</v>
          </cell>
          <cell r="P519">
            <v>1.0814456290006635</v>
          </cell>
          <cell r="Q519">
            <v>1.1409713232517238</v>
          </cell>
          <cell r="R519">
            <v>1.1574413722753527</v>
          </cell>
          <cell r="S519">
            <v>1.1482351350784306</v>
          </cell>
        </row>
        <row r="520">
          <cell r="B520" t="str">
            <v xml:space="preserve"> Commercial banks (London Club)</v>
          </cell>
          <cell r="F520">
            <v>51.7</v>
          </cell>
          <cell r="G520">
            <v>46.96</v>
          </cell>
          <cell r="H520">
            <v>45.19</v>
          </cell>
          <cell r="I520">
            <v>47.38</v>
          </cell>
          <cell r="J520">
            <v>22.413030660377359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</row>
        <row r="521">
          <cell r="B521" t="str">
            <v xml:space="preserve"> Suppliers (Kinshasa Club)</v>
          </cell>
          <cell r="F521">
            <v>1.7899999999999991</v>
          </cell>
          <cell r="G521">
            <v>7.7999999999999989</v>
          </cell>
          <cell r="H521">
            <v>1.1999999999999966</v>
          </cell>
          <cell r="I521">
            <v>2.1699999999999982</v>
          </cell>
          <cell r="J521">
            <v>9.7600000000000016</v>
          </cell>
          <cell r="K521">
            <v>4.9421342533037045</v>
          </cell>
          <cell r="L521">
            <v>5.9192259812354999</v>
          </cell>
          <cell r="M521">
            <v>7.8419519931077968</v>
          </cell>
          <cell r="N521">
            <v>6.7891312623023952</v>
          </cell>
          <cell r="O521">
            <v>6.9349847865104719</v>
          </cell>
          <cell r="P521">
            <v>11.296629500389097</v>
          </cell>
          <cell r="Q521">
            <v>11.845753228664394</v>
          </cell>
          <cell r="R521">
            <v>10.984634679555896</v>
          </cell>
          <cell r="S521">
            <v>7.6792795658111608</v>
          </cell>
        </row>
        <row r="522">
          <cell r="B522" t="str">
            <v xml:space="preserve"> World Bank Gecamines Trust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9.9024017518798946</v>
          </cell>
          <cell r="K522">
            <v>7.8389723636566497</v>
          </cell>
          <cell r="L522">
            <v>0.82998510591836272</v>
          </cell>
          <cell r="M522">
            <v>16.53088406397152</v>
          </cell>
          <cell r="N522">
            <v>16.727221911682506</v>
          </cell>
          <cell r="O522">
            <v>16.91587479038569</v>
          </cell>
          <cell r="P522">
            <v>18.725544997205144</v>
          </cell>
          <cell r="Q522">
            <v>18.376187814421463</v>
          </cell>
          <cell r="R522">
            <v>19.214645053102291</v>
          </cell>
          <cell r="S522">
            <v>18.446059250978198</v>
          </cell>
        </row>
        <row r="523">
          <cell r="B523" t="str">
            <v xml:space="preserve"> Short term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</row>
        <row r="524">
          <cell r="B524" t="str">
            <v xml:space="preserve">   of which: central bank</v>
          </cell>
        </row>
        <row r="526">
          <cell r="B526" t="str">
            <v>22. Net change in interest arrears</v>
          </cell>
        </row>
        <row r="527">
          <cell r="B527" t="str">
            <v>Total</v>
          </cell>
          <cell r="D527">
            <v>-74</v>
          </cell>
          <cell r="E527">
            <v>-51</v>
          </cell>
          <cell r="F527">
            <v>46.54418542922167</v>
          </cell>
          <cell r="G527">
            <v>51.664611561329778</v>
          </cell>
          <cell r="H527">
            <v>198.81740994887065</v>
          </cell>
          <cell r="I527">
            <v>-91.529102336345915</v>
          </cell>
          <cell r="J527">
            <v>342.24248679213429</v>
          </cell>
          <cell r="K527">
            <v>376.25888984214902</v>
          </cell>
          <cell r="L527">
            <v>480.66835356177199</v>
          </cell>
          <cell r="M527">
            <v>397.5841669845384</v>
          </cell>
          <cell r="N527">
            <v>350.80975719417836</v>
          </cell>
          <cell r="O527">
            <v>383.68163605354539</v>
          </cell>
          <cell r="P527">
            <v>297.29992143323403</v>
          </cell>
          <cell r="Q527">
            <v>155.39620389577405</v>
          </cell>
          <cell r="R527">
            <v>20.661415829044117</v>
          </cell>
          <cell r="S527">
            <v>79.22288930762042</v>
          </cell>
        </row>
        <row r="528">
          <cell r="B528" t="str">
            <v xml:space="preserve"> Multilaterals (incl. Fd.)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</row>
        <row r="529">
          <cell r="B529" t="str">
            <v xml:space="preserve">   Fund</v>
          </cell>
          <cell r="D529">
            <v>0.25</v>
          </cell>
          <cell r="E529">
            <v>-0.25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11.004999999999981</v>
          </cell>
          <cell r="L529">
            <v>8.5922270000000012</v>
          </cell>
          <cell r="M529">
            <v>10.912166000000006</v>
          </cell>
          <cell r="N529">
            <v>8.9792159999999956</v>
          </cell>
          <cell r="O529">
            <v>0.3059999999999945</v>
          </cell>
          <cell r="P529">
            <v>12.158999999999999</v>
          </cell>
          <cell r="Q529">
            <v>20.39</v>
          </cell>
          <cell r="R529">
            <v>10.237633000000001</v>
          </cell>
          <cell r="S529">
            <v>12.069907000000001</v>
          </cell>
        </row>
        <row r="530">
          <cell r="B530" t="str">
            <v xml:space="preserve">   Multilaterals (excl. Fd.)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</row>
        <row r="531">
          <cell r="B531" t="str">
            <v xml:space="preserve">       World Bank</v>
          </cell>
        </row>
        <row r="532">
          <cell r="B532" t="str">
            <v xml:space="preserve">       Other</v>
          </cell>
        </row>
        <row r="533">
          <cell r="B533" t="str">
            <v xml:space="preserve"> Bilateral official</v>
          </cell>
          <cell r="F533">
            <v>55.08124858289932</v>
          </cell>
          <cell r="G533">
            <v>41.302317876697543</v>
          </cell>
          <cell r="H533">
            <v>101.27327102803739</v>
          </cell>
          <cell r="I533">
            <v>-239.13906400428576</v>
          </cell>
          <cell r="J533">
            <v>146.34786609202118</v>
          </cell>
          <cell r="K533">
            <v>269.94418780572585</v>
          </cell>
          <cell r="L533">
            <v>250.79129276198807</v>
          </cell>
          <cell r="M533">
            <v>212.26437311808357</v>
          </cell>
          <cell r="N533">
            <v>183.34701501205637</v>
          </cell>
          <cell r="O533">
            <v>150.45363786575339</v>
          </cell>
          <cell r="P533">
            <v>62.861583369416294</v>
          </cell>
          <cell r="Q533">
            <v>88.806217208890772</v>
          </cell>
          <cell r="R533">
            <v>60.252117212295154</v>
          </cell>
          <cell r="S533">
            <v>41.12498168043868</v>
          </cell>
        </row>
        <row r="534">
          <cell r="B534" t="str">
            <v xml:space="preserve">   Paris Club</v>
          </cell>
          <cell r="F534">
            <v>55.08124858289932</v>
          </cell>
          <cell r="G534">
            <v>41.302317876697543</v>
          </cell>
          <cell r="H534">
            <v>101.27327102803739</v>
          </cell>
          <cell r="I534">
            <v>-239.13906400428576</v>
          </cell>
          <cell r="J534">
            <v>146.02355929779384</v>
          </cell>
          <cell r="K534">
            <v>269.65913342612112</v>
          </cell>
          <cell r="L534">
            <v>250.54277877134743</v>
          </cell>
          <cell r="M534">
            <v>212.04236351827868</v>
          </cell>
          <cell r="N534">
            <v>183.14445862665846</v>
          </cell>
          <cell r="O534">
            <v>150.30860966679595</v>
          </cell>
          <cell r="P534">
            <v>62.737595972460802</v>
          </cell>
          <cell r="Q534">
            <v>88.698167131537147</v>
          </cell>
          <cell r="R534">
            <v>56.838229346155742</v>
          </cell>
          <cell r="S534">
            <v>41.023423232362433</v>
          </cell>
        </row>
        <row r="535">
          <cell r="B535" t="str">
            <v xml:space="preserve">      Pre-cutoff date</v>
          </cell>
        </row>
        <row r="536">
          <cell r="B536" t="str">
            <v xml:space="preserve">      Post-cutoff date</v>
          </cell>
        </row>
        <row r="537">
          <cell r="B537" t="str">
            <v xml:space="preserve">    Other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0.32430679422733905</v>
          </cell>
          <cell r="K537">
            <v>0.28505437960472457</v>
          </cell>
          <cell r="L537">
            <v>0.24851399064064017</v>
          </cell>
          <cell r="M537">
            <v>0.22200959980487822</v>
          </cell>
          <cell r="N537">
            <v>0.20255638539791093</v>
          </cell>
          <cell r="O537">
            <v>0.14502819895744334</v>
          </cell>
          <cell r="P537">
            <v>0.12398739695549009</v>
          </cell>
          <cell r="Q537">
            <v>0.10805007735363104</v>
          </cell>
          <cell r="R537">
            <v>3.4138878661394134</v>
          </cell>
          <cell r="S537">
            <v>0.10155844807624881</v>
          </cell>
        </row>
        <row r="538">
          <cell r="B538" t="str">
            <v xml:space="preserve"> Commercial banks (London Club)</v>
          </cell>
          <cell r="F538">
            <v>-9.4370631536776486</v>
          </cell>
          <cell r="G538">
            <v>6.4422936846322365</v>
          </cell>
          <cell r="H538">
            <v>97.404138920833262</v>
          </cell>
          <cell r="I538">
            <v>148.93596166793984</v>
          </cell>
          <cell r="J538">
            <v>194.16376425438881</v>
          </cell>
          <cell r="K538">
            <v>98.357434343273411</v>
          </cell>
          <cell r="L538">
            <v>218.14515402273406</v>
          </cell>
          <cell r="M538">
            <v>174.04526753288084</v>
          </cell>
          <cell r="N538">
            <v>157.38131410414874</v>
          </cell>
          <cell r="O538">
            <v>224.34370350271524</v>
          </cell>
          <cell r="P538">
            <v>217.8707907619218</v>
          </cell>
          <cell r="Q538">
            <v>4.0616105805436877</v>
          </cell>
          <cell r="R538">
            <v>4.1770393628893885</v>
          </cell>
          <cell r="S538">
            <v>4.1806102382704999</v>
          </cell>
        </row>
        <row r="539">
          <cell r="B539" t="str">
            <v xml:space="preserve"> Suppliers (Kinshasa Club)</v>
          </cell>
          <cell r="F539">
            <v>0.89999999999999858</v>
          </cell>
          <cell r="G539">
            <v>3.92</v>
          </cell>
          <cell r="H539">
            <v>0.14000000000000057</v>
          </cell>
          <cell r="I539">
            <v>-1.3259999999999992</v>
          </cell>
          <cell r="J539">
            <v>-3.6677421318560919</v>
          </cell>
          <cell r="K539">
            <v>5.7887966319728257E-2</v>
          </cell>
          <cell r="L539">
            <v>3.8105370414257034</v>
          </cell>
          <cell r="M539">
            <v>3.3516287970542904</v>
          </cell>
          <cell r="N539">
            <v>2.9196058309078197</v>
          </cell>
          <cell r="O539">
            <v>2.5050325274467484</v>
          </cell>
          <cell r="P539">
            <v>10.628475194573401</v>
          </cell>
          <cell r="Q539">
            <v>2.768230159737783</v>
          </cell>
          <cell r="R539">
            <v>1.0951139140129342</v>
          </cell>
          <cell r="S539">
            <v>6.0092553591728119</v>
          </cell>
        </row>
        <row r="540">
          <cell r="B540" t="str">
            <v xml:space="preserve"> World Bank Gecamines Trust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5.3985985775803336</v>
          </cell>
          <cell r="K540">
            <v>7.8993797268299879</v>
          </cell>
          <cell r="L540">
            <v>7.921369735624185</v>
          </cell>
          <cell r="M540">
            <v>7.922897536519721</v>
          </cell>
          <cell r="N540">
            <v>7.1618222470653992</v>
          </cell>
          <cell r="O540">
            <v>6.3792621576299613</v>
          </cell>
          <cell r="P540">
            <v>5.9390721073225263</v>
          </cell>
          <cell r="Q540">
            <v>59.760145946601817</v>
          </cell>
          <cell r="R540">
            <v>-44.86285466015336</v>
          </cell>
          <cell r="S540">
            <v>27.908042029738425</v>
          </cell>
        </row>
        <row r="541">
          <cell r="B541" t="str">
            <v xml:space="preserve"> Short term</v>
          </cell>
        </row>
        <row r="542">
          <cell r="B542" t="str">
            <v xml:space="preserve">   of which: central bank</v>
          </cell>
        </row>
        <row r="544">
          <cell r="B544" t="str">
            <v>23. Net change in principal arrears</v>
          </cell>
        </row>
        <row r="545">
          <cell r="B545" t="str">
            <v>Total</v>
          </cell>
          <cell r="F545">
            <v>51.99</v>
          </cell>
          <cell r="G545">
            <v>54.760154298676071</v>
          </cell>
          <cell r="H545">
            <v>146.57999999999998</v>
          </cell>
          <cell r="I545">
            <v>-49.82300000000005</v>
          </cell>
          <cell r="J545">
            <v>76.678784241398461</v>
          </cell>
          <cell r="K545">
            <v>79.093702219813835</v>
          </cell>
          <cell r="L545">
            <v>74.740612600490039</v>
          </cell>
          <cell r="M545">
            <v>113.69308925511552</v>
          </cell>
          <cell r="N545">
            <v>106.26337691066109</v>
          </cell>
          <cell r="O545">
            <v>95.448291065171716</v>
          </cell>
          <cell r="P545">
            <v>86.022760550131196</v>
          </cell>
          <cell r="Q545">
            <v>251.29725739456757</v>
          </cell>
          <cell r="R545">
            <v>71.769047981342482</v>
          </cell>
          <cell r="S545">
            <v>66.394891117453582</v>
          </cell>
        </row>
        <row r="546">
          <cell r="B546" t="str">
            <v xml:space="preserve"> Multilaterals (incl. Fd.)</v>
          </cell>
          <cell r="F546">
            <v>0</v>
          </cell>
          <cell r="G546">
            <v>1.5429867606897574E-4</v>
          </cell>
          <cell r="H546">
            <v>100.19</v>
          </cell>
          <cell r="I546">
            <v>-99.373000000000047</v>
          </cell>
          <cell r="J546">
            <v>39.444500000000012</v>
          </cell>
          <cell r="K546">
            <v>58.75500000000001</v>
          </cell>
          <cell r="L546">
            <v>60.379773</v>
          </cell>
          <cell r="M546">
            <v>87.085834000000006</v>
          </cell>
          <cell r="N546">
            <v>80.497949388464917</v>
          </cell>
          <cell r="O546">
            <v>69.527483557701146</v>
          </cell>
          <cell r="P546">
            <v>53.837694794535622</v>
          </cell>
          <cell r="Q546">
            <v>74.810727467536907</v>
          </cell>
          <cell r="R546">
            <v>80.179955859025966</v>
          </cell>
          <cell r="S546">
            <v>69.139332584381123</v>
          </cell>
        </row>
        <row r="547">
          <cell r="B547" t="str">
            <v xml:space="preserve">   Fund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100.19</v>
          </cell>
          <cell r="I547">
            <v>-100.19</v>
          </cell>
          <cell r="J547">
            <v>27.934500000000014</v>
          </cell>
          <cell r="K547">
            <v>42.955000000000013</v>
          </cell>
          <cell r="L547">
            <v>38.779772999999999</v>
          </cell>
          <cell r="M547">
            <v>57.685834</v>
          </cell>
          <cell r="N547">
            <v>51.350784000000004</v>
          </cell>
          <cell r="O547">
            <v>28.234000000000005</v>
          </cell>
          <cell r="P547">
            <v>-2.629999999999999</v>
          </cell>
          <cell r="Q547">
            <v>14.55</v>
          </cell>
          <cell r="R547">
            <v>16.911408999999999</v>
          </cell>
          <cell r="S547">
            <v>8.7289999999999992</v>
          </cell>
        </row>
        <row r="548">
          <cell r="B548" t="str">
            <v xml:space="preserve">   Multilaterals (excl. Fd.)</v>
          </cell>
          <cell r="F548">
            <v>0</v>
          </cell>
          <cell r="G548">
            <v>1.5429867606897574E-4</v>
          </cell>
          <cell r="H548">
            <v>0</v>
          </cell>
          <cell r="I548">
            <v>0.81699999999995399</v>
          </cell>
          <cell r="J548">
            <v>11.51</v>
          </cell>
          <cell r="K548">
            <v>15.8</v>
          </cell>
          <cell r="L548">
            <v>21.6</v>
          </cell>
          <cell r="M548">
            <v>29.4</v>
          </cell>
          <cell r="N548">
            <v>29.147165388464913</v>
          </cell>
          <cell r="O548">
            <v>41.293483557701137</v>
          </cell>
          <cell r="P548">
            <v>56.467694794535625</v>
          </cell>
          <cell r="Q548">
            <v>60.26072746753691</v>
          </cell>
          <cell r="R548">
            <v>63.268546859025975</v>
          </cell>
          <cell r="S548">
            <v>60.410332584381123</v>
          </cell>
        </row>
        <row r="549">
          <cell r="B549" t="str">
            <v xml:space="preserve">       World Bank</v>
          </cell>
        </row>
        <row r="550">
          <cell r="B550" t="str">
            <v xml:space="preserve">       Other</v>
          </cell>
        </row>
        <row r="551">
          <cell r="B551" t="str">
            <v xml:space="preserve"> Bilateral official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7.7981042793755622</v>
          </cell>
          <cell r="K551">
            <v>7.5575956028534668</v>
          </cell>
          <cell r="L551">
            <v>7.6116285133361785</v>
          </cell>
          <cell r="M551">
            <v>2.234419198036194</v>
          </cell>
          <cell r="N551">
            <v>2.2490743482112872</v>
          </cell>
          <cell r="O551">
            <v>2.0699479305744184</v>
          </cell>
          <cell r="P551">
            <v>2.1628912580013271</v>
          </cell>
          <cell r="Q551">
            <v>117.42243960854985</v>
          </cell>
          <cell r="R551">
            <v>-14.283211161494213</v>
          </cell>
          <cell r="S551">
            <v>3.3457372599840136</v>
          </cell>
        </row>
        <row r="552">
          <cell r="B552" t="str">
            <v xml:space="preserve">   Paris Club</v>
          </cell>
          <cell r="F552">
            <v>0</v>
          </cell>
          <cell r="G552">
            <v>1.3313010795929234</v>
          </cell>
          <cell r="H552">
            <v>185.85710280373831</v>
          </cell>
          <cell r="I552">
            <v>-219.49120799571438</v>
          </cell>
          <cell r="J552">
            <v>92.203192210740411</v>
          </cell>
          <cell r="K552">
            <v>391.78897205005256</v>
          </cell>
          <cell r="L552">
            <v>365.55697983264918</v>
          </cell>
          <cell r="M552">
            <v>338.19939810276031</v>
          </cell>
          <cell r="N552">
            <v>393.30163811624021</v>
          </cell>
          <cell r="O552">
            <v>306.76760174930121</v>
          </cell>
          <cell r="P552">
            <v>134.45744380950924</v>
          </cell>
          <cell r="Q552">
            <v>126.01555888652797</v>
          </cell>
          <cell r="R552">
            <v>174.86948630809789</v>
          </cell>
          <cell r="S552">
            <v>152.78109536170965</v>
          </cell>
        </row>
        <row r="553">
          <cell r="B553" t="str">
            <v xml:space="preserve">      Pre-cutoff date</v>
          </cell>
        </row>
        <row r="554">
          <cell r="B554" t="str">
            <v xml:space="preserve">      Post-cutoff date</v>
          </cell>
        </row>
        <row r="555">
          <cell r="B555" t="str">
            <v xml:space="preserve">    Other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3.8990521396877811</v>
          </cell>
          <cell r="K555">
            <v>3.7787978014267334</v>
          </cell>
          <cell r="L555">
            <v>3.8058142566680893</v>
          </cell>
          <cell r="M555">
            <v>1.117209599018097</v>
          </cell>
          <cell r="N555">
            <v>1.1245371741056436</v>
          </cell>
          <cell r="O555">
            <v>1.0349739652872092</v>
          </cell>
          <cell r="P555">
            <v>1.0814456290006635</v>
          </cell>
          <cell r="Q555">
            <v>116.28146828529813</v>
          </cell>
          <cell r="R555">
            <v>-15.440652533769565</v>
          </cell>
          <cell r="S555">
            <v>2.1975021249055828</v>
          </cell>
        </row>
        <row r="556">
          <cell r="B556" t="str">
            <v xml:space="preserve"> Commercial banks (London Club)</v>
          </cell>
          <cell r="F556">
            <v>50.2</v>
          </cell>
          <cell r="G556">
            <v>46.96</v>
          </cell>
          <cell r="H556">
            <v>45.19</v>
          </cell>
          <cell r="I556">
            <v>47.38</v>
          </cell>
          <cell r="J556">
            <v>22.413030660377359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</row>
        <row r="557">
          <cell r="B557" t="str">
            <v xml:space="preserve"> Suppliers (Kinshasa Club)</v>
          </cell>
          <cell r="F557">
            <v>1.7899999999999991</v>
          </cell>
          <cell r="G557">
            <v>7.7999999999999989</v>
          </cell>
          <cell r="H557">
            <v>1.1999999999999966</v>
          </cell>
          <cell r="I557">
            <v>2.1699999999999982</v>
          </cell>
          <cell r="J557">
            <v>-2.8792524502343682</v>
          </cell>
          <cell r="K557">
            <v>4.9421342533037045</v>
          </cell>
          <cell r="L557">
            <v>5.9192259812354999</v>
          </cell>
          <cell r="M557">
            <v>7.8419519931077968</v>
          </cell>
          <cell r="N557">
            <v>6.7891312623023952</v>
          </cell>
          <cell r="O557">
            <v>6.9349847865104719</v>
          </cell>
          <cell r="P557">
            <v>11.296629500389097</v>
          </cell>
          <cell r="Q557">
            <v>14.905470861864643</v>
          </cell>
          <cell r="R557">
            <v>5.4045882636309273</v>
          </cell>
          <cell r="S557">
            <v>1.2730340123176518</v>
          </cell>
        </row>
        <row r="558">
          <cell r="B558" t="str">
            <v xml:space="preserve"> World Bank Gecamines Trust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9.9024017518798946</v>
          </cell>
          <cell r="K558">
            <v>7.8389723636566497</v>
          </cell>
          <cell r="L558">
            <v>0.82998510591836272</v>
          </cell>
          <cell r="M558">
            <v>16.53088406397152</v>
          </cell>
          <cell r="N558">
            <v>16.727221911682506</v>
          </cell>
          <cell r="O558">
            <v>16.91587479038569</v>
          </cell>
          <cell r="P558">
            <v>18.725544997205144</v>
          </cell>
          <cell r="Q558">
            <v>44.158619456616137</v>
          </cell>
          <cell r="R558">
            <v>0.46771502017979572</v>
          </cell>
          <cell r="S558">
            <v>-7.3632127392292119</v>
          </cell>
        </row>
        <row r="559">
          <cell r="B559" t="str">
            <v xml:space="preserve"> Short term</v>
          </cell>
        </row>
        <row r="560">
          <cell r="B560" t="str">
            <v xml:space="preserve">   of which: central bank</v>
          </cell>
        </row>
        <row r="562">
          <cell r="B562" t="str">
            <v>24. Check on net change in arrears</v>
          </cell>
        </row>
        <row r="563">
          <cell r="B563" t="str">
            <v>Total</v>
          </cell>
          <cell r="F563">
            <v>-243.20418542922172</v>
          </cell>
          <cell r="G563">
            <v>-382.51297825880619</v>
          </cell>
          <cell r="H563">
            <v>-1316.4724200033552</v>
          </cell>
          <cell r="I563">
            <v>-523.66341583220367</v>
          </cell>
          <cell r="J563">
            <v>-1253.7154907550196</v>
          </cell>
          <cell r="K563">
            <v>-2682.8433802660843</v>
          </cell>
          <cell r="L563">
            <v>-3971.7727351392155</v>
          </cell>
          <cell r="M563">
            <v>-5135.8896658654112</v>
          </cell>
          <cell r="N563">
            <v>-6274.0249614837348</v>
          </cell>
          <cell r="O563">
            <v>-7308.3549585550518</v>
          </cell>
          <cell r="P563">
            <v>-5335.969421390736</v>
          </cell>
          <cell r="Q563">
            <v>-6608.664002909235</v>
          </cell>
          <cell r="R563">
            <v>-8546.4779157907105</v>
          </cell>
          <cell r="S563">
            <v>-10694.168256375919</v>
          </cell>
        </row>
        <row r="564">
          <cell r="B564" t="str">
            <v xml:space="preserve"> Multilaterals (incl. Fd.)</v>
          </cell>
          <cell r="F564">
            <v>0</v>
          </cell>
          <cell r="G564">
            <v>-10.873710972361728</v>
          </cell>
          <cell r="H564">
            <v>-3.5770737328871709</v>
          </cell>
          <cell r="I564">
            <v>0.24038636087685061</v>
          </cell>
          <cell r="J564">
            <v>-10.77991706590891</v>
          </cell>
          <cell r="K564">
            <v>-45.110126692070679</v>
          </cell>
          <cell r="L564">
            <v>-47.017089289530198</v>
          </cell>
          <cell r="M564">
            <v>-49.353721539412255</v>
          </cell>
          <cell r="N564">
            <v>-48.55454288498494</v>
          </cell>
          <cell r="O564">
            <v>-35.238019376158732</v>
          </cell>
          <cell r="P564">
            <v>-68.471619113922102</v>
          </cell>
          <cell r="Q564">
            <v>-71.413946882486329</v>
          </cell>
          <cell r="R564">
            <v>-61.482059615834245</v>
          </cell>
          <cell r="S564">
            <v>-59.995925090248136</v>
          </cell>
        </row>
        <row r="565">
          <cell r="B565" t="str">
            <v xml:space="preserve">   Fund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-11.004999999999981</v>
          </cell>
          <cell r="L565">
            <v>-8.5922270000000012</v>
          </cell>
          <cell r="M565">
            <v>-10.912166000000013</v>
          </cell>
          <cell r="N565">
            <v>-8.9792159999999921</v>
          </cell>
          <cell r="O565">
            <v>-0.3059999999999945</v>
          </cell>
          <cell r="P565">
            <v>-12.158999999999999</v>
          </cell>
          <cell r="Q565">
            <v>-20.389999999999997</v>
          </cell>
          <cell r="R565">
            <v>-10.237633000000002</v>
          </cell>
          <cell r="S565">
            <v>-12.069907000000001</v>
          </cell>
        </row>
        <row r="566">
          <cell r="B566" t="str">
            <v xml:space="preserve">   Multilaterals (excl. Fd.)</v>
          </cell>
          <cell r="F566">
            <v>0</v>
          </cell>
          <cell r="G566">
            <v>-10.873710972361728</v>
          </cell>
          <cell r="H566">
            <v>-3.5770737328871709</v>
          </cell>
          <cell r="I566">
            <v>0.24038636087685061</v>
          </cell>
          <cell r="J566">
            <v>-10.77991706590891</v>
          </cell>
          <cell r="K566">
            <v>-34.105126692070698</v>
          </cell>
          <cell r="L566">
            <v>-38.424862289530196</v>
          </cell>
          <cell r="M566">
            <v>-38.441555539412242</v>
          </cell>
          <cell r="N566">
            <v>-39.575326884984946</v>
          </cell>
          <cell r="O566">
            <v>-34.932019376158735</v>
          </cell>
          <cell r="P566">
            <v>-56.312619113922104</v>
          </cell>
          <cell r="Q566">
            <v>-51.023946882486328</v>
          </cell>
          <cell r="R566">
            <v>-51.244426615834243</v>
          </cell>
          <cell r="S566">
            <v>-47.926018090248135</v>
          </cell>
        </row>
        <row r="567">
          <cell r="B567" t="str">
            <v xml:space="preserve">       World Bank</v>
          </cell>
        </row>
        <row r="568">
          <cell r="B568" t="str">
            <v xml:space="preserve">       Other</v>
          </cell>
        </row>
        <row r="569">
          <cell r="B569" t="str">
            <v xml:space="preserve"> Bilateral official</v>
          </cell>
          <cell r="F569">
            <v>0</v>
          </cell>
          <cell r="G569">
            <v>-1.3313010795929259</v>
          </cell>
          <cell r="H569">
            <v>-185.85710280373834</v>
          </cell>
          <cell r="I569">
            <v>-13.233418294285599</v>
          </cell>
          <cell r="J569">
            <v>-88.304140071052643</v>
          </cell>
          <cell r="K569">
            <v>-388.01017424862579</v>
          </cell>
          <cell r="L569">
            <v>-361.75116557598108</v>
          </cell>
          <cell r="M569">
            <v>-337.08218850374226</v>
          </cell>
          <cell r="N569">
            <v>-392.17710094213459</v>
          </cell>
          <cell r="O569">
            <v>-305.73262778401403</v>
          </cell>
          <cell r="P569">
            <v>-133.37599818050859</v>
          </cell>
          <cell r="Q569">
            <v>-9.7205158563747887</v>
          </cell>
          <cell r="R569">
            <v>-186.96260111808778</v>
          </cell>
          <cell r="S569">
            <v>-150.51860278666024</v>
          </cell>
        </row>
        <row r="570">
          <cell r="B570" t="str">
            <v xml:space="preserve">   Paris Club</v>
          </cell>
          <cell r="F570">
            <v>0</v>
          </cell>
          <cell r="G570">
            <v>-1.3313010795929259</v>
          </cell>
          <cell r="H570">
            <v>-185.85710280373834</v>
          </cell>
          <cell r="I570">
            <v>-13.233418294285599</v>
          </cell>
          <cell r="J570">
            <v>-88.304140071052643</v>
          </cell>
          <cell r="K570">
            <v>-388.01017424862579</v>
          </cell>
          <cell r="L570">
            <v>-361.75116557598108</v>
          </cell>
          <cell r="M570">
            <v>-337.08218850374226</v>
          </cell>
          <cell r="N570">
            <v>-392.17710094213459</v>
          </cell>
          <cell r="O570">
            <v>-305.73262778401403</v>
          </cell>
          <cell r="P570">
            <v>-133.37599818050859</v>
          </cell>
          <cell r="Q570">
            <v>-124.87458756327626</v>
          </cell>
          <cell r="R570">
            <v>-173.71204493582255</v>
          </cell>
          <cell r="S570">
            <v>-151.63286022663121</v>
          </cell>
        </row>
        <row r="571">
          <cell r="B571" t="str">
            <v xml:space="preserve">      Pre-cutoff date</v>
          </cell>
        </row>
        <row r="572">
          <cell r="B572" t="str">
            <v xml:space="preserve">      Post-cutoff date</v>
          </cell>
        </row>
        <row r="573">
          <cell r="B573" t="str">
            <v xml:space="preserve">    Other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115.15407170690148</v>
          </cell>
          <cell r="R573">
            <v>-13.250556182265239</v>
          </cell>
          <cell r="S573">
            <v>1.114257439970967</v>
          </cell>
        </row>
        <row r="574">
          <cell r="B574" t="str">
            <v xml:space="preserve"> Commercial banks (London Club)</v>
          </cell>
          <cell r="F574">
            <v>-244.99418542922172</v>
          </cell>
          <cell r="G574">
            <v>-367.23410093581373</v>
          </cell>
          <cell r="H574">
            <v>-914.65007203102937</v>
          </cell>
          <cell r="I574">
            <v>-501.50182873046265</v>
          </cell>
          <cell r="J574">
            <v>-1089.63421413889</v>
          </cell>
          <cell r="K574">
            <v>-2027.0373631040325</v>
          </cell>
          <cell r="L574">
            <v>-3187.1434693179549</v>
          </cell>
          <cell r="M574">
            <v>-4194.0212773821186</v>
          </cell>
          <cell r="N574">
            <v>-5087.6218640599345</v>
          </cell>
          <cell r="O574">
            <v>-6088.7418612672482</v>
          </cell>
          <cell r="P574">
            <v>-4010.486978593899</v>
          </cell>
          <cell r="Q574">
            <v>-5482.8644630983508</v>
          </cell>
          <cell r="R574">
            <v>-6802.5705670851967</v>
          </cell>
          <cell r="S574">
            <v>-8663.3563391342304</v>
          </cell>
        </row>
        <row r="575">
          <cell r="B575" t="str">
            <v xml:space="preserve"> Suppliers (Kinshasa Club)</v>
          </cell>
          <cell r="F575">
            <v>1.7899999999999991</v>
          </cell>
          <cell r="G575">
            <v>-3.0738652710377963</v>
          </cell>
          <cell r="H575">
            <v>-112.19817143570026</v>
          </cell>
          <cell r="I575">
            <v>-9.1685551683322792</v>
          </cell>
          <cell r="J575">
            <v>-46.965121231048052</v>
          </cell>
          <cell r="K575">
            <v>-148.63018858501201</v>
          </cell>
          <cell r="L575">
            <v>-247.42449606166787</v>
          </cell>
          <cell r="M575">
            <v>-374.09886250410887</v>
          </cell>
          <cell r="N575">
            <v>-504.20417550836413</v>
          </cell>
          <cell r="O575">
            <v>-608.82382491801593</v>
          </cell>
          <cell r="P575">
            <v>-846.09687049961099</v>
          </cell>
          <cell r="Q575">
            <v>-812.69895622594095</v>
          </cell>
          <cell r="R575">
            <v>-1088.8720773209971</v>
          </cell>
          <cell r="S575">
            <v>-1459.0356550661318</v>
          </cell>
        </row>
        <row r="576">
          <cell r="B576" t="str">
            <v xml:space="preserve"> World Bank Gecamines Trust</v>
          </cell>
          <cell r="F576">
            <v>0</v>
          </cell>
          <cell r="G576">
            <v>0</v>
          </cell>
          <cell r="H576">
            <v>-100.19</v>
          </cell>
          <cell r="I576">
            <v>0</v>
          </cell>
          <cell r="J576">
            <v>-18.032098248120114</v>
          </cell>
          <cell r="K576">
            <v>-74.055527636343356</v>
          </cell>
          <cell r="L576">
            <v>-128.43651489408165</v>
          </cell>
          <cell r="M576">
            <v>-181.33361593602848</v>
          </cell>
          <cell r="N576">
            <v>-241.4672780883175</v>
          </cell>
          <cell r="O576">
            <v>-269.81862520961431</v>
          </cell>
          <cell r="P576">
            <v>-277.53795500279489</v>
          </cell>
          <cell r="Q576">
            <v>-231.96612084608336</v>
          </cell>
          <cell r="R576">
            <v>-406.59061065059404</v>
          </cell>
          <cell r="S576">
            <v>-361.26173429864679</v>
          </cell>
        </row>
        <row r="577">
          <cell r="B577" t="str">
            <v xml:space="preserve"> Short term</v>
          </cell>
        </row>
        <row r="578">
          <cell r="B578" t="str">
            <v xml:space="preserve">   of which: central bank</v>
          </cell>
        </row>
        <row r="580">
          <cell r="B580" t="str">
            <v>25. Check on change in debt</v>
          </cell>
        </row>
        <row r="581">
          <cell r="B581" t="str">
            <v xml:space="preserve">   i. Net debt generating flows</v>
          </cell>
        </row>
        <row r="582">
          <cell r="B582" t="str">
            <v>Total</v>
          </cell>
          <cell r="F582">
            <v>283.26463474744469</v>
          </cell>
          <cell r="G582">
            <v>529.95984270297129</v>
          </cell>
          <cell r="H582">
            <v>394.45015792156539</v>
          </cell>
          <cell r="I582">
            <v>418.86491160707584</v>
          </cell>
          <cell r="J582">
            <v>338.43690172366541</v>
          </cell>
          <cell r="K582">
            <v>91.329966762977008</v>
          </cell>
          <cell r="L582">
            <v>142.43359378398773</v>
          </cell>
          <cell r="M582">
            <v>68.473332080821365</v>
          </cell>
          <cell r="N582">
            <v>-44.185671276795347</v>
          </cell>
          <cell r="O582">
            <v>77.083008269531334</v>
          </cell>
          <cell r="P582">
            <v>131.67829766085131</v>
          </cell>
          <cell r="Q582">
            <v>163.32710400203371</v>
          </cell>
          <cell r="R582">
            <v>-206.60001637114232</v>
          </cell>
          <cell r="S582">
            <v>-117.98401265826359</v>
          </cell>
        </row>
        <row r="583">
          <cell r="B583" t="str">
            <v xml:space="preserve"> Multilaterals (incl. Fd.)</v>
          </cell>
          <cell r="F583">
            <v>83.273449318222958</v>
          </cell>
          <cell r="G583">
            <v>152.47506739415152</v>
          </cell>
          <cell r="H583">
            <v>86.832480694880701</v>
          </cell>
          <cell r="I583">
            <v>44.981237072866264</v>
          </cell>
          <cell r="J583">
            <v>-49.845159198113087</v>
          </cell>
          <cell r="K583">
            <v>42.485887912428765</v>
          </cell>
          <cell r="L583">
            <v>39.360000000000007</v>
          </cell>
          <cell r="M583">
            <v>8</v>
          </cell>
          <cell r="N583">
            <v>-3.9358799999999974</v>
          </cell>
          <cell r="O583">
            <v>-0.86599999999998545</v>
          </cell>
          <cell r="P583">
            <v>-32.245625591874131</v>
          </cell>
          <cell r="Q583">
            <v>-11.177158567905423</v>
          </cell>
          <cell r="R583">
            <v>-12.624316909471531</v>
          </cell>
          <cell r="S583">
            <v>-14.40779118537904</v>
          </cell>
        </row>
        <row r="584">
          <cell r="B584" t="str">
            <v xml:space="preserve">   Fund</v>
          </cell>
          <cell r="F584">
            <v>-35.434600000000003</v>
          </cell>
          <cell r="G584">
            <v>-18.409999999999997</v>
          </cell>
          <cell r="H584">
            <v>-97.192630000000008</v>
          </cell>
          <cell r="I584">
            <v>-105.88239999999999</v>
          </cell>
          <cell r="J584">
            <v>-111.91</v>
          </cell>
          <cell r="K584">
            <v>-35.97</v>
          </cell>
          <cell r="L584">
            <v>0</v>
          </cell>
          <cell r="M584">
            <v>0</v>
          </cell>
          <cell r="N584">
            <v>-3.9358799999999974</v>
          </cell>
          <cell r="O584">
            <v>-0.86599999999999611</v>
          </cell>
          <cell r="P584">
            <v>-23</v>
          </cell>
          <cell r="Q584">
            <v>0</v>
          </cell>
          <cell r="R584">
            <v>-0.54859100000000183</v>
          </cell>
          <cell r="S584">
            <v>0</v>
          </cell>
        </row>
        <row r="585">
          <cell r="B585" t="str">
            <v xml:space="preserve">   Multilaterals (excl. Fd.)</v>
          </cell>
          <cell r="F585">
            <v>118.70804931822295</v>
          </cell>
          <cell r="G585">
            <v>170.88506739415152</v>
          </cell>
          <cell r="H585">
            <v>184.02511069488071</v>
          </cell>
          <cell r="I585">
            <v>150.86363707286628</v>
          </cell>
          <cell r="J585">
            <v>62.064840801886895</v>
          </cell>
          <cell r="K585">
            <v>78.455887912428764</v>
          </cell>
          <cell r="L585">
            <v>39.360000000000007</v>
          </cell>
          <cell r="M585">
            <v>8</v>
          </cell>
          <cell r="N585">
            <v>0</v>
          </cell>
          <cell r="O585">
            <v>0</v>
          </cell>
          <cell r="P585">
            <v>-9.2456255918741235</v>
          </cell>
          <cell r="Q585">
            <v>-11.177158567905423</v>
          </cell>
          <cell r="R585">
            <v>-12.075725909471515</v>
          </cell>
          <cell r="S585">
            <v>-14.40779118537904</v>
          </cell>
        </row>
        <row r="586">
          <cell r="B586" t="str">
            <v xml:space="preserve">       World Bank</v>
          </cell>
          <cell r="F586">
            <v>59.163435643484817</v>
          </cell>
          <cell r="G586">
            <v>123.76503924441703</v>
          </cell>
          <cell r="H586">
            <v>83.253590172675828</v>
          </cell>
          <cell r="I586">
            <v>118.01829975332515</v>
          </cell>
          <cell r="J586">
            <v>37.753393537024024</v>
          </cell>
          <cell r="K586">
            <v>48.877079878280718</v>
          </cell>
          <cell r="L586">
            <v>34.360000000000007</v>
          </cell>
          <cell r="M586">
            <v>-0.19999999999999929</v>
          </cell>
          <cell r="N586">
            <v>-5.2664660203456846</v>
          </cell>
          <cell r="O586">
            <v>-6.1571062648296397</v>
          </cell>
          <cell r="P586">
            <v>-9.2456255918741235</v>
          </cell>
          <cell r="Q586">
            <v>-11.177158567905423</v>
          </cell>
          <cell r="R586">
            <v>-12.075725909471515</v>
          </cell>
          <cell r="S586">
            <v>-14.407791185379036</v>
          </cell>
        </row>
        <row r="587">
          <cell r="B587" t="str">
            <v xml:space="preserve">       Other</v>
          </cell>
          <cell r="F587">
            <v>59.544613674738137</v>
          </cell>
          <cell r="G587">
            <v>47.119873851058408</v>
          </cell>
          <cell r="H587">
            <v>100.77152052220487</v>
          </cell>
          <cell r="I587">
            <v>32.028337319541201</v>
          </cell>
          <cell r="J587">
            <v>12.801447264862876</v>
          </cell>
          <cell r="K587">
            <v>13.778808034148046</v>
          </cell>
          <cell r="L587">
            <v>-16.600000000000001</v>
          </cell>
          <cell r="M587">
            <v>-21.2</v>
          </cell>
          <cell r="N587">
            <v>-23.880699368119227</v>
          </cell>
          <cell r="O587">
            <v>-35.136377292871501</v>
          </cell>
          <cell r="P587">
            <v>-56.467694794535625</v>
          </cell>
          <cell r="Q587">
            <v>-60.26072746753691</v>
          </cell>
          <cell r="R587">
            <v>-63.268546859025975</v>
          </cell>
          <cell r="S587">
            <v>-60.410332584381123</v>
          </cell>
        </row>
        <row r="588">
          <cell r="B588" t="str">
            <v xml:space="preserve"> Bilateral official</v>
          </cell>
          <cell r="F588">
            <v>226.29824858289933</v>
          </cell>
          <cell r="G588">
            <v>371.28248162418754</v>
          </cell>
          <cell r="H588">
            <v>207.20610333948437</v>
          </cell>
          <cell r="I588">
            <v>230.0203363644753</v>
          </cell>
          <cell r="J588">
            <v>190.41932153983643</v>
          </cell>
          <cell r="K588">
            <v>-70.856562837473717</v>
          </cell>
          <cell r="L588">
            <v>-110.95987281399303</v>
          </cell>
          <cell r="M588">
            <v>-124.81781538565866</v>
          </cell>
          <cell r="N588">
            <v>-207.71253345891731</v>
          </cell>
          <cell r="O588">
            <v>-155.27898991826063</v>
          </cell>
          <cell r="P588">
            <v>-70.51441481109228</v>
          </cell>
          <cell r="Q588">
            <v>79.072126607660934</v>
          </cell>
          <cell r="R588">
            <v>-130.05802162957229</v>
          </cell>
          <cell r="S588">
            <v>-109.45861155636538</v>
          </cell>
        </row>
        <row r="589">
          <cell r="B589" t="str">
            <v xml:space="preserve">   Paris Club</v>
          </cell>
          <cell r="F589">
            <v>226.29824858289933</v>
          </cell>
          <cell r="G589">
            <v>371.28248162418754</v>
          </cell>
          <cell r="H589">
            <v>207.20610333948437</v>
          </cell>
          <cell r="I589">
            <v>230.0203363644753</v>
          </cell>
          <cell r="J589">
            <v>190.09501474560909</v>
          </cell>
          <cell r="K589">
            <v>-71.141617217078462</v>
          </cell>
          <cell r="L589">
            <v>-111.20838680463366</v>
          </cell>
          <cell r="M589">
            <v>-125.03982498546354</v>
          </cell>
          <cell r="N589">
            <v>-207.91508984431522</v>
          </cell>
          <cell r="O589">
            <v>-155.42401811721805</v>
          </cell>
          <cell r="P589">
            <v>-70.638402208047765</v>
          </cell>
          <cell r="Q589">
            <v>-36.176420431739096</v>
          </cell>
          <cell r="R589">
            <v>-116.87381558966679</v>
          </cell>
          <cell r="S589">
            <v>-110.60943699426878</v>
          </cell>
        </row>
        <row r="590">
          <cell r="B590" t="str">
            <v xml:space="preserve">      Pre-cutoff date</v>
          </cell>
        </row>
        <row r="591">
          <cell r="B591" t="str">
            <v xml:space="preserve">      Post-cutoff date</v>
          </cell>
        </row>
        <row r="592">
          <cell r="B592" t="str">
            <v xml:space="preserve">    Other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0.32430679422733899</v>
          </cell>
          <cell r="K592">
            <v>0.28505437960472468</v>
          </cell>
          <cell r="L592">
            <v>0.24851399064064017</v>
          </cell>
          <cell r="M592">
            <v>0.22200959980487822</v>
          </cell>
          <cell r="N592">
            <v>0.20255638539791088</v>
          </cell>
          <cell r="O592">
            <v>0.14502819895744334</v>
          </cell>
          <cell r="P592">
            <v>0.1239873969554901</v>
          </cell>
          <cell r="Q592">
            <v>115.24854703940004</v>
          </cell>
          <cell r="R592">
            <v>-13.184206039905504</v>
          </cell>
          <cell r="S592">
            <v>1.1508254379034011</v>
          </cell>
        </row>
        <row r="593">
          <cell r="B593" t="str">
            <v xml:space="preserve"> Commercial banks (London Club)</v>
          </cell>
          <cell r="F593">
            <v>-10.937063153677649</v>
          </cell>
          <cell r="G593">
            <v>6.4422936846322401</v>
          </cell>
          <cell r="H593">
            <v>97.404138920833262</v>
          </cell>
          <cell r="I593">
            <v>148.93596166793984</v>
          </cell>
          <cell r="J593">
            <v>194.16376425438881</v>
          </cell>
          <cell r="K593">
            <v>98.357434343273411</v>
          </cell>
          <cell r="L593">
            <v>218.14515402273406</v>
          </cell>
          <cell r="M593">
            <v>174.04526753288084</v>
          </cell>
          <cell r="N593">
            <v>157.38131410414874</v>
          </cell>
          <cell r="O593">
            <v>224.34370350271524</v>
          </cell>
          <cell r="P593">
            <v>217.8707907619218</v>
          </cell>
          <cell r="Q593">
            <v>4.0616105805436877</v>
          </cell>
          <cell r="R593">
            <v>4.1770393628893885</v>
          </cell>
          <cell r="S593">
            <v>4.1806102382704999</v>
          </cell>
        </row>
        <row r="594">
          <cell r="B594" t="str">
            <v xml:space="preserve"> Suppliers (Kinshasa Club)</v>
          </cell>
          <cell r="F594">
            <v>-14.370000000000001</v>
          </cell>
          <cell r="G594">
            <v>-5.1400000000000006</v>
          </cell>
          <cell r="H594">
            <v>-4.4000000000000012</v>
          </cell>
          <cell r="I594">
            <v>-18.116</v>
          </cell>
          <cell r="J594">
            <v>-12.703388121526601</v>
          </cell>
          <cell r="K594">
            <v>-14.252112033680271</v>
          </cell>
          <cell r="L594">
            <v>-1.3894629585742964</v>
          </cell>
          <cell r="M594">
            <v>3.3516287970542908</v>
          </cell>
          <cell r="N594">
            <v>2.9196058309078197</v>
          </cell>
          <cell r="O594">
            <v>2.5050325274467484</v>
          </cell>
          <cell r="P594">
            <v>10.628475194573401</v>
          </cell>
          <cell r="Q594">
            <v>5.8279477929380317</v>
          </cell>
          <cell r="R594">
            <v>-4.4849325019120343</v>
          </cell>
          <cell r="S594">
            <v>-0.39699019432069704</v>
          </cell>
        </row>
        <row r="595">
          <cell r="B595" t="str">
            <v xml:space="preserve"> World Bank Gecamines Trust</v>
          </cell>
          <cell r="F595">
            <v>0</v>
          </cell>
          <cell r="G595">
            <v>5.9</v>
          </cell>
          <cell r="H595">
            <v>7.4074349663670498</v>
          </cell>
          <cell r="I595">
            <v>13.0433765017944</v>
          </cell>
          <cell r="J595">
            <v>16.402363249079823</v>
          </cell>
          <cell r="K595">
            <v>35.595319378428819</v>
          </cell>
          <cell r="L595">
            <v>-2.7222244661790187</v>
          </cell>
          <cell r="M595">
            <v>7.8942511365448986</v>
          </cell>
          <cell r="N595">
            <v>7.1618222470653983</v>
          </cell>
          <cell r="O595">
            <v>6.3792621576299613</v>
          </cell>
          <cell r="P595">
            <v>5.9390721073225272</v>
          </cell>
          <cell r="Q595">
            <v>85.54257758879649</v>
          </cell>
          <cell r="R595">
            <v>-63.609784693075852</v>
          </cell>
          <cell r="S595">
            <v>2.0987700395310149</v>
          </cell>
        </row>
        <row r="596">
          <cell r="B596" t="str">
            <v xml:space="preserve"> Short term</v>
          </cell>
          <cell r="F596">
            <v>-1</v>
          </cell>
          <cell r="G596">
            <v>-1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</row>
        <row r="597">
          <cell r="B597" t="str">
            <v xml:space="preserve">   of which: central bank</v>
          </cell>
        </row>
        <row r="598">
          <cell r="B598" t="str">
            <v xml:space="preserve"> Financing gap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R598">
            <v>0</v>
          </cell>
          <cell r="S598">
            <v>0</v>
          </cell>
        </row>
        <row r="600">
          <cell r="B600" t="str">
            <v xml:space="preserve">   ii. Valuation change of debt</v>
          </cell>
        </row>
        <row r="601">
          <cell r="B601" t="str">
            <v>Total</v>
          </cell>
          <cell r="F601">
            <v>-412.18015098560318</v>
          </cell>
          <cell r="G601">
            <v>-2834.287841649088</v>
          </cell>
          <cell r="H601">
            <v>-191.45100372263789</v>
          </cell>
          <cell r="I601">
            <v>3249.8312736750268</v>
          </cell>
          <cell r="J601">
            <v>5.0611896896330109</v>
          </cell>
          <cell r="K601">
            <v>492.90256945685195</v>
          </cell>
          <cell r="L601">
            <v>686.37224548575534</v>
          </cell>
          <cell r="M601">
            <v>261.50257878486218</v>
          </cell>
          <cell r="N601">
            <v>223.41962239981012</v>
          </cell>
          <cell r="O601">
            <v>448.553821616101</v>
          </cell>
          <cell r="P601">
            <v>-1114.6679439395368</v>
          </cell>
          <cell r="Q601">
            <v>30.062603775780985</v>
          </cell>
          <cell r="R601">
            <v>455.287102959116</v>
          </cell>
          <cell r="S601">
            <v>102.78938178499411</v>
          </cell>
        </row>
        <row r="602">
          <cell r="B602" t="str">
            <v xml:space="preserve"> Multilaterals (incl. Fd.)</v>
          </cell>
          <cell r="G602">
            <v>-85.637610976635045</v>
          </cell>
          <cell r="H602">
            <v>-77.423986383081115</v>
          </cell>
          <cell r="I602">
            <v>214.72613604517156</v>
          </cell>
          <cell r="J602">
            <v>0.33291886792442682</v>
          </cell>
          <cell r="K602">
            <v>11.004999999999896</v>
          </cell>
          <cell r="L602">
            <v>-11.407772999999786</v>
          </cell>
          <cell r="M602">
            <v>0.91216599999984282</v>
          </cell>
          <cell r="N602">
            <v>8.9792159999999512</v>
          </cell>
          <cell r="O602">
            <v>0.30187999999998283</v>
          </cell>
          <cell r="P602">
            <v>21.404625591874236</v>
          </cell>
          <cell r="Q602">
            <v>31.567158567905295</v>
          </cell>
          <cell r="R602">
            <v>22.313358909471503</v>
          </cell>
          <cell r="S602">
            <v>26.477698185379097</v>
          </cell>
        </row>
        <row r="603">
          <cell r="B603" t="str">
            <v xml:space="preserve">   Fund</v>
          </cell>
          <cell r="F603">
            <v>4.4869999999974652E-3</v>
          </cell>
          <cell r="G603">
            <v>-5.4000000000939963E-3</v>
          </cell>
          <cell r="H603">
            <v>0</v>
          </cell>
          <cell r="I603">
            <v>2.6300000001526769E-3</v>
          </cell>
          <cell r="J603">
            <v>2.3999999998807198E-3</v>
          </cell>
          <cell r="K603">
            <v>11.00499999999991</v>
          </cell>
          <cell r="L603">
            <v>8.5922270000000935</v>
          </cell>
          <cell r="M603">
            <v>10.912165999999957</v>
          </cell>
          <cell r="N603">
            <v>8.9792160000000081</v>
          </cell>
          <cell r="O603">
            <v>0.30187999999999349</v>
          </cell>
          <cell r="P603">
            <v>12.158999999999992</v>
          </cell>
          <cell r="Q603">
            <v>20.389999999999986</v>
          </cell>
          <cell r="R603">
            <v>10.237633000000031</v>
          </cell>
          <cell r="S603">
            <v>12.069907000000001</v>
          </cell>
        </row>
        <row r="604">
          <cell r="B604" t="str">
            <v xml:space="preserve">   Multilaterals (excl. Fd.)</v>
          </cell>
          <cell r="G604">
            <v>-85.632210976635065</v>
          </cell>
          <cell r="H604">
            <v>-77.423986383080887</v>
          </cell>
          <cell r="I604">
            <v>214.72350604517121</v>
          </cell>
          <cell r="J604">
            <v>0.330518867924674</v>
          </cell>
          <cell r="K604">
            <v>0</v>
          </cell>
          <cell r="L604">
            <v>-20.000000000000107</v>
          </cell>
          <cell r="M604">
            <v>-10</v>
          </cell>
          <cell r="N604">
            <v>0</v>
          </cell>
          <cell r="O604">
            <v>0</v>
          </cell>
          <cell r="P604">
            <v>9.2456255918741235</v>
          </cell>
          <cell r="Q604">
            <v>11.177158567905423</v>
          </cell>
          <cell r="R604">
            <v>12.075725909471515</v>
          </cell>
          <cell r="S604">
            <v>14.40779118537904</v>
          </cell>
        </row>
        <row r="605">
          <cell r="B605" t="str">
            <v xml:space="preserve">       World Bank</v>
          </cell>
          <cell r="G605">
            <v>8.8822944742318128</v>
          </cell>
          <cell r="H605">
            <v>-23.672899545473612</v>
          </cell>
          <cell r="I605">
            <v>0.4819527484390278</v>
          </cell>
          <cell r="J605">
            <v>0.33051886792445373</v>
          </cell>
          <cell r="K605">
            <v>10.624927991628617</v>
          </cell>
          <cell r="L605">
            <v>-7.0292160093783806</v>
          </cell>
          <cell r="M605">
            <v>5.6262399911880259</v>
          </cell>
          <cell r="N605">
            <v>12.034643173813858</v>
          </cell>
          <cell r="O605">
            <v>12.663598645329461</v>
          </cell>
          <cell r="P605">
            <v>-868.20768819876366</v>
          </cell>
          <cell r="Q605">
            <v>11.177158567905423</v>
          </cell>
          <cell r="R605">
            <v>12.075725909471515</v>
          </cell>
          <cell r="S605">
            <v>14.407791185379036</v>
          </cell>
        </row>
        <row r="606">
          <cell r="B606" t="str">
            <v xml:space="preserve">       Other</v>
          </cell>
          <cell r="G606">
            <v>-94.514351152190784</v>
          </cell>
          <cell r="H606">
            <v>-53.751086837607261</v>
          </cell>
          <cell r="I606">
            <v>215.0585532967321</v>
          </cell>
          <cell r="J606">
            <v>11.510000000000215</v>
          </cell>
          <cell r="K606">
            <v>5.1750720083714263</v>
          </cell>
          <cell r="L606">
            <v>8.6292160093782755</v>
          </cell>
          <cell r="M606">
            <v>13.773760008811973</v>
          </cell>
          <cell r="N606">
            <v>17.112522214651054</v>
          </cell>
          <cell r="O606">
            <v>28.629884912371679</v>
          </cell>
          <cell r="P606">
            <v>1054.3309571695956</v>
          </cell>
          <cell r="Q606">
            <v>130.1668872328018</v>
          </cell>
          <cell r="R606">
            <v>145.87385676622446</v>
          </cell>
          <cell r="S606">
            <v>131.77372665584102</v>
          </cell>
        </row>
        <row r="607">
          <cell r="B607" t="str">
            <v xml:space="preserve"> Bilateral official</v>
          </cell>
          <cell r="G607">
            <v>-2655.3028811561398</v>
          </cell>
          <cell r="H607">
            <v>-112.42186342706034</v>
          </cell>
          <cell r="I607">
            <v>2940.4472714805356</v>
          </cell>
          <cell r="J607">
            <v>-41.912067702967846</v>
          </cell>
          <cell r="K607">
            <v>503.1272008055231</v>
          </cell>
          <cell r="L607">
            <v>627.53277259998629</v>
          </cell>
          <cell r="M607">
            <v>243.76339597354746</v>
          </cell>
          <cell r="N607">
            <v>213.18489675426466</v>
          </cell>
          <cell r="O607">
            <v>435.74267656106701</v>
          </cell>
          <cell r="P607">
            <v>550.27446658270412</v>
          </cell>
          <cell r="Q607">
            <v>23.878565953333933</v>
          </cell>
          <cell r="R607">
            <v>421.16641091239876</v>
          </cell>
          <cell r="S607">
            <v>59.894606004430159</v>
          </cell>
        </row>
        <row r="608">
          <cell r="B608" t="str">
            <v xml:space="preserve">   Paris Club</v>
          </cell>
          <cell r="G608">
            <v>-2655.3028811561398</v>
          </cell>
          <cell r="H608">
            <v>-112.42186342706034</v>
          </cell>
          <cell r="I608">
            <v>2940.4472714805356</v>
          </cell>
          <cell r="J608">
            <v>-67.240019267044204</v>
          </cell>
          <cell r="K608">
            <v>503.12720080552305</v>
          </cell>
          <cell r="L608">
            <v>627.53277259998572</v>
          </cell>
          <cell r="M608">
            <v>243.7633959735478</v>
          </cell>
          <cell r="N608">
            <v>213.18489675426491</v>
          </cell>
          <cell r="O608">
            <v>435.74267656106707</v>
          </cell>
          <cell r="P608">
            <v>570.45011967679181</v>
          </cell>
          <cell r="Q608">
            <v>138.64169391980013</v>
          </cell>
          <cell r="R608">
            <v>305.1590891541278</v>
          </cell>
          <cell r="S608">
            <v>58.228281483722981</v>
          </cell>
        </row>
        <row r="609">
          <cell r="B609" t="str">
            <v xml:space="preserve">      Pre-cutoff date</v>
          </cell>
        </row>
        <row r="610">
          <cell r="B610" t="str">
            <v xml:space="preserve">      Post-cutoff date</v>
          </cell>
        </row>
        <row r="611">
          <cell r="B611" t="str">
            <v xml:space="preserve">    Other</v>
          </cell>
          <cell r="G611">
            <v>0</v>
          </cell>
          <cell r="H611">
            <v>0</v>
          </cell>
          <cell r="I611">
            <v>0</v>
          </cell>
          <cell r="J611">
            <v>25.327951564076692</v>
          </cell>
          <cell r="K611">
            <v>-1.3322676295501878E-15</v>
          </cell>
          <cell r="L611">
            <v>-1.3322676295501878E-15</v>
          </cell>
          <cell r="M611">
            <v>-5.5511151231257827E-16</v>
          </cell>
          <cell r="N611">
            <v>1.3322676295501878E-15</v>
          </cell>
          <cell r="O611">
            <v>8.8817841970012523E-16</v>
          </cell>
          <cell r="P611">
            <v>-20.175653094087924</v>
          </cell>
          <cell r="Q611">
            <v>-114.76312796646596</v>
          </cell>
          <cell r="R611">
            <v>116.00732175827025</v>
          </cell>
          <cell r="S611">
            <v>1.6663245207071131</v>
          </cell>
        </row>
        <row r="612">
          <cell r="B612" t="str">
            <v xml:space="preserve"> Commercial banks (London Club)</v>
          </cell>
          <cell r="G612">
            <v>-42.38485200316709</v>
          </cell>
          <cell r="H612">
            <v>-57.586661662515226</v>
          </cell>
          <cell r="I612">
            <v>77.084243762309967</v>
          </cell>
          <cell r="J612">
            <v>-27.910346955205284</v>
          </cell>
          <cell r="K612">
            <v>-1.37266406072942</v>
          </cell>
          <cell r="L612">
            <v>10.130799191650169</v>
          </cell>
          <cell r="M612">
            <v>0.26748634736671306</v>
          </cell>
          <cell r="N612">
            <v>-15.471712266136393</v>
          </cell>
          <cell r="O612">
            <v>-4.406609735352049</v>
          </cell>
          <cell r="P612">
            <v>-1758.0095717528297</v>
          </cell>
          <cell r="Q612">
            <v>-2.3591046392704218</v>
          </cell>
          <cell r="R612">
            <v>-5.3285173172770435</v>
          </cell>
          <cell r="S612">
            <v>-3.4966912829444183</v>
          </cell>
        </row>
        <row r="613">
          <cell r="B613" t="str">
            <v xml:space="preserve"> Suppliers (Kinshasa Club)</v>
          </cell>
          <cell r="G613">
            <v>-46.062497513146226</v>
          </cell>
          <cell r="H613">
            <v>63.38894271638619</v>
          </cell>
          <cell r="I613">
            <v>30.616998888803622</v>
          </cell>
          <cell r="J613">
            <v>-5.7163587849631625</v>
          </cell>
          <cell r="K613">
            <v>2.3092638912203256E-14</v>
          </cell>
          <cell r="L613">
            <v>1.1546319456101628E-14</v>
          </cell>
          <cell r="M613">
            <v>1.2434497875801753E-14</v>
          </cell>
          <cell r="N613">
            <v>-7.1054273576010019E-15</v>
          </cell>
          <cell r="O613">
            <v>-1.865174681370263E-14</v>
          </cell>
          <cell r="P613">
            <v>75.307199017219162</v>
          </cell>
          <cell r="Q613">
            <v>8.554395527702896</v>
          </cell>
          <cell r="R613">
            <v>8.5489637255683704E-2</v>
          </cell>
          <cell r="S613">
            <v>2.582469693422329</v>
          </cell>
        </row>
        <row r="614">
          <cell r="B614" t="str">
            <v xml:space="preserve"> World Bank Gecamines Trust</v>
          </cell>
          <cell r="G614">
            <v>-5.9</v>
          </cell>
          <cell r="H614">
            <v>-7.4074349663670498</v>
          </cell>
          <cell r="I614">
            <v>-13.0433765017944</v>
          </cell>
          <cell r="J614">
            <v>80.26704426484585</v>
          </cell>
          <cell r="K614">
            <v>-19.856967287942176</v>
          </cell>
          <cell r="L614">
            <v>60.116446694119439</v>
          </cell>
          <cell r="M614">
            <v>16.559530463946327</v>
          </cell>
          <cell r="N614">
            <v>16.727221911682509</v>
          </cell>
          <cell r="O614">
            <v>16.915874790385693</v>
          </cell>
          <cell r="P614">
            <v>-3.6446633785016722</v>
          </cell>
          <cell r="Q614">
            <v>-31.5784116338925</v>
          </cell>
          <cell r="R614">
            <v>17.050360817267233</v>
          </cell>
          <cell r="S614">
            <v>17.33129918470738</v>
          </cell>
        </row>
        <row r="615">
          <cell r="B615" t="str">
            <v xml:space="preserve"> Short term</v>
          </cell>
          <cell r="G615">
            <v>1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</row>
        <row r="616">
          <cell r="B616" t="str">
            <v xml:space="preserve">   of which: central bank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</row>
        <row r="617">
          <cell r="B617" t="str">
            <v xml:space="preserve"> Financing gap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R617">
            <v>0</v>
          </cell>
          <cell r="S617">
            <v>0</v>
          </cell>
        </row>
        <row r="622">
          <cell r="A622" t="str">
            <v>|| ~</v>
          </cell>
          <cell r="B622" t="str">
            <v>"MULTI"</v>
          </cell>
        </row>
        <row r="623">
          <cell r="C623" t="str">
            <v>Table 2.1. Zaire: Debt Flows, Multilateral Institutions</v>
          </cell>
        </row>
        <row r="626">
          <cell r="D626">
            <v>1984</v>
          </cell>
          <cell r="E626">
            <v>1985</v>
          </cell>
          <cell r="F626">
            <v>1986</v>
          </cell>
          <cell r="G626">
            <v>1987</v>
          </cell>
          <cell r="H626">
            <v>1988</v>
          </cell>
          <cell r="I626">
            <v>1989</v>
          </cell>
          <cell r="J626">
            <v>1990</v>
          </cell>
          <cell r="K626">
            <v>1991</v>
          </cell>
          <cell r="L626">
            <v>1992</v>
          </cell>
          <cell r="M626">
            <v>1993</v>
          </cell>
          <cell r="N626">
            <v>1994</v>
          </cell>
          <cell r="O626">
            <v>1995</v>
          </cell>
          <cell r="P626">
            <v>1996</v>
          </cell>
          <cell r="Q626">
            <v>1997</v>
          </cell>
          <cell r="R626">
            <v>1998</v>
          </cell>
          <cell r="S626">
            <v>1999</v>
          </cell>
        </row>
        <row r="629">
          <cell r="B629" t="str">
            <v>1.  MULTILATERAL INSTITUTIONS EXCLUDING FUND FACILITIES [1]</v>
          </cell>
        </row>
        <row r="630">
          <cell r="B630" t="str">
            <v>Transactions</v>
          </cell>
        </row>
        <row r="631">
          <cell r="B631" t="str">
            <v xml:space="preserve">   Grants ***</v>
          </cell>
          <cell r="F631">
            <v>38.42</v>
          </cell>
          <cell r="G631">
            <v>25.578551249360402</v>
          </cell>
          <cell r="H631">
            <v>33.244538365378901</v>
          </cell>
          <cell r="I631">
            <v>56.470120143548101</v>
          </cell>
          <cell r="J631">
            <v>45.7230247641509</v>
          </cell>
          <cell r="K631">
            <v>1.2288504268506606</v>
          </cell>
          <cell r="L631">
            <v>1.4129795467853543</v>
          </cell>
          <cell r="M631">
            <v>6.2878847944736478</v>
          </cell>
          <cell r="N631">
            <v>1</v>
          </cell>
          <cell r="O631">
            <v>11.034831229589887</v>
          </cell>
          <cell r="P631">
            <v>0</v>
          </cell>
          <cell r="Q631">
            <v>0</v>
          </cell>
          <cell r="R631">
            <v>0</v>
          </cell>
          <cell r="S631">
            <v>0</v>
          </cell>
        </row>
        <row r="632">
          <cell r="B632" t="str">
            <v xml:space="preserve">   Disbursements (ex.Gécamines)</v>
          </cell>
          <cell r="F632">
            <v>148.5383304940375</v>
          </cell>
          <cell r="G632">
            <v>200.89393739700949</v>
          </cell>
          <cell r="H632">
            <v>211.4197877589917</v>
          </cell>
          <cell r="I632">
            <v>176.4136199095023</v>
          </cell>
          <cell r="J632">
            <v>77.495359669811393</v>
          </cell>
          <cell r="K632">
            <v>84.655887912428767</v>
          </cell>
          <cell r="L632">
            <v>22.26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</row>
        <row r="634">
          <cell r="B634" t="str">
            <v xml:space="preserve"> Debt service due</v>
          </cell>
          <cell r="F634">
            <v>53.399226100342496</v>
          </cell>
          <cell r="G634">
            <v>57.830991481326407</v>
          </cell>
          <cell r="H634">
            <v>51.855765262144864</v>
          </cell>
          <cell r="I634">
            <v>51.849914434320596</v>
          </cell>
          <cell r="J634">
            <v>68.602457860162261</v>
          </cell>
          <cell r="K634">
            <v>67.40412669207069</v>
          </cell>
          <cell r="L634">
            <v>70.224862289530193</v>
          </cell>
          <cell r="M634">
            <v>73.541555539412229</v>
          </cell>
          <cell r="N634">
            <v>68.722492273449859</v>
          </cell>
          <cell r="O634">
            <v>76.225502933859872</v>
          </cell>
          <cell r="P634">
            <v>97.590181451439832</v>
          </cell>
          <cell r="Q634">
            <v>93.835807170867895</v>
          </cell>
          <cell r="R634">
            <v>96.075006136894245</v>
          </cell>
          <cell r="S634">
            <v>87.616923046112092</v>
          </cell>
        </row>
        <row r="635">
          <cell r="B635" t="str">
            <v xml:space="preserve">   Interest due</v>
          </cell>
          <cell r="F635">
            <v>23.568944924527955</v>
          </cell>
          <cell r="G635">
            <v>27.820837182650337</v>
          </cell>
          <cell r="H635">
            <v>24.465765262144863</v>
          </cell>
          <cell r="I635">
            <v>25.482914434320637</v>
          </cell>
          <cell r="J635">
            <v>41.992457860162261</v>
          </cell>
          <cell r="K635">
            <v>45.40412669207069</v>
          </cell>
          <cell r="L635">
            <v>45.724862289530193</v>
          </cell>
          <cell r="M635">
            <v>42.141555539412238</v>
          </cell>
          <cell r="N635">
            <v>39.575326884984946</v>
          </cell>
          <cell r="O635">
            <v>34.932019376158742</v>
          </cell>
          <cell r="P635">
            <v>41.122486656904208</v>
          </cell>
          <cell r="Q635">
            <v>33.575079703330985</v>
          </cell>
          <cell r="R635">
            <v>32.806459277868278</v>
          </cell>
          <cell r="S635">
            <v>27.206590461730972</v>
          </cell>
        </row>
        <row r="636">
          <cell r="B636" t="str">
            <v xml:space="preserve">     on pre-1996 debt***</v>
          </cell>
          <cell r="F636">
            <v>23.568944924527955</v>
          </cell>
          <cell r="G636">
            <v>27.820837182650337</v>
          </cell>
          <cell r="H636">
            <v>24.465765262144863</v>
          </cell>
          <cell r="I636">
            <v>25.482914434320637</v>
          </cell>
          <cell r="J636">
            <v>41.992457860162261</v>
          </cell>
          <cell r="K636">
            <v>45.40412669207069</v>
          </cell>
          <cell r="L636">
            <v>45.724862289530193</v>
          </cell>
          <cell r="M636">
            <v>42.141555539412238</v>
          </cell>
          <cell r="N636">
            <v>39.575326884984946</v>
          </cell>
          <cell r="O636">
            <v>34.932019376158742</v>
          </cell>
          <cell r="P636">
            <v>41.122486656904208</v>
          </cell>
          <cell r="Q636">
            <v>33.575079703330985</v>
          </cell>
          <cell r="R636">
            <v>32.806459277868278</v>
          </cell>
          <cell r="S636">
            <v>27.206590461730972</v>
          </cell>
        </row>
        <row r="637">
          <cell r="B637" t="str">
            <v xml:space="preserve">     on new disbursements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>
            <v>0</v>
          </cell>
        </row>
        <row r="638">
          <cell r="B638" t="str">
            <v xml:space="preserve">   Amortization due</v>
          </cell>
          <cell r="F638">
            <v>29.830281175814541</v>
          </cell>
          <cell r="G638">
            <v>30.010154298676071</v>
          </cell>
          <cell r="H638">
            <v>27.39</v>
          </cell>
          <cell r="I638">
            <v>26.366999999999955</v>
          </cell>
          <cell r="J638">
            <v>26.61</v>
          </cell>
          <cell r="K638">
            <v>22</v>
          </cell>
          <cell r="L638">
            <v>24.5</v>
          </cell>
          <cell r="M638">
            <v>31.4</v>
          </cell>
          <cell r="N638">
            <v>29.147165388464913</v>
          </cell>
          <cell r="O638">
            <v>41.293483557701137</v>
          </cell>
          <cell r="P638">
            <v>56.467694794535625</v>
          </cell>
          <cell r="Q638">
            <v>60.26072746753691</v>
          </cell>
          <cell r="R638">
            <v>63.268546859025975</v>
          </cell>
          <cell r="S638">
            <v>60.410332584381123</v>
          </cell>
        </row>
        <row r="639">
          <cell r="B639" t="str">
            <v xml:space="preserve">     on pre-1996 debt***</v>
          </cell>
          <cell r="F639">
            <v>29.830281175814541</v>
          </cell>
          <cell r="G639">
            <v>30.010154298676071</v>
          </cell>
          <cell r="H639">
            <v>27.39</v>
          </cell>
          <cell r="I639">
            <v>26.366999999999955</v>
          </cell>
          <cell r="J639">
            <v>26.61</v>
          </cell>
          <cell r="K639">
            <v>22</v>
          </cell>
          <cell r="L639">
            <v>24.5</v>
          </cell>
          <cell r="M639">
            <v>31.4</v>
          </cell>
          <cell r="N639">
            <v>29.147165388464913</v>
          </cell>
          <cell r="O639">
            <v>41.293483557701137</v>
          </cell>
          <cell r="P639">
            <v>56.467694794535625</v>
          </cell>
          <cell r="Q639">
            <v>60.26072746753691</v>
          </cell>
          <cell r="R639">
            <v>63.268546859025975</v>
          </cell>
          <cell r="S639">
            <v>60.410332584381123</v>
          </cell>
        </row>
        <row r="640">
          <cell r="B640" t="str">
            <v xml:space="preserve">     on new disbursements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</row>
        <row r="642">
          <cell r="B642" t="str">
            <v xml:space="preserve">Changes in arrears </v>
          </cell>
        </row>
      </sheetData>
      <sheetData sheetId="2" refreshError="1">
        <row r="13">
          <cell r="B13" t="str">
            <v xml:space="preserve">1. Pre-rescheduling stock of debt (incl arrears), 1990-96  </v>
          </cell>
        </row>
        <row r="15">
          <cell r="B15" t="str">
            <v>Total external debt  (e.o.p., incl. late interest)</v>
          </cell>
          <cell r="K15">
            <v>7002.5960371349829</v>
          </cell>
          <cell r="L15">
            <v>7544.9057239605545</v>
          </cell>
          <cell r="M15">
            <v>7986.2752101266942</v>
          </cell>
          <cell r="N15">
            <v>8495.7271558602824</v>
          </cell>
          <cell r="O15">
            <v>9067.2166100772884</v>
          </cell>
          <cell r="P15">
            <v>9490.11</v>
          </cell>
          <cell r="Q15">
            <v>9042.66</v>
          </cell>
          <cell r="R15">
            <v>9701.67</v>
          </cell>
          <cell r="S15">
            <v>9385.0999999999985</v>
          </cell>
        </row>
        <row r="16">
          <cell r="B16" t="str">
            <v xml:space="preserve">   Pre-cutoff date (Pre-COD)  </v>
          </cell>
          <cell r="K16">
            <v>6445.2935531349831</v>
          </cell>
          <cell r="L16">
            <v>6944.7625834428827</v>
          </cell>
          <cell r="M16">
            <v>7361.8940405029934</v>
          </cell>
          <cell r="N16">
            <v>7843.6816764652713</v>
          </cell>
          <cell r="O16">
            <v>8384.2106836968305</v>
          </cell>
          <cell r="P16">
            <v>8486.0300000000007</v>
          </cell>
          <cell r="Q16">
            <v>8100.0599999999995</v>
          </cell>
          <cell r="R16">
            <v>8578.34</v>
          </cell>
          <cell r="S16">
            <v>8339.869999999999</v>
          </cell>
        </row>
        <row r="17">
          <cell r="B17" t="str">
            <v xml:space="preserve">      NPRD</v>
          </cell>
          <cell r="K17">
            <v>1066.1975381269831</v>
          </cell>
          <cell r="L17">
            <v>1174.327936442882</v>
          </cell>
          <cell r="M17">
            <v>1222.0878829509934</v>
          </cell>
          <cell r="N17">
            <v>1281.4284534652704</v>
          </cell>
          <cell r="O17">
            <v>1350.5742873688291</v>
          </cell>
          <cell r="P17">
            <v>1325.1400608257504</v>
          </cell>
          <cell r="Q17">
            <v>1316.9905624979913</v>
          </cell>
          <cell r="R17">
            <v>1454.8482213608672</v>
          </cell>
          <cell r="S17">
            <v>1480.4801946050145</v>
          </cell>
        </row>
        <row r="18">
          <cell r="B18" t="str">
            <v xml:space="preserve">         O/w: Official dev. assistance  (ODA)</v>
          </cell>
          <cell r="K18" t="str">
            <v xml:space="preserve"> ... </v>
          </cell>
          <cell r="L18" t="str">
            <v xml:space="preserve"> ... </v>
          </cell>
          <cell r="M18" t="str">
            <v xml:space="preserve"> ... </v>
          </cell>
          <cell r="N18" t="str">
            <v xml:space="preserve"> ... </v>
          </cell>
          <cell r="O18" t="str">
            <v xml:space="preserve"> ... </v>
          </cell>
          <cell r="P18" t="str">
            <v xml:space="preserve"> ... </v>
          </cell>
          <cell r="Q18" t="str">
            <v xml:space="preserve"> ... </v>
          </cell>
          <cell r="R18" t="str">
            <v xml:space="preserve"> ... </v>
          </cell>
          <cell r="S18" t="str">
            <v xml:space="preserve"> ... </v>
          </cell>
        </row>
        <row r="19">
          <cell r="B19" t="str">
            <v xml:space="preserve">      PRD o/w: 5/</v>
          </cell>
          <cell r="K19">
            <v>5379.096015008</v>
          </cell>
          <cell r="L19">
            <v>5770.434647000001</v>
          </cell>
          <cell r="M19">
            <v>6139.8061575519996</v>
          </cell>
          <cell r="N19">
            <v>6562.2532230000006</v>
          </cell>
          <cell r="O19">
            <v>7033.636396328001</v>
          </cell>
          <cell r="P19">
            <v>7160.8899391742498</v>
          </cell>
          <cell r="Q19">
            <v>6783.0694375020084</v>
          </cell>
          <cell r="R19">
            <v>7123.4917786391325</v>
          </cell>
          <cell r="S19">
            <v>6859.3898053949852</v>
          </cell>
        </row>
        <row r="20">
          <cell r="B20" t="str">
            <v xml:space="preserve">         Toronto  (1989 rescheduling)</v>
          </cell>
          <cell r="K20">
            <v>1881.4598208000002</v>
          </cell>
          <cell r="L20">
            <v>2014.1077408000001</v>
          </cell>
          <cell r="M20">
            <v>2146.5157708000002</v>
          </cell>
          <cell r="N20">
            <v>2298.3153107999997</v>
          </cell>
          <cell r="O20">
            <v>2472.3951708000004</v>
          </cell>
          <cell r="P20">
            <v>6088.5199391742499</v>
          </cell>
          <cell r="Q20">
            <v>5777.3194375020084</v>
          </cell>
          <cell r="R20">
            <v>6187.801778639132</v>
          </cell>
          <cell r="S20">
            <v>5920.6398053949852</v>
          </cell>
        </row>
        <row r="21">
          <cell r="B21" t="str">
            <v xml:space="preserve">         non-Tor.-resched. ODA</v>
          </cell>
          <cell r="K21" t="str">
            <v xml:space="preserve"> ... </v>
          </cell>
          <cell r="L21" t="str">
            <v xml:space="preserve"> ... </v>
          </cell>
          <cell r="M21" t="str">
            <v xml:space="preserve"> ... </v>
          </cell>
          <cell r="N21" t="str">
            <v xml:space="preserve"> ... </v>
          </cell>
          <cell r="O21" t="str">
            <v xml:space="preserve"> ... </v>
          </cell>
          <cell r="P21">
            <v>1072.3699999999999</v>
          </cell>
          <cell r="Q21">
            <v>1005.75</v>
          </cell>
          <cell r="R21">
            <v>935.69</v>
          </cell>
          <cell r="S21">
            <v>938.75</v>
          </cell>
        </row>
        <row r="22">
          <cell r="B22" t="str">
            <v xml:space="preserve">   Post-COD</v>
          </cell>
          <cell r="K22">
            <v>557.30248400000005</v>
          </cell>
          <cell r="L22">
            <v>600.14314051767144</v>
          </cell>
          <cell r="M22">
            <v>624.38116962370066</v>
          </cell>
          <cell r="N22">
            <v>652.04547939501037</v>
          </cell>
          <cell r="O22">
            <v>683.00592638045737</v>
          </cell>
          <cell r="P22">
            <v>1004.08</v>
          </cell>
          <cell r="Q22">
            <v>942.6</v>
          </cell>
          <cell r="R22">
            <v>1123.33</v>
          </cell>
          <cell r="S22">
            <v>1045.23</v>
          </cell>
        </row>
        <row r="23">
          <cell r="B23" t="str">
            <v xml:space="preserve"> Memo: Total NPRD 3/ 4/</v>
          </cell>
          <cell r="K23">
            <v>1623.5000221269831</v>
          </cell>
          <cell r="L23">
            <v>1774.4710769605535</v>
          </cell>
          <cell r="M23">
            <v>1846.4690525746942</v>
          </cell>
          <cell r="N23">
            <v>1933.4739328602809</v>
          </cell>
          <cell r="O23">
            <v>2033.5802137492865</v>
          </cell>
          <cell r="P23">
            <v>2329.2200608257504</v>
          </cell>
          <cell r="Q23">
            <v>2259.5905624979914</v>
          </cell>
          <cell r="R23">
            <v>2578.1782213608672</v>
          </cell>
          <cell r="S23">
            <v>2525.7101946050143</v>
          </cell>
        </row>
        <row r="24">
          <cell r="K24"/>
          <cell r="L24"/>
          <cell r="M24"/>
          <cell r="N24"/>
          <cell r="O24"/>
          <cell r="P24"/>
          <cell r="Q24"/>
          <cell r="R24"/>
        </row>
        <row r="25">
          <cell r="B25" t="str">
            <v>Total external debt (e.o.p., excl. late interest)</v>
          </cell>
          <cell r="J25">
            <v>6519.9057713203219</v>
          </cell>
          <cell r="K25">
            <v>6910.4257713203224</v>
          </cell>
          <cell r="L25">
            <v>7344.9727567673071</v>
          </cell>
          <cell r="M25">
            <v>7641.0551457650745</v>
          </cell>
          <cell r="N25">
            <v>7903.2630880000015</v>
          </cell>
          <cell r="O25">
            <v>8131.2731878592595</v>
          </cell>
          <cell r="P25">
            <v>8370.4599999999991</v>
          </cell>
          <cell r="Q25">
            <v>8112.720501672241</v>
          </cell>
          <cell r="R25">
            <v>10144.998160535117</v>
          </cell>
          <cell r="S25">
            <v>8450.6501337792652</v>
          </cell>
        </row>
        <row r="26">
          <cell r="B26" t="str">
            <v xml:space="preserve">   Pre-COD</v>
          </cell>
          <cell r="J26" t="str">
            <v xml:space="preserve"> ... </v>
          </cell>
          <cell r="K26">
            <v>6354.5957713203225</v>
          </cell>
          <cell r="L26">
            <v>6749.5257713203227</v>
          </cell>
          <cell r="M26">
            <v>7026.5790542889827</v>
          </cell>
          <cell r="N26">
            <v>7270.2630880000015</v>
          </cell>
          <cell r="O26">
            <v>7480.2731878592595</v>
          </cell>
          <cell r="P26">
            <v>7432.09</v>
          </cell>
          <cell r="Q26">
            <v>7246.970501672241</v>
          </cell>
          <cell r="R26">
            <v>9149.3781605351178</v>
          </cell>
          <cell r="S26">
            <v>7543.5501337792648</v>
          </cell>
        </row>
        <row r="27">
          <cell r="B27" t="str">
            <v xml:space="preserve">      NPRD</v>
          </cell>
          <cell r="J27">
            <v>990.70268332032163</v>
          </cell>
          <cell r="K27">
            <v>1032.2026833203217</v>
          </cell>
          <cell r="L27">
            <v>1115.4726833203217</v>
          </cell>
          <cell r="M27">
            <v>1134.2859662889819</v>
          </cell>
          <cell r="N27">
            <v>1150.73</v>
          </cell>
          <cell r="O27">
            <v>1165.6600998592587</v>
          </cell>
          <cell r="P27">
            <v>1168.6400608257504</v>
          </cell>
          <cell r="Q27">
            <v>1170.5905624979912</v>
          </cell>
          <cell r="R27">
            <v>1172.2882213608673</v>
          </cell>
          <cell r="S27">
            <v>1173.4801946050145</v>
          </cell>
        </row>
        <row r="28">
          <cell r="B28" t="str">
            <v xml:space="preserve">         O/w: Official dev. assistance  (ODA)</v>
          </cell>
          <cell r="J28">
            <v>506.78499999999997</v>
          </cell>
          <cell r="K28">
            <v>517.43499999999995</v>
          </cell>
          <cell r="L28">
            <v>527.48500000000001</v>
          </cell>
          <cell r="M28">
            <v>536.33500000000004</v>
          </cell>
          <cell r="N28">
            <v>544</v>
          </cell>
          <cell r="O28">
            <v>550.495</v>
          </cell>
          <cell r="P28">
            <v>555.88</v>
          </cell>
          <cell r="Q28">
            <v>560.26</v>
          </cell>
          <cell r="R28">
            <v>563.69499999999994</v>
          </cell>
          <cell r="S28">
            <v>566.23</v>
          </cell>
        </row>
        <row r="29">
          <cell r="B29" t="str">
            <v xml:space="preserve">      PRD o/w: 5/</v>
          </cell>
          <cell r="J29">
            <v>4984.7530880000004</v>
          </cell>
          <cell r="K29">
            <v>5322.3930880000007</v>
          </cell>
          <cell r="L29">
            <v>5634.0530880000006</v>
          </cell>
          <cell r="M29">
            <v>5892.2930880000004</v>
          </cell>
          <cell r="N29">
            <v>6119.533088000001</v>
          </cell>
          <cell r="O29">
            <v>6314.613088000001</v>
          </cell>
          <cell r="P29">
            <v>6263.4499391742502</v>
          </cell>
          <cell r="Q29">
            <v>6076.3799391742496</v>
          </cell>
          <cell r="R29">
            <v>7977.0899391742496</v>
          </cell>
          <cell r="S29">
            <v>6370.0699391742501</v>
          </cell>
        </row>
        <row r="30">
          <cell r="B30" t="str">
            <v xml:space="preserve">         Toronto  (1989 rescheduling)</v>
          </cell>
          <cell r="J30">
            <v>1748.7366008000001</v>
          </cell>
          <cell r="K30">
            <v>1860.6666008000002</v>
          </cell>
          <cell r="L30">
            <v>1974.7366008000001</v>
          </cell>
          <cell r="M30">
            <v>2084.1166008</v>
          </cell>
          <cell r="N30">
            <v>2197.7366007999999</v>
          </cell>
          <cell r="O30">
            <v>2318.7566008000003</v>
          </cell>
          <cell r="P30">
            <v>5270.8299391742494</v>
          </cell>
          <cell r="Q30">
            <v>4889.7694375020092</v>
          </cell>
          <cell r="R30">
            <v>6720.3117786391322</v>
          </cell>
          <cell r="S30">
            <v>4852.219805394986</v>
          </cell>
        </row>
        <row r="31">
          <cell r="B31" t="str">
            <v xml:space="preserve">         non-Tor.-resched. ODA</v>
          </cell>
          <cell r="J31">
            <v>804.64</v>
          </cell>
          <cell r="K31">
            <v>936.8</v>
          </cell>
          <cell r="L31">
            <v>1042.96</v>
          </cell>
          <cell r="M31">
            <v>1143.93</v>
          </cell>
          <cell r="N31">
            <v>1249.5500000000002</v>
          </cell>
          <cell r="O31">
            <v>1362.5700000000002</v>
          </cell>
          <cell r="P31">
            <v>992.62</v>
          </cell>
          <cell r="Q31">
            <v>908.81</v>
          </cell>
          <cell r="R31">
            <v>897.99</v>
          </cell>
          <cell r="S31">
            <v>885.61</v>
          </cell>
        </row>
        <row r="32">
          <cell r="B32" t="str">
            <v xml:space="preserve">   Post-COD</v>
          </cell>
          <cell r="J32">
            <v>544.45000000000005</v>
          </cell>
          <cell r="K32">
            <v>555.83000000000004</v>
          </cell>
          <cell r="L32">
            <v>595.44698544698542</v>
          </cell>
          <cell r="M32">
            <v>614.47609147609148</v>
          </cell>
          <cell r="N32">
            <v>633</v>
          </cell>
          <cell r="O32">
            <v>651</v>
          </cell>
          <cell r="P32">
            <v>938.37</v>
          </cell>
          <cell r="Q32">
            <v>865.75</v>
          </cell>
          <cell r="R32">
            <v>995.62</v>
          </cell>
          <cell r="S32">
            <v>907.1</v>
          </cell>
        </row>
        <row r="33">
          <cell r="B33" t="str">
            <v xml:space="preserve"> Memo: Total NPRD 3/ 4/</v>
          </cell>
          <cell r="J33">
            <v>1535.1526833203216</v>
          </cell>
          <cell r="K33">
            <v>1588.0326833203217</v>
          </cell>
          <cell r="L33">
            <v>1710.919668767307</v>
          </cell>
          <cell r="M33">
            <v>1748.7620577650735</v>
          </cell>
          <cell r="N33">
            <v>1783.73</v>
          </cell>
          <cell r="O33">
            <v>1816.6600998592587</v>
          </cell>
          <cell r="P33">
            <v>2107.0100608257503</v>
          </cell>
          <cell r="Q33">
            <v>2036.3405624979912</v>
          </cell>
          <cell r="R33">
            <v>2167.9082213608672</v>
          </cell>
          <cell r="S33">
            <v>2080.5801946050146</v>
          </cell>
        </row>
        <row r="35">
          <cell r="B35" t="str">
            <v xml:space="preserve"> Debt, excluding arrears  (e.o.p.)</v>
          </cell>
          <cell r="J35">
            <v>6094.6628000000001</v>
          </cell>
          <cell r="K35">
            <v>5558.6328000000003</v>
          </cell>
          <cell r="L35">
            <v>5043.7928000000002</v>
          </cell>
          <cell r="M35">
            <v>4571.5528000000004</v>
          </cell>
          <cell r="N35">
            <v>4008.4628000000007</v>
          </cell>
          <cell r="O35">
            <v>3543.1128000000008</v>
          </cell>
          <cell r="P35">
            <v>6406.49</v>
          </cell>
          <cell r="Q35">
            <v>5891.79</v>
          </cell>
          <cell r="R35">
            <v>7623.17</v>
          </cell>
          <cell r="S35">
            <v>5711.7300000000005</v>
          </cell>
        </row>
        <row r="36">
          <cell r="B36" t="str">
            <v xml:space="preserve">   Pre-COD</v>
          </cell>
          <cell r="J36">
            <v>5553.662800000001</v>
          </cell>
          <cell r="K36">
            <v>5031.6328000000003</v>
          </cell>
          <cell r="L36">
            <v>4528.7928000000002</v>
          </cell>
          <cell r="M36">
            <v>4069.5528000000004</v>
          </cell>
          <cell r="N36">
            <v>3520.4628000000007</v>
          </cell>
          <cell r="O36">
            <v>3069.1128000000008</v>
          </cell>
          <cell r="P36">
            <v>5601.15</v>
          </cell>
          <cell r="Q36">
            <v>5159.58</v>
          </cell>
          <cell r="R36">
            <v>6789.69</v>
          </cell>
          <cell r="S36">
            <v>4960.87</v>
          </cell>
        </row>
        <row r="37">
          <cell r="B37" t="str">
            <v xml:space="preserve">      NPRD</v>
          </cell>
          <cell r="J37">
            <v>761.64</v>
          </cell>
          <cell r="K37">
            <v>690.54</v>
          </cell>
          <cell r="L37">
            <v>614.41</v>
          </cell>
          <cell r="M37">
            <v>563.25</v>
          </cell>
          <cell r="N37">
            <v>513.73</v>
          </cell>
          <cell r="O37">
            <v>464</v>
          </cell>
          <cell r="P37">
            <v>439.4</v>
          </cell>
          <cell r="Q37">
            <v>430</v>
          </cell>
          <cell r="R37">
            <v>424.5</v>
          </cell>
          <cell r="S37">
            <v>429.9</v>
          </cell>
        </row>
        <row r="38">
          <cell r="B38" t="str">
            <v xml:space="preserve">         O/w: Official dev. assistance  (ODA)</v>
          </cell>
          <cell r="J38">
            <v>395</v>
          </cell>
          <cell r="K38">
            <v>355</v>
          </cell>
          <cell r="L38">
            <v>315</v>
          </cell>
          <cell r="M38">
            <v>275</v>
          </cell>
          <cell r="N38">
            <v>236</v>
          </cell>
          <cell r="O38">
            <v>197</v>
          </cell>
          <cell r="P38">
            <v>162</v>
          </cell>
          <cell r="Q38">
            <v>130</v>
          </cell>
          <cell r="R38">
            <v>99</v>
          </cell>
          <cell r="S38">
            <v>70</v>
          </cell>
        </row>
        <row r="39">
          <cell r="B39" t="str">
            <v xml:space="preserve">      PRD o/w:  5/</v>
          </cell>
          <cell r="J39">
            <v>4792.0228000000006</v>
          </cell>
          <cell r="K39">
            <v>4341.0928000000004</v>
          </cell>
          <cell r="L39">
            <v>3914.3828000000003</v>
          </cell>
          <cell r="M39">
            <v>3506.3028000000004</v>
          </cell>
          <cell r="N39">
            <v>3006.7328000000007</v>
          </cell>
          <cell r="O39">
            <v>2605.1128000000008</v>
          </cell>
          <cell r="P39">
            <v>5161.75</v>
          </cell>
          <cell r="Q39">
            <v>4729.58</v>
          </cell>
          <cell r="R39">
            <v>6365.19</v>
          </cell>
          <cell r="S39">
            <v>4530.97</v>
          </cell>
        </row>
        <row r="40">
          <cell r="B40" t="str">
            <v xml:space="preserve">         Toronto  (1989 rescheduling)</v>
          </cell>
          <cell r="J40">
            <v>1681.2810000000002</v>
          </cell>
          <cell r="K40">
            <v>1653.1210000000001</v>
          </cell>
          <cell r="L40">
            <v>1653.1210000000001</v>
          </cell>
          <cell r="M40">
            <v>1653.1210000000001</v>
          </cell>
          <cell r="N40">
            <v>1653.1210000000001</v>
          </cell>
          <cell r="O40">
            <v>1653.1210000000001</v>
          </cell>
          <cell r="P40">
            <v>4272.01</v>
          </cell>
          <cell r="Q40">
            <v>3915.21</v>
          </cell>
          <cell r="R40">
            <v>5562.16</v>
          </cell>
          <cell r="S40">
            <v>3751.9600000000005</v>
          </cell>
        </row>
        <row r="41">
          <cell r="B41" t="str">
            <v xml:space="preserve">         non-Tor.-resched. ODA</v>
          </cell>
          <cell r="J41">
            <v>687</v>
          </cell>
          <cell r="K41">
            <v>679</v>
          </cell>
          <cell r="L41">
            <v>671</v>
          </cell>
          <cell r="M41">
            <v>663</v>
          </cell>
          <cell r="N41">
            <v>655</v>
          </cell>
          <cell r="O41">
            <v>647</v>
          </cell>
          <cell r="P41">
            <v>889.74</v>
          </cell>
          <cell r="Q41">
            <v>814.37</v>
          </cell>
          <cell r="R41">
            <v>803.03</v>
          </cell>
          <cell r="S41">
            <v>779.01</v>
          </cell>
        </row>
        <row r="42">
          <cell r="B42" t="str">
            <v xml:space="preserve">   Post-COD</v>
          </cell>
          <cell r="J42">
            <v>541</v>
          </cell>
          <cell r="K42">
            <v>527</v>
          </cell>
          <cell r="L42">
            <v>515</v>
          </cell>
          <cell r="M42">
            <v>502</v>
          </cell>
          <cell r="N42">
            <v>488</v>
          </cell>
          <cell r="O42">
            <v>474</v>
          </cell>
          <cell r="P42">
            <v>805.34</v>
          </cell>
          <cell r="Q42">
            <v>732.21</v>
          </cell>
          <cell r="R42">
            <v>833.48</v>
          </cell>
          <cell r="S42">
            <v>750.86</v>
          </cell>
        </row>
        <row r="43">
          <cell r="B43" t="str">
            <v xml:space="preserve">  Memo: Total NPRD (pre- &amp; post-COD) 3/ 4/</v>
          </cell>
          <cell r="J43">
            <v>1302.6399999999999</v>
          </cell>
          <cell r="K43">
            <v>1217.54</v>
          </cell>
          <cell r="L43">
            <v>1129.4099999999999</v>
          </cell>
          <cell r="M43">
            <v>1065.25</v>
          </cell>
          <cell r="N43">
            <v>1001.73</v>
          </cell>
          <cell r="O43">
            <v>938</v>
          </cell>
          <cell r="P43">
            <v>1244.74</v>
          </cell>
          <cell r="Q43">
            <v>1162.21</v>
          </cell>
          <cell r="R43">
            <v>1257.98</v>
          </cell>
          <cell r="S43">
            <v>1180.76</v>
          </cell>
        </row>
        <row r="44">
          <cell r="K44"/>
          <cell r="L44"/>
          <cell r="M44"/>
          <cell r="N44"/>
          <cell r="O44"/>
        </row>
        <row r="45">
          <cell r="B45" t="str">
            <v xml:space="preserve"> Total arrears  (e.o.p., excl. late interest)</v>
          </cell>
          <cell r="J45">
            <v>425.24297132032166</v>
          </cell>
          <cell r="K45">
            <v>1351.7929713203216</v>
          </cell>
          <cell r="L45">
            <v>2301.1799567673074</v>
          </cell>
          <cell r="M45">
            <v>3069.5023457650741</v>
          </cell>
          <cell r="N45">
            <v>3894.8002880000004</v>
          </cell>
          <cell r="O45">
            <v>4588.1603878592587</v>
          </cell>
          <cell r="P45">
            <v>1963.97</v>
          </cell>
          <cell r="Q45">
            <v>2220.930501672241</v>
          </cell>
          <cell r="R45">
            <v>2521.8281605351167</v>
          </cell>
          <cell r="S45">
            <v>2738.9201337792642</v>
          </cell>
        </row>
        <row r="46">
          <cell r="B46" t="str">
            <v xml:space="preserve">   Pre-COD</v>
          </cell>
          <cell r="J46">
            <v>421.79297132032173</v>
          </cell>
          <cell r="K46">
            <v>1322.9629713203217</v>
          </cell>
          <cell r="L46">
            <v>2220.7329713203217</v>
          </cell>
          <cell r="M46">
            <v>2957.0262542889823</v>
          </cell>
          <cell r="N46">
            <v>3749.8002880000004</v>
          </cell>
          <cell r="O46">
            <v>4411.1603878592587</v>
          </cell>
          <cell r="P46">
            <v>1830.94</v>
          </cell>
          <cell r="Q46">
            <v>2087.390501672241</v>
          </cell>
          <cell r="R46">
            <v>2359.6881605351168</v>
          </cell>
          <cell r="S46">
            <v>2582.680133779264</v>
          </cell>
        </row>
        <row r="47">
          <cell r="B47" t="str">
            <v xml:space="preserve">      NPRD</v>
          </cell>
          <cell r="J47">
            <v>229.06268332032167</v>
          </cell>
          <cell r="K47">
            <v>341.66268332032166</v>
          </cell>
          <cell r="L47">
            <v>501.06268332032164</v>
          </cell>
          <cell r="M47">
            <v>571.03596628898197</v>
          </cell>
          <cell r="N47">
            <v>637</v>
          </cell>
          <cell r="O47">
            <v>701.66009985925871</v>
          </cell>
          <cell r="P47">
            <v>729.24006082575033</v>
          </cell>
          <cell r="Q47">
            <v>740.59056249799119</v>
          </cell>
          <cell r="R47">
            <v>747.7882213608674</v>
          </cell>
          <cell r="S47">
            <v>743.58019460501453</v>
          </cell>
        </row>
        <row r="48">
          <cell r="B48" t="str">
            <v xml:space="preserve">         O/w: Official dev. assistance  (ODA)</v>
          </cell>
          <cell r="J48">
            <v>111.785</v>
          </cell>
          <cell r="K48">
            <v>162.435</v>
          </cell>
          <cell r="L48">
            <v>212.48499999999999</v>
          </cell>
          <cell r="M48">
            <v>261.33499999999998</v>
          </cell>
          <cell r="N48">
            <v>308</v>
          </cell>
          <cell r="O48">
            <v>353.495</v>
          </cell>
          <cell r="P48">
            <v>393.88</v>
          </cell>
          <cell r="Q48">
            <v>430.26</v>
          </cell>
          <cell r="R48">
            <v>464.69499999999999</v>
          </cell>
          <cell r="S48">
            <v>496.23</v>
          </cell>
        </row>
        <row r="49">
          <cell r="B49" t="str">
            <v xml:space="preserve">      PRD o/w:  5/</v>
          </cell>
          <cell r="J49">
            <v>192.73028800000003</v>
          </cell>
          <cell r="K49">
            <v>981.30028800000002</v>
          </cell>
          <cell r="L49">
            <v>1719.6702880000003</v>
          </cell>
          <cell r="M49">
            <v>2385.9902880000004</v>
          </cell>
          <cell r="N49">
            <v>3112.8002880000004</v>
          </cell>
          <cell r="O49">
            <v>3709.5002880000002</v>
          </cell>
          <cell r="P49">
            <v>1101.6999391742497</v>
          </cell>
          <cell r="Q49">
            <v>1346.7999391742496</v>
          </cell>
          <cell r="R49">
            <v>1611.8999391742495</v>
          </cell>
          <cell r="S49">
            <v>1839.0999391742496</v>
          </cell>
        </row>
        <row r="50">
          <cell r="B50" t="str">
            <v xml:space="preserve">         Toronto  (1989 rescheduling)</v>
          </cell>
          <cell r="J50">
            <v>67.455600800000013</v>
          </cell>
          <cell r="K50">
            <v>207.54560080000002</v>
          </cell>
          <cell r="L50">
            <v>321.61560080000004</v>
          </cell>
          <cell r="M50">
            <v>430.99560080000003</v>
          </cell>
          <cell r="N50">
            <v>544.61560080000004</v>
          </cell>
          <cell r="O50">
            <v>665.63560080000002</v>
          </cell>
          <cell r="P50">
            <v>998.81993917424961</v>
          </cell>
          <cell r="Q50">
            <v>974.5594375020089</v>
          </cell>
          <cell r="R50">
            <v>1158.1517786391328</v>
          </cell>
          <cell r="S50">
            <v>1100.2598053949855</v>
          </cell>
        </row>
        <row r="51">
          <cell r="B51" t="str">
            <v xml:space="preserve">         non-Tor.-resched. ODA</v>
          </cell>
          <cell r="J51">
            <v>117.64</v>
          </cell>
          <cell r="K51">
            <v>257.8</v>
          </cell>
          <cell r="L51">
            <v>371.96000000000004</v>
          </cell>
          <cell r="M51">
            <v>480.93000000000006</v>
          </cell>
          <cell r="N51">
            <v>594.55000000000007</v>
          </cell>
          <cell r="O51">
            <v>715.57</v>
          </cell>
          <cell r="P51">
            <v>102.88</v>
          </cell>
          <cell r="Q51">
            <v>94.44</v>
          </cell>
          <cell r="R51">
            <v>94.96</v>
          </cell>
          <cell r="S51">
            <v>106.6</v>
          </cell>
        </row>
        <row r="52">
          <cell r="B52" t="str">
            <v xml:space="preserve">   Post-COD</v>
          </cell>
          <cell r="J52">
            <v>3.45</v>
          </cell>
          <cell r="K52">
            <v>28.83</v>
          </cell>
          <cell r="L52">
            <v>80.446985446985451</v>
          </cell>
          <cell r="M52">
            <v>112.47609147609148</v>
          </cell>
          <cell r="N52">
            <v>145</v>
          </cell>
          <cell r="O52">
            <v>177</v>
          </cell>
          <cell r="P52">
            <v>133.03</v>
          </cell>
          <cell r="Q52">
            <v>133.54</v>
          </cell>
          <cell r="R52">
            <v>162.13999999999999</v>
          </cell>
          <cell r="S52">
            <v>156.24</v>
          </cell>
        </row>
        <row r="53">
          <cell r="B53" t="str">
            <v xml:space="preserve">  Memo: Total NPRD (pre- &amp; post-COD) 3/ 4/</v>
          </cell>
          <cell r="J53">
            <v>232.51268332032166</v>
          </cell>
          <cell r="K53">
            <v>370.49268332032165</v>
          </cell>
          <cell r="L53">
            <v>581.50966876730706</v>
          </cell>
          <cell r="M53">
            <v>683.51205776507345</v>
          </cell>
          <cell r="N53">
            <v>782</v>
          </cell>
          <cell r="O53">
            <v>878.66009985925871</v>
          </cell>
          <cell r="P53">
            <v>862.27006082575031</v>
          </cell>
          <cell r="Q53">
            <v>874.13056249799115</v>
          </cell>
          <cell r="R53">
            <v>909.92822136086738</v>
          </cell>
          <cell r="S53">
            <v>899.82019460501454</v>
          </cell>
        </row>
        <row r="54">
          <cell r="K54"/>
          <cell r="L54"/>
          <cell r="M54"/>
          <cell r="N54"/>
          <cell r="O54"/>
          <cell r="P54"/>
          <cell r="Q54"/>
          <cell r="R54"/>
        </row>
        <row r="55">
          <cell r="B55" t="str">
            <v>Memorandum items:</v>
          </cell>
        </row>
        <row r="56">
          <cell r="B56" t="str">
            <v>In percent of total debt</v>
          </cell>
          <cell r="J56">
            <v>100.00000000000001</v>
          </cell>
          <cell r="K56">
            <v>100</v>
          </cell>
          <cell r="L56">
            <v>100</v>
          </cell>
          <cell r="M56">
            <v>100</v>
          </cell>
          <cell r="N56">
            <v>100</v>
          </cell>
          <cell r="O56">
            <v>100</v>
          </cell>
          <cell r="P56">
            <v>100</v>
          </cell>
          <cell r="Q56">
            <v>100</v>
          </cell>
          <cell r="R56">
            <v>100</v>
          </cell>
          <cell r="S56">
            <v>100</v>
          </cell>
        </row>
        <row r="57">
          <cell r="B57" t="str">
            <v xml:space="preserve">      NPRD</v>
          </cell>
          <cell r="J57">
            <v>23.54562684131313</v>
          </cell>
          <cell r="K57">
            <v>22.980243705257372</v>
          </cell>
          <cell r="L57">
            <v>23.293751051573981</v>
          </cell>
          <cell r="M57">
            <v>22.886394933745443</v>
          </cell>
          <cell r="N57">
            <v>22.569538431642801</v>
          </cell>
          <cell r="O57">
            <v>22.341643896206804</v>
          </cell>
          <cell r="P57">
            <v>25.171974548898753</v>
          </cell>
          <cell r="Q57">
            <v>25.100588169877774</v>
          </cell>
          <cell r="R57">
            <v>21.369232276396161</v>
          </cell>
          <cell r="S57">
            <v>24.620356560360239</v>
          </cell>
        </row>
        <row r="58">
          <cell r="B58" t="str">
            <v xml:space="preserve">          Pre-COD</v>
          </cell>
          <cell r="J58">
            <v>15.195046033919876</v>
          </cell>
          <cell r="K58">
            <v>14.936889816603971</v>
          </cell>
          <cell r="L58">
            <v>15.186886599308057</v>
          </cell>
          <cell r="M58">
            <v>14.844624788732753</v>
          </cell>
          <cell r="N58">
            <v>14.560188458704133</v>
          </cell>
          <cell r="O58">
            <v>14.335517611186607</v>
          </cell>
          <cell r="P58">
            <v>13.961479546234623</v>
          </cell>
          <cell r="Q58">
            <v>14.429075453255196</v>
          </cell>
          <cell r="R58">
            <v>11.555332024811651</v>
          </cell>
          <cell r="S58">
            <v>13.886271186572193</v>
          </cell>
        </row>
        <row r="59">
          <cell r="B59" t="str">
            <v xml:space="preserve">          Post-COD</v>
          </cell>
          <cell r="J59">
            <v>8.350580807393257</v>
          </cell>
          <cell r="K59">
            <v>8.0433538886534031</v>
          </cell>
          <cell r="L59">
            <v>8.1068644522659259</v>
          </cell>
          <cell r="M59">
            <v>8.0417701450126877</v>
          </cell>
          <cell r="N59">
            <v>8.0093499729386703</v>
          </cell>
          <cell r="O59">
            <v>8.0061262850201977</v>
          </cell>
          <cell r="P59">
            <v>11.210495002664132</v>
          </cell>
          <cell r="Q59">
            <v>10.671512716622576</v>
          </cell>
          <cell r="R59">
            <v>9.8139002515845117</v>
          </cell>
          <cell r="S59">
            <v>10.734085373788046</v>
          </cell>
        </row>
        <row r="60">
          <cell r="B60" t="str">
            <v xml:space="preserve">      PRD</v>
          </cell>
          <cell r="J60">
            <v>76.454373158686877</v>
          </cell>
          <cell r="K60">
            <v>77.019756294742635</v>
          </cell>
          <cell r="L60">
            <v>76.706248948426023</v>
          </cell>
          <cell r="M60">
            <v>77.11360506625455</v>
          </cell>
          <cell r="N60">
            <v>77.430461568357188</v>
          </cell>
          <cell r="O60">
            <v>77.658356103793196</v>
          </cell>
          <cell r="P60">
            <v>74.828025451101269</v>
          </cell>
          <cell r="Q60">
            <v>74.899411830122219</v>
          </cell>
          <cell r="R60">
            <v>78.630767723603839</v>
          </cell>
          <cell r="S60">
            <v>75.379643439639764</v>
          </cell>
        </row>
        <row r="61">
          <cell r="B61" t="str">
            <v xml:space="preserve">          non-Tor.-resched. ODA</v>
          </cell>
          <cell r="J61">
            <v>12.34128265379908</v>
          </cell>
          <cell r="K61">
            <v>13.556328235054796</v>
          </cell>
          <cell r="L61">
            <v>14.199644226577512</v>
          </cell>
          <cell r="M61">
            <v>14.970838165380915</v>
          </cell>
          <cell r="N61">
            <v>15.810558070593233</v>
          </cell>
          <cell r="O61">
            <v>16.757154365867855</v>
          </cell>
          <cell r="P61">
            <v>11.858607531724662</v>
          </cell>
          <cell r="Q61">
            <v>11.202284114344513</v>
          </cell>
          <cell r="R61">
            <v>8.8515540938514459</v>
          </cell>
          <cell r="S61">
            <v>10.479785412722336</v>
          </cell>
        </row>
        <row r="62">
          <cell r="B62" t="str">
            <v xml:space="preserve">          Toronto  (1989 rescheduling)</v>
          </cell>
          <cell r="J62">
            <v>26.821501140282123</v>
          </cell>
          <cell r="K62">
            <v>26.925498693903155</v>
          </cell>
          <cell r="L62">
            <v>26.885553782082745</v>
          </cell>
          <cell r="M62">
            <v>27.275246167475789</v>
          </cell>
          <cell r="N62">
            <v>27.807964587904905</v>
          </cell>
          <cell r="O62">
            <v>28.516525607110552</v>
          </cell>
          <cell r="P62">
            <v>62.969417919376589</v>
          </cell>
          <cell r="Q62">
            <v>60.272869458452334</v>
          </cell>
          <cell r="R62">
            <v>66.242612096093836</v>
          </cell>
          <cell r="S62">
            <v>57.418301888981368</v>
          </cell>
        </row>
        <row r="64">
          <cell r="B64" t="str">
            <v>1.  Debt ratios  6/</v>
          </cell>
        </row>
        <row r="65">
          <cell r="B65" t="str">
            <v xml:space="preserve">         In percent of GDP  </v>
          </cell>
          <cell r="J65" t="e">
            <v>#DIV/0!</v>
          </cell>
          <cell r="K65" t="e">
            <v>#DIV/0!</v>
          </cell>
          <cell r="L65" t="e">
            <v>#DIV/0!</v>
          </cell>
          <cell r="M65" t="e">
            <v>#DIV/0!</v>
          </cell>
          <cell r="N65" t="e">
            <v>#DIV/0!</v>
          </cell>
          <cell r="O65" t="e">
            <v>#DIV/0!</v>
          </cell>
          <cell r="P65" t="e">
            <v>#DIV/0!</v>
          </cell>
          <cell r="Q65" t="e">
            <v>#DIV/0!</v>
          </cell>
          <cell r="R65" t="e">
            <v>#DIV/0!</v>
          </cell>
          <cell r="S65" t="e">
            <v>#DIV/0!</v>
          </cell>
        </row>
        <row r="66">
          <cell r="B66" t="str">
            <v xml:space="preserve">         In percent of exports of GNFS</v>
          </cell>
          <cell r="J66">
            <v>1112.7551968642763</v>
          </cell>
          <cell r="K66">
            <v>2023.5901948472861</v>
          </cell>
          <cell r="L66">
            <v>2396.621415492798</v>
          </cell>
          <cell r="M66">
            <v>1470.5345083856273</v>
          </cell>
          <cell r="N66">
            <v>1384.4569767325315</v>
          </cell>
          <cell r="O66">
            <v>2796.4616060366411</v>
          </cell>
          <cell r="P66">
            <v>3807.712702146312</v>
          </cell>
          <cell r="Q66">
            <v>14938.708796734314</v>
          </cell>
          <cell r="R66">
            <v>-24689.949589787513</v>
          </cell>
          <cell r="S66">
            <v>-5909.122617151721</v>
          </cell>
        </row>
        <row r="67">
          <cell r="B67" t="str">
            <v>2.  Estimated late interest</v>
          </cell>
          <cell r="J67">
            <v>20.199041137715284</v>
          </cell>
          <cell r="K67">
            <v>71.971224676946065</v>
          </cell>
          <cell r="L67">
            <v>107.76270137858505</v>
          </cell>
          <cell r="M67">
            <v>145.28709716837429</v>
          </cell>
          <cell r="N67">
            <v>247.24400349866011</v>
          </cell>
          <cell r="O67">
            <v>343.47935435774701</v>
          </cell>
          <cell r="P67">
            <v>1119.5550000000001</v>
          </cell>
          <cell r="Q67">
            <v>1207.74</v>
          </cell>
          <cell r="R67">
            <v>1494.96</v>
          </cell>
          <cell r="S67">
            <v>1602.17</v>
          </cell>
        </row>
        <row r="69">
          <cell r="B69" t="str">
            <v>US $/SDR  (eop)</v>
          </cell>
          <cell r="J69">
            <v>1.42266</v>
          </cell>
          <cell r="K69">
            <v>1.4304300000000001</v>
          </cell>
          <cell r="L69">
            <v>1.375005255473376</v>
          </cell>
          <cell r="M69">
            <v>1.3735999999999999</v>
          </cell>
          <cell r="N69">
            <v>1.4599</v>
          </cell>
          <cell r="O69">
            <v>1.4864999999999999</v>
          </cell>
          <cell r="P69">
            <v>1.4379999999999999</v>
          </cell>
          <cell r="Q69">
            <v>1.349250916826592</v>
          </cell>
          <cell r="R69">
            <v>1.4080245033561105</v>
          </cell>
          <cell r="S69">
            <v>1.3725141243931567</v>
          </cell>
        </row>
        <row r="70">
          <cell r="B70" t="str">
            <v>US $/SDR  (avg)</v>
          </cell>
          <cell r="J70">
            <v>1.3567400000000001</v>
          </cell>
          <cell r="K70">
            <v>1.36816</v>
          </cell>
          <cell r="L70">
            <v>1.4083714124011315</v>
          </cell>
          <cell r="M70">
            <v>1.396336015525705</v>
          </cell>
          <cell r="N70">
            <v>1.4317001136760554</v>
          </cell>
          <cell r="O70">
            <v>1.5169463703024828</v>
          </cell>
          <cell r="P70">
            <v>1.4517604564649238</v>
          </cell>
          <cell r="Q70">
            <v>1.3760205607320271</v>
          </cell>
          <cell r="R70">
            <v>1.3564401943863644</v>
          </cell>
          <cell r="S70">
            <v>1.3673157631539994</v>
          </cell>
        </row>
        <row r="71">
          <cell r="B71" t="str">
            <v>Nominal GDP  (millions of U.S. dollars)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B72" t="str">
            <v>Exports of goods and nf services  (US$ mio.)</v>
          </cell>
          <cell r="J72">
            <v>587.73976799999969</v>
          </cell>
          <cell r="K72">
            <v>345.04995200000008</v>
          </cell>
          <cell r="L72">
            <v>310.96840785817005</v>
          </cell>
          <cell r="M72">
            <v>529.49061708734746</v>
          </cell>
          <cell r="N72">
            <v>588.71508674359393</v>
          </cell>
          <cell r="O72">
            <v>303.05270502991357</v>
          </cell>
          <cell r="P72">
            <v>249.23138225871708</v>
          </cell>
          <cell r="Q72">
            <v>62.391339362005276</v>
          </cell>
          <cell r="R72">
            <v>-47.144519749646406</v>
          </cell>
          <cell r="S72">
            <v>-170.12373553732186</v>
          </cell>
        </row>
        <row r="74">
          <cell r="B74" t="str">
            <v>Sources:  Data provided by the authorities (OGEDEP), and Fund staff estimates.</v>
          </cell>
        </row>
        <row r="76">
          <cell r="B76" t="str">
            <v xml:space="preserve">  1/   Assumes no new borrowing and no debt service paid in 1995 or 1996.  Thus, the stock arrears at end-1995 equals stock of arrears at end-1994 plus debt service</v>
          </cell>
        </row>
        <row r="77">
          <cell r="B77" t="str">
            <v>due in 1995; ditto for 1996.  There is a slight discrepancy between debt service due in '95 above and detailed debt service due by country shown in Table 8.</v>
          </cell>
        </row>
        <row r="78">
          <cell r="B78" t="str">
            <v xml:space="preserve">  2/   Excluding estimated late interest.</v>
          </cell>
        </row>
        <row r="79">
          <cell r="B79" t="str">
            <v xml:space="preserve">  3/   The cutoff date is June 30, 1983.</v>
          </cell>
        </row>
        <row r="80">
          <cell r="B80" t="str">
            <v xml:space="preserve">  4/   OGEDEP do not provide any reliable breakdown of debt/arrears by pre- &amp; post-COD and by ODA/non-ODA. In some cases, OGEDEP data are supplemented or replaced by World Bank DRS estimates, which appear more internally consistent.</v>
          </cell>
        </row>
        <row r="81">
          <cell r="B81" t="str">
            <v xml:space="preserve">  5/  Adjusted for debt relief provided in 1990.</v>
          </cell>
        </row>
        <row r="82">
          <cell r="B82" t="str">
            <v xml:space="preserve">  6/  Estimated late interest is included in arrears and total debt ratios.</v>
          </cell>
        </row>
        <row r="84">
          <cell r="B84" t="str">
            <v>2.  Scheduled Debt Service  1/</v>
          </cell>
        </row>
        <row r="86">
          <cell r="B86" t="str">
            <v>Interest</v>
          </cell>
          <cell r="J86">
            <v>421.86486084970772</v>
          </cell>
          <cell r="K86">
            <v>381.75649918828191</v>
          </cell>
          <cell r="L86">
            <v>353.36430091357124</v>
          </cell>
          <cell r="M86">
            <v>296.08238899776632</v>
          </cell>
          <cell r="N86">
            <v>262.20794223492658</v>
          </cell>
          <cell r="O86">
            <v>228.01009985925879</v>
          </cell>
          <cell r="P86">
            <v>91.079960966491655</v>
          </cell>
          <cell r="Q86">
            <v>122.0505016722408</v>
          </cell>
          <cell r="R86">
            <v>77.097658862876258</v>
          </cell>
          <cell r="S86">
            <v>56.091973244147155</v>
          </cell>
        </row>
        <row r="87">
          <cell r="B87" t="str">
            <v xml:space="preserve">  1. Pre-COD debt</v>
          </cell>
          <cell r="J87">
            <v>401.61953860438547</v>
          </cell>
          <cell r="K87">
            <v>361.77313120491391</v>
          </cell>
          <cell r="L87">
            <v>333.86741941668976</v>
          </cell>
          <cell r="M87">
            <v>277.05328296866031</v>
          </cell>
          <cell r="N87">
            <v>243.68403371101803</v>
          </cell>
          <cell r="O87">
            <v>210.01009985925879</v>
          </cell>
          <cell r="P87">
            <v>74.079960966491655</v>
          </cell>
          <cell r="Q87">
            <v>107.0505016722408</v>
          </cell>
          <cell r="R87">
            <v>64.097658862876258</v>
          </cell>
          <cell r="S87">
            <v>44.091973244147155</v>
          </cell>
        </row>
        <row r="88">
          <cell r="B88" t="str">
            <v xml:space="preserve">      PRD  o/w:</v>
          </cell>
          <cell r="J88">
            <v>375.05000000000007</v>
          </cell>
          <cell r="K88">
            <v>337.52</v>
          </cell>
          <cell r="L88">
            <v>311.66000000000003</v>
          </cell>
          <cell r="M88">
            <v>258.24</v>
          </cell>
          <cell r="N88">
            <v>227.24000000000004</v>
          </cell>
          <cell r="O88">
            <v>195.08</v>
          </cell>
          <cell r="P88">
            <v>71.099999999999994</v>
          </cell>
          <cell r="Q88">
            <v>105.1</v>
          </cell>
          <cell r="R88">
            <v>62.400000000000006</v>
          </cell>
          <cell r="S88">
            <v>42.9</v>
          </cell>
        </row>
        <row r="89">
          <cell r="B89" t="str">
            <v xml:space="preserve">        Non-Tor.-resched. ODA 2/</v>
          </cell>
          <cell r="J89">
            <v>21</v>
          </cell>
          <cell r="K89">
            <v>20.37</v>
          </cell>
          <cell r="L89">
            <v>20.25</v>
          </cell>
          <cell r="M89">
            <v>20.010000000000002</v>
          </cell>
          <cell r="N89">
            <v>19.770000000000003</v>
          </cell>
          <cell r="O89">
            <v>19.53</v>
          </cell>
          <cell r="P89">
            <v>23.051100000000002</v>
          </cell>
          <cell r="Q89">
            <v>26.047200000000004</v>
          </cell>
          <cell r="R89">
            <v>24.667200000000001</v>
          </cell>
          <cell r="S89">
            <v>23.197200000000002</v>
          </cell>
        </row>
        <row r="90">
          <cell r="B90" t="str">
            <v xml:space="preserve">        Toronto terms</v>
          </cell>
          <cell r="J90">
            <v>120.46000000000001</v>
          </cell>
          <cell r="K90">
            <v>111.93</v>
          </cell>
          <cell r="L90">
            <v>114.07000000000001</v>
          </cell>
          <cell r="M90">
            <v>109.38</v>
          </cell>
          <cell r="N90">
            <v>113.62000000000003</v>
          </cell>
          <cell r="O90">
            <v>121.02000000000001</v>
          </cell>
          <cell r="P90">
            <v>24.7</v>
          </cell>
          <cell r="Q90">
            <v>72.3</v>
          </cell>
          <cell r="R90">
            <v>34.1</v>
          </cell>
          <cell r="S90">
            <v>22.3</v>
          </cell>
        </row>
        <row r="91">
          <cell r="B91" t="str">
            <v xml:space="preserve">      NPRD  o/w:  3/</v>
          </cell>
          <cell r="J91">
            <v>26.5695386043854</v>
          </cell>
          <cell r="K91">
            <v>24.253131204913934</v>
          </cell>
          <cell r="L91">
            <v>22.207419416689746</v>
          </cell>
          <cell r="M91">
            <v>18.813282968660296</v>
          </cell>
          <cell r="N91">
            <v>16.444033711018005</v>
          </cell>
          <cell r="O91">
            <v>14.93009985925876</v>
          </cell>
          <cell r="P91">
            <v>2.9799609664916571</v>
          </cell>
          <cell r="Q91">
            <v>1.9505016722408031</v>
          </cell>
          <cell r="R91">
            <v>1.6976588628762543</v>
          </cell>
          <cell r="S91">
            <v>1.1919732441471573</v>
          </cell>
        </row>
        <row r="92">
          <cell r="B92" t="str">
            <v xml:space="preserve">        ODA loans</v>
          </cell>
          <cell r="J92">
            <v>11</v>
          </cell>
          <cell r="K92">
            <v>10.65</v>
          </cell>
          <cell r="L92">
            <v>10.050000000000001</v>
          </cell>
          <cell r="M92">
            <v>8.8500000000000014</v>
          </cell>
          <cell r="N92">
            <v>7.6650000000000009</v>
          </cell>
          <cell r="O92">
            <v>6.4950000000000001</v>
          </cell>
          <cell r="P92">
            <v>5.3850000000000007</v>
          </cell>
          <cell r="Q92">
            <v>4.3800000000000008</v>
          </cell>
          <cell r="R92">
            <v>3.4350000000000001</v>
          </cell>
          <cell r="S92">
            <v>2.5350000000000001</v>
          </cell>
        </row>
        <row r="93">
          <cell r="B93" t="str">
            <v xml:space="preserve">  2. Post-COD debt  3/</v>
          </cell>
          <cell r="J93">
            <v>20.245322245322246</v>
          </cell>
          <cell r="K93">
            <v>19.983367983367984</v>
          </cell>
          <cell r="L93">
            <v>19.4968814968815</v>
          </cell>
          <cell r="M93">
            <v>19.029106029106032</v>
          </cell>
          <cell r="N93">
            <v>18.523908523908524</v>
          </cell>
          <cell r="O93">
            <v>18</v>
          </cell>
          <cell r="P93">
            <v>17</v>
          </cell>
          <cell r="Q93">
            <v>15</v>
          </cell>
          <cell r="R93">
            <v>13</v>
          </cell>
          <cell r="S93">
            <v>12</v>
          </cell>
        </row>
        <row r="95">
          <cell r="B95" t="str">
            <v>Principal</v>
          </cell>
          <cell r="J95">
            <v>416.32</v>
          </cell>
          <cell r="K95">
            <v>536.03</v>
          </cell>
          <cell r="L95">
            <v>514.84</v>
          </cell>
          <cell r="M95">
            <v>472.24</v>
          </cell>
          <cell r="N95">
            <v>563.08999999999992</v>
          </cell>
          <cell r="O95">
            <v>465.35</v>
          </cell>
          <cell r="P95">
            <v>195.2</v>
          </cell>
          <cell r="Q95">
            <v>173.4</v>
          </cell>
          <cell r="R95">
            <v>237.2</v>
          </cell>
          <cell r="S95">
            <v>208.9</v>
          </cell>
        </row>
        <row r="96">
          <cell r="B96" t="str">
            <v xml:space="preserve">  1. Pre-COD debt</v>
          </cell>
          <cell r="J96">
            <v>402.32</v>
          </cell>
          <cell r="K96">
            <v>522.03</v>
          </cell>
          <cell r="L96">
            <v>502.84000000000003</v>
          </cell>
          <cell r="M96">
            <v>459.24</v>
          </cell>
          <cell r="N96">
            <v>549.08999999999992</v>
          </cell>
          <cell r="O96">
            <v>451.35</v>
          </cell>
          <cell r="P96">
            <v>181.2</v>
          </cell>
          <cell r="Q96">
            <v>149.4</v>
          </cell>
          <cell r="R96">
            <v>208.2</v>
          </cell>
          <cell r="S96">
            <v>178.9</v>
          </cell>
        </row>
        <row r="97">
          <cell r="B97" t="str">
            <v xml:space="preserve">      PRD  o/w:</v>
          </cell>
          <cell r="J97">
            <v>327.71999999999997</v>
          </cell>
          <cell r="K97">
            <v>450.93</v>
          </cell>
          <cell r="L97">
            <v>426.71000000000004</v>
          </cell>
          <cell r="M97">
            <v>408.08000000000004</v>
          </cell>
          <cell r="N97">
            <v>499.56999999999994</v>
          </cell>
          <cell r="O97">
            <v>401.62</v>
          </cell>
          <cell r="P97">
            <v>156.6</v>
          </cell>
          <cell r="Q97">
            <v>140</v>
          </cell>
          <cell r="R97">
            <v>202.7</v>
          </cell>
          <cell r="S97">
            <v>184.3</v>
          </cell>
        </row>
        <row r="98">
          <cell r="B98" t="str">
            <v xml:space="preserve">        Non-Tor.-resched. ODA 2/</v>
          </cell>
          <cell r="J98">
            <v>8</v>
          </cell>
          <cell r="K98">
            <v>8</v>
          </cell>
          <cell r="L98">
            <v>8</v>
          </cell>
          <cell r="M98">
            <v>8</v>
          </cell>
          <cell r="N98">
            <v>8</v>
          </cell>
          <cell r="O98">
            <v>8</v>
          </cell>
          <cell r="P98">
            <v>8</v>
          </cell>
          <cell r="Q98">
            <v>43</v>
          </cell>
          <cell r="R98">
            <v>49</v>
          </cell>
          <cell r="S98">
            <v>49</v>
          </cell>
        </row>
        <row r="99">
          <cell r="B99" t="str">
            <v xml:space="preserve">        Toronto terms</v>
          </cell>
          <cell r="J99">
            <v>31.21</v>
          </cell>
          <cell r="K99">
            <v>28.160000000000004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5.4</v>
          </cell>
          <cell r="Q99">
            <v>69</v>
          </cell>
          <cell r="R99">
            <v>129.69999999999999</v>
          </cell>
          <cell r="S99">
            <v>117.2</v>
          </cell>
        </row>
        <row r="100">
          <cell r="B100" t="str">
            <v xml:space="preserve">      NPRD  o/w:  3/</v>
          </cell>
          <cell r="J100">
            <v>74.600000000000009</v>
          </cell>
          <cell r="K100">
            <v>71.099999999999994</v>
          </cell>
          <cell r="L100">
            <v>76.13</v>
          </cell>
          <cell r="M100">
            <v>51.16</v>
          </cell>
          <cell r="N100">
            <v>49.519999999999996</v>
          </cell>
          <cell r="O100">
            <v>49.730000000000004</v>
          </cell>
          <cell r="P100">
            <v>24.599999999999994</v>
          </cell>
          <cell r="Q100">
            <v>9.3999999999999986</v>
          </cell>
          <cell r="R100">
            <v>5.5</v>
          </cell>
          <cell r="S100">
            <v>-5.3999999999999986</v>
          </cell>
        </row>
        <row r="101">
          <cell r="B101" t="str">
            <v xml:space="preserve">        ODA loans</v>
          </cell>
          <cell r="J101" t="str">
            <v xml:space="preserve"> ... </v>
          </cell>
          <cell r="K101">
            <v>40</v>
          </cell>
          <cell r="L101">
            <v>40</v>
          </cell>
          <cell r="M101">
            <v>40</v>
          </cell>
          <cell r="N101">
            <v>39</v>
          </cell>
          <cell r="O101">
            <v>39</v>
          </cell>
          <cell r="P101">
            <v>35</v>
          </cell>
          <cell r="Q101">
            <v>32</v>
          </cell>
          <cell r="R101">
            <v>31</v>
          </cell>
          <cell r="S101">
            <v>29</v>
          </cell>
        </row>
        <row r="102">
          <cell r="B102" t="str">
            <v xml:space="preserve">  2. Post-COD debt  3/</v>
          </cell>
          <cell r="J102">
            <v>14</v>
          </cell>
          <cell r="K102">
            <v>14</v>
          </cell>
          <cell r="L102">
            <v>12</v>
          </cell>
          <cell r="M102">
            <v>13</v>
          </cell>
          <cell r="N102">
            <v>14</v>
          </cell>
          <cell r="O102">
            <v>14</v>
          </cell>
          <cell r="P102">
            <v>14</v>
          </cell>
          <cell r="Q102">
            <v>24</v>
          </cell>
          <cell r="R102">
            <v>29</v>
          </cell>
          <cell r="S102">
            <v>30</v>
          </cell>
        </row>
        <row r="104">
          <cell r="B104" t="str">
            <v>Total scheduled payments</v>
          </cell>
          <cell r="J104">
            <v>838.18486084970777</v>
          </cell>
          <cell r="K104">
            <v>917.78649918828182</v>
          </cell>
          <cell r="L104">
            <v>868.20430091357127</v>
          </cell>
          <cell r="M104">
            <v>768.32238899776632</v>
          </cell>
          <cell r="N104">
            <v>825.2979422349265</v>
          </cell>
          <cell r="O104">
            <v>693.36009985925875</v>
          </cell>
          <cell r="P104">
            <v>286.27996096649167</v>
          </cell>
          <cell r="Q104">
            <v>295.45050167224082</v>
          </cell>
          <cell r="R104">
            <v>314.29765886287623</v>
          </cell>
          <cell r="S104">
            <v>264.99197324414718</v>
          </cell>
        </row>
        <row r="105">
          <cell r="B105" t="str">
            <v xml:space="preserve">  1. Pre-COD debt</v>
          </cell>
          <cell r="J105">
            <v>803.93953860438546</v>
          </cell>
          <cell r="K105">
            <v>883.80313120491383</v>
          </cell>
          <cell r="L105">
            <v>836.70741941668985</v>
          </cell>
          <cell r="M105">
            <v>736.29328296866038</v>
          </cell>
          <cell r="N105">
            <v>792.77403371101798</v>
          </cell>
          <cell r="O105">
            <v>661.36009985925875</v>
          </cell>
          <cell r="P105">
            <v>255.27996096649164</v>
          </cell>
          <cell r="Q105">
            <v>256.45050167224082</v>
          </cell>
          <cell r="R105">
            <v>272.29765886287623</v>
          </cell>
          <cell r="S105">
            <v>222.99197324414718</v>
          </cell>
        </row>
        <row r="106">
          <cell r="B106" t="str">
            <v xml:space="preserve">      PRD  o/w:</v>
          </cell>
          <cell r="J106">
            <v>702.77</v>
          </cell>
          <cell r="K106">
            <v>788.45</v>
          </cell>
          <cell r="L106">
            <v>738.37000000000012</v>
          </cell>
          <cell r="M106">
            <v>666.32</v>
          </cell>
          <cell r="N106">
            <v>726.81</v>
          </cell>
          <cell r="O106">
            <v>596.70000000000005</v>
          </cell>
          <cell r="P106">
            <v>227.7</v>
          </cell>
          <cell r="Q106">
            <v>245.1</v>
          </cell>
          <cell r="R106">
            <v>265.10000000000002</v>
          </cell>
          <cell r="S106">
            <v>227.20000000000002</v>
          </cell>
        </row>
        <row r="107">
          <cell r="B107" t="str">
            <v xml:space="preserve">        Non-Tor.-resched. ODA 2/</v>
          </cell>
          <cell r="J107">
            <v>29</v>
          </cell>
          <cell r="K107">
            <v>28.37</v>
          </cell>
          <cell r="L107">
            <v>28.25</v>
          </cell>
          <cell r="M107">
            <v>28.01</v>
          </cell>
          <cell r="N107">
            <v>27.770000000000003</v>
          </cell>
          <cell r="O107">
            <v>27.53</v>
          </cell>
          <cell r="P107">
            <v>31.051100000000002</v>
          </cell>
          <cell r="Q107">
            <v>69.047200000000004</v>
          </cell>
          <cell r="R107">
            <v>73.667200000000008</v>
          </cell>
          <cell r="S107">
            <v>72.197200000000009</v>
          </cell>
        </row>
        <row r="108">
          <cell r="B108" t="str">
            <v xml:space="preserve">        Toronto terms</v>
          </cell>
          <cell r="J108">
            <v>151.67000000000002</v>
          </cell>
          <cell r="K108">
            <v>140.09</v>
          </cell>
          <cell r="L108">
            <v>114.07000000000001</v>
          </cell>
          <cell r="M108">
            <v>109.38</v>
          </cell>
          <cell r="N108">
            <v>113.62000000000003</v>
          </cell>
          <cell r="O108">
            <v>121.02000000000001</v>
          </cell>
          <cell r="P108">
            <v>30.1</v>
          </cell>
          <cell r="Q108">
            <v>141.30000000000001</v>
          </cell>
          <cell r="R108">
            <v>163.79999999999998</v>
          </cell>
          <cell r="S108">
            <v>139.5</v>
          </cell>
        </row>
        <row r="109">
          <cell r="B109" t="str">
            <v xml:space="preserve">      NPRD  o/w:</v>
          </cell>
          <cell r="J109">
            <v>101.16953860438541</v>
          </cell>
          <cell r="K109">
            <v>95.353131204913922</v>
          </cell>
          <cell r="L109">
            <v>98.337419416689741</v>
          </cell>
          <cell r="M109">
            <v>69.9732829686603</v>
          </cell>
          <cell r="N109">
            <v>65.964033711018004</v>
          </cell>
          <cell r="O109">
            <v>64.660099859258764</v>
          </cell>
          <cell r="P109">
            <v>27.579960966491651</v>
          </cell>
          <cell r="Q109">
            <v>11.350501672240801</v>
          </cell>
          <cell r="R109">
            <v>7.1976588628762546</v>
          </cell>
          <cell r="S109">
            <v>-4.208026755852841</v>
          </cell>
        </row>
        <row r="110">
          <cell r="B110" t="str">
            <v xml:space="preserve">        ODA loans</v>
          </cell>
          <cell r="J110">
            <v>11</v>
          </cell>
          <cell r="K110">
            <v>50.65</v>
          </cell>
          <cell r="L110">
            <v>50.05</v>
          </cell>
          <cell r="M110">
            <v>48.85</v>
          </cell>
          <cell r="N110">
            <v>46.664999999999999</v>
          </cell>
          <cell r="O110">
            <v>45.494999999999997</v>
          </cell>
          <cell r="P110">
            <v>40.384999999999998</v>
          </cell>
          <cell r="Q110">
            <v>36.380000000000003</v>
          </cell>
          <cell r="R110">
            <v>34.435000000000002</v>
          </cell>
          <cell r="S110">
            <v>31.535</v>
          </cell>
        </row>
        <row r="111">
          <cell r="B111" t="str">
            <v xml:space="preserve">  2. Post-COD debt</v>
          </cell>
          <cell r="J111">
            <v>34.245322245322242</v>
          </cell>
          <cell r="K111">
            <v>33.983367983367984</v>
          </cell>
          <cell r="L111">
            <v>31.4968814968815</v>
          </cell>
          <cell r="M111">
            <v>32.029106029106032</v>
          </cell>
          <cell r="N111">
            <v>32.523908523908524</v>
          </cell>
          <cell r="O111">
            <v>32</v>
          </cell>
          <cell r="P111">
            <v>31</v>
          </cell>
          <cell r="Q111">
            <v>39</v>
          </cell>
          <cell r="R111">
            <v>42</v>
          </cell>
          <cell r="S111">
            <v>42</v>
          </cell>
        </row>
        <row r="113">
          <cell r="B113" t="str">
            <v>Memorandum item:</v>
          </cell>
        </row>
        <row r="114">
          <cell r="B114" t="str">
            <v>Debt service ratio  4/</v>
          </cell>
          <cell r="J114">
            <v>142.61156152525453</v>
          </cell>
          <cell r="K114">
            <v>265.98656045843524</v>
          </cell>
          <cell r="L114">
            <v>279.19373125180982</v>
          </cell>
          <cell r="M114">
            <v>145.10594979457775</v>
          </cell>
          <cell r="N114">
            <v>140.18630757366213</v>
          </cell>
          <cell r="O114">
            <v>228.79191914515957</v>
          </cell>
          <cell r="P114">
            <v>114.8651339056957</v>
          </cell>
          <cell r="Q114">
            <v>473.54409232663886</v>
          </cell>
          <cell r="R114">
            <v>-666.66849197299018</v>
          </cell>
          <cell r="S114">
            <v>-155.76425735491389</v>
          </cell>
        </row>
        <row r="115">
          <cell r="B115" t="str">
            <v>Implict rate on ODA</v>
          </cell>
          <cell r="O115">
            <v>3.0000000000000004</v>
          </cell>
          <cell r="P115">
            <v>3.0000000000000004</v>
          </cell>
          <cell r="Q115">
            <v>3.0486496235177425</v>
          </cell>
          <cell r="R115">
            <v>3.0439991334488736</v>
          </cell>
          <cell r="S115">
            <v>2.939076206140351</v>
          </cell>
        </row>
        <row r="116">
          <cell r="B116" t="str">
            <v xml:space="preserve">    on Tor. resched</v>
          </cell>
          <cell r="O116">
            <v>1.830174560724835</v>
          </cell>
          <cell r="P116">
            <v>0.20843421014657731</v>
          </cell>
          <cell r="Q116">
            <v>0.44154181761330463</v>
          </cell>
          <cell r="R116">
            <v>0.17990223026008273</v>
          </cell>
          <cell r="S116">
            <v>0.11971071877965928</v>
          </cell>
        </row>
        <row r="117">
          <cell r="B117" t="str">
            <v xml:space="preserve">    on other pre-COD</v>
          </cell>
          <cell r="O117">
            <v>12.269332637263533</v>
          </cell>
          <cell r="P117">
            <v>-10.208749138738646</v>
          </cell>
          <cell r="Q117">
            <v>-4.2870447965913456</v>
          </cell>
          <cell r="R117">
            <v>-16.947894848001205</v>
          </cell>
          <cell r="S117">
            <v>-20.612847025343711</v>
          </cell>
        </row>
        <row r="118">
          <cell r="B118" t="str">
            <v xml:space="preserve">    on post-COD</v>
          </cell>
          <cell r="O118">
            <v>3.7422037422037424</v>
          </cell>
          <cell r="P118">
            <v>2.6576203354854844</v>
          </cell>
          <cell r="Q118">
            <v>1.9511560599655295</v>
          </cell>
          <cell r="R118">
            <v>1.6606096992380355</v>
          </cell>
          <cell r="S118">
            <v>1.5148263630281378</v>
          </cell>
        </row>
        <row r="121">
          <cell r="B121" t="str">
            <v xml:space="preserve">   1/  Excluding new borrowing.  The debt service due after 1998 is an estimate.</v>
          </cell>
        </row>
        <row r="122">
          <cell r="B122" t="str">
            <v xml:space="preserve">   2/  NB It was previously assumed that 80 percent of pre-COD PRD consisted of ODA debt; these ests have been revised with reference to World Bank DRS data.</v>
          </cell>
        </row>
        <row r="123">
          <cell r="B123" t="str">
            <v xml:space="preserve">   3/   OGEDEP do not provide any reliable breakdown of debt service by pre- &amp; post-COD and by ODA/non-ODA. In some cases, OGEDEP data are supplemented or replaced by World Bank DRS estimates, which appear more internally consistent.</v>
          </cell>
        </row>
        <row r="124">
          <cell r="B124" t="str">
            <v xml:space="preserve">   4/   In percent of exports of goods and non-factor services.</v>
          </cell>
        </row>
        <row r="126">
          <cell r="B126" t="str">
            <v>3. Estimated Late Interest Due, 1990-98</v>
          </cell>
        </row>
        <row r="128">
          <cell r="B128" t="str">
            <v>1.  Reschedulable</v>
          </cell>
          <cell r="J128">
            <v>14.447266137715282</v>
          </cell>
          <cell r="K128">
            <v>55.45729567694606</v>
          </cell>
          <cell r="L128">
            <v>85.961110307898977</v>
          </cell>
          <cell r="M128">
            <v>117.05014409145122</v>
          </cell>
          <cell r="N128">
            <v>199.92406225125887</v>
          </cell>
          <cell r="O128">
            <v>277.45904737230001</v>
          </cell>
          <cell r="P128">
            <v>974.09</v>
          </cell>
          <cell r="Q128">
            <v>1033.95</v>
          </cell>
          <cell r="R128">
            <v>1327.29</v>
          </cell>
          <cell r="S128">
            <v>1444.7</v>
          </cell>
        </row>
        <row r="129">
          <cell r="B129" t="str">
            <v xml:space="preserve">              On new arrears in 1990</v>
          </cell>
          <cell r="J129">
            <v>14.447266137715282</v>
          </cell>
          <cell r="K129">
            <v>24.636390676946057</v>
          </cell>
          <cell r="L129">
            <v>17.94502530789898</v>
          </cell>
          <cell r="M129">
            <v>16.424260451297371</v>
          </cell>
          <cell r="N129">
            <v>21.594860963742839</v>
          </cell>
          <cell r="O129">
            <v>24.636390676946057</v>
          </cell>
          <cell r="P129">
            <v>23.115625820344448</v>
          </cell>
          <cell r="Q129">
            <v>24.028084734305413</v>
          </cell>
          <cell r="R129">
            <v>25.019425755586703</v>
          </cell>
          <cell r="S129">
            <v>25.019425755586703</v>
          </cell>
        </row>
        <row r="130">
          <cell r="B130" t="str">
            <v xml:space="preserve">              On new arrears in 1991</v>
          </cell>
          <cell r="K130">
            <v>30.820904999999996</v>
          </cell>
          <cell r="L130">
            <v>44.899589999999996</v>
          </cell>
          <cell r="M130">
            <v>41.094539999999995</v>
          </cell>
          <cell r="N130">
            <v>54.04296999999999</v>
          </cell>
          <cell r="O130">
            <v>61.641809999999992</v>
          </cell>
          <cell r="P130">
            <v>57.836759999999998</v>
          </cell>
          <cell r="Q130">
            <v>60.119790000000002</v>
          </cell>
          <cell r="R130">
            <v>60.880799999999994</v>
          </cell>
          <cell r="S130">
            <v>60.880799999999994</v>
          </cell>
        </row>
        <row r="131">
          <cell r="B131" t="str">
            <v xml:space="preserve">              On new arrears in 1992</v>
          </cell>
          <cell r="L131">
            <v>23.116495000000008</v>
          </cell>
          <cell r="M131">
            <v>42.314940000000014</v>
          </cell>
          <cell r="N131">
            <v>55.636310000000016</v>
          </cell>
          <cell r="O131">
            <v>63.472410000000025</v>
          </cell>
          <cell r="P131">
            <v>59.554360000000017</v>
          </cell>
          <cell r="Q131">
            <v>61.905190000000019</v>
          </cell>
          <cell r="R131">
            <v>63.31301000000002</v>
          </cell>
          <cell r="S131">
            <v>63.31301000000002</v>
          </cell>
        </row>
        <row r="132">
          <cell r="B132" t="str">
            <v xml:space="preserve">              On new arrears in 1993</v>
          </cell>
          <cell r="M132">
            <v>17.216403640153832</v>
          </cell>
          <cell r="N132">
            <v>44.539953090774887</v>
          </cell>
          <cell r="O132">
            <v>50.8131859204615</v>
          </cell>
          <cell r="P132">
            <v>47.676569505618197</v>
          </cell>
          <cell r="Q132">
            <v>49.558539354524171</v>
          </cell>
          <cell r="R132">
            <v>50.743212637492839</v>
          </cell>
          <cell r="S132">
            <v>50.743212637492839</v>
          </cell>
        </row>
        <row r="133">
          <cell r="B133" t="str">
            <v xml:space="preserve">              On new arrears in 1994</v>
          </cell>
          <cell r="N133">
            <v>24.109968196741132</v>
          </cell>
          <cell r="O133">
            <v>55.011476730592449</v>
          </cell>
          <cell r="P133">
            <v>51.002516562037357</v>
          </cell>
          <cell r="Q133">
            <v>53.653168663170412</v>
          </cell>
          <cell r="R133">
            <v>54.332322696881427</v>
          </cell>
          <cell r="S133">
            <v>54.332322696881427</v>
          </cell>
        </row>
        <row r="134">
          <cell r="B134" t="str">
            <v xml:space="preserve">              On new arrears in 1995</v>
          </cell>
          <cell r="O134">
            <v>21.883774044299972</v>
          </cell>
          <cell r="P134">
            <v>40.590167589303647</v>
          </cell>
          <cell r="Q134">
            <v>42.68686788888143</v>
          </cell>
          <cell r="R134">
            <v>43.227207988740687</v>
          </cell>
          <cell r="S134">
            <v>43.227207988740687</v>
          </cell>
        </row>
        <row r="135">
          <cell r="B135" t="str">
            <v xml:space="preserve">              On new arrears in 1996</v>
          </cell>
          <cell r="P135">
            <v>-73.768599564238954</v>
          </cell>
          <cell r="Q135">
            <v>-155.43490064088144</v>
          </cell>
          <cell r="R135">
            <v>-157.40243102874072</v>
          </cell>
          <cell r="S135">
            <v>-157.40243102874072</v>
          </cell>
        </row>
        <row r="136">
          <cell r="B136" t="str">
            <v xml:space="preserve">              On new arrears in 1997</v>
          </cell>
          <cell r="Q136">
            <v>10.463174816053508</v>
          </cell>
          <cell r="R136">
            <v>21.19124013377926</v>
          </cell>
          <cell r="S136">
            <v>21.19124013377926</v>
          </cell>
        </row>
        <row r="137">
          <cell r="B137" t="str">
            <v xml:space="preserve">              On new arrears in 1998</v>
          </cell>
          <cell r="R137">
            <v>10.871106354515046</v>
          </cell>
          <cell r="S137">
            <v>21.742212709030092</v>
          </cell>
        </row>
        <row r="138">
          <cell r="B138" t="str">
            <v xml:space="preserve">              On new arrears in 1999</v>
          </cell>
          <cell r="S138">
            <v>8.4540789297658936</v>
          </cell>
        </row>
        <row r="139">
          <cell r="B139" t="str">
            <v xml:space="preserve">              On new arrears in 2000</v>
          </cell>
        </row>
        <row r="140">
          <cell r="B140" t="str">
            <v xml:space="preserve">              On new arrears in 2001</v>
          </cell>
        </row>
        <row r="141">
          <cell r="B141" t="str">
            <v xml:space="preserve">              On new arrears in 2002</v>
          </cell>
        </row>
        <row r="144">
          <cell r="B144" t="str">
            <v xml:space="preserve">    Not previously rescheduled debt</v>
          </cell>
          <cell r="J144">
            <v>10.88047745771528</v>
          </cell>
          <cell r="K144">
            <v>23.114377348946057</v>
          </cell>
          <cell r="L144">
            <v>24.860398315898976</v>
          </cell>
          <cell r="M144">
            <v>28.946663539451198</v>
          </cell>
          <cell r="N144">
            <v>42.896536803258854</v>
          </cell>
          <cell r="O144">
            <v>54.215734044299978</v>
          </cell>
          <cell r="P144">
            <v>156.5</v>
          </cell>
          <cell r="Q144">
            <v>146.4</v>
          </cell>
          <cell r="R144">
            <v>282.56</v>
          </cell>
          <cell r="S144">
            <v>307</v>
          </cell>
        </row>
        <row r="145">
          <cell r="B145" t="str">
            <v xml:space="preserve">        Pre-COD</v>
          </cell>
        </row>
        <row r="146">
          <cell r="B146" t="str">
            <v xml:space="preserve">              On new arrears in 1990</v>
          </cell>
          <cell r="J146">
            <v>10.88047745771528</v>
          </cell>
          <cell r="K146">
            <v>18.554077348946056</v>
          </cell>
          <cell r="L146">
            <v>13.514698315898977</v>
          </cell>
          <cell r="M146">
            <v>12.369384899297369</v>
          </cell>
          <cell r="N146">
            <v>16.263450515742836</v>
          </cell>
          <cell r="O146">
            <v>18.554077348946056</v>
          </cell>
          <cell r="P146">
            <v>17.408763932344446</v>
          </cell>
          <cell r="Q146">
            <v>18.095951982305412</v>
          </cell>
          <cell r="R146">
            <v>19.012202715586699</v>
          </cell>
          <cell r="S146">
            <v>19.012202715586699</v>
          </cell>
        </row>
        <row r="147">
          <cell r="B147" t="str">
            <v xml:space="preserve">              On new arrears in 1991</v>
          </cell>
          <cell r="K147">
            <v>4.5602999999999998</v>
          </cell>
          <cell r="L147">
            <v>6.6433999999999997</v>
          </cell>
          <cell r="M147">
            <v>6.0804</v>
          </cell>
          <cell r="N147">
            <v>8.0058599999999984</v>
          </cell>
          <cell r="O147">
            <v>9.1205999999999996</v>
          </cell>
          <cell r="P147">
            <v>8.557599999999999</v>
          </cell>
          <cell r="Q147">
            <v>8.8954000000000004</v>
          </cell>
          <cell r="R147">
            <v>9.0079999999999991</v>
          </cell>
          <cell r="S147">
            <v>9.0079999999999991</v>
          </cell>
        </row>
        <row r="148">
          <cell r="B148" t="str">
            <v xml:space="preserve">              On new arrears in 1992</v>
          </cell>
          <cell r="L148">
            <v>4.7022999999999993</v>
          </cell>
          <cell r="M148">
            <v>8.6075999999999979</v>
          </cell>
          <cell r="N148">
            <v>11.317399999999997</v>
          </cell>
          <cell r="O148">
            <v>12.911399999999999</v>
          </cell>
          <cell r="P148">
            <v>12.114399999999998</v>
          </cell>
          <cell r="Q148">
            <v>12.592599999999999</v>
          </cell>
          <cell r="R148">
            <v>12.751999999999999</v>
          </cell>
          <cell r="S148">
            <v>12.751999999999999</v>
          </cell>
        </row>
        <row r="149">
          <cell r="B149" t="str">
            <v xml:space="preserve">              On new arrears in 1993</v>
          </cell>
          <cell r="M149">
            <v>1.8892786401538288</v>
          </cell>
          <cell r="N149">
            <v>4.9681030907748829</v>
          </cell>
          <cell r="O149">
            <v>5.6678359204614868</v>
          </cell>
          <cell r="P149">
            <v>5.3179695056181844</v>
          </cell>
          <cell r="Q149">
            <v>5.5278893545241656</v>
          </cell>
          <cell r="R149">
            <v>5.5978626374928266</v>
          </cell>
          <cell r="S149">
            <v>5.5978626374928266</v>
          </cell>
        </row>
        <row r="150">
          <cell r="B150" t="str">
            <v xml:space="preserve">              On new arrears in 1994</v>
          </cell>
          <cell r="N150">
            <v>2.3417231967411398</v>
          </cell>
          <cell r="O150">
            <v>5.3430867305924608</v>
          </cell>
          <cell r="P150">
            <v>5.0132665620373702</v>
          </cell>
          <cell r="Q150">
            <v>5.2111586631704245</v>
          </cell>
          <cell r="R150">
            <v>5.2771226968814426</v>
          </cell>
          <cell r="S150">
            <v>5.2771226968814426</v>
          </cell>
        </row>
        <row r="151">
          <cell r="B151" t="str">
            <v xml:space="preserve">              On new arrears in 1995</v>
          </cell>
          <cell r="O151">
            <v>2.6187340442999778</v>
          </cell>
          <cell r="P151">
            <v>4.9141675893036618</v>
          </cell>
          <cell r="Q151">
            <v>5.1081478888814376</v>
          </cell>
          <cell r="R151">
            <v>5.172807988740697</v>
          </cell>
          <cell r="S151">
            <v>5.172807988740697</v>
          </cell>
        </row>
        <row r="152">
          <cell r="B152" t="str">
            <v xml:space="preserve">              On new arrears in 1996</v>
          </cell>
          <cell r="P152">
            <v>1.0480385167266817</v>
          </cell>
          <cell r="Q152">
            <v>2.1788169163528384</v>
          </cell>
          <cell r="R152">
            <v>2.2063968773193303</v>
          </cell>
          <cell r="S152">
            <v>2.2063968773193303</v>
          </cell>
        </row>
        <row r="153">
          <cell r="B153" t="str">
            <v xml:space="preserve">              On new arrears in 1997</v>
          </cell>
          <cell r="Q153">
            <v>0.44834481605351367</v>
          </cell>
          <cell r="R153">
            <v>0.90804013377926829</v>
          </cell>
          <cell r="S153">
            <v>0.90804013377926829</v>
          </cell>
        </row>
        <row r="154">
          <cell r="B154" t="str">
            <v xml:space="preserve">              On new arrears in 1998</v>
          </cell>
          <cell r="R154">
            <v>0.28790635451504842</v>
          </cell>
          <cell r="S154">
            <v>0.57581270903009685</v>
          </cell>
        </row>
        <row r="155">
          <cell r="B155" t="str">
            <v xml:space="preserve">              On new arrears in 1999</v>
          </cell>
          <cell r="S155">
            <v>-0.16832107023411483</v>
          </cell>
        </row>
        <row r="156">
          <cell r="B156" t="str">
            <v xml:space="preserve">              On new arrears in 2000</v>
          </cell>
        </row>
        <row r="157">
          <cell r="B157" t="str">
            <v xml:space="preserve">              On new arrears in 2001</v>
          </cell>
        </row>
        <row r="158">
          <cell r="B158" t="str">
            <v xml:space="preserve">              On new arrears in 2002</v>
          </cell>
        </row>
        <row r="161">
          <cell r="B161" t="str">
            <v xml:space="preserve">    Previously rescheduled debt</v>
          </cell>
          <cell r="J161">
            <v>3.5667886800000015</v>
          </cell>
          <cell r="K161">
            <v>32.342918328000003</v>
          </cell>
          <cell r="L161">
            <v>61.100711992000001</v>
          </cell>
          <cell r="M161">
            <v>88.103480552000022</v>
          </cell>
          <cell r="N161">
            <v>157.02752544800001</v>
          </cell>
          <cell r="O161">
            <v>223.24331332800003</v>
          </cell>
          <cell r="P161">
            <v>817.59</v>
          </cell>
          <cell r="Q161">
            <v>887.55</v>
          </cell>
          <cell r="R161">
            <v>1044.73</v>
          </cell>
          <cell r="S161">
            <v>1137.7</v>
          </cell>
        </row>
        <row r="162">
          <cell r="B162" t="str">
            <v xml:space="preserve">        Agreements 1-8</v>
          </cell>
        </row>
        <row r="163">
          <cell r="B163" t="str">
            <v xml:space="preserve">              On new arrears in 1990</v>
          </cell>
          <cell r="J163">
            <v>3.5667886800000015</v>
          </cell>
          <cell r="K163">
            <v>6.0823133280000024</v>
          </cell>
          <cell r="L163">
            <v>4.4303269920000012</v>
          </cell>
          <cell r="M163">
            <v>4.0548755520000013</v>
          </cell>
          <cell r="N163">
            <v>5.3314104480000015</v>
          </cell>
          <cell r="O163">
            <v>6.0823133280000024</v>
          </cell>
          <cell r="P163">
            <v>5.7068618880000024</v>
          </cell>
          <cell r="Q163">
            <v>5.932132752000002</v>
          </cell>
          <cell r="R163">
            <v>6.0072230400000022</v>
          </cell>
          <cell r="S163">
            <v>6.0072230400000022</v>
          </cell>
        </row>
        <row r="164">
          <cell r="B164" t="str">
            <v xml:space="preserve">              On new arrears in 1991</v>
          </cell>
          <cell r="K164">
            <v>26.260604999999998</v>
          </cell>
          <cell r="L164">
            <v>38.256189999999997</v>
          </cell>
          <cell r="M164">
            <v>35.014139999999998</v>
          </cell>
          <cell r="N164">
            <v>46.037109999999991</v>
          </cell>
          <cell r="O164">
            <v>52.521209999999996</v>
          </cell>
          <cell r="P164">
            <v>49.279159999999997</v>
          </cell>
          <cell r="Q164">
            <v>51.22439</v>
          </cell>
          <cell r="R164">
            <v>51.872799999999998</v>
          </cell>
          <cell r="S164">
            <v>51.872799999999998</v>
          </cell>
        </row>
        <row r="165">
          <cell r="B165" t="str">
            <v xml:space="preserve">              On new arrears in 1992</v>
          </cell>
          <cell r="L165">
            <v>18.414195000000007</v>
          </cell>
          <cell r="M165">
            <v>33.707340000000016</v>
          </cell>
          <cell r="N165">
            <v>44.318910000000017</v>
          </cell>
          <cell r="O165">
            <v>50.561010000000024</v>
          </cell>
          <cell r="P165">
            <v>47.439960000000021</v>
          </cell>
          <cell r="Q165">
            <v>49.312590000000021</v>
          </cell>
          <cell r="R165">
            <v>50.561010000000024</v>
          </cell>
          <cell r="S165">
            <v>50.561010000000024</v>
          </cell>
        </row>
        <row r="166">
          <cell r="B166" t="str">
            <v xml:space="preserve">              On new arrears in 1993</v>
          </cell>
          <cell r="M166">
            <v>15.327125000000004</v>
          </cell>
          <cell r="N166">
            <v>39.571850000000005</v>
          </cell>
          <cell r="O166">
            <v>45.145350000000015</v>
          </cell>
          <cell r="P166">
            <v>42.35860000000001</v>
          </cell>
          <cell r="Q166">
            <v>44.030650000000009</v>
          </cell>
          <cell r="R166">
            <v>45.145350000000015</v>
          </cell>
          <cell r="S166">
            <v>45.145350000000015</v>
          </cell>
        </row>
        <row r="167">
          <cell r="B167" t="str">
            <v xml:space="preserve">              On new arrears in 1994</v>
          </cell>
          <cell r="N167">
            <v>21.768244999999993</v>
          </cell>
          <cell r="O167">
            <v>49.668389999999988</v>
          </cell>
          <cell r="P167">
            <v>45.989249999999984</v>
          </cell>
          <cell r="Q167">
            <v>48.442009999999989</v>
          </cell>
          <cell r="R167">
            <v>49.055199999999985</v>
          </cell>
          <cell r="S167">
            <v>49.055199999999985</v>
          </cell>
        </row>
        <row r="168">
          <cell r="B168" t="str">
            <v xml:space="preserve">              On new arrears in 1995</v>
          </cell>
          <cell r="O168">
            <v>19.265039999999996</v>
          </cell>
          <cell r="P168">
            <v>35.675999999999988</v>
          </cell>
          <cell r="Q168">
            <v>37.57871999999999</v>
          </cell>
          <cell r="R168">
            <v>38.054399999999987</v>
          </cell>
          <cell r="S168">
            <v>38.054399999999987</v>
          </cell>
        </row>
        <row r="169">
          <cell r="B169" t="str">
            <v xml:space="preserve">              On new arrears in 1996</v>
          </cell>
          <cell r="P169">
            <v>-74.816638080965632</v>
          </cell>
          <cell r="Q169">
            <v>-157.61371755723428</v>
          </cell>
          <cell r="R169">
            <v>-159.60882790606004</v>
          </cell>
          <cell r="S169">
            <v>-159.60882790606004</v>
          </cell>
        </row>
        <row r="170">
          <cell r="B170" t="str">
            <v xml:space="preserve">              On new arrears in 1997</v>
          </cell>
          <cell r="Q170">
            <v>10.014829999999995</v>
          </cell>
          <cell r="R170">
            <v>20.28319999999999</v>
          </cell>
          <cell r="S170">
            <v>20.28319999999999</v>
          </cell>
        </row>
        <row r="171">
          <cell r="B171" t="str">
            <v xml:space="preserve">              On new arrears in 1998</v>
          </cell>
          <cell r="R171">
            <v>10.583199999999998</v>
          </cell>
          <cell r="S171">
            <v>21.166399999999996</v>
          </cell>
        </row>
        <row r="172">
          <cell r="B172" t="str">
            <v xml:space="preserve">              On new arrears in 1999</v>
          </cell>
          <cell r="S172">
            <v>8.6224000000000078</v>
          </cell>
        </row>
        <row r="173">
          <cell r="B173" t="str">
            <v xml:space="preserve">              On new arrears in 2000</v>
          </cell>
        </row>
        <row r="174">
          <cell r="B174" t="str">
            <v xml:space="preserve">              On new arrears in 2001</v>
          </cell>
        </row>
        <row r="175">
          <cell r="B175" t="str">
            <v xml:space="preserve">              On new arrears in 2002</v>
          </cell>
        </row>
        <row r="178">
          <cell r="B178" t="str">
            <v>2.  Non-reschedulable</v>
          </cell>
          <cell r="J178">
            <v>5.7517750000000003</v>
          </cell>
          <cell r="K178">
            <v>16.513929000000001</v>
          </cell>
          <cell r="L178">
            <v>21.801591070686072</v>
          </cell>
          <cell r="M178">
            <v>28.236953076923079</v>
          </cell>
          <cell r="N178">
            <v>47.319941247401246</v>
          </cell>
          <cell r="O178">
            <v>66.020306985447007</v>
          </cell>
          <cell r="P178">
            <v>145.46499999999997</v>
          </cell>
          <cell r="Q178">
            <v>173.79</v>
          </cell>
          <cell r="R178">
            <v>167.67000000000002</v>
          </cell>
          <cell r="S178">
            <v>157.47</v>
          </cell>
        </row>
        <row r="179">
          <cell r="B179" t="str">
            <v xml:space="preserve">              On new arrears in 1990</v>
          </cell>
          <cell r="J179">
            <v>5.7517750000000003</v>
          </cell>
          <cell r="K179">
            <v>9.8082900000000013</v>
          </cell>
          <cell r="L179">
            <v>7.1443099999999999</v>
          </cell>
          <cell r="M179">
            <v>6.5388599999999997</v>
          </cell>
          <cell r="N179">
            <v>8.597389999999999</v>
          </cell>
          <cell r="O179">
            <v>9.8082900000000013</v>
          </cell>
          <cell r="P179">
            <v>9.2028400000000001</v>
          </cell>
          <cell r="Q179">
            <v>9.5661100000000001</v>
          </cell>
          <cell r="R179">
            <v>10.050470000000001</v>
          </cell>
          <cell r="S179">
            <v>10.050470000000001</v>
          </cell>
        </row>
        <row r="180">
          <cell r="B180" t="str">
            <v xml:space="preserve">              On new arrears in 1991</v>
          </cell>
          <cell r="K180">
            <v>6.7056390000000015</v>
          </cell>
          <cell r="L180">
            <v>9.7668600000000012</v>
          </cell>
          <cell r="M180">
            <v>8.9391600000000011</v>
          </cell>
          <cell r="N180">
            <v>11.753340000000001</v>
          </cell>
          <cell r="O180">
            <v>13.408740000000003</v>
          </cell>
          <cell r="P180">
            <v>12.581040000000002</v>
          </cell>
          <cell r="Q180">
            <v>13.077660000000002</v>
          </cell>
          <cell r="R180">
            <v>13.739820000000002</v>
          </cell>
          <cell r="S180">
            <v>13.739820000000002</v>
          </cell>
        </row>
        <row r="181">
          <cell r="B181" t="str">
            <v xml:space="preserve">              On new arrears in 1992</v>
          </cell>
          <cell r="L181">
            <v>4.890421070686072</v>
          </cell>
          <cell r="M181">
            <v>8.9519572141372166</v>
          </cell>
          <cell r="N181">
            <v>11.770165966735968</v>
          </cell>
          <cell r="O181">
            <v>13.427935821205825</v>
          </cell>
          <cell r="P181">
            <v>12.599050893970896</v>
          </cell>
          <cell r="Q181">
            <v>13.096381850311852</v>
          </cell>
          <cell r="R181">
            <v>13.604638835758839</v>
          </cell>
          <cell r="S181">
            <v>13.604638835758839</v>
          </cell>
        </row>
        <row r="182">
          <cell r="B182" t="str">
            <v xml:space="preserve">              On new arrears in 1993</v>
          </cell>
          <cell r="M182">
            <v>3.8069758627858636</v>
          </cell>
          <cell r="N182">
            <v>10.01093652806653</v>
          </cell>
          <cell r="O182">
            <v>11.388898482328484</v>
          </cell>
          <cell r="P182">
            <v>10.71593205821206</v>
          </cell>
          <cell r="Q182">
            <v>11.138929376299378</v>
          </cell>
          <cell r="R182">
            <v>11.606838482328484</v>
          </cell>
          <cell r="S182">
            <v>11.606838482328484</v>
          </cell>
        </row>
        <row r="183">
          <cell r="B183" t="str">
            <v xml:space="preserve">              On new arrears in 1994</v>
          </cell>
          <cell r="N183">
            <v>5.1881087525987519</v>
          </cell>
          <cell r="O183">
            <v>11.805132681912681</v>
          </cell>
          <cell r="P183">
            <v>11.106937047817048</v>
          </cell>
          <cell r="Q183">
            <v>11.545368773388773</v>
          </cell>
          <cell r="R183">
            <v>12.032372681912682</v>
          </cell>
          <cell r="S183">
            <v>12.032372681912682</v>
          </cell>
        </row>
        <row r="184">
          <cell r="B184" t="str">
            <v xml:space="preserve">              On new arrears in 1995</v>
          </cell>
          <cell r="O184">
            <v>6.1813099999999999</v>
          </cell>
          <cell r="P184">
            <v>11.629519999999999</v>
          </cell>
          <cell r="Q184">
            <v>12.088579999999999</v>
          </cell>
          <cell r="R184">
            <v>12.604659999999999</v>
          </cell>
          <cell r="S184">
            <v>12.604659999999999</v>
          </cell>
        </row>
        <row r="185">
          <cell r="B185" t="str">
            <v xml:space="preserve">              On new arrears in 1996</v>
          </cell>
          <cell r="P185">
            <v>-24.953080000000003</v>
          </cell>
          <cell r="Q185">
            <v>-51.876140000000007</v>
          </cell>
          <cell r="R185">
            <v>-54.370870000000011</v>
          </cell>
          <cell r="S185">
            <v>-54.370870000000011</v>
          </cell>
        </row>
        <row r="186">
          <cell r="B186" t="str">
            <v xml:space="preserve">              On new arrears in 1997</v>
          </cell>
          <cell r="Q186">
            <v>-0.31323500000000026</v>
          </cell>
          <cell r="R186">
            <v>-0.65972000000000053</v>
          </cell>
          <cell r="S186">
            <v>-0.65972000000000053</v>
          </cell>
        </row>
        <row r="187">
          <cell r="B187" t="str">
            <v xml:space="preserve">              On new arrears in 1998</v>
          </cell>
          <cell r="R187">
            <v>1.1655799999999998</v>
          </cell>
          <cell r="S187">
            <v>2.3311599999999997</v>
          </cell>
        </row>
        <row r="188">
          <cell r="B188" t="str">
            <v xml:space="preserve">              On new arrears in 1999</v>
          </cell>
          <cell r="S188">
            <v>0.24706000000000095</v>
          </cell>
        </row>
        <row r="189">
          <cell r="B189" t="str">
            <v xml:space="preserve">              On new arrears in 2000</v>
          </cell>
        </row>
        <row r="190">
          <cell r="B190" t="str">
            <v xml:space="preserve">              On new arrears in 2001</v>
          </cell>
        </row>
        <row r="191">
          <cell r="B191" t="str">
            <v xml:space="preserve">              On new arrears in 2002</v>
          </cell>
        </row>
        <row r="194">
          <cell r="B194" t="str">
            <v xml:space="preserve">    Overdue interest on Toronto PRD</v>
          </cell>
          <cell r="J194">
            <v>5.5879000000000003</v>
          </cell>
          <cell r="K194">
            <v>15.205320000000002</v>
          </cell>
          <cell r="L194">
            <v>18.577920000000002</v>
          </cell>
          <cell r="M194">
            <v>23.028030000000001</v>
          </cell>
          <cell r="N194">
            <v>38.179540000000003</v>
          </cell>
          <cell r="O194">
            <v>53.059860000000015</v>
          </cell>
          <cell r="P194">
            <v>79.754999999999995</v>
          </cell>
          <cell r="Q194">
            <v>96.94</v>
          </cell>
          <cell r="R194">
            <v>37.700000000000003</v>
          </cell>
          <cell r="S194">
            <v>33.770000000000003</v>
          </cell>
        </row>
        <row r="195">
          <cell r="B195" t="str">
            <v xml:space="preserve">              On new arrears in 1990</v>
          </cell>
          <cell r="J195">
            <v>5.5879000000000003</v>
          </cell>
          <cell r="K195">
            <v>9.5288400000000006</v>
          </cell>
          <cell r="L195">
            <v>6.94076</v>
          </cell>
          <cell r="M195">
            <v>6.3525599999999995</v>
          </cell>
          <cell r="N195">
            <v>8.3524399999999996</v>
          </cell>
          <cell r="O195">
            <v>9.5288400000000006</v>
          </cell>
          <cell r="P195">
            <v>8.9406400000000001</v>
          </cell>
          <cell r="Q195">
            <v>9.2935599999999994</v>
          </cell>
          <cell r="R195">
            <v>9.7641200000000001</v>
          </cell>
          <cell r="S195">
            <v>9.7641200000000001</v>
          </cell>
        </row>
        <row r="196">
          <cell r="B196" t="str">
            <v xml:space="preserve">              On new arrears in 1991</v>
          </cell>
          <cell r="K196">
            <v>5.6764800000000015</v>
          </cell>
          <cell r="L196">
            <v>8.2694400000000012</v>
          </cell>
          <cell r="M196">
            <v>7.5686400000000011</v>
          </cell>
          <cell r="N196">
            <v>9.9513600000000011</v>
          </cell>
          <cell r="O196">
            <v>11.352960000000003</v>
          </cell>
          <cell r="P196">
            <v>10.652160000000002</v>
          </cell>
          <cell r="Q196">
            <v>11.072640000000002</v>
          </cell>
          <cell r="R196">
            <v>11.633280000000003</v>
          </cell>
          <cell r="S196">
            <v>11.633280000000003</v>
          </cell>
        </row>
        <row r="197">
          <cell r="B197" t="str">
            <v xml:space="preserve">              On new arrears in 1992</v>
          </cell>
          <cell r="L197">
            <v>3.3677200000000007</v>
          </cell>
          <cell r="M197">
            <v>6.1646400000000012</v>
          </cell>
          <cell r="N197">
            <v>8.105360000000001</v>
          </cell>
          <cell r="O197">
            <v>9.2469600000000032</v>
          </cell>
          <cell r="P197">
            <v>8.6761600000000012</v>
          </cell>
          <cell r="Q197">
            <v>9.0186400000000013</v>
          </cell>
          <cell r="R197">
            <v>9.4752800000000033</v>
          </cell>
          <cell r="S197">
            <v>9.4752800000000033</v>
          </cell>
        </row>
        <row r="198">
          <cell r="B198" t="str">
            <v xml:space="preserve">              On new arrears in 1993</v>
          </cell>
          <cell r="M198">
            <v>2.9421900000000005</v>
          </cell>
          <cell r="N198">
            <v>7.7368700000000015</v>
          </cell>
          <cell r="O198">
            <v>8.826570000000002</v>
          </cell>
          <cell r="P198">
            <v>8.2817200000000017</v>
          </cell>
          <cell r="Q198">
            <v>8.6086300000000016</v>
          </cell>
          <cell r="R198">
            <v>9.0445100000000025</v>
          </cell>
          <cell r="S198">
            <v>9.0445100000000025</v>
          </cell>
        </row>
        <row r="199">
          <cell r="B199" t="str">
            <v xml:space="preserve">              On new arrears in 1994</v>
          </cell>
          <cell r="N199">
            <v>4.0335099999999997</v>
          </cell>
          <cell r="O199">
            <v>9.20322</v>
          </cell>
          <cell r="P199">
            <v>8.6351200000000006</v>
          </cell>
          <cell r="Q199">
            <v>8.9759799999999998</v>
          </cell>
          <cell r="R199">
            <v>9.4304600000000001</v>
          </cell>
          <cell r="S199">
            <v>9.4304600000000001</v>
          </cell>
        </row>
        <row r="200">
          <cell r="B200" t="str">
            <v xml:space="preserve">              On new arrears in 1995</v>
          </cell>
          <cell r="O200">
            <v>4.9013099999999996</v>
          </cell>
          <cell r="P200">
            <v>9.197519999999999</v>
          </cell>
          <cell r="Q200">
            <v>9.5605799999999981</v>
          </cell>
          <cell r="R200">
            <v>10.044659999999999</v>
          </cell>
          <cell r="S200">
            <v>10.044659999999999</v>
          </cell>
        </row>
        <row r="201">
          <cell r="B201" t="str">
            <v xml:space="preserve">              On new arrears in 1996</v>
          </cell>
          <cell r="P201">
            <v>-23.282220000000002</v>
          </cell>
          <cell r="Q201">
            <v>-48.402510000000007</v>
          </cell>
          <cell r="R201">
            <v>-50.853270000000009</v>
          </cell>
          <cell r="S201">
            <v>-50.853270000000009</v>
          </cell>
        </row>
        <row r="202">
          <cell r="B202" t="str">
            <v xml:space="preserve">              On new arrears in 1997</v>
          </cell>
          <cell r="Q202">
            <v>-0.3333799999999999</v>
          </cell>
          <cell r="R202">
            <v>-0.70051999999999981</v>
          </cell>
          <cell r="S202">
            <v>-0.70051999999999981</v>
          </cell>
        </row>
        <row r="203">
          <cell r="B203" t="str">
            <v xml:space="preserve">              On new arrears in 1998</v>
          </cell>
          <cell r="R203">
            <v>2.1579999999999835E-2</v>
          </cell>
          <cell r="S203">
            <v>4.3159999999999671E-2</v>
          </cell>
        </row>
        <row r="204">
          <cell r="B204" t="str">
            <v xml:space="preserve">              On new arrears in 1999</v>
          </cell>
          <cell r="S204">
            <v>0.48306000000000004</v>
          </cell>
        </row>
        <row r="205">
          <cell r="B205" t="str">
            <v xml:space="preserve">              On new arrears in 2000</v>
          </cell>
        </row>
        <row r="206">
          <cell r="B206" t="str">
            <v xml:space="preserve">              On new arrears in 2001</v>
          </cell>
        </row>
        <row r="207">
          <cell r="B207" t="str">
            <v xml:space="preserve">              On new arrears in 2002</v>
          </cell>
        </row>
        <row r="210">
          <cell r="B210" t="str">
            <v xml:space="preserve">    Post-COD arrears</v>
          </cell>
          <cell r="J210">
            <v>0.16387500000000002</v>
          </cell>
          <cell r="K210">
            <v>1.3086089999999999</v>
          </cell>
          <cell r="L210">
            <v>3.2236710706860707</v>
          </cell>
          <cell r="M210">
            <v>5.2089230769230772</v>
          </cell>
          <cell r="N210">
            <v>9.1404012474012468</v>
          </cell>
          <cell r="O210">
            <v>12.960446985446985</v>
          </cell>
          <cell r="P210">
            <v>65.709999999999994</v>
          </cell>
          <cell r="Q210">
            <v>76.849999999999994</v>
          </cell>
          <cell r="R210">
            <v>129.97</v>
          </cell>
          <cell r="S210">
            <v>123.7</v>
          </cell>
        </row>
        <row r="211">
          <cell r="B211" t="str">
            <v xml:space="preserve">              On new arrears in 1990</v>
          </cell>
          <cell r="J211">
            <v>0.16387500000000002</v>
          </cell>
          <cell r="K211">
            <v>0.27945000000000003</v>
          </cell>
          <cell r="L211">
            <v>0.20355000000000001</v>
          </cell>
          <cell r="M211">
            <v>0.18630000000000002</v>
          </cell>
          <cell r="N211">
            <v>0.24495</v>
          </cell>
          <cell r="O211">
            <v>0.27945000000000003</v>
          </cell>
          <cell r="P211">
            <v>0.26219999999999999</v>
          </cell>
          <cell r="Q211">
            <v>0.27255000000000001</v>
          </cell>
          <cell r="R211">
            <v>0.28635000000000005</v>
          </cell>
          <cell r="S211">
            <v>0.28635000000000005</v>
          </cell>
        </row>
        <row r="212">
          <cell r="B212" t="str">
            <v xml:space="preserve">              On new arrears in 1991</v>
          </cell>
          <cell r="K212">
            <v>1.0291589999999999</v>
          </cell>
          <cell r="L212">
            <v>1.49742</v>
          </cell>
          <cell r="M212">
            <v>1.37052</v>
          </cell>
          <cell r="N212">
            <v>1.8019799999999997</v>
          </cell>
          <cell r="O212">
            <v>2.0557799999999999</v>
          </cell>
          <cell r="P212">
            <v>1.9288799999999999</v>
          </cell>
          <cell r="Q212">
            <v>2.00502</v>
          </cell>
          <cell r="R212">
            <v>2.1065399999999999</v>
          </cell>
          <cell r="S212">
            <v>2.1065399999999999</v>
          </cell>
        </row>
        <row r="213">
          <cell r="B213" t="str">
            <v xml:space="preserve">              On new arrears in 1992</v>
          </cell>
          <cell r="L213">
            <v>1.5227010706860709</v>
          </cell>
          <cell r="M213">
            <v>2.7873172141372144</v>
          </cell>
          <cell r="N213">
            <v>3.6648059667359667</v>
          </cell>
          <cell r="O213">
            <v>4.1809758212058217</v>
          </cell>
          <cell r="P213">
            <v>3.9228908939708944</v>
          </cell>
          <cell r="Q213">
            <v>4.0777418503118508</v>
          </cell>
          <cell r="R213">
            <v>4.1293588357588362</v>
          </cell>
          <cell r="S213">
            <v>4.1293588357588362</v>
          </cell>
        </row>
        <row r="214">
          <cell r="B214" t="str">
            <v xml:space="preserve">              On new arrears in 1993</v>
          </cell>
          <cell r="M214">
            <v>0.86478586278586289</v>
          </cell>
          <cell r="N214">
            <v>2.2740665280665282</v>
          </cell>
          <cell r="O214">
            <v>2.5623284823284824</v>
          </cell>
          <cell r="P214">
            <v>2.4342120582120583</v>
          </cell>
          <cell r="Q214">
            <v>2.5302993762993764</v>
          </cell>
          <cell r="R214">
            <v>2.5623284823284824</v>
          </cell>
          <cell r="S214">
            <v>2.5623284823284824</v>
          </cell>
        </row>
        <row r="215">
          <cell r="B215" t="str">
            <v xml:space="preserve">              On new arrears in 1994</v>
          </cell>
          <cell r="N215">
            <v>1.1545987525987522</v>
          </cell>
          <cell r="O215">
            <v>2.6019126819126814</v>
          </cell>
          <cell r="P215">
            <v>2.4718170478170474</v>
          </cell>
          <cell r="Q215">
            <v>2.569388773388773</v>
          </cell>
          <cell r="R215">
            <v>2.6019126819126814</v>
          </cell>
          <cell r="S215">
            <v>2.6019126819126814</v>
          </cell>
        </row>
        <row r="216">
          <cell r="B216" t="str">
            <v xml:space="preserve">              On new arrears in 1995</v>
          </cell>
          <cell r="O216">
            <v>1.28</v>
          </cell>
          <cell r="P216">
            <v>2.4319999999999999</v>
          </cell>
          <cell r="Q216">
            <v>2.528</v>
          </cell>
          <cell r="R216">
            <v>2.56</v>
          </cell>
          <cell r="S216">
            <v>2.56</v>
          </cell>
        </row>
        <row r="217">
          <cell r="B217" t="str">
            <v xml:space="preserve">              On new arrears in 1996</v>
          </cell>
          <cell r="P217">
            <v>-1.67086</v>
          </cell>
          <cell r="Q217">
            <v>-3.47363</v>
          </cell>
          <cell r="R217">
            <v>-3.5175999999999998</v>
          </cell>
          <cell r="S217">
            <v>-3.5175999999999998</v>
          </cell>
        </row>
        <row r="218">
          <cell r="B218" t="str">
            <v xml:space="preserve">              On new arrears in 1997</v>
          </cell>
          <cell r="Q218">
            <v>2.0144999999999642E-2</v>
          </cell>
          <cell r="R218">
            <v>4.0799999999999274E-2</v>
          </cell>
          <cell r="S218">
            <v>4.0799999999999274E-2</v>
          </cell>
        </row>
        <row r="219">
          <cell r="B219" t="str">
            <v xml:space="preserve">              On new arrears in 1998</v>
          </cell>
          <cell r="R219">
            <v>1.1439999999999999</v>
          </cell>
          <cell r="S219">
            <v>2.2879999999999998</v>
          </cell>
        </row>
        <row r="220">
          <cell r="B220" t="str">
            <v xml:space="preserve">              On new arrears in 1999</v>
          </cell>
          <cell r="S220">
            <v>-0.2359999999999991</v>
          </cell>
        </row>
        <row r="221">
          <cell r="B221" t="str">
            <v xml:space="preserve">              On new arrears in 2000</v>
          </cell>
        </row>
        <row r="222">
          <cell r="B222" t="str">
            <v xml:space="preserve">              On new arrears in 2001</v>
          </cell>
        </row>
        <row r="223">
          <cell r="B223" t="str">
            <v xml:space="preserve">              On new arrears in 2002</v>
          </cell>
        </row>
        <row r="226">
          <cell r="B226" t="str">
            <v>Total</v>
          </cell>
          <cell r="J226">
            <v>20.199041137715284</v>
          </cell>
          <cell r="K226">
            <v>71.971224676946065</v>
          </cell>
          <cell r="L226">
            <v>107.76270137858505</v>
          </cell>
          <cell r="M226">
            <v>145.28709716837429</v>
          </cell>
          <cell r="N226">
            <v>247.24400349866011</v>
          </cell>
          <cell r="O226">
            <v>343.47935435774701</v>
          </cell>
          <cell r="P226">
            <v>1119.5550000000001</v>
          </cell>
          <cell r="Q226">
            <v>1207.74</v>
          </cell>
          <cell r="R226">
            <v>1494.96</v>
          </cell>
          <cell r="S226">
            <v>1602.17</v>
          </cell>
        </row>
        <row r="227">
          <cell r="B227" t="str">
            <v>Cumulative total</v>
          </cell>
          <cell r="J227">
            <v>20.199041137715284</v>
          </cell>
          <cell r="K227">
            <v>92.170265814661349</v>
          </cell>
          <cell r="L227">
            <v>199.93296719324638</v>
          </cell>
          <cell r="M227">
            <v>345.22006436162064</v>
          </cell>
          <cell r="N227">
            <v>592.46406786028069</v>
          </cell>
          <cell r="O227">
            <v>935.94342221802776</v>
          </cell>
          <cell r="P227">
            <v>2055.4984222180278</v>
          </cell>
          <cell r="Q227">
            <v>3263.2384222180281</v>
          </cell>
          <cell r="R227">
            <v>4758.1984222180281</v>
          </cell>
          <cell r="S227">
            <v>6360.3684222180282</v>
          </cell>
        </row>
        <row r="228">
          <cell r="J228"/>
          <cell r="K228"/>
          <cell r="L228"/>
          <cell r="M228"/>
          <cell r="N228"/>
          <cell r="O228"/>
        </row>
        <row r="229">
          <cell r="B229" t="str">
            <v>Memorandum items:</v>
          </cell>
        </row>
        <row r="230">
          <cell r="B230" t="str">
            <v xml:space="preserve">    Late interest on ODA arrears (excl. Tor.-resched)</v>
          </cell>
          <cell r="J230">
            <v>10.8976875</v>
          </cell>
          <cell r="K230">
            <v>26.272615000000005</v>
          </cell>
          <cell r="L230">
            <v>29.638060000000003</v>
          </cell>
          <cell r="M230">
            <v>35.821170000000009</v>
          </cell>
          <cell r="N230">
            <v>63.178500000000014</v>
          </cell>
          <cell r="O230">
            <v>85.91491000000002</v>
          </cell>
          <cell r="P230">
            <v>59.620987500000012</v>
          </cell>
          <cell r="Q230">
            <v>43.853465000000014</v>
          </cell>
          <cell r="R230">
            <v>46.081850000000031</v>
          </cell>
          <cell r="S230">
            <v>49.207050000000031</v>
          </cell>
        </row>
        <row r="231">
          <cell r="B231" t="str">
            <v xml:space="preserve">              On new arrears in 1990</v>
          </cell>
          <cell r="J231">
            <v>10.8976875</v>
          </cell>
          <cell r="K231">
            <v>18.354000000000003</v>
          </cell>
          <cell r="L231">
            <v>13.536075</v>
          </cell>
          <cell r="M231">
            <v>12.388950000000001</v>
          </cell>
          <cell r="N231">
            <v>16.059750000000001</v>
          </cell>
          <cell r="O231">
            <v>18.583425000000002</v>
          </cell>
          <cell r="P231">
            <v>17.436299999999999</v>
          </cell>
          <cell r="Q231">
            <v>18.124575</v>
          </cell>
          <cell r="R231">
            <v>19.042275000000004</v>
          </cell>
          <cell r="S231">
            <v>19.042275000000004</v>
          </cell>
        </row>
        <row r="232">
          <cell r="B232" t="str">
            <v xml:space="preserve">              On new arrears in 1991</v>
          </cell>
          <cell r="K232">
            <v>7.9186150000000026</v>
          </cell>
          <cell r="L232">
            <v>11.257790000000004</v>
          </cell>
          <cell r="M232">
            <v>10.303740000000003</v>
          </cell>
          <cell r="N232">
            <v>13.356700000000005</v>
          </cell>
          <cell r="O232">
            <v>15.264800000000005</v>
          </cell>
          <cell r="P232">
            <v>14.501560000000005</v>
          </cell>
          <cell r="Q232">
            <v>15.073990000000006</v>
          </cell>
          <cell r="R232">
            <v>15.837230000000005</v>
          </cell>
          <cell r="S232">
            <v>15.837230000000005</v>
          </cell>
        </row>
        <row r="233">
          <cell r="B233" t="str">
            <v xml:space="preserve">              On new arrears in 1992</v>
          </cell>
          <cell r="L233">
            <v>4.8441950000000009</v>
          </cell>
          <cell r="M233">
            <v>8.8673400000000022</v>
          </cell>
          <cell r="N233">
            <v>11.494700000000003</v>
          </cell>
          <cell r="O233">
            <v>13.136800000000003</v>
          </cell>
          <cell r="P233">
            <v>12.479960000000002</v>
          </cell>
          <cell r="Q233">
            <v>12.972590000000004</v>
          </cell>
          <cell r="R233">
            <v>13.629430000000005</v>
          </cell>
          <cell r="S233">
            <v>13.629430000000005</v>
          </cell>
        </row>
        <row r="234">
          <cell r="B234" t="str">
            <v xml:space="preserve">              On new arrears in 1993</v>
          </cell>
          <cell r="M234">
            <v>4.261140000000001</v>
          </cell>
          <cell r="N234">
            <v>11.047400000000005</v>
          </cell>
          <cell r="O234">
            <v>12.625600000000004</v>
          </cell>
          <cell r="P234">
            <v>11.994320000000004</v>
          </cell>
          <cell r="Q234">
            <v>12.467780000000005</v>
          </cell>
          <cell r="R234">
            <v>13.099060000000005</v>
          </cell>
          <cell r="S234">
            <v>13.099060000000005</v>
          </cell>
        </row>
        <row r="235">
          <cell r="B235" t="str">
            <v xml:space="preserve">              On new arrears in 1994</v>
          </cell>
          <cell r="N235">
            <v>11.219950000000006</v>
          </cell>
          <cell r="O235">
            <v>12.983085000000006</v>
          </cell>
          <cell r="P235">
            <v>12.181660000000006</v>
          </cell>
          <cell r="Q235">
            <v>12.502230000000006</v>
          </cell>
          <cell r="R235">
            <v>13.303655000000008</v>
          </cell>
          <cell r="S235">
            <v>13.303655000000008</v>
          </cell>
        </row>
        <row r="236">
          <cell r="B236" t="str">
            <v xml:space="preserve">              On new arrears in 1995</v>
          </cell>
          <cell r="O236">
            <v>13.321199999999999</v>
          </cell>
          <cell r="P236">
            <v>12.488624999999999</v>
          </cell>
          <cell r="Q236">
            <v>11.65605</v>
          </cell>
          <cell r="R236">
            <v>13.321199999999999</v>
          </cell>
          <cell r="S236">
            <v>13.321199999999999</v>
          </cell>
        </row>
        <row r="237">
          <cell r="B237" t="str">
            <v xml:space="preserve">              On new arrears in 1996</v>
          </cell>
          <cell r="P237">
            <v>-21.461437500000002</v>
          </cell>
          <cell r="Q237">
            <v>-40.061350000000012</v>
          </cell>
          <cell r="R237">
            <v>-45.784400000000005</v>
          </cell>
          <cell r="S237">
            <v>-45.784400000000005</v>
          </cell>
        </row>
        <row r="238">
          <cell r="B238" t="str">
            <v xml:space="preserve">              On new arrears in 1997</v>
          </cell>
          <cell r="Q238">
            <v>1.1176000000000021</v>
          </cell>
          <cell r="R238">
            <v>2.2352000000000043</v>
          </cell>
          <cell r="S238">
            <v>2.2352000000000043</v>
          </cell>
        </row>
        <row r="239">
          <cell r="B239" t="str">
            <v xml:space="preserve">              On new arrears in 1998</v>
          </cell>
          <cell r="R239">
            <v>1.3981999999999994</v>
          </cell>
          <cell r="S239">
            <v>2.7963999999999989</v>
          </cell>
        </row>
        <row r="240">
          <cell r="B240" t="str">
            <v xml:space="preserve">              On new arrears in 1999</v>
          </cell>
          <cell r="S240">
            <v>1.7270000000000021</v>
          </cell>
        </row>
        <row r="241">
          <cell r="B241" t="str">
            <v xml:space="preserve">              On new arrears in 2000</v>
          </cell>
        </row>
        <row r="242">
          <cell r="B242" t="str">
            <v xml:space="preserve">              On new arrears in 2001</v>
          </cell>
        </row>
        <row r="243">
          <cell r="B243" t="str">
            <v xml:space="preserve">              On new arrears in 2002</v>
          </cell>
        </row>
        <row r="246">
          <cell r="B246" t="str">
            <v xml:space="preserve">    Late interest on non-ODA arrears (excl. Tor. resched.)</v>
          </cell>
          <cell r="J246">
            <v>3.7134536377152836</v>
          </cell>
          <cell r="K246">
            <v>30.493289676946063</v>
          </cell>
          <cell r="L246">
            <v>59.546721378585033</v>
          </cell>
          <cell r="M246">
            <v>86.437897168374278</v>
          </cell>
          <cell r="N246">
            <v>145.88596349866009</v>
          </cell>
          <cell r="O246">
            <v>204.50458435774698</v>
          </cell>
          <cell r="P246">
            <v>980.17901250000011</v>
          </cell>
          <cell r="Q246">
            <v>1066.946535</v>
          </cell>
          <cell r="R246">
            <v>1411.17815</v>
          </cell>
          <cell r="S246">
            <v>1519.1929500000001</v>
          </cell>
        </row>
        <row r="247">
          <cell r="B247" t="str">
            <v xml:space="preserve">              On new arrears in 1990</v>
          </cell>
        </row>
        <row r="248">
          <cell r="B248" t="str">
            <v xml:space="preserve">              On new arrears in 1991</v>
          </cell>
        </row>
        <row r="249">
          <cell r="B249" t="str">
            <v xml:space="preserve">              On new arrears in 1992</v>
          </cell>
        </row>
        <row r="250">
          <cell r="B250" t="str">
            <v xml:space="preserve">              On new arrears in 1993</v>
          </cell>
        </row>
        <row r="251">
          <cell r="B251" t="str">
            <v xml:space="preserve">              On new arrears in 1994</v>
          </cell>
        </row>
        <row r="252">
          <cell r="B252" t="str">
            <v xml:space="preserve">              On new arrears in 1995</v>
          </cell>
        </row>
        <row r="253">
          <cell r="B253" t="str">
            <v xml:space="preserve">              On new arrears in 1996</v>
          </cell>
        </row>
        <row r="254">
          <cell r="B254" t="str">
            <v xml:space="preserve">              On new arrears in 1997</v>
          </cell>
        </row>
        <row r="255">
          <cell r="B255" t="str">
            <v xml:space="preserve">              On new arrears in 1998</v>
          </cell>
        </row>
        <row r="256">
          <cell r="B256" t="str">
            <v xml:space="preserve">              On new arrears in 1999</v>
          </cell>
        </row>
        <row r="263">
          <cell r="B263" t="str">
            <v>4.  Estimated Stock of Debt and Scheduled</v>
          </cell>
          <cell r="P263" t="str">
            <v>Arrears</v>
          </cell>
          <cell r="Q263" t="str">
            <v>Arrears</v>
          </cell>
          <cell r="S263" t="str">
            <v>Arrears</v>
          </cell>
        </row>
        <row r="264">
          <cell r="B264" t="str">
            <v>Debt Service Due to PC Creditors; 1996-2015</v>
          </cell>
          <cell r="P264" t="str">
            <v>end-1996</v>
          </cell>
          <cell r="Q264" t="str">
            <v>end-1997</v>
          </cell>
          <cell r="S264" t="str">
            <v>end-1999</v>
          </cell>
        </row>
        <row r="266">
          <cell r="B266" t="str">
            <v xml:space="preserve">1.  Total </v>
          </cell>
          <cell r="P266">
            <v>1963.97</v>
          </cell>
          <cell r="Q266">
            <v>2220.930501672241</v>
          </cell>
          <cell r="R266">
            <v>2521.8281605351167</v>
          </cell>
          <cell r="S266">
            <v>2738.9201337792638</v>
          </cell>
        </row>
        <row r="268">
          <cell r="B268" t="str">
            <v xml:space="preserve">2.  Pre-COD debt  </v>
          </cell>
          <cell r="P268">
            <v>1830.94</v>
          </cell>
          <cell r="Q268">
            <v>2087.390501672241</v>
          </cell>
          <cell r="R268">
            <v>2359.6881605351168</v>
          </cell>
          <cell r="S268">
            <v>2582.680133779264</v>
          </cell>
        </row>
        <row r="269">
          <cell r="B269" t="str">
            <v xml:space="preserve">      PRD  o/w:</v>
          </cell>
          <cell r="P269">
            <v>1101.6999391742497</v>
          </cell>
          <cell r="Q269">
            <v>1346.7999391742496</v>
          </cell>
          <cell r="R269">
            <v>1611.8999391742495</v>
          </cell>
          <cell r="S269">
            <v>1839.0999391742496</v>
          </cell>
        </row>
        <row r="270">
          <cell r="B270" t="str">
            <v xml:space="preserve">          non-Tor.-resched. ODA 1/</v>
          </cell>
          <cell r="P270">
            <v>998.81993917424961</v>
          </cell>
          <cell r="Q270">
            <v>974.5594375020089</v>
          </cell>
          <cell r="R270">
            <v>1158.1517786391328</v>
          </cell>
          <cell r="S270">
            <v>1100.2598053949855</v>
          </cell>
        </row>
        <row r="271">
          <cell r="B271" t="str">
            <v xml:space="preserve">          Toronto terms</v>
          </cell>
          <cell r="P271">
            <v>102.88</v>
          </cell>
          <cell r="Q271">
            <v>94.44</v>
          </cell>
          <cell r="R271">
            <v>94.96</v>
          </cell>
          <cell r="S271">
            <v>106.6</v>
          </cell>
        </row>
        <row r="272">
          <cell r="B272" t="str">
            <v xml:space="preserve">      NPRD  </v>
          </cell>
          <cell r="P272">
            <v>729.24006082575033</v>
          </cell>
          <cell r="Q272">
            <v>740.59056249799119</v>
          </cell>
          <cell r="R272">
            <v>747.7882213608674</v>
          </cell>
          <cell r="S272">
            <v>743.58019460501453</v>
          </cell>
        </row>
        <row r="273">
          <cell r="B273" t="str">
            <v xml:space="preserve">        o/w ODA  1/</v>
          </cell>
          <cell r="P273">
            <v>393.88</v>
          </cell>
          <cell r="Q273">
            <v>430.26</v>
          </cell>
          <cell r="R273">
            <v>464.69499999999999</v>
          </cell>
          <cell r="S273">
            <v>496.23</v>
          </cell>
        </row>
        <row r="275">
          <cell r="B275" t="str">
            <v>3.  Post-COD debt  2/</v>
          </cell>
          <cell r="P275">
            <v>133.03</v>
          </cell>
          <cell r="Q275">
            <v>133.54</v>
          </cell>
          <cell r="R275">
            <v>162.13999999999999</v>
          </cell>
          <cell r="S275">
            <v>156.24</v>
          </cell>
        </row>
        <row r="277">
          <cell r="B277" t="str">
            <v>4.  Reschedulable arrears/ds</v>
          </cell>
          <cell r="P277">
            <v>1830.94</v>
          </cell>
          <cell r="Q277">
            <v>2087.390501672241</v>
          </cell>
          <cell r="R277">
            <v>2359.6881605351168</v>
          </cell>
          <cell r="S277">
            <v>2582.680133779264</v>
          </cell>
        </row>
        <row r="278">
          <cell r="B278" t="str">
            <v xml:space="preserve">            Interest</v>
          </cell>
          <cell r="P278" t="str">
            <v xml:space="preserve"> . . . </v>
          </cell>
          <cell r="Q278">
            <v>819.47504086999822</v>
          </cell>
          <cell r="R278">
            <v>907.56498369661631</v>
          </cell>
          <cell r="S278">
            <v>973.83874098776323</v>
          </cell>
        </row>
        <row r="279">
          <cell r="B279" t="str">
            <v xml:space="preserve">            Principal</v>
          </cell>
          <cell r="P279" t="str">
            <v xml:space="preserve"> . . . </v>
          </cell>
          <cell r="Q279">
            <v>1267.9154608022427</v>
          </cell>
          <cell r="R279">
            <v>1452.1231768385005</v>
          </cell>
          <cell r="S279">
            <v>1608.8413927915008</v>
          </cell>
        </row>
        <row r="280">
          <cell r="B280" t="str">
            <v xml:space="preserve">      Non-ODA, non-Tor.-resched debt</v>
          </cell>
          <cell r="P280">
            <v>335.36006082575034</v>
          </cell>
          <cell r="Q280">
            <v>588.13106417023209</v>
          </cell>
          <cell r="R280">
            <v>641.88138189598408</v>
          </cell>
          <cell r="S280">
            <v>879.59032838427845</v>
          </cell>
        </row>
        <row r="281">
          <cell r="B281" t="str">
            <v xml:space="preserve">            Interest</v>
          </cell>
          <cell r="P281" t="str">
            <v xml:space="preserve"> . . . </v>
          </cell>
          <cell r="Q281">
            <v>789.44614025628732</v>
          </cell>
          <cell r="R281">
            <v>875.15258646314237</v>
          </cell>
          <cell r="S281">
            <v>940.50269702029016</v>
          </cell>
        </row>
        <row r="282">
          <cell r="B282" t="str">
            <v xml:space="preserve">            Principal</v>
          </cell>
          <cell r="P282" t="str">
            <v xml:space="preserve"> . . . </v>
          </cell>
          <cell r="Q282">
            <v>-201.3150760860552</v>
          </cell>
          <cell r="R282">
            <v>-233.27120456715824</v>
          </cell>
          <cell r="S282">
            <v>-60.912368636011806</v>
          </cell>
        </row>
        <row r="283">
          <cell r="B283" t="str">
            <v xml:space="preserve">      ODA debt (excl. Tor. resched)</v>
          </cell>
          <cell r="P283">
            <v>1392.6999391742497</v>
          </cell>
          <cell r="Q283">
            <v>1404.8194375020089</v>
          </cell>
          <cell r="R283">
            <v>1622.8467786391327</v>
          </cell>
          <cell r="S283">
            <v>1596.4898053949855</v>
          </cell>
        </row>
        <row r="284">
          <cell r="B284" t="str">
            <v xml:space="preserve">            Interest</v>
          </cell>
          <cell r="P284" t="str">
            <v xml:space="preserve"> . . . </v>
          </cell>
          <cell r="Q284">
            <v>16.48964207275198</v>
          </cell>
          <cell r="R284">
            <v>18.977790385971744</v>
          </cell>
          <cell r="S284">
            <v>18.521321002794672</v>
          </cell>
        </row>
        <row r="285">
          <cell r="B285" t="str">
            <v xml:space="preserve">            Principal</v>
          </cell>
          <cell r="P285" t="str">
            <v xml:space="preserve"> . . . </v>
          </cell>
          <cell r="Q285">
            <v>1388.3297954292568</v>
          </cell>
          <cell r="R285">
            <v>1603.868988253161</v>
          </cell>
          <cell r="S285">
            <v>1577.9684843921909</v>
          </cell>
        </row>
        <row r="286">
          <cell r="B286" t="str">
            <v xml:space="preserve">      PRD on Toronto terms</v>
          </cell>
          <cell r="P286">
            <v>102.88</v>
          </cell>
          <cell r="Q286">
            <v>94.44</v>
          </cell>
          <cell r="R286">
            <v>94.96</v>
          </cell>
          <cell r="S286">
            <v>106.6</v>
          </cell>
        </row>
        <row r="287">
          <cell r="B287" t="str">
            <v xml:space="preserve">            Interest</v>
          </cell>
          <cell r="P287" t="str">
            <v xml:space="preserve"> . . . </v>
          </cell>
          <cell r="Q287">
            <v>13.539258540958919</v>
          </cell>
          <cell r="R287">
            <v>13.434606847502206</v>
          </cell>
          <cell r="S287">
            <v>14.814722964678349</v>
          </cell>
        </row>
        <row r="288">
          <cell r="B288" t="str">
            <v xml:space="preserve">            Principal</v>
          </cell>
          <cell r="P288" t="str">
            <v xml:space="preserve"> . . . </v>
          </cell>
          <cell r="Q288">
            <v>80.900741459041086</v>
          </cell>
          <cell r="R288">
            <v>81.525393152497784</v>
          </cell>
          <cell r="S288">
            <v>91.785277035321641</v>
          </cell>
        </row>
        <row r="290">
          <cell r="B290" t="str">
            <v>5.  Est. stock of LI on reschedulable arrears 3/</v>
          </cell>
          <cell r="P290">
            <v>2055.4984222180278</v>
          </cell>
          <cell r="Q290">
            <v>3263.2384222180281</v>
          </cell>
          <cell r="R290">
            <v>4758.1984222180272</v>
          </cell>
          <cell r="S290">
            <v>6360.3684222180291</v>
          </cell>
        </row>
        <row r="292">
          <cell r="B292" t="str">
            <v xml:space="preserve">           Non-ODA loans  </v>
          </cell>
          <cell r="P292">
            <v>1510.7609222180276</v>
          </cell>
          <cell r="Q292">
            <v>2577.7074572180277</v>
          </cell>
          <cell r="R292">
            <v>3988.8856072180279</v>
          </cell>
          <cell r="S292">
            <v>5508.0785572180284</v>
          </cell>
        </row>
        <row r="293">
          <cell r="B293" t="str">
            <v xml:space="preserve">           ODA (excl. Tor.-resched.) </v>
          </cell>
          <cell r="P293">
            <v>311.34393000000006</v>
          </cell>
          <cell r="Q293">
            <v>355.19739500000009</v>
          </cell>
          <cell r="R293">
            <v>401.27924500000012</v>
          </cell>
          <cell r="S293">
            <v>450.48629500000015</v>
          </cell>
        </row>
        <row r="294">
          <cell r="B294" t="str">
            <v xml:space="preserve">           PRD on Toronto terms</v>
          </cell>
          <cell r="P294">
            <v>233.39357000000001</v>
          </cell>
          <cell r="Q294">
            <v>330.33357000000001</v>
          </cell>
          <cell r="R294">
            <v>368.03357</v>
          </cell>
          <cell r="S294">
            <v>401.80356999999998</v>
          </cell>
        </row>
        <row r="296">
          <cell r="B296" t="str">
            <v>6.  Est.d stock of LI on post-COD arrears 3/</v>
          </cell>
          <cell r="P296">
            <v>97.715926380457375</v>
          </cell>
          <cell r="Q296">
            <v>174.56592638045737</v>
          </cell>
          <cell r="R296">
            <v>304.53592638045734</v>
          </cell>
          <cell r="S296">
            <v>428.23592638045733</v>
          </cell>
        </row>
        <row r="298">
          <cell r="B298" t="str">
            <v>7.  Consolidated amounts  4/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</row>
        <row r="299">
          <cell r="B299" t="str">
            <v xml:space="preserve">      Debt service</v>
          </cell>
        </row>
        <row r="300">
          <cell r="B300" t="str">
            <v xml:space="preserve">        Non-ODA &amp; non-Tor.-resched. debt (PIAL)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</row>
        <row r="301">
          <cell r="B301" t="str">
            <v xml:space="preserve">        ODA debt  (PIAL)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</row>
        <row r="302">
          <cell r="B302" t="str">
            <v xml:space="preserve">        PRD on Toronto terms  (PIAL)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</row>
        <row r="304">
          <cell r="B304" t="str">
            <v>8.  Stock of debt (e.o.p., excl. new lending)  5/</v>
          </cell>
          <cell r="S304">
            <v>0</v>
          </cell>
        </row>
        <row r="306">
          <cell r="B306" t="str">
            <v>Sources:  Data provided by the authorities; and staff calculations.</v>
          </cell>
        </row>
        <row r="308">
          <cell r="B308" t="str">
            <v xml:space="preserve">   1/   OGEDEP do not provide any reliable breakdown of debt/arrears by pre- &amp; post-COD and by ODA/non-ODA. In some cases, OGEDEP data are supplemented or replaced by World Bank DRS estimates, which appear more internally consistent.</v>
          </cell>
        </row>
        <row r="309">
          <cell r="B309" t="str">
            <v xml:space="preserve">   2/  Including government debt, guaranteed private debt and 'Mécanisme SNEL' debt.</v>
          </cell>
        </row>
        <row r="310">
          <cell r="B310" t="str">
            <v xml:space="preserve">   3/  Estimated by applying a penalty rate of 2 percent on top of a market rate of 7.5 percent to the</v>
          </cell>
        </row>
        <row r="311">
          <cell r="B311" t="str">
            <v xml:space="preserve">      outstanding end-year stocks of external arrears over the period 1990-96.  See Table 5.</v>
          </cell>
        </row>
        <row r="312">
          <cell r="B312" t="str">
            <v xml:space="preserve">   4/  The consolidation period covers 1997-99.  In 1997, estimated reschedulable arrears, including</v>
          </cell>
        </row>
        <row r="313">
          <cell r="B313" t="str">
            <v xml:space="preserve">      late interest at end-1996, are added to reschedulable debt service due in 1997.  </v>
          </cell>
        </row>
        <row r="314">
          <cell r="B314" t="str">
            <v xml:space="preserve">   5/  Including estimated late interest and post-COD debt.</v>
          </cell>
        </row>
        <row r="316">
          <cell r="B316" t="str">
            <v>5.  Estimated post-resched debt service</v>
          </cell>
        </row>
        <row r="318">
          <cell r="B318" t="str">
            <v>1.  Debt service from flow resched. on Naples terms:  (PIAL)  1/</v>
          </cell>
          <cell r="Q318">
            <v>0</v>
          </cell>
          <cell r="R318">
            <v>0</v>
          </cell>
          <cell r="S318">
            <v>0</v>
          </cell>
        </row>
        <row r="319">
          <cell r="B319" t="str">
            <v xml:space="preserve">            Interest</v>
          </cell>
          <cell r="Q319">
            <v>0</v>
          </cell>
          <cell r="R319">
            <v>0</v>
          </cell>
          <cell r="S319">
            <v>0</v>
          </cell>
        </row>
        <row r="320">
          <cell r="B320" t="str">
            <v xml:space="preserve">            Principal</v>
          </cell>
          <cell r="Q320">
            <v>0</v>
          </cell>
          <cell r="R320">
            <v>0</v>
          </cell>
          <cell r="S320">
            <v>0</v>
          </cell>
        </row>
        <row r="321">
          <cell r="Q321" t="str">
            <v xml:space="preserve">  </v>
          </cell>
        </row>
        <row r="322">
          <cell r="B322" t="str">
            <v xml:space="preserve">    Rescheduled principal, interest  and arrears  (PIAL)  1/</v>
          </cell>
        </row>
        <row r="323">
          <cell r="B323" t="str">
            <v xml:space="preserve">               Non-ODA debt (Under DR option)  2/</v>
          </cell>
        </row>
        <row r="324">
          <cell r="B324" t="str">
            <v xml:space="preserve">                    1999</v>
          </cell>
          <cell r="S324">
            <v>0</v>
          </cell>
        </row>
        <row r="325">
          <cell r="B325" t="str">
            <v xml:space="preserve">                            Interest</v>
          </cell>
          <cell r="S325">
            <v>0</v>
          </cell>
        </row>
        <row r="326">
          <cell r="B326" t="str">
            <v xml:space="preserve">                            Principal</v>
          </cell>
          <cell r="S326">
            <v>0</v>
          </cell>
        </row>
        <row r="328">
          <cell r="B328" t="str">
            <v xml:space="preserve">                    2000</v>
          </cell>
        </row>
        <row r="329">
          <cell r="B329" t="str">
            <v xml:space="preserve">                            Interest</v>
          </cell>
        </row>
        <row r="330">
          <cell r="B330" t="str">
            <v xml:space="preserve">                            Principal</v>
          </cell>
        </row>
        <row r="332">
          <cell r="B332" t="str">
            <v xml:space="preserve">                    2001</v>
          </cell>
        </row>
        <row r="333">
          <cell r="B333" t="str">
            <v xml:space="preserve">                            Interest</v>
          </cell>
        </row>
        <row r="334">
          <cell r="B334" t="str">
            <v xml:space="preserve">                            Principal</v>
          </cell>
        </row>
        <row r="336">
          <cell r="B336" t="str">
            <v xml:space="preserve">               ODA debt  3/</v>
          </cell>
        </row>
        <row r="337">
          <cell r="B337" t="str">
            <v xml:space="preserve">                    1999</v>
          </cell>
          <cell r="S337">
            <v>0</v>
          </cell>
        </row>
        <row r="338">
          <cell r="B338" t="str">
            <v xml:space="preserve">                            Interest</v>
          </cell>
          <cell r="S338">
            <v>0</v>
          </cell>
        </row>
        <row r="339">
          <cell r="B339" t="str">
            <v xml:space="preserve">                            Principal</v>
          </cell>
          <cell r="S339">
            <v>0</v>
          </cell>
        </row>
        <row r="341">
          <cell r="B341" t="str">
            <v xml:space="preserve">                    2000</v>
          </cell>
        </row>
        <row r="342">
          <cell r="B342" t="str">
            <v xml:space="preserve">                            Interest</v>
          </cell>
        </row>
        <row r="343">
          <cell r="B343" t="str">
            <v xml:space="preserve">                            Principal</v>
          </cell>
        </row>
        <row r="345">
          <cell r="B345" t="str">
            <v xml:space="preserve">                    2001</v>
          </cell>
        </row>
        <row r="346">
          <cell r="B346" t="str">
            <v xml:space="preserve">                            Interest</v>
          </cell>
        </row>
        <row r="347">
          <cell r="B347" t="str">
            <v xml:space="preserve">                            Principal</v>
          </cell>
        </row>
        <row r="349">
          <cell r="B349" t="str">
            <v xml:space="preserve">       PRD on Toronto terms  4/</v>
          </cell>
        </row>
        <row r="350">
          <cell r="B350" t="str">
            <v xml:space="preserve">                    1999</v>
          </cell>
          <cell r="S350">
            <v>0</v>
          </cell>
        </row>
        <row r="351">
          <cell r="B351" t="str">
            <v xml:space="preserve">                            Interest</v>
          </cell>
          <cell r="S351">
            <v>0</v>
          </cell>
        </row>
        <row r="352">
          <cell r="B352" t="str">
            <v xml:space="preserve">                            Principal</v>
          </cell>
          <cell r="S352">
            <v>0</v>
          </cell>
        </row>
        <row r="354">
          <cell r="B354" t="str">
            <v xml:space="preserve">                    2000</v>
          </cell>
        </row>
        <row r="355">
          <cell r="B355" t="str">
            <v xml:space="preserve">                            Interest</v>
          </cell>
        </row>
        <row r="356">
          <cell r="B356" t="str">
            <v xml:space="preserve">                            Principal</v>
          </cell>
        </row>
        <row r="358">
          <cell r="B358" t="str">
            <v xml:space="preserve">                    2001</v>
          </cell>
        </row>
        <row r="359">
          <cell r="B359" t="str">
            <v xml:space="preserve">                            Interest</v>
          </cell>
        </row>
        <row r="360">
          <cell r="B360" t="str">
            <v xml:space="preserve">                            Principal</v>
          </cell>
        </row>
        <row r="362">
          <cell r="B362" t="str">
            <v>2.  Total debt service due after flow rescheduling</v>
          </cell>
          <cell r="Q362">
            <v>39</v>
          </cell>
          <cell r="R362">
            <v>42</v>
          </cell>
          <cell r="S362">
            <v>42</v>
          </cell>
        </row>
        <row r="363">
          <cell r="B363" t="str">
            <v xml:space="preserve">                    Interest</v>
          </cell>
          <cell r="Q363">
            <v>15</v>
          </cell>
          <cell r="R363">
            <v>13</v>
          </cell>
          <cell r="S363">
            <v>12</v>
          </cell>
        </row>
        <row r="364">
          <cell r="B364" t="str">
            <v xml:space="preserve">                    Principal</v>
          </cell>
          <cell r="Q364">
            <v>24</v>
          </cell>
          <cell r="R364">
            <v>29</v>
          </cell>
          <cell r="S364">
            <v>30</v>
          </cell>
        </row>
        <row r="365">
          <cell r="B365" t="str">
            <v xml:space="preserve">          Debt service due on flow rescheduling</v>
          </cell>
          <cell r="Q365">
            <v>0</v>
          </cell>
          <cell r="R365">
            <v>0</v>
          </cell>
          <cell r="S365">
            <v>0</v>
          </cell>
        </row>
        <row r="366">
          <cell r="B366" t="str">
            <v xml:space="preserve">                    Interest</v>
          </cell>
          <cell r="Q366">
            <v>0</v>
          </cell>
          <cell r="R366">
            <v>0</v>
          </cell>
          <cell r="S366">
            <v>0</v>
          </cell>
        </row>
        <row r="367">
          <cell r="B367" t="str">
            <v xml:space="preserve">                    Principal</v>
          </cell>
          <cell r="Q367">
            <v>0</v>
          </cell>
          <cell r="R367">
            <v>0</v>
          </cell>
          <cell r="S367">
            <v>0</v>
          </cell>
        </row>
        <row r="368">
          <cell r="B368" t="str">
            <v xml:space="preserve">          Non-rescheduled debt service  6/</v>
          </cell>
          <cell r="Q368">
            <v>39</v>
          </cell>
          <cell r="R368">
            <v>42</v>
          </cell>
          <cell r="S368">
            <v>42</v>
          </cell>
        </row>
        <row r="369">
          <cell r="B369" t="str">
            <v xml:space="preserve">                    Interest</v>
          </cell>
          <cell r="Q369">
            <v>15</v>
          </cell>
          <cell r="R369">
            <v>13</v>
          </cell>
          <cell r="S369">
            <v>12</v>
          </cell>
        </row>
        <row r="370">
          <cell r="B370" t="str">
            <v xml:space="preserve">                    Principal</v>
          </cell>
          <cell r="Q370">
            <v>24</v>
          </cell>
          <cell r="R370">
            <v>29</v>
          </cell>
          <cell r="S370">
            <v>30</v>
          </cell>
        </row>
        <row r="372">
          <cell r="B372" t="str">
            <v>3.  Cash flow relief from flow rescheduling  7/</v>
          </cell>
          <cell r="Q372">
            <v>256.45050167224082</v>
          </cell>
          <cell r="R372">
            <v>272.29765886287623</v>
          </cell>
          <cell r="S372">
            <v>222.99197324414718</v>
          </cell>
        </row>
        <row r="373">
          <cell r="B373" t="str">
            <v xml:space="preserve">                    Interest</v>
          </cell>
          <cell r="Q373">
            <v>107.0505016722408</v>
          </cell>
          <cell r="R373">
            <v>64.097658862876258</v>
          </cell>
          <cell r="S373">
            <v>44.091973244147155</v>
          </cell>
        </row>
        <row r="374">
          <cell r="B374" t="str">
            <v xml:space="preserve">                    Principal</v>
          </cell>
          <cell r="Q374">
            <v>149.4</v>
          </cell>
          <cell r="R374">
            <v>208.2</v>
          </cell>
          <cell r="S374">
            <v>178.9</v>
          </cell>
        </row>
        <row r="376">
          <cell r="B376" t="str">
            <v xml:space="preserve">     In percent of original scheduled payments</v>
          </cell>
          <cell r="Q376">
            <v>11.546984540000121</v>
          </cell>
          <cell r="R376">
            <v>10.79762939934402</v>
          </cell>
          <cell r="S376">
            <v>8.1416018851361898</v>
          </cell>
        </row>
        <row r="378">
          <cell r="B378" t="str">
            <v>Memorandum items:</v>
          </cell>
        </row>
        <row r="379">
          <cell r="B379" t="str">
            <v xml:space="preserve">  Interest on LI resched in flow resched</v>
          </cell>
        </row>
        <row r="380">
          <cell r="B380" t="str">
            <v xml:space="preserve">      Non-ODA non-Toronto PRD</v>
          </cell>
        </row>
        <row r="381">
          <cell r="B381" t="str">
            <v xml:space="preserve">      ODA (non-Tor. PRD)</v>
          </cell>
        </row>
        <row r="382">
          <cell r="B382" t="str">
            <v xml:space="preserve">      Tor. PRD</v>
          </cell>
        </row>
        <row r="384">
          <cell r="B384" t="str">
            <v xml:space="preserve">  Princ. on LI resched in flow resched</v>
          </cell>
        </row>
        <row r="385">
          <cell r="B385" t="str">
            <v xml:space="preserve">      Non-ODA non-Toronto PRD</v>
          </cell>
        </row>
        <row r="386">
          <cell r="B386" t="str">
            <v xml:space="preserve">      ODA (non-Tor. PRD)</v>
          </cell>
        </row>
        <row r="387">
          <cell r="B387" t="str">
            <v xml:space="preserve">      Tor. PRD</v>
          </cell>
        </row>
        <row r="389">
          <cell r="B389" t="str">
            <v xml:space="preserve">  1/  Principal, interest, and arrears, including estimated late interest.  </v>
          </cell>
        </row>
        <row r="390">
          <cell r="B390" t="str">
            <v xml:space="preserve">  2/  Rescheduled on Naples terms under Debt Reduction (DR) option.  A market interest rate of 7.5 percent is applied to a third of the consolidated </v>
          </cell>
        </row>
        <row r="391">
          <cell r="B391" t="str">
            <v xml:space="preserve">       amount in each year over 23 years, including a grace period of 6 years.</v>
          </cell>
        </row>
        <row r="392">
          <cell r="B392" t="str">
            <v xml:space="preserve">  3/  Rescheduled on concessional terms over 40 years, with a grace period of 16 years, at a (ODA) interest rate of 2 percent per annum.</v>
          </cell>
        </row>
        <row r="393">
          <cell r="B393" t="str">
            <v xml:space="preserve">  4/  Rescheduled on nonconcessional terms over 23 years, with a grace period of 6 years, at a market interest rate of 7.5 percent per annum.</v>
          </cell>
        </row>
        <row r="394">
          <cell r="B394" t="str">
            <v xml:space="preserve">  5/  Amounts  of late interest are derived in Table 5.</v>
          </cell>
        </row>
        <row r="395">
          <cell r="B395" t="str">
            <v xml:space="preserve">  6/  Post-COD debt service between 1996-98 and total scheduled debt service thereafter.  After 1999, figures for debt service are estimates.</v>
          </cell>
        </row>
        <row r="396">
          <cell r="B396" t="str">
            <v xml:space="preserve">  7/  Scheduled debt service before rescheduling minus new debt service after "flow"  rescheduling.</v>
          </cell>
        </row>
        <row r="399">
          <cell r="B399" t="str">
            <v>Stock of consolidated debt service  1/</v>
          </cell>
          <cell r="R399">
            <v>0</v>
          </cell>
          <cell r="S399">
            <v>0</v>
          </cell>
        </row>
        <row r="400">
          <cell r="B400" t="str">
            <v xml:space="preserve">      Non-ODA debt  (PIAL)</v>
          </cell>
          <cell r="R400">
            <v>0</v>
          </cell>
          <cell r="S400">
            <v>0</v>
          </cell>
        </row>
        <row r="401">
          <cell r="B401" t="str">
            <v xml:space="preserve">      ODA debt  (PIAL)                            </v>
          </cell>
          <cell r="R401">
            <v>0</v>
          </cell>
          <cell r="S401">
            <v>0</v>
          </cell>
        </row>
        <row r="402">
          <cell r="B402" t="str">
            <v xml:space="preserve">      PRD on Toronto terms  (PIAL)      </v>
          </cell>
          <cell r="R402">
            <v>0</v>
          </cell>
          <cell r="S402">
            <v>0</v>
          </cell>
        </row>
        <row r="404">
          <cell r="B404" t="str">
            <v>NPV of consol. debt</v>
          </cell>
          <cell r="R404">
            <v>0</v>
          </cell>
          <cell r="S404">
            <v>0</v>
          </cell>
        </row>
        <row r="405">
          <cell r="B405" t="str">
            <v xml:space="preserve">   Non-ODA non-Tor. resched.</v>
          </cell>
          <cell r="R405">
            <v>0</v>
          </cell>
          <cell r="S405">
            <v>0</v>
          </cell>
        </row>
        <row r="406">
          <cell r="B406" t="str">
            <v xml:space="preserve">   ODA</v>
          </cell>
          <cell r="R406">
            <v>0</v>
          </cell>
          <cell r="S406">
            <v>0</v>
          </cell>
        </row>
        <row r="407">
          <cell r="B407" t="str">
            <v xml:space="preserve">   Tor. resched.</v>
          </cell>
          <cell r="R407">
            <v>0</v>
          </cell>
          <cell r="S407">
            <v>0</v>
          </cell>
        </row>
        <row r="409">
          <cell r="B409" t="str">
            <v>_x001E_1/  In 1996, equal to outstanding stock of reschedulable arrears at end-1995, including late interest,  plus reschedulable debt service due in 1996.  From 1997 onward, stocks at</v>
          </cell>
        </row>
        <row r="410">
          <cell r="B410" t="str">
            <v>period t equal stocks at period t-1 plus consolidated debt service minus principal repayments.</v>
          </cell>
        </row>
        <row r="414">
          <cell r="B414" t="str">
            <v>6. Debt service assuming 1998 Naples Terms flow</v>
          </cell>
        </row>
        <row r="415">
          <cell r="B415" t="str">
            <v>rescheduling &amp; stock of debt op in 2001</v>
          </cell>
        </row>
        <row r="417">
          <cell r="B417" t="str">
            <v>1. Stock of debt before flow resched.  1/</v>
          </cell>
          <cell r="P417">
            <v>6406.49</v>
          </cell>
          <cell r="Q417">
            <v>6233.09</v>
          </cell>
          <cell r="R417">
            <v>5995.89</v>
          </cell>
          <cell r="S417">
            <v>5786.9900000000007</v>
          </cell>
        </row>
        <row r="418">
          <cell r="B418" t="str">
            <v xml:space="preserve">    Pre-COD debt</v>
          </cell>
          <cell r="P418">
            <v>5601.15</v>
          </cell>
          <cell r="Q418">
            <v>5451.75</v>
          </cell>
          <cell r="R418">
            <v>5243.55</v>
          </cell>
          <cell r="S418">
            <v>5064.6500000000005</v>
          </cell>
        </row>
        <row r="419">
          <cell r="B419" t="str">
            <v xml:space="preserve">      PRD  o/w:</v>
          </cell>
          <cell r="P419">
            <v>5161.75</v>
          </cell>
          <cell r="Q419">
            <v>5021.75</v>
          </cell>
          <cell r="R419">
            <v>4819.05</v>
          </cell>
          <cell r="S419">
            <v>4634.75</v>
          </cell>
        </row>
        <row r="420">
          <cell r="B420" t="str">
            <v xml:space="preserve">        ODA loans (non-Tor. resch.) </v>
          </cell>
          <cell r="P420">
            <v>889.74</v>
          </cell>
          <cell r="Q420">
            <v>846.74</v>
          </cell>
          <cell r="R420">
            <v>797.74</v>
          </cell>
          <cell r="S420">
            <v>748.74</v>
          </cell>
        </row>
        <row r="421">
          <cell r="B421" t="str">
            <v xml:space="preserve">        Toronto terms</v>
          </cell>
          <cell r="P421">
            <v>4272.01</v>
          </cell>
          <cell r="Q421">
            <v>4203.01</v>
          </cell>
          <cell r="R421">
            <v>4073.3100000000004</v>
          </cell>
          <cell r="S421">
            <v>3956.1100000000006</v>
          </cell>
        </row>
        <row r="422">
          <cell r="B422" t="str">
            <v xml:space="preserve">      NPRD  o/w:</v>
          </cell>
          <cell r="P422">
            <v>439.4</v>
          </cell>
          <cell r="Q422">
            <v>430</v>
          </cell>
          <cell r="R422">
            <v>424.5</v>
          </cell>
          <cell r="S422">
            <v>429.9</v>
          </cell>
        </row>
        <row r="423">
          <cell r="B423" t="str">
            <v xml:space="preserve">        ODA loans</v>
          </cell>
          <cell r="P423">
            <v>162</v>
          </cell>
          <cell r="Q423">
            <v>130</v>
          </cell>
          <cell r="R423">
            <v>99</v>
          </cell>
          <cell r="S423">
            <v>70</v>
          </cell>
        </row>
        <row r="424">
          <cell r="B424" t="str">
            <v xml:space="preserve">    Post-COD debt</v>
          </cell>
          <cell r="P424">
            <v>805.34</v>
          </cell>
          <cell r="Q424">
            <v>781.34</v>
          </cell>
          <cell r="R424">
            <v>752.34</v>
          </cell>
          <cell r="S424">
            <v>722.34</v>
          </cell>
        </row>
        <row r="426">
          <cell r="B426" t="str">
            <v>2. Stock of debt eligible for stock op.  1/</v>
          </cell>
        </row>
        <row r="427">
          <cell r="B427" t="str">
            <v xml:space="preserve">      PRD  o/w:</v>
          </cell>
        </row>
        <row r="428">
          <cell r="B428" t="str">
            <v xml:space="preserve">        ODA loans  </v>
          </cell>
        </row>
        <row r="429">
          <cell r="B429" t="str">
            <v xml:space="preserve">        Toronto terms</v>
          </cell>
        </row>
        <row r="430">
          <cell r="B430" t="str">
            <v xml:space="preserve">      NPRD  o/w:</v>
          </cell>
        </row>
        <row r="431">
          <cell r="B431" t="str">
            <v xml:space="preserve">        ODA loans</v>
          </cell>
        </row>
        <row r="433">
          <cell r="B433" t="str">
            <v>3. Stock of pre-COD debt with flow resched.</v>
          </cell>
        </row>
        <row r="434">
          <cell r="B434" t="str">
            <v xml:space="preserve">      and stock operation </v>
          </cell>
          <cell r="P434">
            <v>5601.15</v>
          </cell>
          <cell r="Q434">
            <v>5451.75</v>
          </cell>
          <cell r="R434">
            <v>5243.55</v>
          </cell>
          <cell r="S434">
            <v>5064.6499999999996</v>
          </cell>
        </row>
        <row r="435">
          <cell r="B435" t="str">
            <v xml:space="preserve">    Non-ODA debt</v>
          </cell>
          <cell r="P435">
            <v>277.39999999999964</v>
          </cell>
          <cell r="Q435">
            <v>271.99999999999966</v>
          </cell>
          <cell r="R435">
            <v>273.49999999999966</v>
          </cell>
          <cell r="S435">
            <v>289.79999999999961</v>
          </cell>
        </row>
        <row r="436">
          <cell r="B436" t="str">
            <v xml:space="preserve">    ODA debt</v>
          </cell>
          <cell r="P436">
            <v>1051.74</v>
          </cell>
          <cell r="Q436">
            <v>976.74</v>
          </cell>
          <cell r="R436">
            <v>896.74</v>
          </cell>
          <cell r="S436">
            <v>818.74</v>
          </cell>
        </row>
        <row r="437">
          <cell r="B437" t="str">
            <v xml:space="preserve">    PRD on Toronto terms</v>
          </cell>
          <cell r="P437">
            <v>4272.01</v>
          </cell>
          <cell r="Q437">
            <v>4203.01</v>
          </cell>
          <cell r="R437">
            <v>4073.3100000000004</v>
          </cell>
          <cell r="S437">
            <v>3956.1100000000006</v>
          </cell>
        </row>
        <row r="439">
          <cell r="B439" t="str">
            <v xml:space="preserve">    Adj. for stock of debt operation</v>
          </cell>
        </row>
        <row r="440">
          <cell r="B440" t="str">
            <v xml:space="preserve">        Flow (?)</v>
          </cell>
        </row>
        <row r="442">
          <cell r="B442" t="str">
            <v xml:space="preserve">4. Debt service due following stock operation </v>
          </cell>
        </row>
        <row r="443">
          <cell r="B443" t="str">
            <v xml:space="preserve">    Debt service payments</v>
          </cell>
        </row>
        <row r="444">
          <cell r="B444" t="str">
            <v xml:space="preserve">        Interest</v>
          </cell>
        </row>
        <row r="445">
          <cell r="B445" t="str">
            <v xml:space="preserve">        Principal</v>
          </cell>
        </row>
        <row r="446">
          <cell r="B446" t="str">
            <v xml:space="preserve">    Non-ODA debt (Under DR option)  2/</v>
          </cell>
        </row>
        <row r="447">
          <cell r="B447" t="str">
            <v xml:space="preserve">        Interest</v>
          </cell>
        </row>
        <row r="448">
          <cell r="B448" t="str">
            <v xml:space="preserve">        Principal</v>
          </cell>
        </row>
        <row r="449">
          <cell r="B449" t="str">
            <v xml:space="preserve">    ODA loans  2/</v>
          </cell>
        </row>
        <row r="450">
          <cell r="B450" t="str">
            <v xml:space="preserve">        Interest</v>
          </cell>
        </row>
        <row r="451">
          <cell r="B451" t="str">
            <v xml:space="preserve">        Principal</v>
          </cell>
        </row>
        <row r="452">
          <cell r="B452" t="str">
            <v xml:space="preserve">    PRD on Toronto terms  </v>
          </cell>
        </row>
        <row r="453">
          <cell r="B453" t="str">
            <v xml:space="preserve">        Interest</v>
          </cell>
        </row>
        <row r="454">
          <cell r="B454" t="str">
            <v xml:space="preserve">        Principal</v>
          </cell>
        </row>
        <row r="455">
          <cell r="B455" t="str">
            <v xml:space="preserve">    Non-rescheduled debt service</v>
          </cell>
        </row>
        <row r="456">
          <cell r="B456" t="str">
            <v xml:space="preserve">      Post-COD</v>
          </cell>
        </row>
        <row r="457">
          <cell r="B457" t="str">
            <v xml:space="preserve">         Interest</v>
          </cell>
        </row>
        <row r="458">
          <cell r="B458" t="str">
            <v xml:space="preserve">         Principal</v>
          </cell>
        </row>
        <row r="459">
          <cell r="B459" t="str">
            <v xml:space="preserve">      Flow rescheduling</v>
          </cell>
        </row>
        <row r="460">
          <cell r="B460" t="str">
            <v xml:space="preserve">         Interest</v>
          </cell>
        </row>
        <row r="461">
          <cell r="B461" t="str">
            <v xml:space="preserve">         Principal</v>
          </cell>
        </row>
        <row r="463">
          <cell r="B463" t="str">
            <v>5.  Additional cash flow relief from stock operation  3/</v>
          </cell>
        </row>
        <row r="464">
          <cell r="B464" t="str">
            <v xml:space="preserve">                    Interest</v>
          </cell>
        </row>
        <row r="465">
          <cell r="B465" t="str">
            <v xml:space="preserve">                    Principal</v>
          </cell>
        </row>
        <row r="467">
          <cell r="B467" t="str">
            <v xml:space="preserve">     In percent of original scheduled payments </v>
          </cell>
        </row>
        <row r="469">
          <cell r="B469" t="str">
            <v xml:space="preserve">   1/  Excluding new borrowing and accumulated late interest.</v>
          </cell>
        </row>
        <row r="470">
          <cell r="B470" t="str">
            <v xml:space="preserve">   2/  Service payments are computed by applying the same terms as under the flow rescheduling to adjusted outstanding debt stocks at end-1999.</v>
          </cell>
        </row>
        <row r="471">
          <cell r="B471" t="str">
            <v xml:space="preserve">   3/  Debt service after 1997-99 flow rescheduling minus new debt service following 2000 stock operation.</v>
          </cell>
        </row>
        <row r="473">
          <cell r="B473" t="str">
            <v xml:space="preserve">  </v>
          </cell>
        </row>
        <row r="474">
          <cell r="B474" t="str">
            <v xml:space="preserve"> 7. Debt and debt service assuming 2000 flow</v>
          </cell>
        </row>
        <row r="475">
          <cell r="B475" t="str">
            <v>rescheduling &amp; stock of debt op in 2003</v>
          </cell>
        </row>
        <row r="477">
          <cell r="B477" t="str">
            <v>1. Total stock of debt (excl. new borrowing)</v>
          </cell>
          <cell r="P477">
            <v>9490.11</v>
          </cell>
          <cell r="Q477">
            <v>9042.66</v>
          </cell>
          <cell r="R477">
            <v>9330.68</v>
          </cell>
          <cell r="S477">
            <v>9062.2099999999991</v>
          </cell>
        </row>
        <row r="478">
          <cell r="B478" t="str">
            <v xml:space="preserve">      Pre-COD o/w:</v>
          </cell>
          <cell r="P478">
            <v>8486.0300000000007</v>
          </cell>
          <cell r="Q478">
            <v>8100.0599999999995</v>
          </cell>
          <cell r="R478">
            <v>8578.34</v>
          </cell>
          <cell r="S478">
            <v>8339.869999999999</v>
          </cell>
        </row>
        <row r="479">
          <cell r="B479" t="str">
            <v xml:space="preserve">         Consolidated debt service and arrears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</row>
        <row r="480">
          <cell r="B480" t="str">
            <v xml:space="preserve">         Other</v>
          </cell>
          <cell r="P480">
            <v>8486.0300000000007</v>
          </cell>
          <cell r="Q480">
            <v>8100.0599999999995</v>
          </cell>
          <cell r="R480">
            <v>8578.34</v>
          </cell>
          <cell r="S480">
            <v>8339.869999999999</v>
          </cell>
        </row>
        <row r="481">
          <cell r="B481" t="str">
            <v xml:space="preserve">      Post-COD</v>
          </cell>
          <cell r="P481">
            <v>1004.08</v>
          </cell>
          <cell r="Q481">
            <v>942.6</v>
          </cell>
          <cell r="R481">
            <v>752.34</v>
          </cell>
          <cell r="S481">
            <v>722.34</v>
          </cell>
        </row>
        <row r="483">
          <cell r="B483" t="str">
            <v>2. Debt service arising from flow rescheduling</v>
          </cell>
        </row>
        <row r="484">
          <cell r="B484" t="str">
            <v xml:space="preserve">            and stock operation</v>
          </cell>
        </row>
        <row r="485">
          <cell r="B485" t="str">
            <v xml:space="preserve">    Debt service payments  1/</v>
          </cell>
        </row>
        <row r="486">
          <cell r="B486" t="str">
            <v xml:space="preserve">        Interest</v>
          </cell>
        </row>
        <row r="487">
          <cell r="B487" t="str">
            <v xml:space="preserve">        Principal</v>
          </cell>
        </row>
        <row r="488">
          <cell r="B488" t="str">
            <v xml:space="preserve">    Non-ODA debt (Under DR option)  </v>
          </cell>
        </row>
        <row r="489">
          <cell r="B489" t="str">
            <v xml:space="preserve">        Interest</v>
          </cell>
        </row>
        <row r="490">
          <cell r="B490" t="str">
            <v xml:space="preserve">        Principal</v>
          </cell>
        </row>
        <row r="491">
          <cell r="B491" t="str">
            <v xml:space="preserve">    ODA loans  </v>
          </cell>
        </row>
        <row r="492">
          <cell r="B492" t="str">
            <v xml:space="preserve">        Interest</v>
          </cell>
        </row>
        <row r="493">
          <cell r="B493" t="str">
            <v xml:space="preserve">        Principal</v>
          </cell>
        </row>
        <row r="494">
          <cell r="B494" t="str">
            <v xml:space="preserve">    PRD on Toronto terms  </v>
          </cell>
        </row>
        <row r="495">
          <cell r="B495" t="str">
            <v xml:space="preserve">        Interest</v>
          </cell>
        </row>
        <row r="496">
          <cell r="B496" t="str">
            <v xml:space="preserve">        Principal</v>
          </cell>
        </row>
        <row r="498">
          <cell r="B498" t="str">
            <v>3. Total new debt service, with flow rescheduling</v>
          </cell>
        </row>
        <row r="499">
          <cell r="B499" t="str">
            <v xml:space="preserve">          and stock operation</v>
          </cell>
          <cell r="P499">
            <v>31</v>
          </cell>
          <cell r="Q499">
            <v>39</v>
          </cell>
          <cell r="R499">
            <v>42</v>
          </cell>
          <cell r="S499">
            <v>42</v>
          </cell>
        </row>
        <row r="500">
          <cell r="B500" t="str">
            <v xml:space="preserve">        Interest</v>
          </cell>
          <cell r="P500">
            <v>17</v>
          </cell>
          <cell r="Q500">
            <v>15</v>
          </cell>
          <cell r="R500">
            <v>13</v>
          </cell>
          <cell r="S500">
            <v>12</v>
          </cell>
        </row>
        <row r="501">
          <cell r="B501" t="str">
            <v xml:space="preserve">        Principal</v>
          </cell>
          <cell r="P501">
            <v>14</v>
          </cell>
          <cell r="Q501">
            <v>24</v>
          </cell>
          <cell r="R501">
            <v>29</v>
          </cell>
          <cell r="S501">
            <v>30</v>
          </cell>
        </row>
        <row r="502">
          <cell r="B502" t="str">
            <v xml:space="preserve">    From flow rescheduling and stock operation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</row>
        <row r="503">
          <cell r="B503" t="str">
            <v xml:space="preserve">        Interest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</row>
        <row r="504">
          <cell r="B504" t="str">
            <v xml:space="preserve">        Principal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</row>
        <row r="505">
          <cell r="B505" t="str">
            <v xml:space="preserve">    On scheduled post-COD debt service</v>
          </cell>
          <cell r="P505">
            <v>31</v>
          </cell>
          <cell r="Q505">
            <v>39</v>
          </cell>
          <cell r="R505">
            <v>42</v>
          </cell>
          <cell r="S505">
            <v>42</v>
          </cell>
        </row>
        <row r="506">
          <cell r="B506" t="str">
            <v xml:space="preserve">        Interest</v>
          </cell>
          <cell r="P506">
            <v>17</v>
          </cell>
          <cell r="Q506">
            <v>15</v>
          </cell>
          <cell r="R506">
            <v>13</v>
          </cell>
          <cell r="S506">
            <v>12</v>
          </cell>
        </row>
        <row r="507">
          <cell r="B507" t="str">
            <v xml:space="preserve">        Principal</v>
          </cell>
          <cell r="P507">
            <v>14</v>
          </cell>
          <cell r="Q507">
            <v>24</v>
          </cell>
          <cell r="R507">
            <v>29</v>
          </cell>
          <cell r="S507">
            <v>30</v>
          </cell>
        </row>
        <row r="509">
          <cell r="B509" t="str">
            <v xml:space="preserve">    Cash payments for post-COD arrears   2/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</row>
        <row r="511">
          <cell r="B511" t="str">
            <v>4.  Cash flow relief from flow rescheduling</v>
          </cell>
        </row>
        <row r="512">
          <cell r="B512" t="str">
            <v xml:space="preserve">          and stock operation  3/</v>
          </cell>
        </row>
        <row r="513">
          <cell r="B513" t="str">
            <v xml:space="preserve">        Interest</v>
          </cell>
        </row>
        <row r="514">
          <cell r="B514" t="str">
            <v xml:space="preserve">        Principal</v>
          </cell>
        </row>
        <row r="515">
          <cell r="B515" t="str">
            <v xml:space="preserve">    In percent of scheduled payments</v>
          </cell>
        </row>
        <row r="517">
          <cell r="B517" t="str">
            <v>Memorandum items:</v>
          </cell>
        </row>
        <row r="518">
          <cell r="B518" t="str">
            <v xml:space="preserve">    Debt service without flow rescheduling</v>
          </cell>
        </row>
        <row r="519">
          <cell r="B519" t="str">
            <v xml:space="preserve">        and stock operation  4/  5/</v>
          </cell>
          <cell r="P519">
            <v>114.8651339056957</v>
          </cell>
          <cell r="Q519">
            <v>473.54409232663886</v>
          </cell>
          <cell r="R519">
            <v>-666.66849197299018</v>
          </cell>
          <cell r="S519">
            <v>-155.76425735491389</v>
          </cell>
        </row>
        <row r="520">
          <cell r="B520" t="str">
            <v xml:space="preserve">    Debt service with flow rescheduling</v>
          </cell>
        </row>
        <row r="521">
          <cell r="B521" t="str">
            <v xml:space="preserve">        and stock operation  4/  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</row>
        <row r="524">
          <cell r="B524" t="str">
            <v xml:space="preserve">   1/  Including reschedulable late interest.</v>
          </cell>
        </row>
        <row r="525">
          <cell r="B525" t="str">
            <v xml:space="preserve">   2/  Post-COD arrears, including estimated late interest (see Table 7). </v>
          </cell>
        </row>
        <row r="526">
          <cell r="B526" t="str">
            <v xml:space="preserve">   3/  Originally scheduled debt service minus debt service assuming 1997 flow rescheduling and 2000 stock operation.</v>
          </cell>
        </row>
        <row r="527">
          <cell r="B527" t="str">
            <v xml:space="preserve">   4/  In percent of exports of goods and non-factor services (baseline medium-term scenario; excluding new borrowing).</v>
          </cell>
        </row>
        <row r="528">
          <cell r="B528" t="str">
            <v xml:space="preserve">   5/  Excluding external arrears.</v>
          </cell>
        </row>
        <row r="530">
          <cell r="B530" t="str">
            <v>8. Scheduled Debt Service Due To Paris Club Members:  By Country, 1990-95</v>
          </cell>
        </row>
        <row r="531">
          <cell r="B531" t="str">
            <v>NB Not always used in aggregate ests., as figs appear incomplete/inconsistent in some cases.</v>
          </cell>
        </row>
        <row r="533">
          <cell r="J533">
            <v>1990</v>
          </cell>
          <cell r="K533">
            <v>1991</v>
          </cell>
          <cell r="L533">
            <v>1992</v>
          </cell>
          <cell r="M533">
            <v>1993</v>
          </cell>
          <cell r="N533">
            <v>1994</v>
          </cell>
          <cell r="O533">
            <v>1995</v>
          </cell>
          <cell r="P533">
            <v>1996</v>
          </cell>
          <cell r="Q533">
            <v>1997</v>
          </cell>
          <cell r="R533">
            <v>1998</v>
          </cell>
          <cell r="S533">
            <v>1999</v>
          </cell>
        </row>
        <row r="536">
          <cell r="B536" t="str">
            <v>1.  AUSTRIA</v>
          </cell>
        </row>
        <row r="537">
          <cell r="B537" t="str">
            <v xml:space="preserve">        Principal due</v>
          </cell>
          <cell r="J537">
            <v>6.1400000000000006</v>
          </cell>
          <cell r="K537">
            <v>4.79</v>
          </cell>
          <cell r="L537">
            <v>4.34</v>
          </cell>
          <cell r="M537">
            <v>3.72</v>
          </cell>
          <cell r="N537">
            <v>5.18</v>
          </cell>
          <cell r="O537">
            <v>4.6399999999999997</v>
          </cell>
          <cell r="P537">
            <v>2.14</v>
          </cell>
          <cell r="Q537">
            <v>3.37</v>
          </cell>
          <cell r="R537">
            <v>6.49</v>
          </cell>
          <cell r="S537">
            <v>6.49</v>
          </cell>
        </row>
        <row r="538">
          <cell r="B538" t="str">
            <v xml:space="preserve">            Paris Club 1-8</v>
          </cell>
          <cell r="J538">
            <v>5.69</v>
          </cell>
          <cell r="K538">
            <v>4.41</v>
          </cell>
          <cell r="L538">
            <v>4.34</v>
          </cell>
          <cell r="M538">
            <v>3.72</v>
          </cell>
          <cell r="N538">
            <v>5.18</v>
          </cell>
          <cell r="O538">
            <v>4.6399999999999997</v>
          </cell>
          <cell r="P538">
            <v>2.14</v>
          </cell>
          <cell r="Q538">
            <v>1.31</v>
          </cell>
          <cell r="R538">
            <v>1.31</v>
          </cell>
          <cell r="S538">
            <v>1.31</v>
          </cell>
        </row>
        <row r="539">
          <cell r="B539" t="str">
            <v xml:space="preserve">            Paris Club 9  (Toronto)</v>
          </cell>
          <cell r="J539">
            <v>0.45</v>
          </cell>
          <cell r="K539">
            <v>0.38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2.06</v>
          </cell>
          <cell r="R539">
            <v>5.18</v>
          </cell>
          <cell r="S539">
            <v>5.18</v>
          </cell>
        </row>
        <row r="540">
          <cell r="B540" t="str">
            <v xml:space="preserve">            Not previously rescheduled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</row>
        <row r="541">
          <cell r="B541" t="str">
            <v xml:space="preserve">            Post-cutoff date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</row>
        <row r="543">
          <cell r="B543" t="str">
            <v xml:space="preserve">        Interest due</v>
          </cell>
          <cell r="J543">
            <v>4.3</v>
          </cell>
          <cell r="K543">
            <v>3.17</v>
          </cell>
          <cell r="L543">
            <v>3.09</v>
          </cell>
          <cell r="M543">
            <v>2.2600000000000002</v>
          </cell>
          <cell r="N543">
            <v>2.04</v>
          </cell>
          <cell r="O543">
            <v>2.0700000000000003</v>
          </cell>
          <cell r="P543">
            <v>1.6400000000000001</v>
          </cell>
          <cell r="Q543">
            <v>1.48</v>
          </cell>
          <cell r="R543">
            <v>1.42</v>
          </cell>
          <cell r="S543">
            <v>1.1000000000000001</v>
          </cell>
        </row>
        <row r="544">
          <cell r="B544" t="str">
            <v xml:space="preserve">            Paris Club 1-8</v>
          </cell>
          <cell r="J544">
            <v>3.21</v>
          </cell>
          <cell r="K544">
            <v>2.27</v>
          </cell>
          <cell r="L544">
            <v>2.1</v>
          </cell>
          <cell r="M544">
            <v>1.6</v>
          </cell>
          <cell r="N544">
            <v>1.32</v>
          </cell>
          <cell r="O544">
            <v>0.97</v>
          </cell>
          <cell r="P544">
            <v>0.64</v>
          </cell>
          <cell r="Q544">
            <v>0.52</v>
          </cell>
          <cell r="R544">
            <v>0.49</v>
          </cell>
          <cell r="S544">
            <v>0.35</v>
          </cell>
        </row>
        <row r="545">
          <cell r="B545" t="str">
            <v xml:space="preserve">            Paris Club 9  (Toronto)</v>
          </cell>
          <cell r="J545">
            <v>1.0900000000000001</v>
          </cell>
          <cell r="K545">
            <v>0.9</v>
          </cell>
          <cell r="L545">
            <v>0.99</v>
          </cell>
          <cell r="M545">
            <v>0.66</v>
          </cell>
          <cell r="N545">
            <v>0.72</v>
          </cell>
          <cell r="O545">
            <v>1.1000000000000001</v>
          </cell>
          <cell r="P545">
            <v>1</v>
          </cell>
          <cell r="Q545">
            <v>0.96</v>
          </cell>
          <cell r="R545">
            <v>0.93</v>
          </cell>
          <cell r="S545">
            <v>0.75</v>
          </cell>
        </row>
        <row r="546">
          <cell r="B546" t="str">
            <v xml:space="preserve">            Not previously rescheduled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</row>
        <row r="547">
          <cell r="B547" t="str">
            <v xml:space="preserve">            Post-cutoff date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</row>
        <row r="549">
          <cell r="B549" t="str">
            <v xml:space="preserve">        Total debt service due</v>
          </cell>
          <cell r="J549">
            <v>10.440000000000001</v>
          </cell>
          <cell r="K549">
            <v>7.96</v>
          </cell>
          <cell r="L549">
            <v>7.43</v>
          </cell>
          <cell r="M549">
            <v>5.98</v>
          </cell>
          <cell r="N549">
            <v>7.22</v>
          </cell>
          <cell r="O549">
            <v>6.7099999999999991</v>
          </cell>
          <cell r="P549">
            <v>3.7800000000000002</v>
          </cell>
          <cell r="Q549">
            <v>4.8499999999999996</v>
          </cell>
          <cell r="R549">
            <v>7.9099999999999993</v>
          </cell>
          <cell r="S549">
            <v>7.59</v>
          </cell>
        </row>
        <row r="550">
          <cell r="B550" t="str">
            <v xml:space="preserve">            Paris Club 1-8</v>
          </cell>
          <cell r="J550">
            <v>8.9</v>
          </cell>
          <cell r="K550">
            <v>6.68</v>
          </cell>
          <cell r="L550">
            <v>6.4399999999999995</v>
          </cell>
          <cell r="M550">
            <v>5.32</v>
          </cell>
          <cell r="N550">
            <v>6.5</v>
          </cell>
          <cell r="O550">
            <v>5.6099999999999994</v>
          </cell>
          <cell r="P550">
            <v>2.7800000000000002</v>
          </cell>
          <cell r="Q550">
            <v>1.83</v>
          </cell>
          <cell r="R550">
            <v>1.8</v>
          </cell>
          <cell r="S550">
            <v>1.6600000000000001</v>
          </cell>
        </row>
        <row r="551">
          <cell r="B551" t="str">
            <v xml:space="preserve">            Paris Club 9  (Toronto)</v>
          </cell>
          <cell r="J551">
            <v>1.54</v>
          </cell>
          <cell r="K551">
            <v>1.28</v>
          </cell>
          <cell r="L551">
            <v>0.99</v>
          </cell>
          <cell r="M551">
            <v>0.66</v>
          </cell>
          <cell r="N551">
            <v>0.72</v>
          </cell>
          <cell r="O551">
            <v>1.1000000000000001</v>
          </cell>
          <cell r="P551">
            <v>1</v>
          </cell>
          <cell r="Q551">
            <v>3.02</v>
          </cell>
          <cell r="R551">
            <v>6.1099999999999994</v>
          </cell>
          <cell r="S551">
            <v>5.93</v>
          </cell>
        </row>
        <row r="552">
          <cell r="B552" t="str">
            <v xml:space="preserve">            Not previously rescheduled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</row>
        <row r="553">
          <cell r="B553" t="str">
            <v xml:space="preserve">            Post-cutoff date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</row>
        <row r="555">
          <cell r="B555" t="str">
            <v>2.  BELGIUM</v>
          </cell>
        </row>
        <row r="556">
          <cell r="B556" t="str">
            <v xml:space="preserve">        Principal due</v>
          </cell>
          <cell r="J556">
            <v>24.86</v>
          </cell>
          <cell r="K556">
            <v>54.03</v>
          </cell>
          <cell r="L556">
            <v>54.12</v>
          </cell>
          <cell r="M556">
            <v>49.39</v>
          </cell>
          <cell r="N556">
            <v>62.42</v>
          </cell>
          <cell r="O556">
            <v>50.77</v>
          </cell>
          <cell r="P556">
            <v>17.86</v>
          </cell>
          <cell r="Q556">
            <v>8.84</v>
          </cell>
          <cell r="R556">
            <v>10.379999999999999</v>
          </cell>
          <cell r="S556">
            <v>10.379999999999999</v>
          </cell>
        </row>
        <row r="557">
          <cell r="B557" t="str">
            <v xml:space="preserve">            Paris Club 1-8</v>
          </cell>
          <cell r="J557">
            <v>19.79</v>
          </cell>
          <cell r="K557">
            <v>49.68</v>
          </cell>
          <cell r="L557">
            <v>52.62</v>
          </cell>
          <cell r="M557">
            <v>48.47</v>
          </cell>
          <cell r="N557">
            <v>61.58</v>
          </cell>
          <cell r="O557">
            <v>50</v>
          </cell>
          <cell r="P557">
            <v>17.86</v>
          </cell>
          <cell r="Q557">
            <v>8.84</v>
          </cell>
          <cell r="R557">
            <v>9.61</v>
          </cell>
          <cell r="S557">
            <v>9.61</v>
          </cell>
        </row>
        <row r="558">
          <cell r="B558" t="str">
            <v xml:space="preserve">            Paris Club 9  (Toronto)</v>
          </cell>
          <cell r="J558">
            <v>3.49</v>
          </cell>
          <cell r="K558">
            <v>2.99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</row>
        <row r="559">
          <cell r="B559" t="str">
            <v xml:space="preserve">            Not previously rescheduled</v>
          </cell>
          <cell r="J559">
            <v>1.58</v>
          </cell>
          <cell r="K559">
            <v>1.36</v>
          </cell>
          <cell r="L559">
            <v>1.5</v>
          </cell>
          <cell r="M559">
            <v>0.92</v>
          </cell>
          <cell r="N559">
            <v>0.84000000000000008</v>
          </cell>
          <cell r="O559">
            <v>0.77</v>
          </cell>
          <cell r="P559">
            <v>0</v>
          </cell>
          <cell r="Q559">
            <v>0</v>
          </cell>
          <cell r="R559">
            <v>0.77</v>
          </cell>
          <cell r="S559">
            <v>0.77</v>
          </cell>
        </row>
        <row r="560">
          <cell r="B560" t="str">
            <v xml:space="preserve">            Post-cutoff date</v>
          </cell>
        </row>
        <row r="562">
          <cell r="B562" t="str">
            <v xml:space="preserve">        Interest due</v>
          </cell>
          <cell r="J562">
            <v>39.14</v>
          </cell>
          <cell r="K562">
            <v>44.269999999999996</v>
          </cell>
          <cell r="L562">
            <v>42.65</v>
          </cell>
          <cell r="M562">
            <v>34.020000000000003</v>
          </cell>
          <cell r="N562">
            <v>31.220000000000002</v>
          </cell>
          <cell r="O562">
            <v>27.31</v>
          </cell>
          <cell r="P562">
            <v>21.7</v>
          </cell>
          <cell r="Q562">
            <v>20.329999999999998</v>
          </cell>
          <cell r="R562">
            <v>21.28</v>
          </cell>
          <cell r="S562">
            <v>20.419999999999998</v>
          </cell>
        </row>
        <row r="563">
          <cell r="B563" t="str">
            <v xml:space="preserve">            Paris Club 1-8</v>
          </cell>
          <cell r="J563">
            <v>22.27</v>
          </cell>
          <cell r="K563">
            <v>30.05</v>
          </cell>
          <cell r="L563">
            <v>27.05</v>
          </cell>
          <cell r="M563">
            <v>19.68</v>
          </cell>
          <cell r="N563">
            <v>15.61</v>
          </cell>
          <cell r="O563">
            <v>10.11</v>
          </cell>
          <cell r="P563">
            <v>5.91</v>
          </cell>
          <cell r="Q563">
            <v>4.54</v>
          </cell>
          <cell r="R563">
            <v>4.08</v>
          </cell>
          <cell r="S563">
            <v>3.22</v>
          </cell>
        </row>
        <row r="564">
          <cell r="B564" t="str">
            <v xml:space="preserve">            Paris Club 9  (Toronto)</v>
          </cell>
          <cell r="J564">
            <v>16.71</v>
          </cell>
          <cell r="K564">
            <v>14.11</v>
          </cell>
          <cell r="L564">
            <v>15.53</v>
          </cell>
          <cell r="M564">
            <v>14.31</v>
          </cell>
          <cell r="N564">
            <v>15.6</v>
          </cell>
          <cell r="O564">
            <v>17.2</v>
          </cell>
          <cell r="P564">
            <v>15.79</v>
          </cell>
          <cell r="Q564">
            <v>15.79</v>
          </cell>
          <cell r="R564">
            <v>17.2</v>
          </cell>
          <cell r="S564">
            <v>17.2</v>
          </cell>
        </row>
        <row r="565">
          <cell r="B565" t="str">
            <v xml:space="preserve">            Not previously rescheduled</v>
          </cell>
          <cell r="J565">
            <v>0.16</v>
          </cell>
          <cell r="K565">
            <v>0.11000000000000001</v>
          </cell>
          <cell r="L565">
            <v>7.0000000000000007E-2</v>
          </cell>
          <cell r="M565">
            <v>0.03</v>
          </cell>
          <cell r="N565">
            <v>0.01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</row>
        <row r="566">
          <cell r="B566" t="str">
            <v xml:space="preserve">            Post-cutoff date</v>
          </cell>
        </row>
        <row r="568">
          <cell r="B568" t="str">
            <v xml:space="preserve">        Total debt service due</v>
          </cell>
          <cell r="J568">
            <v>64</v>
          </cell>
          <cell r="K568">
            <v>98.300000000000011</v>
          </cell>
          <cell r="L568">
            <v>96.77</v>
          </cell>
          <cell r="M568">
            <v>83.410000000000011</v>
          </cell>
          <cell r="N568">
            <v>93.639999999999986</v>
          </cell>
          <cell r="O568">
            <v>78.08</v>
          </cell>
          <cell r="P568">
            <v>39.56</v>
          </cell>
          <cell r="Q568">
            <v>29.169999999999998</v>
          </cell>
          <cell r="R568">
            <v>31.66</v>
          </cell>
          <cell r="S568">
            <v>30.8</v>
          </cell>
        </row>
        <row r="569">
          <cell r="B569" t="str">
            <v xml:space="preserve">            Paris Club 1-8</v>
          </cell>
          <cell r="J569">
            <v>42.06</v>
          </cell>
          <cell r="K569">
            <v>79.73</v>
          </cell>
          <cell r="L569">
            <v>79.67</v>
          </cell>
          <cell r="M569">
            <v>68.150000000000006</v>
          </cell>
          <cell r="N569">
            <v>77.19</v>
          </cell>
          <cell r="O569">
            <v>60.11</v>
          </cell>
          <cell r="P569">
            <v>23.77</v>
          </cell>
          <cell r="Q569">
            <v>13.379999999999999</v>
          </cell>
          <cell r="R569">
            <v>13.69</v>
          </cell>
          <cell r="S569">
            <v>12.83</v>
          </cell>
        </row>
        <row r="570">
          <cell r="B570" t="str">
            <v xml:space="preserve">            Paris Club 9  (Toronto)</v>
          </cell>
          <cell r="J570">
            <v>20.200000000000003</v>
          </cell>
          <cell r="K570">
            <v>17.100000000000001</v>
          </cell>
          <cell r="L570">
            <v>15.53</v>
          </cell>
          <cell r="M570">
            <v>14.31</v>
          </cell>
          <cell r="N570">
            <v>15.6</v>
          </cell>
          <cell r="O570">
            <v>17.2</v>
          </cell>
          <cell r="P570">
            <v>15.79</v>
          </cell>
          <cell r="Q570">
            <v>15.79</v>
          </cell>
          <cell r="R570">
            <v>17.2</v>
          </cell>
          <cell r="S570">
            <v>17.2</v>
          </cell>
        </row>
        <row r="571">
          <cell r="B571" t="str">
            <v xml:space="preserve">            Not previously rescheduled</v>
          </cell>
          <cell r="J571">
            <v>1.74</v>
          </cell>
          <cell r="K571">
            <v>1.4700000000000002</v>
          </cell>
          <cell r="L571">
            <v>1.57</v>
          </cell>
          <cell r="M571">
            <v>0.95000000000000007</v>
          </cell>
          <cell r="N571">
            <v>0.85000000000000009</v>
          </cell>
          <cell r="O571">
            <v>0.77</v>
          </cell>
          <cell r="P571">
            <v>0</v>
          </cell>
          <cell r="Q571">
            <v>0</v>
          </cell>
          <cell r="R571">
            <v>0.77</v>
          </cell>
          <cell r="S571">
            <v>0.77</v>
          </cell>
        </row>
        <row r="572">
          <cell r="B572" t="str">
            <v xml:space="preserve">            Post-cutoff date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</row>
        <row r="574">
          <cell r="B574" t="str">
            <v>3.  CANADA</v>
          </cell>
        </row>
        <row r="575">
          <cell r="B575" t="str">
            <v xml:space="preserve">        Principal due</v>
          </cell>
          <cell r="J575">
            <v>2.64</v>
          </cell>
          <cell r="K575">
            <v>3.5</v>
          </cell>
          <cell r="L575">
            <v>2.83</v>
          </cell>
          <cell r="M575">
            <v>2.71</v>
          </cell>
          <cell r="N575">
            <v>2.9</v>
          </cell>
          <cell r="O575">
            <v>2.14</v>
          </cell>
          <cell r="P575">
            <v>0.74</v>
          </cell>
          <cell r="Q575">
            <v>0.75</v>
          </cell>
          <cell r="R575">
            <v>1.7399999999999998</v>
          </cell>
          <cell r="S575">
            <v>1.7399999999999998</v>
          </cell>
        </row>
        <row r="576">
          <cell r="B576" t="str">
            <v xml:space="preserve">            Paris Club 1-8</v>
          </cell>
          <cell r="J576">
            <v>2.4500000000000002</v>
          </cell>
          <cell r="K576">
            <v>3.31</v>
          </cell>
          <cell r="L576">
            <v>2.83</v>
          </cell>
          <cell r="M576">
            <v>2.71</v>
          </cell>
          <cell r="N576">
            <v>2.9</v>
          </cell>
          <cell r="O576">
            <v>2.14</v>
          </cell>
          <cell r="P576">
            <v>0.74</v>
          </cell>
          <cell r="Q576">
            <v>0.35</v>
          </cell>
          <cell r="R576">
            <v>0.35</v>
          </cell>
          <cell r="S576">
            <v>0.35</v>
          </cell>
        </row>
        <row r="577">
          <cell r="B577" t="str">
            <v xml:space="preserve">            Paris Club 9  (Toronto)</v>
          </cell>
          <cell r="J577">
            <v>0.19</v>
          </cell>
          <cell r="K577">
            <v>0.19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0.4</v>
          </cell>
          <cell r="R577">
            <v>1.39</v>
          </cell>
          <cell r="S577">
            <v>1.39</v>
          </cell>
        </row>
        <row r="578">
          <cell r="B578" t="str">
            <v xml:space="preserve">            Not previously rescheduled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</row>
        <row r="579">
          <cell r="B579" t="str">
            <v xml:space="preserve">            Post-cutoff date</v>
          </cell>
        </row>
        <row r="581">
          <cell r="B581" t="str">
            <v xml:space="preserve">        Interest due</v>
          </cell>
          <cell r="J581">
            <v>2.77</v>
          </cell>
          <cell r="K581">
            <v>2.29</v>
          </cell>
          <cell r="L581">
            <v>1.73</v>
          </cell>
          <cell r="M581">
            <v>1.92</v>
          </cell>
          <cell r="N581">
            <v>0.99</v>
          </cell>
          <cell r="O581">
            <v>0.71</v>
          </cell>
          <cell r="P581">
            <v>0.54</v>
          </cell>
          <cell r="Q581">
            <v>0.47000000000000003</v>
          </cell>
          <cell r="R581">
            <v>0.44</v>
          </cell>
          <cell r="S581">
            <v>0.35</v>
          </cell>
        </row>
        <row r="582">
          <cell r="B582" t="str">
            <v xml:space="preserve">            Paris Club 1-8</v>
          </cell>
          <cell r="J582">
            <v>2.15</v>
          </cell>
          <cell r="K582">
            <v>1.87</v>
          </cell>
          <cell r="L582">
            <v>1.36</v>
          </cell>
          <cell r="M582">
            <v>1.56</v>
          </cell>
          <cell r="N582">
            <v>0.65</v>
          </cell>
          <cell r="O582">
            <v>0.36</v>
          </cell>
          <cell r="P582">
            <v>0.2</v>
          </cell>
          <cell r="Q582">
            <v>0.14000000000000001</v>
          </cell>
          <cell r="R582">
            <v>0.12</v>
          </cell>
          <cell r="S582">
            <v>0.09</v>
          </cell>
        </row>
        <row r="583">
          <cell r="B583" t="str">
            <v xml:space="preserve">            Paris Club 9  (Toronto)</v>
          </cell>
          <cell r="J583">
            <v>0.62</v>
          </cell>
          <cell r="K583">
            <v>0.42</v>
          </cell>
          <cell r="L583">
            <v>0.37</v>
          </cell>
          <cell r="M583">
            <v>0.36</v>
          </cell>
          <cell r="N583">
            <v>0.34</v>
          </cell>
          <cell r="O583">
            <v>0.35</v>
          </cell>
          <cell r="P583">
            <v>0.34</v>
          </cell>
          <cell r="Q583">
            <v>0.33</v>
          </cell>
          <cell r="R583">
            <v>0.32</v>
          </cell>
          <cell r="S583">
            <v>0.26</v>
          </cell>
        </row>
        <row r="584">
          <cell r="B584" t="str">
            <v xml:space="preserve">            Not previously rescheduled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</row>
        <row r="585">
          <cell r="B585" t="str">
            <v xml:space="preserve">            Post-cutoff date</v>
          </cell>
        </row>
        <row r="587">
          <cell r="B587" t="str">
            <v xml:space="preserve">        Total debt service due</v>
          </cell>
          <cell r="J587">
            <v>5.41</v>
          </cell>
          <cell r="K587">
            <v>5.79</v>
          </cell>
          <cell r="L587">
            <v>4.5600000000000005</v>
          </cell>
          <cell r="M587">
            <v>4.63</v>
          </cell>
          <cell r="N587">
            <v>3.8899999999999997</v>
          </cell>
          <cell r="O587">
            <v>2.85</v>
          </cell>
          <cell r="P587">
            <v>1.28</v>
          </cell>
          <cell r="Q587">
            <v>1.22</v>
          </cell>
          <cell r="R587">
            <v>2.1799999999999997</v>
          </cell>
          <cell r="S587">
            <v>2.09</v>
          </cell>
        </row>
        <row r="588">
          <cell r="B588" t="str">
            <v xml:space="preserve">            Paris Club 1-8</v>
          </cell>
          <cell r="J588">
            <v>4.5999999999999996</v>
          </cell>
          <cell r="K588">
            <v>5.18</v>
          </cell>
          <cell r="L588">
            <v>4.1900000000000004</v>
          </cell>
          <cell r="M588">
            <v>4.2699999999999996</v>
          </cell>
          <cell r="N588">
            <v>3.55</v>
          </cell>
          <cell r="O588">
            <v>2.5</v>
          </cell>
          <cell r="P588">
            <v>0.94</v>
          </cell>
          <cell r="Q588">
            <v>0.49</v>
          </cell>
          <cell r="R588">
            <v>0.47</v>
          </cell>
          <cell r="S588">
            <v>0.43999999999999995</v>
          </cell>
        </row>
        <row r="589">
          <cell r="B589" t="str">
            <v xml:space="preserve">            Paris Club 9  (Toronto)</v>
          </cell>
          <cell r="J589">
            <v>0.81</v>
          </cell>
          <cell r="K589">
            <v>0.61</v>
          </cell>
          <cell r="L589">
            <v>0.37</v>
          </cell>
          <cell r="M589">
            <v>0.36</v>
          </cell>
          <cell r="N589">
            <v>0.34</v>
          </cell>
          <cell r="O589">
            <v>0.35</v>
          </cell>
          <cell r="P589">
            <v>0.34</v>
          </cell>
          <cell r="Q589">
            <v>0.73</v>
          </cell>
          <cell r="R589">
            <v>1.71</v>
          </cell>
          <cell r="S589">
            <v>1.65</v>
          </cell>
        </row>
        <row r="590">
          <cell r="B590" t="str">
            <v xml:space="preserve">            Not previously rescheduled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</row>
        <row r="591">
          <cell r="B591" t="str">
            <v xml:space="preserve">            Post-cutoff date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  <cell r="S591">
            <v>0</v>
          </cell>
        </row>
        <row r="593">
          <cell r="B593" t="str">
            <v>4.  FRANCE</v>
          </cell>
        </row>
        <row r="594">
          <cell r="B594" t="str">
            <v xml:space="preserve">        Principal due</v>
          </cell>
          <cell r="J594">
            <v>93.55</v>
          </cell>
          <cell r="K594">
            <v>118.6</v>
          </cell>
          <cell r="L594">
            <v>116.92</v>
          </cell>
          <cell r="M594">
            <v>107.07000000000001</v>
          </cell>
          <cell r="N594">
            <v>134.28</v>
          </cell>
          <cell r="O594">
            <v>115.48000000000002</v>
          </cell>
          <cell r="P594">
            <v>51.59</v>
          </cell>
          <cell r="Q594">
            <v>50.42</v>
          </cell>
          <cell r="R594">
            <v>87.110000000000014</v>
          </cell>
          <cell r="S594">
            <v>87.030000000000015</v>
          </cell>
        </row>
        <row r="595">
          <cell r="B595" t="str">
            <v xml:space="preserve">            Paris Club 1-8</v>
          </cell>
          <cell r="J595">
            <v>69.97</v>
          </cell>
          <cell r="K595">
            <v>95.72</v>
          </cell>
          <cell r="L595">
            <v>101.15</v>
          </cell>
          <cell r="M595">
            <v>94.320000000000007</v>
          </cell>
          <cell r="N595">
            <v>119.22</v>
          </cell>
          <cell r="O595">
            <v>99.690000000000012</v>
          </cell>
          <cell r="P595">
            <v>37.6</v>
          </cell>
          <cell r="Q595">
            <v>20.880000000000003</v>
          </cell>
          <cell r="R595">
            <v>20.880000000000003</v>
          </cell>
          <cell r="S595">
            <v>20.880000000000003</v>
          </cell>
        </row>
        <row r="596">
          <cell r="B596" t="str">
            <v xml:space="preserve">            Paris Club 9  (Toronto)</v>
          </cell>
          <cell r="J596">
            <v>10.83</v>
          </cell>
          <cell r="K596">
            <v>9.2199999999999989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15.36</v>
          </cell>
          <cell r="R596">
            <v>45.89</v>
          </cell>
          <cell r="S596">
            <v>45.89</v>
          </cell>
        </row>
        <row r="597">
          <cell r="B597" t="str">
            <v xml:space="preserve">            Not previously rescheduled</v>
          </cell>
          <cell r="J597">
            <v>12.75</v>
          </cell>
          <cell r="K597">
            <v>13.66</v>
          </cell>
          <cell r="L597">
            <v>15.77</v>
          </cell>
          <cell r="M597">
            <v>12.75</v>
          </cell>
          <cell r="N597">
            <v>15.06</v>
          </cell>
          <cell r="O597">
            <v>15.79</v>
          </cell>
          <cell r="P597">
            <v>13.99</v>
          </cell>
          <cell r="Q597">
            <v>14.18</v>
          </cell>
          <cell r="R597">
            <v>20.34</v>
          </cell>
          <cell r="S597">
            <v>20.260000000000002</v>
          </cell>
        </row>
        <row r="598">
          <cell r="B598" t="str">
            <v xml:space="preserve">            Post-cutoff date  </v>
          </cell>
        </row>
        <row r="600">
          <cell r="B600" t="str">
            <v xml:space="preserve">        Interest due</v>
          </cell>
          <cell r="J600">
            <v>102.61</v>
          </cell>
          <cell r="K600">
            <v>91.259999999999991</v>
          </cell>
          <cell r="L600">
            <v>90.679999999999993</v>
          </cell>
          <cell r="M600">
            <v>74.77</v>
          </cell>
          <cell r="N600">
            <v>68.8</v>
          </cell>
          <cell r="O600">
            <v>61.370000000000005</v>
          </cell>
          <cell r="P600">
            <v>50.680000000000007</v>
          </cell>
          <cell r="Q600">
            <v>46.239999999999995</v>
          </cell>
          <cell r="R600">
            <v>44.800000000000004</v>
          </cell>
          <cell r="S600">
            <v>36.44</v>
          </cell>
        </row>
        <row r="601">
          <cell r="B601" t="str">
            <v xml:space="preserve">            Paris Club 1-8</v>
          </cell>
          <cell r="J601">
            <v>60.75</v>
          </cell>
          <cell r="K601">
            <v>53.089999999999996</v>
          </cell>
          <cell r="L601">
            <v>49.44</v>
          </cell>
          <cell r="M601">
            <v>37.28</v>
          </cell>
          <cell r="N601">
            <v>29.760000000000005</v>
          </cell>
          <cell r="O601">
            <v>20.56</v>
          </cell>
          <cell r="P601">
            <v>13.31</v>
          </cell>
          <cell r="Q601">
            <v>10.27</v>
          </cell>
          <cell r="R601">
            <v>9.3600000000000012</v>
          </cell>
          <cell r="S601">
            <v>7.26</v>
          </cell>
        </row>
        <row r="602">
          <cell r="B602" t="str">
            <v xml:space="preserve">            Paris Club 9  (Toronto)</v>
          </cell>
          <cell r="J602">
            <v>27.2</v>
          </cell>
          <cell r="K602">
            <v>25.21</v>
          </cell>
          <cell r="L602">
            <v>27.8</v>
          </cell>
          <cell r="M602">
            <v>25.919999999999998</v>
          </cell>
          <cell r="N602">
            <v>27.55</v>
          </cell>
          <cell r="O602">
            <v>30.340000000000003</v>
          </cell>
          <cell r="P602">
            <v>27.89</v>
          </cell>
          <cell r="Q602">
            <v>27.47</v>
          </cell>
          <cell r="R602">
            <v>27.23</v>
          </cell>
          <cell r="S602">
            <v>22.18</v>
          </cell>
        </row>
        <row r="603">
          <cell r="B603" t="str">
            <v xml:space="preserve">            Not previously rescheduled</v>
          </cell>
          <cell r="J603">
            <v>14.66</v>
          </cell>
          <cell r="K603">
            <v>12.959999999999999</v>
          </cell>
          <cell r="L603">
            <v>13.44</v>
          </cell>
          <cell r="M603">
            <v>11.569999999999999</v>
          </cell>
          <cell r="N603">
            <v>11.49</v>
          </cell>
          <cell r="O603">
            <v>10.469999999999999</v>
          </cell>
          <cell r="P603">
            <v>9.48</v>
          </cell>
          <cell r="Q603">
            <v>8.5</v>
          </cell>
          <cell r="R603">
            <v>8.2100000000000009</v>
          </cell>
          <cell r="S603">
            <v>7</v>
          </cell>
        </row>
        <row r="604">
          <cell r="B604" t="str">
            <v xml:space="preserve">            Post-cutoff date</v>
          </cell>
        </row>
        <row r="606">
          <cell r="B606" t="str">
            <v xml:space="preserve">        Total debt service due</v>
          </cell>
          <cell r="J606">
            <v>196.16</v>
          </cell>
          <cell r="K606">
            <v>209.86</v>
          </cell>
          <cell r="L606">
            <v>207.60000000000002</v>
          </cell>
          <cell r="M606">
            <v>181.84</v>
          </cell>
          <cell r="N606">
            <v>203.08000000000004</v>
          </cell>
          <cell r="O606">
            <v>176.85000000000002</v>
          </cell>
          <cell r="P606">
            <v>102.27000000000001</v>
          </cell>
          <cell r="Q606">
            <v>96.66</v>
          </cell>
          <cell r="R606">
            <v>131.91000000000003</v>
          </cell>
          <cell r="S606">
            <v>123.47</v>
          </cell>
        </row>
        <row r="607">
          <cell r="B607" t="str">
            <v xml:space="preserve">            Paris Club 1-8</v>
          </cell>
          <cell r="J607">
            <v>130.72</v>
          </cell>
          <cell r="K607">
            <v>148.81</v>
          </cell>
          <cell r="L607">
            <v>150.59</v>
          </cell>
          <cell r="M607">
            <v>131.60000000000002</v>
          </cell>
          <cell r="N607">
            <v>148.98000000000002</v>
          </cell>
          <cell r="O607">
            <v>120.25000000000001</v>
          </cell>
          <cell r="P607">
            <v>50.910000000000004</v>
          </cell>
          <cell r="Q607">
            <v>31.150000000000002</v>
          </cell>
          <cell r="R607">
            <v>30.240000000000002</v>
          </cell>
          <cell r="S607">
            <v>28.14</v>
          </cell>
        </row>
        <row r="608">
          <cell r="B608" t="str">
            <v xml:space="preserve">            Paris Club 9  (Toronto)</v>
          </cell>
          <cell r="J608">
            <v>38.03</v>
          </cell>
          <cell r="K608">
            <v>34.43</v>
          </cell>
          <cell r="L608">
            <v>27.8</v>
          </cell>
          <cell r="M608">
            <v>25.919999999999998</v>
          </cell>
          <cell r="N608">
            <v>27.55</v>
          </cell>
          <cell r="O608">
            <v>30.340000000000003</v>
          </cell>
          <cell r="P608">
            <v>27.89</v>
          </cell>
          <cell r="Q608">
            <v>42.83</v>
          </cell>
          <cell r="R608">
            <v>73.12</v>
          </cell>
          <cell r="S608">
            <v>68.069999999999993</v>
          </cell>
        </row>
        <row r="609">
          <cell r="B609" t="str">
            <v xml:space="preserve">            Not previously rescheduled</v>
          </cell>
          <cell r="J609">
            <v>27.41</v>
          </cell>
          <cell r="K609">
            <v>26.619999999999997</v>
          </cell>
          <cell r="L609">
            <v>29.21</v>
          </cell>
          <cell r="M609">
            <v>24.32</v>
          </cell>
          <cell r="N609">
            <v>26.55</v>
          </cell>
          <cell r="O609">
            <v>26.259999999999998</v>
          </cell>
          <cell r="P609">
            <v>23.47</v>
          </cell>
          <cell r="Q609">
            <v>22.68</v>
          </cell>
          <cell r="R609">
            <v>28.55</v>
          </cell>
          <cell r="S609">
            <v>27.26</v>
          </cell>
        </row>
        <row r="610">
          <cell r="B610" t="str">
            <v xml:space="preserve">            Post-cutoff date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>
            <v>0</v>
          </cell>
        </row>
        <row r="612">
          <cell r="B612" t="str">
            <v>5.  GERMANY</v>
          </cell>
        </row>
        <row r="613">
          <cell r="B613" t="str">
            <v xml:space="preserve">        Principal due</v>
          </cell>
          <cell r="J613">
            <v>56.53</v>
          </cell>
          <cell r="K613">
            <v>49.69</v>
          </cell>
          <cell r="L613">
            <v>46.88</v>
          </cell>
          <cell r="M613">
            <v>37.29</v>
          </cell>
          <cell r="N613">
            <v>47.980000000000004</v>
          </cell>
          <cell r="O613">
            <v>40</v>
          </cell>
          <cell r="P613">
            <v>15.200000000000001</v>
          </cell>
          <cell r="Q613">
            <v>20.92</v>
          </cell>
          <cell r="R613">
            <v>45.25</v>
          </cell>
          <cell r="S613">
            <v>45.43</v>
          </cell>
        </row>
        <row r="614">
          <cell r="B614" t="str">
            <v xml:space="preserve">            Paris Club 1-8</v>
          </cell>
          <cell r="J614">
            <v>42.62</v>
          </cell>
          <cell r="K614">
            <v>37.39</v>
          </cell>
          <cell r="L614">
            <v>39.17</v>
          </cell>
          <cell r="M614">
            <v>36.479999999999997</v>
          </cell>
          <cell r="N614">
            <v>47.1</v>
          </cell>
          <cell r="O614">
            <v>39.03</v>
          </cell>
          <cell r="P614">
            <v>14.32</v>
          </cell>
          <cell r="Q614">
            <v>7.56</v>
          </cell>
          <cell r="R614">
            <v>8.2900000000000009</v>
          </cell>
          <cell r="S614">
            <v>8.2900000000000009</v>
          </cell>
        </row>
        <row r="615">
          <cell r="B615" t="str">
            <v xml:space="preserve">            Paris Club 9  (Toronto)</v>
          </cell>
          <cell r="J615">
            <v>3.13</v>
          </cell>
          <cell r="K615">
            <v>2.66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12.22</v>
          </cell>
          <cell r="R615">
            <v>35.700000000000003</v>
          </cell>
          <cell r="S615">
            <v>35.700000000000003</v>
          </cell>
        </row>
        <row r="616">
          <cell r="B616" t="str">
            <v xml:space="preserve">            Not previously rescheduled</v>
          </cell>
          <cell r="J616">
            <v>10.78</v>
          </cell>
          <cell r="K616">
            <v>9.64</v>
          </cell>
          <cell r="L616">
            <v>7.71</v>
          </cell>
          <cell r="M616">
            <v>0.81</v>
          </cell>
          <cell r="N616">
            <v>0.88</v>
          </cell>
          <cell r="O616">
            <v>0.97</v>
          </cell>
          <cell r="P616">
            <v>0.88</v>
          </cell>
          <cell r="Q616">
            <v>1.1399999999999999</v>
          </cell>
          <cell r="R616">
            <v>1.26</v>
          </cell>
          <cell r="S616">
            <v>1.44</v>
          </cell>
        </row>
        <row r="617">
          <cell r="B617" t="str">
            <v xml:space="preserve">            Post-cutoff date</v>
          </cell>
        </row>
        <row r="619">
          <cell r="B619" t="str">
            <v xml:space="preserve">        Interest due</v>
          </cell>
          <cell r="J619">
            <v>32.699999999999996</v>
          </cell>
          <cell r="K619">
            <v>26.590000000000003</v>
          </cell>
          <cell r="L619">
            <v>25.909999999999997</v>
          </cell>
          <cell r="M619">
            <v>20.759999999999998</v>
          </cell>
          <cell r="N619">
            <v>19.010000000000002</v>
          </cell>
          <cell r="O619">
            <v>16.940000000000001</v>
          </cell>
          <cell r="P619">
            <v>12.29</v>
          </cell>
          <cell r="Q619">
            <v>11.28</v>
          </cell>
          <cell r="R619">
            <v>12.16</v>
          </cell>
          <cell r="S619">
            <v>10.130000000000001</v>
          </cell>
        </row>
        <row r="620">
          <cell r="B620" t="str">
            <v xml:space="preserve">            Paris Club 1-8</v>
          </cell>
          <cell r="J620">
            <v>23.63</v>
          </cell>
          <cell r="K620">
            <v>17.12</v>
          </cell>
          <cell r="L620">
            <v>15.819999999999999</v>
          </cell>
          <cell r="M620">
            <v>11.74</v>
          </cell>
          <cell r="N620">
            <v>9.34</v>
          </cell>
          <cell r="O620">
            <v>6.3100000000000005</v>
          </cell>
          <cell r="P620">
            <v>3.72</v>
          </cell>
          <cell r="Q620">
            <v>2.86</v>
          </cell>
          <cell r="R620">
            <v>2.61</v>
          </cell>
          <cell r="S620">
            <v>2.06</v>
          </cell>
        </row>
        <row r="621">
          <cell r="B621" t="str">
            <v xml:space="preserve">            Paris Club 9  (Toronto)</v>
          </cell>
          <cell r="J621">
            <v>6.35</v>
          </cell>
          <cell r="K621">
            <v>6.83</v>
          </cell>
          <cell r="L621">
            <v>7.62</v>
          </cell>
          <cell r="M621">
            <v>7.1</v>
          </cell>
          <cell r="N621">
            <v>7.65</v>
          </cell>
          <cell r="O621">
            <v>8.4700000000000006</v>
          </cell>
          <cell r="P621">
            <v>7.7</v>
          </cell>
          <cell r="Q621">
            <v>7.57</v>
          </cell>
          <cell r="R621">
            <v>7.58</v>
          </cell>
          <cell r="S621">
            <v>6.17</v>
          </cell>
        </row>
        <row r="622">
          <cell r="B622" t="str">
            <v xml:space="preserve">            Not previously rescheduled</v>
          </cell>
          <cell r="J622">
            <v>2.72</v>
          </cell>
          <cell r="K622">
            <v>2.64</v>
          </cell>
          <cell r="L622">
            <v>2.4700000000000002</v>
          </cell>
          <cell r="M622">
            <v>1.92</v>
          </cell>
          <cell r="N622">
            <v>2.02</v>
          </cell>
          <cell r="O622">
            <v>2.16</v>
          </cell>
          <cell r="P622">
            <v>0.87</v>
          </cell>
          <cell r="Q622">
            <v>0.85</v>
          </cell>
          <cell r="R622">
            <v>1.97</v>
          </cell>
          <cell r="S622">
            <v>1.9</v>
          </cell>
        </row>
        <row r="623">
          <cell r="B623" t="str">
            <v xml:space="preserve">            Post-cutoff date</v>
          </cell>
        </row>
        <row r="625">
          <cell r="B625" t="str">
            <v xml:space="preserve">        Total debt service due</v>
          </cell>
          <cell r="J625">
            <v>89.23</v>
          </cell>
          <cell r="K625">
            <v>76.28</v>
          </cell>
          <cell r="L625">
            <v>72.789999999999992</v>
          </cell>
          <cell r="M625">
            <v>58.05</v>
          </cell>
          <cell r="N625">
            <v>66.990000000000009</v>
          </cell>
          <cell r="O625">
            <v>56.940000000000005</v>
          </cell>
          <cell r="P625">
            <v>27.49</v>
          </cell>
          <cell r="Q625">
            <v>32.200000000000003</v>
          </cell>
          <cell r="R625">
            <v>57.41</v>
          </cell>
          <cell r="S625">
            <v>55.56</v>
          </cell>
        </row>
        <row r="626">
          <cell r="B626" t="str">
            <v xml:space="preserve">            Paris Club 1-8</v>
          </cell>
          <cell r="J626">
            <v>66.25</v>
          </cell>
          <cell r="K626">
            <v>54.510000000000005</v>
          </cell>
          <cell r="L626">
            <v>54.99</v>
          </cell>
          <cell r="M626">
            <v>48.22</v>
          </cell>
          <cell r="N626">
            <v>56.44</v>
          </cell>
          <cell r="O626">
            <v>45.34</v>
          </cell>
          <cell r="P626">
            <v>18.04</v>
          </cell>
          <cell r="Q626">
            <v>10.42</v>
          </cell>
          <cell r="R626">
            <v>10.9</v>
          </cell>
          <cell r="S626">
            <v>10.350000000000001</v>
          </cell>
        </row>
        <row r="627">
          <cell r="B627" t="str">
            <v xml:space="preserve">            Paris Club 9  (Toronto)</v>
          </cell>
          <cell r="J627">
            <v>9.48</v>
          </cell>
          <cell r="K627">
            <v>9.49</v>
          </cell>
          <cell r="L627">
            <v>7.62</v>
          </cell>
          <cell r="M627">
            <v>7.1</v>
          </cell>
          <cell r="N627">
            <v>7.65</v>
          </cell>
          <cell r="O627">
            <v>8.4700000000000006</v>
          </cell>
          <cell r="P627">
            <v>7.7</v>
          </cell>
          <cell r="Q627">
            <v>19.79</v>
          </cell>
          <cell r="R627">
            <v>43.28</v>
          </cell>
          <cell r="S627">
            <v>41.870000000000005</v>
          </cell>
        </row>
        <row r="628">
          <cell r="B628" t="str">
            <v xml:space="preserve">            Not previously rescheduled</v>
          </cell>
          <cell r="J628">
            <v>13.5</v>
          </cell>
          <cell r="K628">
            <v>12.280000000000001</v>
          </cell>
          <cell r="L628">
            <v>10.18</v>
          </cell>
          <cell r="M628">
            <v>2.73</v>
          </cell>
          <cell r="N628">
            <v>2.9</v>
          </cell>
          <cell r="O628">
            <v>3.13</v>
          </cell>
          <cell r="P628">
            <v>1.75</v>
          </cell>
          <cell r="Q628">
            <v>1.9899999999999998</v>
          </cell>
          <cell r="R628">
            <v>3.23</v>
          </cell>
          <cell r="S628">
            <v>3.34</v>
          </cell>
        </row>
        <row r="629">
          <cell r="B629" t="str">
            <v xml:space="preserve">            Post-cutoff date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</row>
        <row r="631">
          <cell r="B631" t="str">
            <v>6.  ITALY</v>
          </cell>
        </row>
        <row r="632">
          <cell r="B632" t="str">
            <v xml:space="preserve">        Principal due</v>
          </cell>
          <cell r="J632">
            <v>40.5</v>
          </cell>
          <cell r="K632">
            <v>54.78</v>
          </cell>
          <cell r="L632">
            <v>53.059999999999995</v>
          </cell>
          <cell r="M632">
            <v>52.31</v>
          </cell>
          <cell r="N632">
            <v>56.39</v>
          </cell>
          <cell r="O632">
            <v>47.46</v>
          </cell>
          <cell r="P632">
            <v>25.080000000000002</v>
          </cell>
          <cell r="Q632">
            <v>17.98</v>
          </cell>
          <cell r="R632">
            <v>48.289999999999992</v>
          </cell>
          <cell r="S632">
            <v>44.98</v>
          </cell>
        </row>
        <row r="633">
          <cell r="B633" t="str">
            <v xml:space="preserve">            Paris Club 1-8</v>
          </cell>
          <cell r="J633">
            <v>30.15</v>
          </cell>
          <cell r="K633">
            <v>43.27</v>
          </cell>
          <cell r="L633">
            <v>40.76</v>
          </cell>
          <cell r="M633">
            <v>37.49</v>
          </cell>
          <cell r="N633">
            <v>43.81</v>
          </cell>
          <cell r="O633">
            <v>34.880000000000003</v>
          </cell>
          <cell r="P633">
            <v>11.940000000000001</v>
          </cell>
          <cell r="Q633">
            <v>5.36</v>
          </cell>
          <cell r="R633">
            <v>5.52</v>
          </cell>
          <cell r="S633">
            <v>5.52</v>
          </cell>
        </row>
        <row r="634">
          <cell r="B634" t="str">
            <v xml:space="preserve">            Paris Club 9  (Toronto)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30.61</v>
          </cell>
          <cell r="S634">
            <v>30.61</v>
          </cell>
        </row>
        <row r="635">
          <cell r="B635" t="str">
            <v xml:space="preserve">            Not previously rescheduled</v>
          </cell>
          <cell r="J635">
            <v>10.350000000000001</v>
          </cell>
          <cell r="K635">
            <v>11.51</v>
          </cell>
          <cell r="L635">
            <v>12.299999999999999</v>
          </cell>
          <cell r="M635">
            <v>14.82</v>
          </cell>
          <cell r="N635">
            <v>12.58</v>
          </cell>
          <cell r="O635">
            <v>12.58</v>
          </cell>
          <cell r="P635">
            <v>13.14</v>
          </cell>
          <cell r="Q635">
            <v>12.620000000000001</v>
          </cell>
          <cell r="R635">
            <v>12.16</v>
          </cell>
          <cell r="S635">
            <v>8.85</v>
          </cell>
        </row>
        <row r="636">
          <cell r="B636" t="str">
            <v xml:space="preserve">            Post-cutoff date</v>
          </cell>
        </row>
        <row r="638">
          <cell r="B638" t="str">
            <v xml:space="preserve">        Interest due</v>
          </cell>
          <cell r="J638">
            <v>47</v>
          </cell>
          <cell r="K638">
            <v>39.47</v>
          </cell>
          <cell r="L638">
            <v>33.82</v>
          </cell>
          <cell r="M638">
            <v>26.41</v>
          </cell>
          <cell r="N638">
            <v>21.669999999999998</v>
          </cell>
          <cell r="O638">
            <v>16.62</v>
          </cell>
          <cell r="P638">
            <v>12.98</v>
          </cell>
          <cell r="Q638">
            <v>9.67</v>
          </cell>
          <cell r="R638">
            <v>10.07</v>
          </cell>
          <cell r="S638">
            <v>8.1300000000000008</v>
          </cell>
        </row>
        <row r="639">
          <cell r="B639" t="str">
            <v xml:space="preserve">            Paris Club 1-8</v>
          </cell>
          <cell r="J639">
            <v>30.52</v>
          </cell>
          <cell r="K639">
            <v>24.13</v>
          </cell>
          <cell r="L639">
            <v>19.38</v>
          </cell>
          <cell r="M639">
            <v>13.67</v>
          </cell>
          <cell r="N639">
            <v>9.85</v>
          </cell>
          <cell r="O639">
            <v>5.57</v>
          </cell>
          <cell r="P639">
            <v>3</v>
          </cell>
          <cell r="Q639">
            <v>2.1800000000000002</v>
          </cell>
          <cell r="R639">
            <v>1.83</v>
          </cell>
          <cell r="S639">
            <v>1.44</v>
          </cell>
        </row>
        <row r="640">
          <cell r="B640" t="str">
            <v xml:space="preserve">            Paris Club 9  (Toronto)</v>
          </cell>
          <cell r="J640">
            <v>8.19</v>
          </cell>
          <cell r="K640">
            <v>7.49</v>
          </cell>
          <cell r="L640">
            <v>7.33</v>
          </cell>
          <cell r="M640">
            <v>6.72</v>
          </cell>
          <cell r="N640">
            <v>6.84</v>
          </cell>
          <cell r="O640">
            <v>7.02</v>
          </cell>
          <cell r="P640">
            <v>6.98</v>
          </cell>
          <cell r="Q640">
            <v>5.41</v>
          </cell>
          <cell r="R640">
            <v>6.73</v>
          </cell>
          <cell r="S640">
            <v>5.55</v>
          </cell>
        </row>
        <row r="641">
          <cell r="B641" t="str">
            <v xml:space="preserve">            Not previously rescheduled</v>
          </cell>
          <cell r="J641">
            <v>8.2900000000000009</v>
          </cell>
          <cell r="K641">
            <v>7.8500000000000005</v>
          </cell>
          <cell r="L641">
            <v>7.11</v>
          </cell>
          <cell r="M641">
            <v>6.02</v>
          </cell>
          <cell r="N641">
            <v>4.9800000000000004</v>
          </cell>
          <cell r="O641">
            <v>4.03</v>
          </cell>
          <cell r="P641">
            <v>3</v>
          </cell>
          <cell r="Q641">
            <v>2.08</v>
          </cell>
          <cell r="R641">
            <v>1.51</v>
          </cell>
          <cell r="S641">
            <v>1.1399999999999999</v>
          </cell>
        </row>
        <row r="642">
          <cell r="B642" t="str">
            <v xml:space="preserve">            Post-cutoff date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RPI (Serbia)"/>
      <sheetName val="STRP_TABLES"/>
      <sheetName val="exports"/>
      <sheetName val="Imports"/>
      <sheetName val="Sheet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Sheet"/>
      <sheetName val="CONTENTS"/>
      <sheetName val="INPUT"/>
      <sheetName val="GDP Prod. - Input"/>
      <sheetName val="OUTPUT"/>
      <sheetName val="Table 1 - SEFI"/>
      <sheetName val="National Accounts"/>
      <sheetName val="Table Article IV"/>
      <sheetName val="WETA"/>
      <sheetName val="Charts Article IV"/>
      <sheetName val="Sector GDP Comparison"/>
      <sheetName val="PROJECTIONS"/>
      <sheetName val="Staff Report T6"/>
      <sheetName val="Table 1 - SEFI COMPARISON"/>
      <sheetName val="SUMMARY"/>
      <sheetName val="INE PIBprod"/>
      <sheetName val="Medium Term"/>
      <sheetName val="Basic Data"/>
      <sheetName val="Staff Report T1"/>
      <sheetName val="SEFI"/>
      <sheetName val="Excel 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C1" t="str">
            <v>SUMMARY TABLES FOR EACH SECTOR; WEO SUBMISISON DATA AND CODES; CONSISTENCY CHECKS</v>
          </cell>
        </row>
        <row r="3">
          <cell r="B3" t="str">
            <v>WEO</v>
          </cell>
          <cell r="C3" t="str">
            <v>DNE PROJECTIONS</v>
          </cell>
          <cell r="E3" t="str">
            <v>80a1</v>
          </cell>
          <cell r="F3" t="str">
            <v>81a1</v>
          </cell>
          <cell r="G3" t="str">
            <v>82a1</v>
          </cell>
          <cell r="H3" t="str">
            <v>83a1</v>
          </cell>
          <cell r="I3" t="str">
            <v>84a1</v>
          </cell>
          <cell r="J3" t="str">
            <v>85a1</v>
          </cell>
          <cell r="K3" t="str">
            <v>86a1</v>
          </cell>
          <cell r="L3" t="str">
            <v>87a1</v>
          </cell>
          <cell r="M3" t="str">
            <v>88a1</v>
          </cell>
          <cell r="N3" t="str">
            <v>89a1</v>
          </cell>
          <cell r="O3" t="str">
            <v>90a1</v>
          </cell>
          <cell r="P3" t="str">
            <v>91a1</v>
          </cell>
          <cell r="Q3" t="str">
            <v>92a1</v>
          </cell>
          <cell r="R3" t="str">
            <v>93a1</v>
          </cell>
          <cell r="S3" t="str">
            <v>94a1</v>
          </cell>
          <cell r="T3" t="str">
            <v>95a1</v>
          </cell>
          <cell r="U3" t="str">
            <v>96a1</v>
          </cell>
          <cell r="V3" t="str">
            <v>97a1</v>
          </cell>
          <cell r="W3" t="str">
            <v>98a1</v>
          </cell>
          <cell r="X3" t="str">
            <v>99a1</v>
          </cell>
          <cell r="Y3" t="str">
            <v>100a1</v>
          </cell>
          <cell r="Z3" t="str">
            <v>101a1</v>
          </cell>
          <cell r="AA3" t="str">
            <v>102a1</v>
          </cell>
          <cell r="AB3" t="str">
            <v>103a1</v>
          </cell>
          <cell r="AC3" t="str">
            <v>104a1</v>
          </cell>
          <cell r="AD3" t="str">
            <v>105a1</v>
          </cell>
          <cell r="AE3" t="str">
            <v>105a1</v>
          </cell>
          <cell r="AF3" t="str">
            <v>105a1</v>
          </cell>
        </row>
        <row r="4">
          <cell r="B4" t="str">
            <v>CODES</v>
          </cell>
          <cell r="C4" t="str">
            <v xml:space="preserve">      TWELVE-MONTH PERIOD ENDING:</v>
          </cell>
          <cell r="E4">
            <v>1980</v>
          </cell>
          <cell r="F4">
            <v>1981</v>
          </cell>
          <cell r="G4">
            <v>1982</v>
          </cell>
          <cell r="H4">
            <v>1983</v>
          </cell>
          <cell r="I4">
            <v>1984</v>
          </cell>
          <cell r="J4">
            <v>1985</v>
          </cell>
          <cell r="K4">
            <v>1986</v>
          </cell>
          <cell r="L4">
            <v>1987</v>
          </cell>
          <cell r="M4">
            <v>1988</v>
          </cell>
          <cell r="N4">
            <v>1989</v>
          </cell>
          <cell r="O4">
            <v>1990</v>
          </cell>
          <cell r="P4">
            <v>1991</v>
          </cell>
          <cell r="Q4">
            <v>1992</v>
          </cell>
          <cell r="R4">
            <v>1993</v>
          </cell>
          <cell r="S4">
            <v>1994</v>
          </cell>
          <cell r="T4">
            <v>1995</v>
          </cell>
          <cell r="U4">
            <v>1996</v>
          </cell>
          <cell r="V4">
            <v>1997</v>
          </cell>
          <cell r="W4">
            <v>1998</v>
          </cell>
          <cell r="X4">
            <v>1999</v>
          </cell>
          <cell r="Y4">
            <v>2000</v>
          </cell>
          <cell r="Z4">
            <v>2001</v>
          </cell>
          <cell r="AA4">
            <v>2002</v>
          </cell>
          <cell r="AB4">
            <v>2003</v>
          </cell>
          <cell r="AC4">
            <v>2004</v>
          </cell>
          <cell r="AD4">
            <v>2005</v>
          </cell>
          <cell r="AE4">
            <v>2006</v>
          </cell>
          <cell r="AF4">
            <v>2007</v>
          </cell>
          <cell r="AG4">
            <v>2008</v>
          </cell>
          <cell r="AH4">
            <v>2009</v>
          </cell>
          <cell r="AI4">
            <v>2010</v>
          </cell>
          <cell r="AJ4">
            <v>2011</v>
          </cell>
          <cell r="AK4">
            <v>2012</v>
          </cell>
          <cell r="AL4">
            <v>2013</v>
          </cell>
          <cell r="AM4">
            <v>2014</v>
          </cell>
          <cell r="AN4">
            <v>2015</v>
          </cell>
          <cell r="AO4">
            <v>2016</v>
          </cell>
          <cell r="AP4">
            <v>2017</v>
          </cell>
          <cell r="AQ4">
            <v>2018</v>
          </cell>
          <cell r="AR4">
            <v>2019</v>
          </cell>
          <cell r="AS4">
            <v>2020</v>
          </cell>
          <cell r="AT4">
            <v>2021</v>
          </cell>
        </row>
        <row r="6">
          <cell r="C6" t="str">
            <v>current date</v>
          </cell>
        </row>
        <row r="7">
          <cell r="C7" t="str">
            <v>last update</v>
          </cell>
        </row>
        <row r="9">
          <cell r="C9" t="str">
            <v>I.   INDICATORS OF FACTOR INPUT AND PRICES</v>
          </cell>
        </row>
        <row r="11">
          <cell r="B11" t="str">
            <v>ENDA_PR</v>
          </cell>
          <cell r="C11" t="str">
            <v>Representative rate (average)</v>
          </cell>
        </row>
        <row r="12">
          <cell r="C12" t="str">
            <v>Representative rate (year end)</v>
          </cell>
        </row>
        <row r="13">
          <cell r="B13" t="str">
            <v>ENDA</v>
          </cell>
          <cell r="C13" t="str">
            <v>Official rate (average)</v>
          </cell>
        </row>
        <row r="14">
          <cell r="B14" t="str">
            <v>ENDE</v>
          </cell>
          <cell r="C14" t="str">
            <v>Official rate (year end)</v>
          </cell>
        </row>
        <row r="15">
          <cell r="C15" t="str">
            <v>Market rate (average)</v>
          </cell>
        </row>
        <row r="16">
          <cell r="C16" t="str">
            <v>Depreciation % -Repr. rate (average)</v>
          </cell>
        </row>
        <row r="17">
          <cell r="C17" t="str">
            <v>Depreciation - Repr. rate (year end)</v>
          </cell>
        </row>
        <row r="19">
          <cell r="B19" t="str">
            <v>PCPI</v>
          </cell>
          <cell r="C19" t="str">
            <v>CPI (index; average, 1990 = 100)</v>
          </cell>
        </row>
        <row r="20">
          <cell r="B20" t="str">
            <v>PCPIE</v>
          </cell>
          <cell r="C20" t="str">
            <v>CPI (index; year end, 1990 = 100)</v>
          </cell>
        </row>
        <row r="21">
          <cell r="C21" t="str">
            <v>GDP Deflator index 1990=100</v>
          </cell>
        </row>
        <row r="22">
          <cell r="C22" t="str">
            <v>Inflation  (avg)</v>
          </cell>
        </row>
        <row r="23">
          <cell r="C23" t="str">
            <v xml:space="preserve">Inflation (eop)  </v>
          </cell>
        </row>
        <row r="24">
          <cell r="C24" t="str">
            <v>GDP deflator (% change)</v>
          </cell>
        </row>
        <row r="28">
          <cell r="C28" t="str">
            <v>II.  NATIONAL ACCOUNTS IN NOMINAL and  REAL TERMS  and PROJECTIONS</v>
          </cell>
        </row>
        <row r="30">
          <cell r="C30" t="str">
            <v>II.I NATIONAL ACCOUNTS IN NOMINAL TERMS</v>
          </cell>
        </row>
        <row r="32">
          <cell r="C32" t="str">
            <v>Billions of meticais, at current prices)</v>
          </cell>
        </row>
        <row r="33">
          <cell r="C33" t="str">
            <v>Total consumption</v>
          </cell>
        </row>
        <row r="34">
          <cell r="B34" t="str">
            <v>NCG</v>
          </cell>
          <cell r="C34" t="str">
            <v xml:space="preserve">  Public consumption  </v>
          </cell>
        </row>
        <row r="35">
          <cell r="B35" t="str">
            <v>NCP</v>
          </cell>
          <cell r="C35" t="str">
            <v xml:space="preserve">  Private consumption</v>
          </cell>
        </row>
        <row r="36">
          <cell r="C36" t="str">
            <v xml:space="preserve">     Monetary private consumption</v>
          </cell>
        </row>
        <row r="37">
          <cell r="C37" t="str">
            <v xml:space="preserve">     Nonmonetary private consumption</v>
          </cell>
        </row>
        <row r="38">
          <cell r="B38" t="str">
            <v>NFI</v>
          </cell>
          <cell r="C38" t="str">
            <v>Total investment</v>
          </cell>
        </row>
        <row r="39">
          <cell r="C39" t="str">
            <v xml:space="preserve">  Public investment                                            </v>
          </cell>
        </row>
        <row r="40">
          <cell r="B40" t="str">
            <v>NFIP</v>
          </cell>
          <cell r="C40" t="str">
            <v xml:space="preserve">  Private investment  </v>
          </cell>
        </row>
        <row r="41">
          <cell r="B41" t="str">
            <v>NINV</v>
          </cell>
          <cell r="C41" t="str">
            <v>Changes in inventories</v>
          </cell>
        </row>
        <row r="42">
          <cell r="C42" t="str">
            <v>Domestic demand</v>
          </cell>
        </row>
        <row r="43">
          <cell r="B43" t="str">
            <v>NX</v>
          </cell>
          <cell r="C43" t="str">
            <v>Exports of goods and services</v>
          </cell>
        </row>
        <row r="44">
          <cell r="B44" t="str">
            <v>NXG</v>
          </cell>
          <cell r="C44" t="str">
            <v xml:space="preserve">  Exports of goods</v>
          </cell>
        </row>
        <row r="45">
          <cell r="B45" t="str">
            <v>NM</v>
          </cell>
          <cell r="C45" t="str">
            <v>Imports of goods and services</v>
          </cell>
        </row>
        <row r="46">
          <cell r="B46" t="str">
            <v>NMG</v>
          </cell>
          <cell r="C46" t="str">
            <v xml:space="preserve">  Imports of goods</v>
          </cell>
        </row>
        <row r="47">
          <cell r="B47" t="str">
            <v>NGDP</v>
          </cell>
          <cell r="C47" t="str">
            <v>Gross domestic product  (GDP)</v>
          </cell>
        </row>
        <row r="48">
          <cell r="C48" t="str">
            <v xml:space="preserve">Memorandum items </v>
          </cell>
        </row>
        <row r="49">
          <cell r="B49" t="str">
            <v>NGPXO</v>
          </cell>
          <cell r="C49" t="str">
            <v>Non-oil GDP</v>
          </cell>
        </row>
        <row r="50">
          <cell r="B50" t="str">
            <v>NGNI</v>
          </cell>
          <cell r="C50" t="str">
            <v>National income, accrual (BPM5)</v>
          </cell>
        </row>
        <row r="51">
          <cell r="C51" t="str">
            <v>Gross National Product (GNP)</v>
          </cell>
        </row>
        <row r="52">
          <cell r="C52" t="str">
            <v>Dollar GDP</v>
          </cell>
        </row>
        <row r="53">
          <cell r="C53" t="str">
            <v>Dollar GDP per capita</v>
          </cell>
        </row>
        <row r="54">
          <cell r="C54" t="str">
            <v>Dollar GNP per capita</v>
          </cell>
        </row>
        <row r="56">
          <cell r="C56" t="str">
            <v>Percentage of GDP</v>
          </cell>
        </row>
        <row r="57">
          <cell r="C57" t="str">
            <v>Total consumption</v>
          </cell>
        </row>
        <row r="58">
          <cell r="C58" t="str">
            <v xml:space="preserve">  Public consumption</v>
          </cell>
        </row>
        <row r="59">
          <cell r="C59" t="str">
            <v xml:space="preserve">  Private consumption</v>
          </cell>
        </row>
        <row r="60">
          <cell r="C60" t="str">
            <v>Total investment</v>
          </cell>
        </row>
        <row r="61">
          <cell r="C61" t="str">
            <v xml:space="preserve">  Public gross fixed capital formation</v>
          </cell>
        </row>
        <row r="62">
          <cell r="C62" t="str">
            <v xml:space="preserve">  Private gross fixed capital formation</v>
          </cell>
        </row>
        <row r="63">
          <cell r="C63" t="str">
            <v>Changes in inventories</v>
          </cell>
        </row>
        <row r="64">
          <cell r="C64" t="str">
            <v>Exports of goods and services</v>
          </cell>
        </row>
        <row r="65">
          <cell r="C65" t="str">
            <v xml:space="preserve">  Exports of goods</v>
          </cell>
        </row>
        <row r="66">
          <cell r="C66" t="str">
            <v>Imports of goods and services</v>
          </cell>
        </row>
        <row r="67">
          <cell r="C67" t="str">
            <v xml:space="preserve">  Imports of goods</v>
          </cell>
        </row>
        <row r="69">
          <cell r="C69" t="str">
            <v>Real growth rates</v>
          </cell>
        </row>
        <row r="70">
          <cell r="C70" t="str">
            <v>Total consumption</v>
          </cell>
        </row>
        <row r="71">
          <cell r="C71" t="str">
            <v xml:space="preserve">  Public consumption</v>
          </cell>
        </row>
        <row r="72">
          <cell r="C72" t="str">
            <v xml:space="preserve">  Private consumption</v>
          </cell>
        </row>
        <row r="73">
          <cell r="C73" t="str">
            <v xml:space="preserve">        Monetary private consumption + emergency aid</v>
          </cell>
        </row>
        <row r="74">
          <cell r="C74" t="str">
            <v xml:space="preserve">        Non-monetary private cons.</v>
          </cell>
        </row>
        <row r="75">
          <cell r="C75" t="str">
            <v>Gross fixed capital formation</v>
          </cell>
        </row>
        <row r="76">
          <cell r="C76" t="str">
            <v xml:space="preserve">  Public gross fixed capital formation</v>
          </cell>
        </row>
        <row r="77">
          <cell r="C77" t="str">
            <v xml:space="preserve">  Private gross fixed capital formation</v>
          </cell>
        </row>
        <row r="78">
          <cell r="C78" t="str">
            <v>Changes in inventories</v>
          </cell>
        </row>
        <row r="79">
          <cell r="C79" t="str">
            <v>Exports of goods and services</v>
          </cell>
        </row>
        <row r="80">
          <cell r="C80" t="str">
            <v>Exports of goods</v>
          </cell>
        </row>
        <row r="81">
          <cell r="C81" t="str">
            <v>Imports of goods and services</v>
          </cell>
        </row>
        <row r="82">
          <cell r="C82" t="str">
            <v>Imports of goods</v>
          </cell>
        </row>
        <row r="83">
          <cell r="C83" t="str">
            <v>Underlying gross domestic product</v>
          </cell>
        </row>
        <row r="84">
          <cell r="C84" t="str">
            <v>Real GDP growth rate</v>
          </cell>
          <cell r="D84" t="str">
            <v xml:space="preserve"> </v>
          </cell>
        </row>
        <row r="85">
          <cell r="C85" t="str">
            <v xml:space="preserve">Memorandum items </v>
          </cell>
        </row>
        <row r="86">
          <cell r="C86" t="str">
            <v>Total Consumption per capita</v>
          </cell>
        </row>
        <row r="87">
          <cell r="C87" t="str">
            <v>Private Consumption per capita</v>
          </cell>
        </row>
        <row r="88">
          <cell r="C88" t="str">
            <v xml:space="preserve"> </v>
          </cell>
        </row>
        <row r="89">
          <cell r="C89" t="str">
            <v>Deflators  (percent)</v>
          </cell>
        </row>
        <row r="90">
          <cell r="C90" t="str">
            <v>Total consumption</v>
          </cell>
        </row>
        <row r="91">
          <cell r="C91" t="str">
            <v xml:space="preserve">  Public consumption</v>
          </cell>
        </row>
        <row r="92">
          <cell r="C92" t="str">
            <v xml:space="preserve">  Private consumption</v>
          </cell>
        </row>
        <row r="93">
          <cell r="C93" t="str">
            <v>Gross fixed capital formation</v>
          </cell>
        </row>
        <row r="94">
          <cell r="C94" t="str">
            <v xml:space="preserve">  Public gross fixed capital formation</v>
          </cell>
        </row>
        <row r="95">
          <cell r="C95" t="str">
            <v xml:space="preserve">  Private gross fixed capital formation</v>
          </cell>
        </row>
        <row r="96">
          <cell r="C96" t="str">
            <v>Exports of goods and services</v>
          </cell>
        </row>
        <row r="97">
          <cell r="C97" t="str">
            <v>Imports of goods and services</v>
          </cell>
        </row>
        <row r="98">
          <cell r="C98" t="str">
            <v>Gross domestic product</v>
          </cell>
        </row>
        <row r="99">
          <cell r="C99" t="str">
            <v>Deflator: (2000 should = 100)</v>
          </cell>
        </row>
        <row r="101">
          <cell r="C101" t="str">
            <v>II.II NATIONAL ACCOUNTS IN 1999 REAL TERMS (for projections)</v>
          </cell>
        </row>
        <row r="103">
          <cell r="C103" t="str">
            <v>GDP Components in billions of 1999 Meticals (for projections)</v>
          </cell>
        </row>
        <row r="104">
          <cell r="C104" t="str">
            <v>Total consumption</v>
          </cell>
        </row>
        <row r="105">
          <cell r="C105" t="str">
            <v xml:space="preserve">    Private consumption</v>
          </cell>
        </row>
        <row r="106">
          <cell r="C106" t="str">
            <v xml:space="preserve">        Monetary private consumption + emergency aid</v>
          </cell>
        </row>
        <row r="107">
          <cell r="C107" t="str">
            <v xml:space="preserve">        Non-monetary private cons.</v>
          </cell>
        </row>
        <row r="108">
          <cell r="C108" t="str">
            <v xml:space="preserve">    Public consumption</v>
          </cell>
        </row>
        <row r="109">
          <cell r="C109" t="str">
            <v>Total investment</v>
          </cell>
        </row>
        <row r="110">
          <cell r="C110" t="str">
            <v xml:space="preserve">    Public investment</v>
          </cell>
        </row>
        <row r="111">
          <cell r="C111" t="str">
            <v xml:space="preserve">    Private investment </v>
          </cell>
        </row>
        <row r="112">
          <cell r="C112" t="str">
            <v xml:space="preserve">  Domestic demand</v>
          </cell>
        </row>
        <row r="113">
          <cell r="C113" t="str">
            <v>Exports goods and nonfactor services</v>
          </cell>
        </row>
        <row r="114">
          <cell r="C114" t="str">
            <v>Imports goods and nonfactor services</v>
          </cell>
        </row>
        <row r="115">
          <cell r="C115" t="str">
            <v>Real GDP at 1999 Prices</v>
          </cell>
        </row>
        <row r="116">
          <cell r="C116" t="str">
            <v xml:space="preserve">Memorandum items </v>
          </cell>
        </row>
        <row r="117">
          <cell r="C117" t="str">
            <v>Total consumption per capita</v>
          </cell>
        </row>
        <row r="118">
          <cell r="C118" t="str">
            <v>Private consumption per capita</v>
          </cell>
        </row>
        <row r="119">
          <cell r="C119" t="str">
            <v xml:space="preserve"> </v>
          </cell>
        </row>
        <row r="120">
          <cell r="C120" t="str">
            <v>Average propensity to consume</v>
          </cell>
        </row>
        <row r="121">
          <cell r="C121" t="str">
            <v>Freely distributed foreign aid (in 1999 met.)</v>
          </cell>
        </row>
        <row r="122">
          <cell r="C122" t="str">
            <v xml:space="preserve">          Emergency food aid (from fiscal) Mill USD</v>
          </cell>
        </row>
        <row r="123">
          <cell r="C123" t="str">
            <v xml:space="preserve">          Emergency nonfood aid, mill. USD (from fiscal proj)</v>
          </cell>
        </row>
        <row r="124">
          <cell r="C124" t="str">
            <v>Real disposable income of the monetized private sector, 1995 meticais</v>
          </cell>
        </row>
        <row r="125">
          <cell r="C125" t="str">
            <v xml:space="preserve">      GDP</v>
          </cell>
        </row>
        <row r="126">
          <cell r="C126" t="str">
            <v xml:space="preserve">      Subsistance production/consumption  (-)</v>
          </cell>
        </row>
        <row r="127">
          <cell r="C127" t="str">
            <v xml:space="preserve">     Amortization of Pande Gas, bill. 1996 Mt.</v>
          </cell>
        </row>
        <row r="128">
          <cell r="C128" t="str">
            <v xml:space="preserve">          Amortization of Pande Gas, mill. US$</v>
          </cell>
        </row>
        <row r="129">
          <cell r="C129" t="str">
            <v xml:space="preserve">      Real net taxes</v>
          </cell>
        </row>
        <row r="130">
          <cell r="C130" t="str">
            <v xml:space="preserve">      Net private sector factor income, cash</v>
          </cell>
        </row>
        <row r="132">
          <cell r="C132" t="str">
            <v>Base deflators for projection (100=1997)</v>
          </cell>
        </row>
        <row r="133">
          <cell r="C133" t="str">
            <v>Total consumption</v>
          </cell>
        </row>
        <row r="134">
          <cell r="C134" t="str">
            <v xml:space="preserve">  Public consumption</v>
          </cell>
        </row>
        <row r="135">
          <cell r="C135" t="str">
            <v xml:space="preserve">  Private consumption</v>
          </cell>
        </row>
        <row r="136">
          <cell r="C136" t="str">
            <v>Gross fixed capital formation</v>
          </cell>
        </row>
        <row r="137">
          <cell r="C137" t="str">
            <v xml:space="preserve">  Public gross fixed capital formation</v>
          </cell>
        </row>
        <row r="138">
          <cell r="C138" t="str">
            <v xml:space="preserve">  Private gross fixed capital formation</v>
          </cell>
        </row>
        <row r="139">
          <cell r="C139" t="str">
            <v>Exports of goods and services</v>
          </cell>
        </row>
        <row r="140">
          <cell r="C140" t="str">
            <v>Imports of goods and services</v>
          </cell>
        </row>
        <row r="141">
          <cell r="C141" t="str">
            <v>Gross domestic product</v>
          </cell>
        </row>
        <row r="143">
          <cell r="C143" t="str">
            <v>Base index, exports</v>
          </cell>
        </row>
        <row r="144">
          <cell r="C144" t="str">
            <v>Base index, imports</v>
          </cell>
        </row>
        <row r="146">
          <cell r="C146" t="str">
            <v>II.III NATIONAL ACCOUNTS IN 2000 REAL TERMS (for WEO)</v>
          </cell>
        </row>
        <row r="148">
          <cell r="C148" t="str">
            <v>Billions of meticais, at 1990 constant prices)</v>
          </cell>
        </row>
        <row r="149">
          <cell r="C149" t="str">
            <v>Total consumption</v>
          </cell>
        </row>
        <row r="150">
          <cell r="B150" t="str">
            <v>NCG_R</v>
          </cell>
          <cell r="C150" t="str">
            <v xml:space="preserve">  Public consumption</v>
          </cell>
        </row>
        <row r="151">
          <cell r="B151" t="str">
            <v>NCP_R</v>
          </cell>
          <cell r="C151" t="str">
            <v xml:space="preserve">  Private consumption</v>
          </cell>
        </row>
        <row r="152">
          <cell r="B152" t="str">
            <v>NFI_R</v>
          </cell>
          <cell r="C152" t="str">
            <v>Gross fixed capital formation</v>
          </cell>
        </row>
        <row r="153">
          <cell r="C153" t="str">
            <v xml:space="preserve">  Public gross fixed capital formation</v>
          </cell>
        </row>
        <row r="154">
          <cell r="C154" t="str">
            <v xml:space="preserve">  Private gross fixed capital formation</v>
          </cell>
        </row>
        <row r="155">
          <cell r="B155" t="str">
            <v>NINV_R</v>
          </cell>
          <cell r="C155" t="str">
            <v>Changes in inventories</v>
          </cell>
        </row>
        <row r="156">
          <cell r="B156" t="str">
            <v>NX_R</v>
          </cell>
          <cell r="C156" t="str">
            <v>Exports of goods and services</v>
          </cell>
        </row>
        <row r="157">
          <cell r="B157" t="str">
            <v>NXG_R</v>
          </cell>
          <cell r="C157" t="str">
            <v xml:space="preserve">  Exports of goods</v>
          </cell>
        </row>
        <row r="158">
          <cell r="B158" t="str">
            <v>NM_R</v>
          </cell>
          <cell r="C158" t="str">
            <v>Imports of goods and services</v>
          </cell>
        </row>
        <row r="159">
          <cell r="B159" t="str">
            <v>NMG_R</v>
          </cell>
          <cell r="C159" t="str">
            <v xml:space="preserve">  Imports of goods</v>
          </cell>
        </row>
        <row r="160">
          <cell r="B160" t="str">
            <v>NGDP_R</v>
          </cell>
          <cell r="C160" t="str">
            <v xml:space="preserve">Gross domestic product </v>
          </cell>
        </row>
        <row r="161">
          <cell r="C161" t="str">
            <v xml:space="preserve">Memorandum items </v>
          </cell>
        </row>
        <row r="162">
          <cell r="B162" t="str">
            <v>NGPXO_R</v>
          </cell>
          <cell r="C162" t="str">
            <v>Non-oil GDP</v>
          </cell>
        </row>
        <row r="163">
          <cell r="C163" t="str">
            <v xml:space="preserve">   Net factor income at 2000 metical </v>
          </cell>
        </row>
        <row r="164">
          <cell r="C164" t="str">
            <v>GNP</v>
          </cell>
        </row>
        <row r="165">
          <cell r="C165" t="str">
            <v xml:space="preserve">GDP per capita </v>
          </cell>
        </row>
        <row r="166">
          <cell r="C166" t="str">
            <v>GNP per capita</v>
          </cell>
        </row>
        <row r="168">
          <cell r="C168" t="str">
            <v>Percentage change</v>
          </cell>
        </row>
        <row r="169">
          <cell r="C169" t="str">
            <v>Total consumption</v>
          </cell>
        </row>
        <row r="170">
          <cell r="C170" t="str">
            <v xml:space="preserve">  Public consumption</v>
          </cell>
        </row>
        <row r="171">
          <cell r="C171" t="str">
            <v xml:space="preserve">  Private consumption</v>
          </cell>
        </row>
        <row r="172">
          <cell r="C172" t="str">
            <v>Gross fixed capital formation</v>
          </cell>
        </row>
        <row r="173">
          <cell r="C173" t="str">
            <v xml:space="preserve">  Public gross fixed capital formation</v>
          </cell>
        </row>
        <row r="174">
          <cell r="C174" t="str">
            <v xml:space="preserve">  Private gross fixed capital formation</v>
          </cell>
        </row>
        <row r="175">
          <cell r="C175" t="str">
            <v>Changes in inventories</v>
          </cell>
        </row>
        <row r="176">
          <cell r="C176" t="str">
            <v>Exports of goods and services</v>
          </cell>
        </row>
        <row r="177">
          <cell r="C177" t="str">
            <v xml:space="preserve">  Exports of goods</v>
          </cell>
        </row>
        <row r="178">
          <cell r="C178" t="str">
            <v>Imports of goods and services</v>
          </cell>
        </row>
        <row r="179">
          <cell r="C179" t="str">
            <v xml:space="preserve">  Imports of goods</v>
          </cell>
        </row>
        <row r="180">
          <cell r="C180" t="str">
            <v>Real GDP growth rate:</v>
          </cell>
        </row>
        <row r="181">
          <cell r="C181" t="str">
            <v>Non-oil GDP</v>
          </cell>
        </row>
        <row r="183">
          <cell r="C183" t="str">
            <v xml:space="preserve">III.    FISCAL AND FINANCIAL INDICATORS </v>
          </cell>
        </row>
        <row r="185">
          <cell r="C185" t="str">
            <v>Central Government (bill. met.)</v>
          </cell>
        </row>
        <row r="186">
          <cell r="B186" t="str">
            <v>GCRG</v>
          </cell>
          <cell r="C186" t="str">
            <v>Total revenue and grants</v>
          </cell>
        </row>
        <row r="187">
          <cell r="C187" t="str">
            <v xml:space="preserve">   Total revenue</v>
          </cell>
        </row>
        <row r="188">
          <cell r="B188" t="str">
            <v>GCG</v>
          </cell>
          <cell r="C188" t="str">
            <v xml:space="preserve">  Grants received (current and capital)</v>
          </cell>
        </row>
        <row r="189">
          <cell r="B189" t="str">
            <v>GCGC</v>
          </cell>
          <cell r="C189" t="str">
            <v xml:space="preserve">     of which: project grants received</v>
          </cell>
        </row>
        <row r="190">
          <cell r="C190" t="str">
            <v xml:space="preserve">   Estimated grant financed technical assistance</v>
          </cell>
        </row>
        <row r="191">
          <cell r="C191" t="str">
            <v xml:space="preserve">   Tax revenue</v>
          </cell>
        </row>
        <row r="192">
          <cell r="B192" t="str">
            <v>GCENL</v>
          </cell>
          <cell r="C192" t="str">
            <v>Total expenditure and net lending</v>
          </cell>
        </row>
        <row r="193">
          <cell r="B193" t="str">
            <v>GCEG</v>
          </cell>
          <cell r="C193" t="str">
            <v>General public services</v>
          </cell>
        </row>
        <row r="194">
          <cell r="B194" t="str">
            <v>GCED</v>
          </cell>
          <cell r="C194" t="str">
            <v xml:space="preserve">   Defense</v>
          </cell>
        </row>
        <row r="195">
          <cell r="B195" t="str">
            <v>GCEE</v>
          </cell>
          <cell r="C195" t="str">
            <v xml:space="preserve">   Education</v>
          </cell>
        </row>
        <row r="196">
          <cell r="B196" t="str">
            <v>GCEEP</v>
          </cell>
          <cell r="C196" t="str">
            <v xml:space="preserve">      Elementary education</v>
          </cell>
        </row>
        <row r="197">
          <cell r="B197" t="str">
            <v>GCEH</v>
          </cell>
          <cell r="C197" t="str">
            <v xml:space="preserve">   Health</v>
          </cell>
        </row>
        <row r="198">
          <cell r="B198" t="str">
            <v>GCEHP</v>
          </cell>
          <cell r="C198" t="str">
            <v xml:space="preserve">      Basic healthcare</v>
          </cell>
        </row>
        <row r="199">
          <cell r="B199" t="str">
            <v>GCESWH</v>
          </cell>
          <cell r="C199" t="str">
            <v xml:space="preserve">   Social security, welfare &amp; housing</v>
          </cell>
        </row>
        <row r="200">
          <cell r="B200" t="str">
            <v>GCEES</v>
          </cell>
          <cell r="C200" t="str">
            <v xml:space="preserve">   Economic affairs &amp; services</v>
          </cell>
        </row>
        <row r="201">
          <cell r="B201" t="str">
            <v>GCEO</v>
          </cell>
          <cell r="C201" t="str">
            <v xml:space="preserve">   Other (residual)</v>
          </cell>
        </row>
        <row r="202">
          <cell r="C202" t="str">
            <v>Total expenditure (excluding net lending)</v>
          </cell>
        </row>
        <row r="203">
          <cell r="B203" t="str">
            <v>GCEC</v>
          </cell>
          <cell r="C203" t="str">
            <v xml:space="preserve">  Current expenditure</v>
          </cell>
        </row>
        <row r="204">
          <cell r="B204" t="str">
            <v>GCEW</v>
          </cell>
          <cell r="C204" t="str">
            <v xml:space="preserve">  Wages and salaries</v>
          </cell>
        </row>
        <row r="205">
          <cell r="B205" t="str">
            <v>GCEI_D</v>
          </cell>
          <cell r="C205" t="str">
            <v xml:space="preserve">    Domestic interest payments (scheduled)</v>
          </cell>
        </row>
        <row r="206">
          <cell r="B206" t="str">
            <v>GCEI_F</v>
          </cell>
          <cell r="C206" t="str">
            <v xml:space="preserve">    Foreign interest payments (scheduled  -budget)</v>
          </cell>
        </row>
        <row r="207">
          <cell r="C207" t="str">
            <v>Net Taxes</v>
          </cell>
        </row>
        <row r="208">
          <cell r="C208" t="str">
            <v>Net foreign borrowing</v>
          </cell>
        </row>
        <row r="209">
          <cell r="C209" t="str">
            <v>Domestic financing</v>
          </cell>
        </row>
        <row r="210">
          <cell r="C210" t="str">
            <v xml:space="preserve">   Of which:   bank financing</v>
          </cell>
        </row>
        <row r="212">
          <cell r="C212" t="str">
            <v>General Government (bill. met.)</v>
          </cell>
        </row>
        <row r="213">
          <cell r="B213" t="str">
            <v>GGRG</v>
          </cell>
          <cell r="C213" t="str">
            <v>Total revenue and grants</v>
          </cell>
        </row>
        <row r="214">
          <cell r="B214" t="str">
            <v>GGENL</v>
          </cell>
          <cell r="C214" t="str">
            <v>Total expenditure and net lending</v>
          </cell>
        </row>
        <row r="215">
          <cell r="B215" t="str">
            <v>GGEC</v>
          </cell>
          <cell r="C215" t="str">
            <v xml:space="preserve">  Current expenditure</v>
          </cell>
        </row>
        <row r="216">
          <cell r="C216" t="str">
            <v xml:space="preserve">        Current expenditure (adjusted)</v>
          </cell>
        </row>
        <row r="217">
          <cell r="B217" t="str">
            <v>GGED</v>
          </cell>
          <cell r="C217" t="str">
            <v xml:space="preserve">    Expenditure on national defense</v>
          </cell>
        </row>
        <row r="218">
          <cell r="C218" t="str">
            <v>Government investment</v>
          </cell>
        </row>
        <row r="219">
          <cell r="C219" t="str">
            <v xml:space="preserve">   Investment expenditure (from budget)</v>
          </cell>
        </row>
        <row r="221">
          <cell r="C221" t="str">
            <v>In percent of GDP</v>
          </cell>
        </row>
        <row r="222">
          <cell r="C222" t="str">
            <v>Central Government balance</v>
          </cell>
        </row>
        <row r="223">
          <cell r="C223" t="str">
            <v>Central Government balance (excl. grants)</v>
          </cell>
        </row>
        <row r="224">
          <cell r="C224" t="str">
            <v>General Government balance</v>
          </cell>
        </row>
        <row r="225">
          <cell r="C225" t="str">
            <v>Government investment/GDP:</v>
          </cell>
        </row>
        <row r="226">
          <cell r="C226" t="str">
            <v>Grants/GDP</v>
          </cell>
        </row>
        <row r="227">
          <cell r="C227" t="str">
            <v>Expenditure+net lending/GDP</v>
          </cell>
        </row>
        <row r="228">
          <cell r="C228" t="str">
            <v>Primary balance/GDP (revenue and grants - non-interest expenditure and net lending</v>
          </cell>
        </row>
        <row r="229">
          <cell r="C229" t="str">
            <v>Bank financing/GDP</v>
          </cell>
        </row>
        <row r="232">
          <cell r="C232" t="str">
            <v>IV. MONETARY INDICATORS</v>
          </cell>
        </row>
        <row r="234">
          <cell r="B234" t="str">
            <v>FMB</v>
          </cell>
          <cell r="C234" t="str">
            <v>Stock of broad money (M2; year end)</v>
          </cell>
        </row>
        <row r="235">
          <cell r="B235" t="str">
            <v>FIDR</v>
          </cell>
          <cell r="C235" t="str">
            <v>Short-term interest rate (central monetary authorities)</v>
          </cell>
        </row>
        <row r="236">
          <cell r="C236" t="str">
            <v>Rediscount rate (end of year)</v>
          </cell>
        </row>
        <row r="237">
          <cell r="C237" t="str">
            <v>Velocity of circulation</v>
          </cell>
        </row>
        <row r="238">
          <cell r="C238" t="str">
            <v>Broad money growth:</v>
          </cell>
        </row>
        <row r="239">
          <cell r="C239" t="str">
            <v>Broad money/DGP</v>
          </cell>
        </row>
        <row r="240">
          <cell r="C240" t="str">
            <v>CPS/GDP</v>
          </cell>
        </row>
        <row r="241">
          <cell r="C241" t="str">
            <v>COB/M2</v>
          </cell>
        </row>
        <row r="243">
          <cell r="C243" t="str">
            <v>V.   FOREIGN TRADE</v>
          </cell>
        </row>
        <row r="245">
          <cell r="B245" t="str">
            <v>TXG_D</v>
          </cell>
          <cell r="C245" t="str">
            <v>Export deflator/unit value for goods (index in U.S. dollars)</v>
          </cell>
        </row>
        <row r="246">
          <cell r="B246" t="str">
            <v>TMG_D</v>
          </cell>
          <cell r="C246" t="str">
            <v>Import deflator/unit value for goods (index in U.S. dollars)</v>
          </cell>
        </row>
        <row r="248">
          <cell r="B248" t="str">
            <v>TXGO</v>
          </cell>
          <cell r="C248" t="str">
            <v>Value of oil exports (US$ million)</v>
          </cell>
        </row>
        <row r="249">
          <cell r="B249" t="str">
            <v>TMGO</v>
          </cell>
          <cell r="C249" t="str">
            <v>Value of oil imports (US$ million)</v>
          </cell>
        </row>
        <row r="251">
          <cell r="C251" t="str">
            <v>Annual change export and import unit values, exchange rate</v>
          </cell>
        </row>
        <row r="252">
          <cell r="C252" t="str">
            <v xml:space="preserve">  Exports (national currency)</v>
          </cell>
        </row>
        <row r="253">
          <cell r="C253" t="str">
            <v xml:space="preserve">  Imports (national currency)</v>
          </cell>
        </row>
        <row r="254">
          <cell r="C254" t="str">
            <v xml:space="preserve">  Export deflator</v>
          </cell>
        </row>
        <row r="255">
          <cell r="C255" t="str">
            <v xml:space="preserve">  Import deflator</v>
          </cell>
        </row>
        <row r="256">
          <cell r="C256" t="str">
            <v xml:space="preserve">  Representative rate</v>
          </cell>
        </row>
        <row r="258">
          <cell r="C258" t="str">
            <v>Change in terms of trade (merchandise):</v>
          </cell>
        </row>
        <row r="259">
          <cell r="C259" t="str">
            <v xml:space="preserve">   Trade data</v>
          </cell>
        </row>
        <row r="260">
          <cell r="C260" t="str">
            <v xml:space="preserve">   National accounts</v>
          </cell>
        </row>
        <row r="262">
          <cell r="C262" t="str">
            <v>VI.  BALANCE OF PAYMENTS (Millions of U.S. dollars)</v>
          </cell>
        </row>
        <row r="264">
          <cell r="B264" t="str">
            <v>BCA</v>
          </cell>
          <cell r="C264" t="str">
            <v>Balance on CA (excl. capital transfers)</v>
          </cell>
        </row>
        <row r="265">
          <cell r="C265" t="str">
            <v>Balance on CA excl. grants (BPM4)</v>
          </cell>
        </row>
        <row r="266">
          <cell r="C266" t="str">
            <v>Balance on CA (BPM4)</v>
          </cell>
        </row>
        <row r="267">
          <cell r="C267" t="str">
            <v>Current account (CA)/ GDP</v>
          </cell>
        </row>
        <row r="268">
          <cell r="C268" t="str">
            <v>Current account (CA excl grants)/ GDP</v>
          </cell>
        </row>
        <row r="269">
          <cell r="B269" t="str">
            <v>BXG</v>
          </cell>
          <cell r="C269" t="str">
            <v>Exports of goods</v>
          </cell>
        </row>
        <row r="270">
          <cell r="B270" t="str">
            <v>BXS</v>
          </cell>
          <cell r="C270" t="str">
            <v>Exports of non factor (NF) services</v>
          </cell>
        </row>
        <row r="271">
          <cell r="C271" t="str">
            <v>Exports of goods, NF services and income</v>
          </cell>
        </row>
        <row r="272">
          <cell r="C272" t="str">
            <v xml:space="preserve">    Exports of goods and NF services</v>
          </cell>
        </row>
        <row r="273">
          <cell r="B273" t="str">
            <v>BMG</v>
          </cell>
          <cell r="C273" t="str">
            <v>Imports of goods (- sign)</v>
          </cell>
        </row>
        <row r="274">
          <cell r="B274" t="str">
            <v>BMS</v>
          </cell>
          <cell r="C274" t="str">
            <v>Imports of NF services (- sign)</v>
          </cell>
        </row>
        <row r="275">
          <cell r="C275" t="str">
            <v>Imports of goods, NF services and income</v>
          </cell>
        </row>
        <row r="276">
          <cell r="C276" t="str">
            <v xml:space="preserve">    Imports of goods and NF services</v>
          </cell>
        </row>
        <row r="277">
          <cell r="B277" t="str">
            <v>BXI</v>
          </cell>
          <cell r="C277" t="str">
            <v>Income credits</v>
          </cell>
        </row>
        <row r="278">
          <cell r="B278" t="str">
            <v>BMI</v>
          </cell>
          <cell r="C278" t="str">
            <v>Income debits (- sign)</v>
          </cell>
        </row>
        <row r="279">
          <cell r="B279" t="str">
            <v>BMII_G</v>
          </cell>
          <cell r="C279" t="str">
            <v xml:space="preserve">     Interest on public debt (scheduled; - sign)</v>
          </cell>
        </row>
        <row r="280">
          <cell r="B280" t="str">
            <v>BMIIMU</v>
          </cell>
          <cell r="C280" t="str">
            <v xml:space="preserve">       To multilateral creditors (scheduled; - sign)</v>
          </cell>
        </row>
        <row r="281">
          <cell r="B281" t="str">
            <v>BMIIBI</v>
          </cell>
          <cell r="C281" t="str">
            <v xml:space="preserve">       To bilateral creditors (scheduled; - sign)</v>
          </cell>
        </row>
        <row r="282">
          <cell r="B282" t="str">
            <v>BMIIBA</v>
          </cell>
          <cell r="C282" t="str">
            <v xml:space="preserve">       To banks (scheduled; - sign)</v>
          </cell>
        </row>
        <row r="283">
          <cell r="B283" t="str">
            <v>BMII_P</v>
          </cell>
          <cell r="C283" t="str">
            <v xml:space="preserve">  Interest on nonpublic debt (scheduled; - sign)</v>
          </cell>
        </row>
        <row r="284">
          <cell r="C284" t="str">
            <v xml:space="preserve"> Non energy imports</v>
          </cell>
        </row>
        <row r="286">
          <cell r="B286" t="str">
            <v>BTRP</v>
          </cell>
          <cell r="C286" t="str">
            <v>Private current transfers, net (excl. capital transfers) (BPM4,5)</v>
          </cell>
        </row>
        <row r="287">
          <cell r="B287" t="str">
            <v>BTRG</v>
          </cell>
          <cell r="C287" t="str">
            <v>Official current transfers, net (excl. capital transfers) (BPM5)</v>
          </cell>
        </row>
        <row r="288">
          <cell r="C288" t="str">
            <v>Official transfers, net(BPM4)</v>
          </cell>
        </row>
        <row r="289">
          <cell r="C289" t="str">
            <v>Net factor income and unreq. transfers, accrued (BPM4)</v>
          </cell>
        </row>
        <row r="290">
          <cell r="C290" t="str">
            <v>Net factor income and unreq. transfers, cash (BPM4)</v>
          </cell>
        </row>
        <row r="291">
          <cell r="B291" t="str">
            <v>cash interest needs to be entered for form. to make sense.  Add HCB to equal SR table!</v>
          </cell>
          <cell r="C291" t="str">
            <v>Net factor income and unreq. transf. accrued (BPM5) 6/</v>
          </cell>
        </row>
        <row r="292">
          <cell r="C292" t="str">
            <v>Net factor income and transfers, cash (BPM5) 4/</v>
          </cell>
        </row>
        <row r="293">
          <cell r="B293" t="str">
            <v>cash interest needs to be entered for form. to make sense.  Add HCB to equal SR table!</v>
          </cell>
          <cell r="C293" t="str">
            <v>Disposable national income (cash basis, BPM4) in Mt</v>
          </cell>
        </row>
        <row r="294">
          <cell r="B294" t="str">
            <v>cash interest needs to be entered for form. to make sense.  Add HCB to equal SR table!</v>
          </cell>
        </row>
        <row r="297">
          <cell r="B297" t="str">
            <v>BK</v>
          </cell>
          <cell r="C297" t="str">
            <v>Balance on capital account (BPM5)</v>
          </cell>
        </row>
        <row r="298">
          <cell r="B298" t="str">
            <v>BKF</v>
          </cell>
          <cell r="C298" t="str">
            <v xml:space="preserve">  Debt forgiveness (with forgiven amount +)</v>
          </cell>
        </row>
        <row r="299">
          <cell r="B299" t="str">
            <v>BKFMU</v>
          </cell>
          <cell r="C299" t="str">
            <v xml:space="preserve">    By multilateral creditors</v>
          </cell>
        </row>
        <row r="300">
          <cell r="B300" t="str">
            <v>BKFBI</v>
          </cell>
          <cell r="C300" t="str">
            <v xml:space="preserve">    By bilateral creditors</v>
          </cell>
        </row>
        <row r="301">
          <cell r="B301" t="str">
            <v>BKFBA</v>
          </cell>
          <cell r="C301" t="str">
            <v xml:space="preserve">    By banks</v>
          </cell>
        </row>
        <row r="302">
          <cell r="C302" t="str">
            <v>Balance on capital account (BPM4)   1/</v>
          </cell>
        </row>
        <row r="303">
          <cell r="D303" t="str">
            <v xml:space="preserve"> </v>
          </cell>
        </row>
        <row r="304">
          <cell r="B304" t="str">
            <v>BF</v>
          </cell>
          <cell r="C304" t="str">
            <v>Balance on financial account (BPM5, incl. reserves)</v>
          </cell>
        </row>
        <row r="306">
          <cell r="B306" t="str">
            <v>BFD</v>
          </cell>
          <cell r="C306" t="str">
            <v>Direct investment, net</v>
          </cell>
        </row>
        <row r="307">
          <cell r="B307" t="str">
            <v>BFDL</v>
          </cell>
          <cell r="C307" t="str">
            <v xml:space="preserve">   of which: debt-creating direct inv. Liabilities</v>
          </cell>
        </row>
        <row r="308">
          <cell r="B308" t="str">
            <v>BFDI</v>
          </cell>
          <cell r="C308" t="str">
            <v xml:space="preserve">  Direct investment in reporting country</v>
          </cell>
        </row>
        <row r="310">
          <cell r="B310" t="str">
            <v>BFL_C_G</v>
          </cell>
          <cell r="C310" t="str">
            <v>Gross public borrowing, including IMF</v>
          </cell>
        </row>
        <row r="311">
          <cell r="B311" t="str">
            <v>BFL_CMU</v>
          </cell>
          <cell r="C311" t="str">
            <v xml:space="preserve">  From multilateral creditors (incl. IMF)</v>
          </cell>
        </row>
        <row r="312">
          <cell r="B312" t="str">
            <v>BFL_CBI</v>
          </cell>
          <cell r="C312" t="str">
            <v xml:space="preserve">  From bilateral creditors</v>
          </cell>
        </row>
        <row r="313">
          <cell r="B313" t="str">
            <v>BFL_CBA</v>
          </cell>
          <cell r="C313" t="str">
            <v xml:space="preserve">  From banks</v>
          </cell>
        </row>
        <row r="314">
          <cell r="B314" t="str">
            <v>BFL_C_P</v>
          </cell>
          <cell r="C314" t="str">
            <v>Other gross borrowing</v>
          </cell>
        </row>
        <row r="316">
          <cell r="B316" t="str">
            <v>BFL_D_G</v>
          </cell>
          <cell r="C316" t="str">
            <v>Public amortization (scheduled; - sign)</v>
          </cell>
        </row>
        <row r="317">
          <cell r="B317" t="str">
            <v>BFL_DMU</v>
          </cell>
          <cell r="C317" t="str">
            <v xml:space="preserve">  To multilateral creditors (scheduled; - sign) (incl. IMF)</v>
          </cell>
        </row>
        <row r="318">
          <cell r="B318" t="str">
            <v>BFL_DBI</v>
          </cell>
          <cell r="C318" t="str">
            <v xml:space="preserve">  To bilateral creditors (scheduled; - sign)</v>
          </cell>
        </row>
        <row r="319">
          <cell r="B319" t="str">
            <v>BFL_DBA</v>
          </cell>
          <cell r="C319" t="str">
            <v xml:space="preserve">  To banks (scheduled; - sign)</v>
          </cell>
        </row>
        <row r="320">
          <cell r="B320" t="str">
            <v>BFL_D_P</v>
          </cell>
          <cell r="C320" t="str">
            <v>Other amortization (scheduled; - sign)</v>
          </cell>
        </row>
        <row r="321">
          <cell r="C321" t="str">
            <v xml:space="preserve"> </v>
          </cell>
        </row>
        <row r="322">
          <cell r="B322" t="str">
            <v>BFUND</v>
          </cell>
          <cell r="C322" t="str">
            <v>Memorandum: Net credit from IMF</v>
          </cell>
        </row>
        <row r="324">
          <cell r="B324" t="str">
            <v>BFL_DF</v>
          </cell>
          <cell r="C324" t="str">
            <v>Amortization on account of debt-reduction operations (- sign)</v>
          </cell>
        </row>
        <row r="325">
          <cell r="B325" t="str">
            <v>BFLB_DF</v>
          </cell>
          <cell r="C325" t="str">
            <v xml:space="preserve">  To banks (- sign)</v>
          </cell>
        </row>
        <row r="327">
          <cell r="B327" t="str">
            <v>BER</v>
          </cell>
          <cell r="C327" t="str">
            <v>Rescheduling of current maturities</v>
          </cell>
        </row>
        <row r="328">
          <cell r="B328" t="str">
            <v>BERBI</v>
          </cell>
          <cell r="C328" t="str">
            <v xml:space="preserve">  Of obligations to bilateral creditors</v>
          </cell>
        </row>
        <row r="329">
          <cell r="B329" t="str">
            <v>BERBA</v>
          </cell>
          <cell r="C329" t="str">
            <v xml:space="preserve">  Of obligations to banks</v>
          </cell>
        </row>
        <row r="331">
          <cell r="B331" t="str">
            <v>BEA</v>
          </cell>
          <cell r="C331" t="str">
            <v>Accumulation of arrears, net (decrease -)</v>
          </cell>
        </row>
        <row r="332">
          <cell r="B332" t="str">
            <v>BEAMU</v>
          </cell>
          <cell r="C332" t="str">
            <v xml:space="preserve">  To multilateral creditors, net (decrease -)</v>
          </cell>
        </row>
        <row r="333">
          <cell r="B333" t="str">
            <v>BEABI</v>
          </cell>
          <cell r="C333" t="str">
            <v xml:space="preserve">  To bilateral creditors, net (decrease -)</v>
          </cell>
        </row>
        <row r="334">
          <cell r="B334" t="str">
            <v>BEABA</v>
          </cell>
          <cell r="C334" t="str">
            <v xml:space="preserve">  To banks, net (decrease -)</v>
          </cell>
        </row>
        <row r="336">
          <cell r="B336" t="str">
            <v>BEO</v>
          </cell>
          <cell r="C336" t="str">
            <v>Other exceptional financing</v>
          </cell>
        </row>
        <row r="338">
          <cell r="B338" t="str">
            <v>BFOTH</v>
          </cell>
          <cell r="C338" t="str">
            <v>Other long-term financial flows, net</v>
          </cell>
        </row>
        <row r="339">
          <cell r="B339" t="str">
            <v>BFPA</v>
          </cell>
          <cell r="C339" t="str">
            <v xml:space="preserve">  Portfolio investment assets, net (increase -)</v>
          </cell>
        </row>
        <row r="340">
          <cell r="B340" t="str">
            <v>BFPL</v>
          </cell>
          <cell r="C340" t="str">
            <v xml:space="preserve">  Portfolio investment liabilities, net </v>
          </cell>
        </row>
        <row r="341">
          <cell r="B341" t="str">
            <v>BFPQ</v>
          </cell>
          <cell r="C341" t="str">
            <v xml:space="preserve">   Of which:  equity securities</v>
          </cell>
        </row>
        <row r="343">
          <cell r="B343" t="str">
            <v>BFO_S</v>
          </cell>
          <cell r="C343" t="str">
            <v>Other short-term flows, net   17/</v>
          </cell>
        </row>
        <row r="344">
          <cell r="D344" t="str">
            <v xml:space="preserve"> </v>
          </cell>
        </row>
        <row r="345">
          <cell r="B345" t="str">
            <v>BFLRES</v>
          </cell>
          <cell r="C345" t="str">
            <v>Residual financing (projections only; history = 0)</v>
          </cell>
        </row>
        <row r="346">
          <cell r="B346" t="str">
            <v>BFRA</v>
          </cell>
          <cell r="C346" t="str">
            <v>Reserve assets (accumulation -)</v>
          </cell>
        </row>
        <row r="347">
          <cell r="C347" t="str">
            <v>NFA accumulation</v>
          </cell>
        </row>
        <row r="348">
          <cell r="B348" t="str">
            <v>BNEO</v>
          </cell>
          <cell r="C348" t="str">
            <v>Net errors and omissions (= 0 in projection period)</v>
          </cell>
        </row>
        <row r="350">
          <cell r="B350" t="str">
            <v xml:space="preserve"> </v>
          </cell>
          <cell r="C350" t="str">
            <v>Exceptional financing</v>
          </cell>
        </row>
        <row r="352">
          <cell r="B352" t="str">
            <v>BFL</v>
          </cell>
          <cell r="C352" t="str">
            <v>Net liability flows</v>
          </cell>
        </row>
        <row r="353">
          <cell r="B353" t="str">
            <v>BFLMU</v>
          </cell>
          <cell r="C353" t="str">
            <v>Multilateral</v>
          </cell>
        </row>
        <row r="354">
          <cell r="B354" t="str">
            <v>BFLBI</v>
          </cell>
          <cell r="C354" t="str">
            <v>Bilateral</v>
          </cell>
        </row>
        <row r="355">
          <cell r="B355" t="str">
            <v>BFLBA</v>
          </cell>
          <cell r="C355" t="str">
            <v>Banks</v>
          </cell>
        </row>
        <row r="357">
          <cell r="C357" t="str">
            <v>VII. EXTERNAL DEBT (Millions of U.S. dollars)</v>
          </cell>
        </row>
        <row r="359">
          <cell r="B359" t="str">
            <v>D_G</v>
          </cell>
          <cell r="C359" t="str">
            <v>Total public debt (incl. short-term debt, arrears, and IMF)</v>
          </cell>
        </row>
        <row r="360">
          <cell r="B360" t="str">
            <v>DMU</v>
          </cell>
          <cell r="C360" t="str">
            <v xml:space="preserve">  Multilateral debt</v>
          </cell>
        </row>
        <row r="361">
          <cell r="B361" t="str">
            <v>DBI</v>
          </cell>
          <cell r="C361" t="str">
            <v xml:space="preserve">  Bilateral debt</v>
          </cell>
        </row>
        <row r="362">
          <cell r="B362" t="str">
            <v>DBA</v>
          </cell>
          <cell r="C362" t="str">
            <v xml:space="preserve">  Debt to banks</v>
          </cell>
        </row>
        <row r="363">
          <cell r="B363" t="str">
            <v>D_P</v>
          </cell>
          <cell r="C363" t="str">
            <v>Other (nonpublic) debt    9/</v>
          </cell>
        </row>
        <row r="364">
          <cell r="D364" t="str">
            <v xml:space="preserve"> </v>
          </cell>
        </row>
        <row r="365">
          <cell r="B365" t="str">
            <v>DA</v>
          </cell>
          <cell r="C365" t="str">
            <v>Total stock of arrears 7/</v>
          </cell>
        </row>
        <row r="366">
          <cell r="B366" t="str">
            <v>DAMU</v>
          </cell>
          <cell r="C366" t="str">
            <v xml:space="preserve">  To multilateral creditors  11/</v>
          </cell>
        </row>
        <row r="367">
          <cell r="B367" t="str">
            <v>DABI</v>
          </cell>
          <cell r="C367" t="str">
            <v xml:space="preserve">  To bilateral creditors  12/</v>
          </cell>
        </row>
        <row r="368">
          <cell r="B368" t="str">
            <v>DABA</v>
          </cell>
          <cell r="C368" t="str">
            <v xml:space="preserve">  To banks  18/</v>
          </cell>
        </row>
        <row r="370">
          <cell r="B370" t="str">
            <v>D_S</v>
          </cell>
          <cell r="C370" t="str">
            <v>Total short-term debt  7/  14/</v>
          </cell>
        </row>
        <row r="371">
          <cell r="D371" t="str">
            <v xml:space="preserve"> </v>
          </cell>
        </row>
        <row r="372">
          <cell r="B372" t="str">
            <v>DDR</v>
          </cell>
          <cell r="C372" t="str">
            <v>Impact of debt-reduction operations  15/</v>
          </cell>
        </row>
        <row r="373">
          <cell r="B373" t="str">
            <v>DDRBA</v>
          </cell>
          <cell r="C373" t="str">
            <v xml:space="preserve">  Impact of bank debt-reduction operations  13/</v>
          </cell>
        </row>
        <row r="374">
          <cell r="C374" t="str">
            <v>Memorandum items:</v>
          </cell>
        </row>
        <row r="375">
          <cell r="C375" t="str">
            <v>Public external debt to GDP ratio:  16/</v>
          </cell>
        </row>
        <row r="376">
          <cell r="C376" t="str">
            <v>Public external debt service (scheduled) (% of exports of g&amp;s):</v>
          </cell>
        </row>
        <row r="377">
          <cell r="C377" t="str">
            <v>Public external debt service (cash) (% of exports of g&amp;s):</v>
          </cell>
        </row>
        <row r="378">
          <cell r="C378" t="str">
            <v>Public external debt to exports of goods and services</v>
          </cell>
        </row>
        <row r="379">
          <cell r="C379" t="str">
            <v xml:space="preserve">    Scheduled debt service/fiscal revenue bef. grants</v>
          </cell>
        </row>
        <row r="380">
          <cell r="B380" t="str">
            <v xml:space="preserve"> </v>
          </cell>
          <cell r="C380" t="str">
            <v>Debt relief</v>
          </cell>
        </row>
        <row r="381">
          <cell r="C381" t="str">
            <v xml:space="preserve"> </v>
          </cell>
          <cell r="D381" t="str">
            <v xml:space="preserve"> </v>
          </cell>
        </row>
        <row r="382">
          <cell r="C382" t="str">
            <v xml:space="preserve"> VIII. SAVINGS INVESTMENT BALANCE </v>
          </cell>
        </row>
        <row r="383">
          <cell r="C383" t="str">
            <v>In current prices</v>
          </cell>
        </row>
        <row r="384">
          <cell r="C384" t="str">
            <v>BPM5</v>
          </cell>
        </row>
        <row r="385">
          <cell r="C385" t="str">
            <v>Net factor income and Unrequired transfers, accrued (BPM5)</v>
          </cell>
        </row>
        <row r="386">
          <cell r="C386" t="str">
            <v xml:space="preserve">  Net factor income from abroad (accrued) (NFI)</v>
          </cell>
        </row>
        <row r="387">
          <cell r="C387" t="str">
            <v xml:space="preserve">  Income credits</v>
          </cell>
        </row>
        <row r="388">
          <cell r="C388" t="str">
            <v xml:space="preserve">  Income debits</v>
          </cell>
        </row>
        <row r="389">
          <cell r="C389" t="str">
            <v>Net unrequited transfers (NUT) (BPM5)</v>
          </cell>
        </row>
        <row r="390">
          <cell r="C390" t="str">
            <v xml:space="preserve">  Public sector (BPM5)</v>
          </cell>
        </row>
        <row r="391">
          <cell r="C391" t="str">
            <v xml:space="preserve">  Private sector</v>
          </cell>
          <cell r="D391" t="str">
            <v xml:space="preserve"> </v>
          </cell>
        </row>
        <row r="393">
          <cell r="C393" t="str">
            <v>Gross national product (GNP) = GDP + NFI (BPM5)</v>
          </cell>
        </row>
        <row r="394">
          <cell r="C394" t="str">
            <v>Gross domestic income (GDI) = GNP + NUT (BPM5)</v>
          </cell>
        </row>
        <row r="395">
          <cell r="C395" t="str">
            <v>Gross National Savings (GNS) = GDI - C (BPM5)</v>
          </cell>
        </row>
        <row r="397">
          <cell r="C397" t="str">
            <v>BPM4</v>
          </cell>
        </row>
        <row r="398">
          <cell r="C398" t="str">
            <v>Net factor income and Unrequired transfers, accrued (BPM4)</v>
          </cell>
        </row>
        <row r="399">
          <cell r="C399" t="str">
            <v>Net unrequited transfers (NUT) (BPM4)</v>
          </cell>
        </row>
        <row r="400">
          <cell r="C400" t="str">
            <v xml:space="preserve">  Public sector (BPM4)</v>
          </cell>
        </row>
        <row r="401">
          <cell r="C401" t="str">
            <v>Net factor income from abroad, cash</v>
          </cell>
        </row>
        <row r="403">
          <cell r="C403" t="str">
            <v>Gross disposable income (GDI) = GNP + NUT (BPM4)</v>
          </cell>
        </row>
        <row r="404">
          <cell r="C404" t="str">
            <v>Gross National Savings (GNS) = GDI - C (BPM4)</v>
          </cell>
        </row>
        <row r="406">
          <cell r="C406" t="str">
            <v>As appears in OLD macroframework (BPM4)</v>
          </cell>
        </row>
        <row r="408">
          <cell r="C408" t="str">
            <v>Gross domestic product</v>
          </cell>
        </row>
        <row r="409">
          <cell r="C409" t="str">
            <v>Domestic absorption (A) = C + I</v>
          </cell>
        </row>
        <row r="411">
          <cell r="C411" t="str">
            <v>Net factor income and unrequited transfers, cash, (OM)</v>
          </cell>
        </row>
        <row r="412">
          <cell r="C412" t="str">
            <v xml:space="preserve">  Net factor income from abroad, cash, (OM)</v>
          </cell>
        </row>
        <row r="413">
          <cell r="C413" t="str">
            <v xml:space="preserve">       Public sector  (from BOP)</v>
          </cell>
          <cell r="D413" t="str">
            <v xml:space="preserve"> </v>
          </cell>
        </row>
        <row r="414">
          <cell r="C414" t="str">
            <v xml:space="preserve">       Private sector</v>
          </cell>
        </row>
        <row r="415">
          <cell r="C415" t="str">
            <v xml:space="preserve">                   o/w servicing of HCB and gas in bill of MT</v>
          </cell>
        </row>
        <row r="416">
          <cell r="C416" t="str">
            <v xml:space="preserve">  Net unrequited transfers, cash basis (NUT)</v>
          </cell>
        </row>
        <row r="417">
          <cell r="C417" t="str">
            <v xml:space="preserve">       Public sector</v>
          </cell>
          <cell r="D417" t="str">
            <v xml:space="preserve"> </v>
          </cell>
        </row>
        <row r="418">
          <cell r="C418" t="str">
            <v xml:space="preserve">       Private sector</v>
          </cell>
        </row>
        <row r="419">
          <cell r="D419" t="str">
            <v xml:space="preserve"> </v>
          </cell>
        </row>
        <row r="420">
          <cell r="C420" t="str">
            <v>Gross domestic income (GDI) = GDP + NFI +NUT (OM)</v>
          </cell>
        </row>
        <row r="421">
          <cell r="C421" t="str">
            <v>Gross National Savings (GNS) = GDI - C (OM)</v>
          </cell>
        </row>
        <row r="422">
          <cell r="C422" t="str">
            <v xml:space="preserve">  Public sector </v>
          </cell>
          <cell r="D422" t="str">
            <v xml:space="preserve"> </v>
          </cell>
        </row>
        <row r="423">
          <cell r="C423" t="str">
            <v xml:space="preserve">  Private sector</v>
          </cell>
          <cell r="D423" t="str">
            <v xml:space="preserve"> </v>
          </cell>
        </row>
        <row r="425">
          <cell r="C425" t="str">
            <v>Gross Domestic Savings (GDS) = GDP - C</v>
          </cell>
        </row>
        <row r="426">
          <cell r="C426" t="str">
            <v xml:space="preserve">  Public sector </v>
          </cell>
          <cell r="D426" t="str">
            <v xml:space="preserve"> </v>
          </cell>
        </row>
        <row r="427">
          <cell r="C427" t="str">
            <v xml:space="preserve">  Private sector</v>
          </cell>
        </row>
        <row r="429">
          <cell r="C429" t="str">
            <v>Gross investment (I)</v>
          </cell>
        </row>
        <row r="430">
          <cell r="C430" t="str">
            <v xml:space="preserve">  Public investment</v>
          </cell>
        </row>
        <row r="431">
          <cell r="C431" t="str">
            <v xml:space="preserve">  Private investment</v>
          </cell>
        </row>
        <row r="432">
          <cell r="C432" t="str">
            <v xml:space="preserve">    o/w : electricity and gas projects</v>
          </cell>
        </row>
        <row r="434">
          <cell r="C434" t="str">
            <v>Foreign savings = I - GNS</v>
          </cell>
        </row>
        <row r="435">
          <cell r="C435" t="str">
            <v>Net official  resource transfers</v>
          </cell>
        </row>
        <row r="436">
          <cell r="C436" t="str">
            <v>Gross energy savings</v>
          </cell>
        </row>
        <row r="437">
          <cell r="C437" t="str">
            <v>IX.  FLOW OF FUNDS</v>
          </cell>
        </row>
        <row r="439">
          <cell r="C439" t="str">
            <v>SECTORAL NONFINANCIAL TRANSACTIONS</v>
          </cell>
        </row>
        <row r="440">
          <cell r="B440" t="str">
            <v>I</v>
          </cell>
        </row>
        <row r="441">
          <cell r="B441" t="str">
            <v>I.1</v>
          </cell>
          <cell r="C441" t="str">
            <v>Domestic sector (savings - investment = GDI - A) (BPM5)</v>
          </cell>
        </row>
        <row r="442">
          <cell r="C442" t="str">
            <v>Domestic sector (savings - investment = GDI - A) (BPM4)</v>
          </cell>
        </row>
        <row r="443">
          <cell r="C443" t="str">
            <v>Domestic sector (savings - investment = GDI - A) (OM)</v>
          </cell>
        </row>
        <row r="444">
          <cell r="B444" t="str">
            <v>I.1.1</v>
          </cell>
          <cell r="C444" t="str">
            <v xml:space="preserve">  Private sector</v>
          </cell>
        </row>
        <row r="445">
          <cell r="C445" t="str">
            <v xml:space="preserve">    Private sector - non-energy</v>
          </cell>
        </row>
        <row r="446">
          <cell r="C446" t="str">
            <v xml:space="preserve">    Private sector - energy</v>
          </cell>
        </row>
        <row r="447">
          <cell r="C447" t="str">
            <v xml:space="preserve">  Public sector</v>
          </cell>
        </row>
        <row r="448">
          <cell r="C448" t="str">
            <v xml:space="preserve">  Banking sector</v>
          </cell>
          <cell r="D448" t="str">
            <v xml:space="preserve"> </v>
          </cell>
        </row>
        <row r="449">
          <cell r="C449" t="str">
            <v>External sector</v>
          </cell>
        </row>
        <row r="450">
          <cell r="C450" t="str">
            <v>Horizontal Check</v>
          </cell>
        </row>
        <row r="452">
          <cell r="C452" t="str">
            <v>X. CONSISTENCY CHECK TABLE - Blue checks correspond to WEO</v>
          </cell>
        </row>
        <row r="454">
          <cell r="D454" t="str">
            <v xml:space="preserve"> </v>
          </cell>
        </row>
        <row r="455">
          <cell r="C455" t="str">
            <v>I:  NATIONAL ACCOUNTS IN REAL TERMS</v>
          </cell>
        </row>
        <row r="457">
          <cell r="C457" t="str">
            <v>Real GDP accounting identity:</v>
          </cell>
        </row>
        <row r="458">
          <cell r="C458" t="str">
            <v xml:space="preserve"> NGDP_R-(NCG_R+NCP_R+NFI_R+NINV_R+NX_R-NM_R)=0</v>
          </cell>
        </row>
        <row r="460">
          <cell r="C460" t="str">
            <v>II:  NATIONAL ACCOUNTS IN NOMINAL TERMS</v>
          </cell>
        </row>
        <row r="462">
          <cell r="C462" t="str">
            <v>Nominal GDP accounting identity:</v>
          </cell>
        </row>
        <row r="463">
          <cell r="C463" t="str">
            <v xml:space="preserve"> NGDP-(NCG+NCP+NFI+NINV+NX-NM)=0</v>
          </cell>
        </row>
        <row r="465">
          <cell r="C465" t="str">
            <v>National income identity:</v>
          </cell>
        </row>
        <row r="466">
          <cell r="C466" t="str">
            <v xml:space="preserve">  NGNI-(NGDP+((BXI+BMI+BTRP+BTRG)*ENDA_PR)/1000)=0</v>
          </cell>
        </row>
        <row r="468">
          <cell r="C468" t="str">
            <v>III:  BALANCE OF PAYMENTS</v>
          </cell>
        </row>
        <row r="470">
          <cell r="C470" t="str">
            <v>Current account identity:</v>
          </cell>
        </row>
        <row r="471">
          <cell r="C471" t="str">
            <v xml:space="preserve">  BCA-(BXG+BMG+BXS+BMS+BXI+BMI+BTRP+BTRG)=0</v>
          </cell>
        </row>
        <row r="472">
          <cell r="C472" t="str">
            <v>As percent of GDP:</v>
          </cell>
        </row>
        <row r="473">
          <cell r="C473" t="str">
            <v xml:space="preserve">  (BCA/((NGDP/ENDA_PR)*1000))*100</v>
          </cell>
        </row>
        <row r="474">
          <cell r="C474" t="str">
            <v>Financial account identity:</v>
          </cell>
        </row>
        <row r="475">
          <cell r="C475" t="str">
            <v xml:space="preserve">  BF-(BFD+BFL_C_G+BFL_C_P+BFL_D_G+BFL_D_P+BFL_DF</v>
          </cell>
        </row>
        <row r="476">
          <cell r="C476" t="str">
            <v xml:space="preserve">      +BER+BEA+BEO+BFOTH+BFO_S+BFLRES+BFRA)=0</v>
          </cell>
        </row>
        <row r="477">
          <cell r="C477" t="str">
            <v>Overall balance of payments identity:</v>
          </cell>
        </row>
        <row r="478">
          <cell r="C478" t="str">
            <v xml:space="preserve">  BCA+BK+BF+BNEO=0</v>
          </cell>
        </row>
        <row r="480">
          <cell r="C480" t="str">
            <v>Debt file v. BOP file</v>
          </cell>
        </row>
        <row r="481">
          <cell r="C481" t="str">
            <v>Total interest, scheduled</v>
          </cell>
        </row>
        <row r="482">
          <cell r="C482" t="str">
            <v>Total amortization, no IMF</v>
          </cell>
        </row>
        <row r="485">
          <cell r="C485" t="str">
            <v>Fiscal v. Real</v>
          </cell>
        </row>
        <row r="486">
          <cell r="C486" t="str">
            <v>Public investment</v>
          </cell>
        </row>
        <row r="488">
          <cell r="C488" t="str">
            <v>Fiscal v. BOP</v>
          </cell>
        </row>
        <row r="489">
          <cell r="C489" t="str">
            <v>Foreign interest payments from budget, after debt relief, only proj.</v>
          </cell>
        </row>
        <row r="491">
          <cell r="C491" t="str">
            <v>Explanatory notes:</v>
          </cell>
        </row>
        <row r="493">
          <cell r="C493" t="str">
            <v xml:space="preserve">1.  There is no information on the composition of debt relief, nor on the maturity of cancelled debt.  All debt relief </v>
          </cell>
        </row>
        <row r="494">
          <cell r="C494" t="str">
            <v xml:space="preserve">    assumed to be rescheduling; debt cancelled assumed to apply to future maturities.</v>
          </cell>
        </row>
        <row r="495">
          <cell r="C495" t="str">
            <v>2.  Population present in the country: sharp changes reflect refugee movements.</v>
          </cell>
        </row>
        <row r="496">
          <cell r="C496" t="str">
            <v>4.  Current transfers in 1980-1990 estimated by keeping 1990 proportion of project grants in total fixed.</v>
          </cell>
        </row>
        <row r="497">
          <cell r="C497" t="str">
            <v>5.  Mozambique does not produce constant price series, only real growth rates of NA aggregates based on previous</v>
          </cell>
        </row>
        <row r="498">
          <cell r="C498" t="str">
            <v xml:space="preserve">    year's prices.</v>
          </cell>
        </row>
        <row r="499">
          <cell r="C499" t="str">
            <v>6.  All private transfers assumed to be current.</v>
          </cell>
        </row>
        <row r="500">
          <cell r="C500" t="str">
            <v>7.  For 1980-1992 stocks of arrears derived from changes of arrears in BOP; does not reflect valuation changes or</v>
          </cell>
        </row>
        <row r="501">
          <cell r="C501" t="str">
            <v xml:space="preserve">    revisions.  Cummulative changes amount to $160 more than known arrears in 1993, possibly unregistered debt </v>
          </cell>
        </row>
        <row r="502">
          <cell r="C502" t="str">
            <v xml:space="preserve">    cancellation.</v>
          </cell>
        </row>
        <row r="503">
          <cell r="C503" t="str">
            <v>8.  The parallel market rate should have been used as representative up to 1992, but data are not available until 1990.</v>
          </cell>
        </row>
        <row r="504">
          <cell r="C504" t="str">
            <v>9.  For 1980-85 source is ETA; from 1986-1993 source are official publications; thereafter, staff data base reconciled</v>
          </cell>
        </row>
        <row r="505">
          <cell r="C505" t="str">
            <v>9.  with authorities.</v>
          </cell>
        </row>
        <row r="506">
          <cell r="C506" t="str">
            <v>10. For 1987-1993 source official publication; for 1985-86, extrapolation between available figure from documents for</v>
          </cell>
        </row>
        <row r="507">
          <cell r="C507" t="str">
            <v xml:space="preserve">    1984 and 1987.  For 1980-83 assumed annual nominal growth rate of 10 percent.</v>
          </cell>
        </row>
        <row r="508">
          <cell r="C508" t="str">
            <v>11. Residual.</v>
          </cell>
        </row>
        <row r="509">
          <cell r="C509" t="str">
            <v>12. For 1985-93 source is official publication.  Appears to include both insured and uninsured debt.  Before 1984,</v>
          </cell>
        </row>
        <row r="510">
          <cell r="C510" t="str">
            <v xml:space="preserve">    assumed to have grown at 10 percent annually; for 1984, source is Fund document.  As of 1993, all commercial debt </v>
          </cell>
        </row>
        <row r="511">
          <cell r="C511" t="str">
            <v xml:space="preserve">    debt cancelled or taken over by bilaterals.</v>
          </cell>
        </row>
        <row r="512">
          <cell r="C512" t="str">
            <v xml:space="preserve">13. Arrears to banks for 1984, 1990 and 92 from documents.  In 1993 all debt to banks had been assumed by bilaterals. </v>
          </cell>
        </row>
        <row r="513">
          <cell r="C513" t="str">
            <v xml:space="preserve">    Data for 1991 and 1983-89 based on assumptions.  Before 1983, Mozambique did not incurr significant arrears.</v>
          </cell>
        </row>
        <row r="514">
          <cell r="C514" t="str">
            <v>14. All available data show no arrears or negligible arrears to multilaterals.</v>
          </cell>
        </row>
        <row r="515">
          <cell r="C515" t="str">
            <v>15. Residual.</v>
          </cell>
        </row>
        <row r="516">
          <cell r="C516" t="str">
            <v>16. Data for 1988 and 1989 from fund documents.  Thereafter extrapolated</v>
          </cell>
        </row>
        <row r="517">
          <cell r="C517" t="str">
            <v xml:space="preserve">    to become 0 by 1992.  Before extrapolated to start increasing in 1984.</v>
          </cell>
        </row>
        <row r="518">
          <cell r="B518" t="str">
            <v>I.1.2</v>
          </cell>
          <cell r="C518" t="str">
            <v>17. Up until 1992 the foreign assets of commercial banks cannot be separated from those of the Monetary Authorities.</v>
          </cell>
        </row>
        <row r="519">
          <cell r="B519" t="str">
            <v>I.1.3</v>
          </cell>
          <cell r="C519" t="str">
            <v>18.  Includes entire HCB debt, which may contain some bilateral elements.</v>
          </cell>
        </row>
        <row r="520">
          <cell r="B520" t="str">
            <v>I.2</v>
          </cell>
          <cell r="C520" t="str">
            <v xml:space="preserve"> </v>
          </cell>
        </row>
        <row r="521">
          <cell r="B521" t="str">
            <v>I.1+I.2</v>
          </cell>
        </row>
        <row r="526">
          <cell r="D526" t="str">
            <v xml:space="preserve"> 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Input"/>
      <sheetName val="Mon_DMX"/>
      <sheetName val="Panel4 _2_"/>
      <sheetName val="Panel4 _2_ _Ch1_"/>
      <sheetName val="Panel4 _2_ _Ch2_"/>
      <sheetName val="Panel4 _2_ _Ch3_"/>
      <sheetName val="Panel4 _2_ _Ch4_"/>
      <sheetName val="Panel4 _2_ _Ch5_"/>
      <sheetName val="Panel4"/>
      <sheetName val="In auth_ Table 1_4"/>
      <sheetName val="DMX_M"/>
      <sheetName val="macc"/>
      <sheetName val="DMX"/>
      <sheetName val="Actual M"/>
      <sheetName val="Actual Q"/>
      <sheetName val="In_Int_ rates"/>
      <sheetName val="MS proj"/>
      <sheetName val="MA proj"/>
      <sheetName val="Guess"/>
      <sheetName val="Output"/>
      <sheetName val="M_flow"/>
      <sheetName val="Broad money"/>
      <sheetName val="reserves and mult"/>
      <sheetName val="Sheet1"/>
      <sheetName val="domestic debt indicators _2_"/>
      <sheetName val="domestic debt indicators"/>
      <sheetName val="Chart7"/>
      <sheetName val="Chart8"/>
      <sheetName val="FSI"/>
      <sheetName val="in IFS_2"/>
      <sheetName val="Combankl_Indicators"/>
      <sheetName val="Chart5"/>
      <sheetName val="RBM_Tab"/>
      <sheetName val="RBM"/>
      <sheetName val="RBM_CS"/>
      <sheetName val="In_x12"/>
      <sheetName val="Sheet2"/>
      <sheetName val="Reserves M"/>
      <sheetName val="in IFS"/>
      <sheetName val="NFA"/>
      <sheetName val="GFA"/>
      <sheetName val="Sheet5"/>
      <sheetName val="Chart3"/>
      <sheetName val="CUB"/>
      <sheetName val="Interest rate spread"/>
      <sheetName val="Interest rates"/>
      <sheetName val="seas Q "/>
      <sheetName val="seas m"/>
      <sheetName val="_ind_ Q"/>
      <sheetName val="_ind_ M"/>
      <sheetName val="multiplier_Q"/>
      <sheetName val="Chart2"/>
      <sheetName val="Multiplier"/>
      <sheetName val="Multiplier _2_"/>
      <sheetName val="multiplier_m"/>
      <sheetName val="MA proj old"/>
      <sheetName val="MA proj diff"/>
      <sheetName val="non_bank borrowing"/>
      <sheetName val="Chart9"/>
      <sheetName val="Chart10"/>
      <sheetName val="Chart11"/>
      <sheetName val="Chart4"/>
      <sheetName val="Mult comp"/>
      <sheetName val="Flows"/>
      <sheetName val="Mult proj_"/>
      <sheetName val="Mult proj_SA"/>
      <sheetName val="Chart6"/>
      <sheetName val="projections"/>
      <sheetName val="Reserves proj"/>
      <sheetName val="MS proj old"/>
      <sheetName val="MS proj diff"/>
      <sheetName val="Chart1"/>
      <sheetName val="guess old"/>
      <sheetName val="guess diff"/>
      <sheetName val="MA Tab"/>
      <sheetName val="MS tab"/>
      <sheetName val="MS flow"/>
      <sheetName val="Fig9_Monet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AH1" t="str">
            <v xml:space="preserve"> </v>
          </cell>
        </row>
        <row r="2">
          <cell r="A2" t="str">
            <v xml:space="preserve">Table 12 A                                                                                                                            </v>
          </cell>
          <cell r="AK2" t="str">
            <v xml:space="preserve"> </v>
          </cell>
        </row>
        <row r="3">
          <cell r="A3" t="str">
            <v>MALAWI : INTEREST RATE STRUCTURE</v>
          </cell>
        </row>
        <row r="4">
          <cell r="A4" t="str">
            <v xml:space="preserve">  (In percent per annum, end of period)</v>
          </cell>
          <cell r="F4" t="str">
            <v xml:space="preserve">  </v>
          </cell>
          <cell r="R4" t="e">
            <v>#REF!</v>
          </cell>
          <cell r="X4" t="e">
            <v>#REF!</v>
          </cell>
        </row>
        <row r="5">
          <cell r="A5" t="str">
            <v>-</v>
          </cell>
          <cell r="B5" t="str">
            <v>-</v>
          </cell>
          <cell r="C5" t="str">
            <v>-</v>
          </cell>
          <cell r="D5" t="str">
            <v>-</v>
          </cell>
          <cell r="E5" t="str">
            <v>-</v>
          </cell>
          <cell r="F5" t="str">
            <v>-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  <cell r="O5" t="str">
            <v>-</v>
          </cell>
          <cell r="P5" t="str">
            <v>-</v>
          </cell>
          <cell r="Q5" t="str">
            <v>-</v>
          </cell>
          <cell r="R5" t="str">
            <v>-</v>
          </cell>
          <cell r="S5" t="str">
            <v>-</v>
          </cell>
          <cell r="T5" t="str">
            <v>-</v>
          </cell>
          <cell r="U5" t="str">
            <v>-</v>
          </cell>
          <cell r="V5" t="str">
            <v>-</v>
          </cell>
          <cell r="W5" t="str">
            <v>-</v>
          </cell>
          <cell r="X5" t="str">
            <v>-</v>
          </cell>
          <cell r="Y5" t="str">
            <v>-</v>
          </cell>
          <cell r="Z5" t="str">
            <v>-</v>
          </cell>
          <cell r="AA5" t="str">
            <v>-</v>
          </cell>
          <cell r="AB5" t="str">
            <v>-</v>
          </cell>
          <cell r="AC5" t="str">
            <v>-</v>
          </cell>
          <cell r="AD5" t="str">
            <v>-</v>
          </cell>
          <cell r="AE5" t="str">
            <v>-</v>
          </cell>
          <cell r="AF5" t="str">
            <v>-</v>
          </cell>
          <cell r="AG5" t="str">
            <v>-</v>
          </cell>
          <cell r="AH5" t="str">
            <v>-</v>
          </cell>
          <cell r="AI5" t="str">
            <v>-</v>
          </cell>
          <cell r="AK5" t="str">
            <v>-</v>
          </cell>
          <cell r="AM5" t="str">
            <v>-</v>
          </cell>
          <cell r="AO5" t="str">
            <v>-</v>
          </cell>
          <cell r="AP5" t="str">
            <v>-</v>
          </cell>
          <cell r="AQ5" t="str">
            <v>-</v>
          </cell>
          <cell r="AS5" t="str">
            <v>-</v>
          </cell>
          <cell r="AT5" t="str">
            <v>-</v>
          </cell>
          <cell r="AU5" t="str">
            <v>-</v>
          </cell>
          <cell r="AV5" t="str">
            <v>-</v>
          </cell>
          <cell r="AW5" t="str">
            <v>-</v>
          </cell>
          <cell r="AX5" t="str">
            <v>-</v>
          </cell>
          <cell r="AY5" t="str">
            <v>-</v>
          </cell>
          <cell r="AZ5" t="str">
            <v>-</v>
          </cell>
          <cell r="BA5" t="str">
            <v>-</v>
          </cell>
          <cell r="BB5" t="str">
            <v>-</v>
          </cell>
          <cell r="BC5" t="str">
            <v>-</v>
          </cell>
          <cell r="BD5" t="str">
            <v>-</v>
          </cell>
          <cell r="BE5" t="str">
            <v>-</v>
          </cell>
          <cell r="BF5" t="str">
            <v>-</v>
          </cell>
          <cell r="BG5" t="str">
            <v>-</v>
          </cell>
          <cell r="BH5" t="str">
            <v>-</v>
          </cell>
          <cell r="BI5" t="str">
            <v>-</v>
          </cell>
          <cell r="BJ5" t="str">
            <v>-</v>
          </cell>
          <cell r="BK5" t="str">
            <v>-</v>
          </cell>
          <cell r="BL5" t="str">
            <v>-</v>
          </cell>
          <cell r="BM5" t="str">
            <v>-</v>
          </cell>
          <cell r="BN5" t="str">
            <v>-</v>
          </cell>
          <cell r="BO5" t="str">
            <v>-</v>
          </cell>
          <cell r="BP5" t="str">
            <v>-</v>
          </cell>
          <cell r="BQ5" t="str">
            <v>-</v>
          </cell>
          <cell r="BR5" t="str">
            <v>-</v>
          </cell>
          <cell r="BS5" t="str">
            <v>-</v>
          </cell>
          <cell r="BT5" t="str">
            <v>-</v>
          </cell>
          <cell r="BU5" t="str">
            <v>-</v>
          </cell>
          <cell r="BV5" t="str">
            <v>-</v>
          </cell>
          <cell r="BW5" t="str">
            <v>-</v>
          </cell>
          <cell r="BX5" t="str">
            <v>-</v>
          </cell>
          <cell r="BY5" t="str">
            <v>-</v>
          </cell>
          <cell r="BZ5" t="str">
            <v>-</v>
          </cell>
          <cell r="CA5" t="str">
            <v>-</v>
          </cell>
          <cell r="CB5" t="str">
            <v>-</v>
          </cell>
          <cell r="CC5" t="str">
            <v>-</v>
          </cell>
          <cell r="CD5" t="str">
            <v>-</v>
          </cell>
          <cell r="CE5" t="str">
            <v>-</v>
          </cell>
          <cell r="CF5" t="str">
            <v>-</v>
          </cell>
          <cell r="CG5" t="str">
            <v>-</v>
          </cell>
          <cell r="CH5" t="str">
            <v>-</v>
          </cell>
          <cell r="CI5" t="str">
            <v>-</v>
          </cell>
          <cell r="CJ5" t="str">
            <v>-</v>
          </cell>
          <cell r="CK5" t="str">
            <v>-</v>
          </cell>
          <cell r="CL5" t="str">
            <v>-</v>
          </cell>
          <cell r="CM5" t="str">
            <v>-</v>
          </cell>
          <cell r="CN5" t="str">
            <v>-</v>
          </cell>
          <cell r="CO5" t="str">
            <v>-</v>
          </cell>
          <cell r="CP5" t="str">
            <v>-</v>
          </cell>
          <cell r="CQ5" t="str">
            <v>-</v>
          </cell>
          <cell r="CR5" t="str">
            <v>-</v>
          </cell>
          <cell r="CS5" t="str">
            <v>-</v>
          </cell>
          <cell r="CT5" t="str">
            <v>-</v>
          </cell>
          <cell r="CU5" t="str">
            <v>-</v>
          </cell>
          <cell r="CV5" t="str">
            <v>-</v>
          </cell>
          <cell r="CW5" t="str">
            <v>-</v>
          </cell>
          <cell r="CX5" t="str">
            <v>-</v>
          </cell>
          <cell r="CY5" t="str">
            <v>-</v>
          </cell>
          <cell r="CZ5" t="str">
            <v>-</v>
          </cell>
          <cell r="DA5" t="str">
            <v>-</v>
          </cell>
          <cell r="DB5" t="str">
            <v>-</v>
          </cell>
          <cell r="DC5" t="str">
            <v>-</v>
          </cell>
          <cell r="DD5" t="str">
            <v>-</v>
          </cell>
          <cell r="DE5" t="str">
            <v>-</v>
          </cell>
          <cell r="DF5" t="str">
            <v>-</v>
          </cell>
          <cell r="DG5" t="str">
            <v>-</v>
          </cell>
          <cell r="DH5" t="str">
            <v>-</v>
          </cell>
          <cell r="DI5" t="str">
            <v>-</v>
          </cell>
          <cell r="DJ5" t="str">
            <v>-</v>
          </cell>
          <cell r="DK5" t="str">
            <v>-</v>
          </cell>
          <cell r="DL5" t="str">
            <v>-</v>
          </cell>
          <cell r="DM5" t="str">
            <v>-</v>
          </cell>
          <cell r="DN5" t="str">
            <v>-</v>
          </cell>
          <cell r="DO5" t="str">
            <v>-</v>
          </cell>
          <cell r="DP5" t="str">
            <v>-</v>
          </cell>
          <cell r="DQ5" t="str">
            <v>-</v>
          </cell>
          <cell r="DR5" t="str">
            <v>-</v>
          </cell>
          <cell r="DS5" t="str">
            <v>-</v>
          </cell>
          <cell r="DT5" t="str">
            <v>-</v>
          </cell>
          <cell r="DU5" t="str">
            <v>-</v>
          </cell>
          <cell r="DV5" t="str">
            <v>-</v>
          </cell>
          <cell r="DW5" t="str">
            <v>-</v>
          </cell>
          <cell r="DX5" t="str">
            <v>-</v>
          </cell>
          <cell r="DY5" t="str">
            <v>-</v>
          </cell>
          <cell r="DZ5" t="str">
            <v>-</v>
          </cell>
          <cell r="EA5" t="str">
            <v>-</v>
          </cell>
          <cell r="EB5" t="str">
            <v>-</v>
          </cell>
          <cell r="EC5" t="str">
            <v>-</v>
          </cell>
          <cell r="ED5" t="str">
            <v>-</v>
          </cell>
          <cell r="EE5" t="str">
            <v>-</v>
          </cell>
          <cell r="EF5" t="str">
            <v>-</v>
          </cell>
          <cell r="EG5" t="str">
            <v>-</v>
          </cell>
          <cell r="EH5" t="str">
            <v>-</v>
          </cell>
          <cell r="EI5" t="str">
            <v>-</v>
          </cell>
          <cell r="EJ5" t="str">
            <v>-</v>
          </cell>
          <cell r="EK5" t="str">
            <v>-</v>
          </cell>
          <cell r="EL5" t="str">
            <v>-</v>
          </cell>
          <cell r="EN5" t="str">
            <v>-</v>
          </cell>
          <cell r="EO5" t="str">
            <v>-</v>
          </cell>
          <cell r="EP5" t="str">
            <v>-</v>
          </cell>
          <cell r="EQ5" t="str">
            <v>-</v>
          </cell>
          <cell r="ER5" t="str">
            <v>-</v>
          </cell>
          <cell r="ES5" t="str">
            <v>-</v>
          </cell>
          <cell r="ET5" t="str">
            <v>-</v>
          </cell>
          <cell r="EV5" t="str">
            <v>-</v>
          </cell>
        </row>
        <row r="6">
          <cell r="B6" t="str">
            <v>1989</v>
          </cell>
          <cell r="C6" t="str">
            <v>1990</v>
          </cell>
          <cell r="D6" t="str">
            <v>1991</v>
          </cell>
          <cell r="E6" t="str">
            <v>1992</v>
          </cell>
          <cell r="F6" t="str">
            <v>1993</v>
          </cell>
          <cell r="G6" t="str">
            <v>1994</v>
          </cell>
          <cell r="H6" t="str">
            <v>1995</v>
          </cell>
          <cell r="M6" t="str">
            <v>1995</v>
          </cell>
          <cell r="N6" t="str">
            <v>1995</v>
          </cell>
          <cell r="O6" t="str">
            <v>1996</v>
          </cell>
          <cell r="P6" t="str">
            <v>1996</v>
          </cell>
          <cell r="Q6" t="str">
            <v>1996</v>
          </cell>
          <cell r="R6" t="str">
            <v>1996</v>
          </cell>
          <cell r="S6" t="str">
            <v>1997</v>
          </cell>
          <cell r="T6" t="str">
            <v>1997</v>
          </cell>
          <cell r="U6" t="str">
            <v>1997</v>
          </cell>
          <cell r="V6" t="str">
            <v>1997</v>
          </cell>
          <cell r="W6" t="str">
            <v>1997</v>
          </cell>
          <cell r="X6" t="str">
            <v>1997</v>
          </cell>
          <cell r="Y6" t="str">
            <v>1998</v>
          </cell>
          <cell r="Z6" t="str">
            <v>1998</v>
          </cell>
          <cell r="AA6" t="str">
            <v>1998</v>
          </cell>
          <cell r="AE6" t="str">
            <v>1998</v>
          </cell>
          <cell r="AF6" t="str">
            <v>1999</v>
          </cell>
          <cell r="AH6" t="str">
            <v>1999</v>
          </cell>
          <cell r="AM6" t="str">
            <v>1999</v>
          </cell>
          <cell r="AO6">
            <v>2000</v>
          </cell>
          <cell r="AS6">
            <v>2000</v>
          </cell>
          <cell r="AZ6">
            <v>2001</v>
          </cell>
          <cell r="BF6">
            <v>2001</v>
          </cell>
          <cell r="BL6">
            <v>2002</v>
          </cell>
        </row>
        <row r="7">
          <cell r="A7" t="str">
            <v>-</v>
          </cell>
          <cell r="B7" t="str">
            <v>-</v>
          </cell>
          <cell r="C7" t="str">
            <v>-</v>
          </cell>
          <cell r="D7" t="str">
            <v>-</v>
          </cell>
          <cell r="E7" t="str">
            <v>-</v>
          </cell>
          <cell r="F7" t="str">
            <v>-</v>
          </cell>
          <cell r="G7" t="str">
            <v>-</v>
          </cell>
          <cell r="H7" t="str">
            <v>-</v>
          </cell>
          <cell r="I7" t="str">
            <v>-</v>
          </cell>
          <cell r="J7" t="str">
            <v>-</v>
          </cell>
          <cell r="K7" t="str">
            <v>-</v>
          </cell>
          <cell r="L7" t="str">
            <v>-</v>
          </cell>
          <cell r="M7" t="str">
            <v>-</v>
          </cell>
          <cell r="N7" t="str">
            <v>-</v>
          </cell>
          <cell r="O7" t="str">
            <v>-</v>
          </cell>
          <cell r="P7" t="str">
            <v>-</v>
          </cell>
          <cell r="Q7" t="str">
            <v>-</v>
          </cell>
          <cell r="R7" t="str">
            <v>-</v>
          </cell>
          <cell r="S7" t="str">
            <v>-</v>
          </cell>
          <cell r="T7" t="str">
            <v>-</v>
          </cell>
          <cell r="U7" t="str">
            <v>-</v>
          </cell>
          <cell r="V7" t="str">
            <v>-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-</v>
          </cell>
          <cell r="AB7" t="str">
            <v>-</v>
          </cell>
          <cell r="AC7" t="str">
            <v>-</v>
          </cell>
          <cell r="AD7" t="str">
            <v>-</v>
          </cell>
          <cell r="AE7" t="str">
            <v>-</v>
          </cell>
          <cell r="AF7" t="str">
            <v>-</v>
          </cell>
          <cell r="AG7" t="str">
            <v>-</v>
          </cell>
          <cell r="AH7" t="str">
            <v>-</v>
          </cell>
          <cell r="AI7" t="str">
            <v>-</v>
          </cell>
          <cell r="AK7" t="str">
            <v>-</v>
          </cell>
          <cell r="AM7" t="str">
            <v>-</v>
          </cell>
          <cell r="AO7" t="str">
            <v>-</v>
          </cell>
          <cell r="AP7" t="str">
            <v>-</v>
          </cell>
          <cell r="AQ7" t="str">
            <v>-</v>
          </cell>
          <cell r="AS7" t="str">
            <v>-</v>
          </cell>
          <cell r="AT7" t="str">
            <v>-</v>
          </cell>
          <cell r="AU7" t="str">
            <v>-</v>
          </cell>
          <cell r="AV7" t="str">
            <v>-</v>
          </cell>
          <cell r="AW7" t="str">
            <v>-</v>
          </cell>
          <cell r="AX7" t="str">
            <v>-</v>
          </cell>
          <cell r="AY7" t="str">
            <v>-</v>
          </cell>
          <cell r="AZ7" t="str">
            <v>-</v>
          </cell>
          <cell r="BA7" t="str">
            <v>-</v>
          </cell>
          <cell r="BB7" t="str">
            <v>-</v>
          </cell>
          <cell r="BC7" t="str">
            <v>-</v>
          </cell>
          <cell r="BD7" t="str">
            <v>-</v>
          </cell>
          <cell r="BE7" t="str">
            <v>-</v>
          </cell>
          <cell r="BF7" t="str">
            <v>-</v>
          </cell>
          <cell r="BG7" t="str">
            <v>-</v>
          </cell>
          <cell r="BH7" t="str">
            <v>-</v>
          </cell>
          <cell r="BI7" t="str">
            <v>-</v>
          </cell>
          <cell r="BJ7" t="str">
            <v>-</v>
          </cell>
          <cell r="BK7" t="str">
            <v>-</v>
          </cell>
          <cell r="BL7" t="str">
            <v>-</v>
          </cell>
          <cell r="BM7" t="str">
            <v>-</v>
          </cell>
          <cell r="BN7" t="str">
            <v>-</v>
          </cell>
          <cell r="BO7" t="str">
            <v>-</v>
          </cell>
          <cell r="BP7" t="str">
            <v>-</v>
          </cell>
          <cell r="BQ7" t="str">
            <v>-</v>
          </cell>
          <cell r="BR7" t="str">
            <v>-</v>
          </cell>
          <cell r="BS7" t="str">
            <v>-</v>
          </cell>
          <cell r="BT7" t="str">
            <v>-</v>
          </cell>
          <cell r="BU7" t="str">
            <v>-</v>
          </cell>
          <cell r="BV7" t="str">
            <v>-</v>
          </cell>
          <cell r="BW7" t="str">
            <v>-</v>
          </cell>
          <cell r="BX7" t="str">
            <v>-</v>
          </cell>
          <cell r="BY7" t="str">
            <v>-</v>
          </cell>
          <cell r="BZ7" t="str">
            <v>-</v>
          </cell>
          <cell r="CA7" t="str">
            <v>-</v>
          </cell>
          <cell r="CB7" t="str">
            <v>-</v>
          </cell>
          <cell r="CC7" t="str">
            <v>-</v>
          </cell>
          <cell r="CD7" t="str">
            <v>-</v>
          </cell>
          <cell r="CE7" t="str">
            <v>-</v>
          </cell>
          <cell r="CF7" t="str">
            <v>-</v>
          </cell>
          <cell r="CG7" t="str">
            <v>-</v>
          </cell>
          <cell r="CH7" t="str">
            <v>-</v>
          </cell>
          <cell r="CI7" t="str">
            <v>-</v>
          </cell>
          <cell r="CJ7" t="str">
            <v>-</v>
          </cell>
          <cell r="CK7" t="str">
            <v>-</v>
          </cell>
          <cell r="CL7" t="str">
            <v>-</v>
          </cell>
          <cell r="CM7" t="str">
            <v>-</v>
          </cell>
          <cell r="CN7" t="str">
            <v>-</v>
          </cell>
          <cell r="CO7" t="str">
            <v>-</v>
          </cell>
          <cell r="CP7" t="str">
            <v>-</v>
          </cell>
          <cell r="CQ7" t="str">
            <v>-</v>
          </cell>
          <cell r="CR7" t="str">
            <v>-</v>
          </cell>
          <cell r="CS7" t="str">
            <v>-</v>
          </cell>
          <cell r="CT7" t="str">
            <v>-</v>
          </cell>
          <cell r="CU7" t="str">
            <v>-</v>
          </cell>
          <cell r="CV7" t="str">
            <v>-</v>
          </cell>
          <cell r="CW7" t="str">
            <v>-</v>
          </cell>
          <cell r="CX7" t="str">
            <v>-</v>
          </cell>
          <cell r="CY7" t="str">
            <v>-</v>
          </cell>
          <cell r="CZ7" t="str">
            <v>-</v>
          </cell>
          <cell r="DA7" t="str">
            <v>-</v>
          </cell>
          <cell r="DB7" t="str">
            <v>-</v>
          </cell>
          <cell r="DC7" t="str">
            <v>-</v>
          </cell>
          <cell r="DD7" t="str">
            <v>-</v>
          </cell>
          <cell r="DE7" t="str">
            <v>-</v>
          </cell>
          <cell r="DF7" t="str">
            <v>-</v>
          </cell>
          <cell r="DG7" t="str">
            <v>-</v>
          </cell>
          <cell r="DH7" t="str">
            <v>-</v>
          </cell>
          <cell r="DI7" t="str">
            <v>-</v>
          </cell>
          <cell r="DJ7" t="str">
            <v>-</v>
          </cell>
          <cell r="DK7" t="str">
            <v>-</v>
          </cell>
          <cell r="DL7" t="str">
            <v>-</v>
          </cell>
          <cell r="DM7" t="str">
            <v>-</v>
          </cell>
          <cell r="DN7" t="str">
            <v>-</v>
          </cell>
          <cell r="DO7" t="str">
            <v>-</v>
          </cell>
          <cell r="DP7" t="str">
            <v>-</v>
          </cell>
          <cell r="DQ7" t="str">
            <v>-</v>
          </cell>
          <cell r="DR7" t="str">
            <v>-</v>
          </cell>
          <cell r="DS7" t="str">
            <v>-</v>
          </cell>
          <cell r="DT7" t="str">
            <v>-</v>
          </cell>
          <cell r="DU7" t="str">
            <v>-</v>
          </cell>
          <cell r="DV7" t="str">
            <v>-</v>
          </cell>
          <cell r="DW7" t="str">
            <v>-</v>
          </cell>
          <cell r="DX7" t="str">
            <v>-</v>
          </cell>
          <cell r="DY7" t="str">
            <v>-</v>
          </cell>
          <cell r="DZ7" t="str">
            <v>-</v>
          </cell>
          <cell r="EA7" t="str">
            <v>-</v>
          </cell>
          <cell r="EB7" t="str">
            <v>-</v>
          </cell>
          <cell r="EC7" t="str">
            <v>-</v>
          </cell>
          <cell r="ED7" t="str">
            <v>-</v>
          </cell>
          <cell r="EE7" t="str">
            <v>-</v>
          </cell>
          <cell r="EF7" t="str">
            <v>-</v>
          </cell>
          <cell r="EG7" t="str">
            <v>-</v>
          </cell>
          <cell r="EH7" t="str">
            <v>-</v>
          </cell>
          <cell r="EI7" t="str">
            <v>-</v>
          </cell>
          <cell r="EJ7" t="str">
            <v>-</v>
          </cell>
          <cell r="EK7" t="str">
            <v>-</v>
          </cell>
          <cell r="EL7" t="str">
            <v>-</v>
          </cell>
        </row>
        <row r="11">
          <cell r="A11" t="str">
            <v xml:space="preserve"> </v>
          </cell>
        </row>
        <row r="12">
          <cell r="A12" t="str">
            <v>1. RESERVE BANK OF MALAWI</v>
          </cell>
        </row>
        <row r="13">
          <cell r="A13" t="str">
            <v xml:space="preserve">  Bank rate (= Discount rate)...............................</v>
          </cell>
        </row>
        <row r="14">
          <cell r="A14" t="str">
            <v xml:space="preserve"> </v>
          </cell>
        </row>
        <row r="16">
          <cell r="A16" t="str">
            <v>2. STANBIC BANK OF MALAWI</v>
          </cell>
        </row>
        <row r="17">
          <cell r="A17" t="str">
            <v xml:space="preserve">Lending </v>
          </cell>
        </row>
        <row r="18">
          <cell r="A18" t="str">
            <v xml:space="preserve">  Minimum (= prime lending rate)..............................</v>
          </cell>
        </row>
        <row r="19">
          <cell r="A19" t="str">
            <v xml:space="preserve">  Maximum...................................................</v>
          </cell>
        </row>
        <row r="20">
          <cell r="A20" t="str">
            <v>Deposits</v>
          </cell>
        </row>
        <row r="21">
          <cell r="A21" t="str">
            <v xml:space="preserve">  Savings....................................................</v>
          </cell>
        </row>
        <row r="22">
          <cell r="A22" t="str">
            <v xml:space="preserve">  Savings Plus....................................................</v>
          </cell>
        </row>
        <row r="25">
          <cell r="A25" t="str">
            <v xml:space="preserve">  Short - term</v>
          </cell>
        </row>
        <row r="26">
          <cell r="A26" t="str">
            <v xml:space="preserve">     7 day call deposit rate................................</v>
          </cell>
        </row>
        <row r="27">
          <cell r="A27" t="str">
            <v xml:space="preserve">     30 day call deposit rate..................................</v>
          </cell>
        </row>
        <row r="28">
          <cell r="A28" t="str">
            <v xml:space="preserve">  Time deposits</v>
          </cell>
        </row>
        <row r="29">
          <cell r="A29" t="str">
            <v xml:space="preserve">    1 months deposits........................................</v>
          </cell>
        </row>
        <row r="30">
          <cell r="A30" t="str">
            <v xml:space="preserve">    2months deposits........................................</v>
          </cell>
        </row>
        <row r="31">
          <cell r="A31" t="str">
            <v xml:space="preserve">     3 months deposits........................................</v>
          </cell>
        </row>
        <row r="32">
          <cell r="A32" t="str">
            <v xml:space="preserve">     6 months deposits.......................................</v>
          </cell>
        </row>
        <row r="33">
          <cell r="A33" t="str">
            <v xml:space="preserve">     9 months deposits.......................................</v>
          </cell>
        </row>
        <row r="34">
          <cell r="A34" t="str">
            <v xml:space="preserve">     12 months (up to Mk250,000).......................................</v>
          </cell>
        </row>
        <row r="35">
          <cell r="A35" t="str">
            <v xml:space="preserve">     12 months (over Mk250,000)......................................</v>
          </cell>
        </row>
        <row r="36">
          <cell r="A36" t="str">
            <v xml:space="preserve">     24 months (up to Mk500,000)...................................</v>
          </cell>
        </row>
        <row r="37">
          <cell r="A37" t="str">
            <v xml:space="preserve">     24 months (over Mk500,000)................................</v>
          </cell>
        </row>
        <row r="38">
          <cell r="A38" t="str">
            <v xml:space="preserve">     Over 35 months.........................................</v>
          </cell>
        </row>
        <row r="39">
          <cell r="A39" t="str">
            <v xml:space="preserve">  Current Accounts</v>
          </cell>
        </row>
        <row r="40">
          <cell r="A40" t="str">
            <v xml:space="preserve">      Mk100,000-250,000)................................</v>
          </cell>
        </row>
        <row r="41">
          <cell r="A41" t="str">
            <v xml:space="preserve">      Mk250,000)................................</v>
          </cell>
        </row>
        <row r="45">
          <cell r="A45" t="str">
            <v>3. NATIONAL BANK OF MALAWI</v>
          </cell>
        </row>
        <row r="47">
          <cell r="A47" t="str">
            <v>Lending</v>
          </cell>
        </row>
        <row r="48">
          <cell r="A48" t="str">
            <v xml:space="preserve">  Minimum (= prime lending rate)..............................</v>
          </cell>
        </row>
        <row r="49">
          <cell r="A49" t="str">
            <v xml:space="preserve">  Maximum...................................................</v>
          </cell>
        </row>
        <row r="50">
          <cell r="A50" t="str">
            <v>Deposits</v>
          </cell>
        </row>
        <row r="51">
          <cell r="A51" t="str">
            <v xml:space="preserve">  Savings....................................................</v>
          </cell>
        </row>
        <row r="52">
          <cell r="A52" t="str">
            <v xml:space="preserve">  Special Savers Account ....................................................</v>
          </cell>
        </row>
        <row r="53">
          <cell r="A53" t="str">
            <v xml:space="preserve">  Short - term</v>
          </cell>
        </row>
        <row r="54">
          <cell r="A54" t="str">
            <v xml:space="preserve">     7 day call deposit rate................................</v>
          </cell>
        </row>
        <row r="55">
          <cell r="A55" t="str">
            <v xml:space="preserve">     30 day call deposit rate..................................</v>
          </cell>
        </row>
        <row r="56">
          <cell r="A56" t="str">
            <v xml:space="preserve">  Time deposits</v>
          </cell>
        </row>
        <row r="57">
          <cell r="A57" t="str">
            <v xml:space="preserve">    2months deposits........................................</v>
          </cell>
        </row>
        <row r="58">
          <cell r="A58" t="str">
            <v xml:space="preserve">     3 months deposits........................................</v>
          </cell>
        </row>
        <row r="59">
          <cell r="A59" t="str">
            <v xml:space="preserve">     6 months deposits.......................................</v>
          </cell>
        </row>
        <row r="60">
          <cell r="A60" t="str">
            <v xml:space="preserve">     9 months deposits.......................................</v>
          </cell>
        </row>
        <row r="61">
          <cell r="A61" t="str">
            <v xml:space="preserve">     12 months (up to Mk250,000).......................................</v>
          </cell>
        </row>
        <row r="62">
          <cell r="A62" t="str">
            <v xml:space="preserve">     12 months (over Mk250,000)......................................</v>
          </cell>
        </row>
        <row r="63">
          <cell r="A63" t="str">
            <v xml:space="preserve">     24 months (up to Mk500,000)...................................</v>
          </cell>
        </row>
        <row r="64">
          <cell r="A64" t="str">
            <v xml:space="preserve">     24 months (over Mk500,000)................................</v>
          </cell>
        </row>
        <row r="65">
          <cell r="A65" t="str">
            <v xml:space="preserve">     Over 35 months.........................................</v>
          </cell>
        </row>
        <row r="66">
          <cell r="A66" t="str">
            <v xml:space="preserve">     Current account (over MK250,000).........................................</v>
          </cell>
        </row>
        <row r="70">
          <cell r="A70" t="str">
            <v>4.  Finance Bank</v>
          </cell>
        </row>
        <row r="73">
          <cell r="A73" t="str">
            <v>Lending  rate</v>
          </cell>
        </row>
        <row r="74">
          <cell r="A74" t="str">
            <v xml:space="preserve"> Deposits</v>
          </cell>
        </row>
        <row r="75">
          <cell r="A75" t="str">
            <v>Call         -   up to 7 days...................................................</v>
          </cell>
        </row>
        <row r="76">
          <cell r="A76" t="str">
            <v xml:space="preserve">                 -   30 days....................................................</v>
          </cell>
        </row>
        <row r="77">
          <cell r="A77" t="str">
            <v>Term       -   30 days............................................................</v>
          </cell>
        </row>
        <row r="78">
          <cell r="A78" t="str">
            <v xml:space="preserve">                 -   31 to 60 days...................................................</v>
          </cell>
        </row>
        <row r="79">
          <cell r="A79" t="str">
            <v xml:space="preserve">                 -   61 to 90 days..................................................</v>
          </cell>
        </row>
        <row r="80">
          <cell r="A80" t="str">
            <v xml:space="preserve">                -   180 days..............................................</v>
          </cell>
        </row>
        <row r="81">
          <cell r="A81" t="str">
            <v xml:space="preserve">                 -   365 days...................................................</v>
          </cell>
        </row>
        <row r="82">
          <cell r="A82" t="str">
            <v>Savings</v>
          </cell>
        </row>
        <row r="83">
          <cell r="A83" t="str">
            <v>Current        -  K100.000 .........................................</v>
          </cell>
        </row>
        <row r="84">
          <cell r="A84" t="str">
            <v xml:space="preserve">                      - K1,000.000 .............................................</v>
          </cell>
        </row>
        <row r="85">
          <cell r="A85" t="str">
            <v>Bearer Certificates (7 days)</v>
          </cell>
        </row>
        <row r="86">
          <cell r="A86" t="str">
            <v xml:space="preserve">                      -1 month</v>
          </cell>
        </row>
        <row r="87">
          <cell r="A87" t="str">
            <v xml:space="preserve">                      -2 months</v>
          </cell>
        </row>
        <row r="88">
          <cell r="A88" t="str">
            <v xml:space="preserve">                      -3 months</v>
          </cell>
        </row>
        <row r="93">
          <cell r="A93" t="str">
            <v>5.  First Merchant Bank</v>
          </cell>
        </row>
        <row r="96">
          <cell r="A96" t="str">
            <v xml:space="preserve">   Base rate</v>
          </cell>
        </row>
        <row r="98">
          <cell r="A98" t="str">
            <v xml:space="preserve">   Savings</v>
          </cell>
        </row>
        <row r="99">
          <cell r="A99" t="str">
            <v xml:space="preserve">   Deposits Rates </v>
          </cell>
        </row>
        <row r="100">
          <cell r="A100" t="str">
            <v xml:space="preserve">    7 days................................................</v>
          </cell>
        </row>
        <row r="101">
          <cell r="A101" t="str">
            <v xml:space="preserve">    1 month................................................</v>
          </cell>
        </row>
        <row r="102">
          <cell r="A102" t="str">
            <v xml:space="preserve">   Fixed Deposits Rates </v>
          </cell>
        </row>
        <row r="103">
          <cell r="A103" t="str">
            <v xml:space="preserve">     1 months................................................</v>
          </cell>
        </row>
        <row r="104">
          <cell r="A104" t="str">
            <v xml:space="preserve">     2 months................................................</v>
          </cell>
        </row>
        <row r="105">
          <cell r="A105" t="str">
            <v xml:space="preserve">     3 months................................................</v>
          </cell>
        </row>
        <row r="106">
          <cell r="A106" t="str">
            <v xml:space="preserve">     6 months................................................</v>
          </cell>
        </row>
        <row r="107">
          <cell r="A107" t="str">
            <v xml:space="preserve">    9 months................................................</v>
          </cell>
        </row>
        <row r="108">
          <cell r="A108" t="str">
            <v xml:space="preserve">     12 months and over..............................................</v>
          </cell>
        </row>
        <row r="109">
          <cell r="A109" t="str">
            <v>Current  (K10,000 and over)</v>
          </cell>
        </row>
        <row r="110">
          <cell r="A110" t="str">
            <v xml:space="preserve">     Bearer Certificates   - 1 months.......................................</v>
          </cell>
        </row>
        <row r="111">
          <cell r="A111" t="str">
            <v xml:space="preserve">                                            2 months .............................................</v>
          </cell>
        </row>
        <row r="112">
          <cell r="A112" t="str">
            <v xml:space="preserve">                                            3 months ...........................................</v>
          </cell>
        </row>
        <row r="117">
          <cell r="A117" t="str">
            <v>6. (INDE BANK)</v>
          </cell>
        </row>
        <row r="118">
          <cell r="A118" t="str">
            <v>Banking and Financial Services Division</v>
          </cell>
        </row>
        <row r="121">
          <cell r="A121" t="str">
            <v xml:space="preserve">    Base rate (Lending rate)...........................................................................</v>
          </cell>
        </row>
        <row r="122">
          <cell r="A122" t="str">
            <v>Currentnt Accounts</v>
          </cell>
        </row>
        <row r="123">
          <cell r="A123" t="str">
            <v xml:space="preserve">     Balances up to K50,0000............</v>
          </cell>
        </row>
        <row r="124">
          <cell r="A124" t="str">
            <v xml:space="preserve">     Balances over  K50,0000............</v>
          </cell>
        </row>
        <row r="125">
          <cell r="A125" t="str">
            <v>Savings</v>
          </cell>
        </row>
        <row r="126">
          <cell r="A126" t="str">
            <v xml:space="preserve">     Saving (Minimum K2,000)............</v>
          </cell>
        </row>
        <row r="127">
          <cell r="A127" t="str">
            <v xml:space="preserve">     Saving (Minimum K15,000)............</v>
          </cell>
        </row>
        <row r="128">
          <cell r="A128" t="str">
            <v>Short - term call deposit</v>
          </cell>
        </row>
        <row r="129">
          <cell r="A129" t="str">
            <v xml:space="preserve">     24 hour notice of withdrawal............</v>
          </cell>
        </row>
        <row r="130">
          <cell r="A130" t="str">
            <v xml:space="preserve">     7 day notice of withdrawal (&gt; Mk 250,000)................</v>
          </cell>
        </row>
        <row r="131">
          <cell r="A131" t="str">
            <v xml:space="preserve">     30 day notice of withdrawal ................</v>
          </cell>
        </row>
        <row r="132">
          <cell r="A132" t="str">
            <v>Time deposits (&gt; Mk250,000)</v>
          </cell>
        </row>
        <row r="133">
          <cell r="A133" t="str">
            <v xml:space="preserve">     7 days.......................................................</v>
          </cell>
        </row>
        <row r="134">
          <cell r="A134" t="str">
            <v xml:space="preserve">     30 days.......................................................</v>
          </cell>
        </row>
        <row r="135">
          <cell r="A135" t="str">
            <v xml:space="preserve">     2 months............................................................</v>
          </cell>
        </row>
        <row r="136">
          <cell r="A136" t="str">
            <v xml:space="preserve">     3 months............................................................</v>
          </cell>
        </row>
        <row r="137">
          <cell r="A137" t="str">
            <v xml:space="preserve">     6 months..................................................................</v>
          </cell>
        </row>
        <row r="138">
          <cell r="A138" t="str">
            <v xml:space="preserve">     9 months..................................................................</v>
          </cell>
        </row>
        <row r="139">
          <cell r="A139" t="str">
            <v xml:space="preserve">     12 months................................................</v>
          </cell>
        </row>
        <row r="144">
          <cell r="A144" t="str">
            <v>OTHER FINANCIAL INSTITUTIONS</v>
          </cell>
        </row>
        <row r="147">
          <cell r="A147" t="str">
            <v>7. NEDBANK</v>
          </cell>
        </row>
        <row r="148">
          <cell r="A148" t="str">
            <v xml:space="preserve">   Base rate</v>
          </cell>
        </row>
        <row r="149">
          <cell r="A149" t="str">
            <v xml:space="preserve">   Time deposits </v>
          </cell>
        </row>
        <row r="150">
          <cell r="A150" t="str">
            <v xml:space="preserve">    1 month................................................</v>
          </cell>
        </row>
        <row r="151">
          <cell r="A151" t="str">
            <v xml:space="preserve">     2 months................................................</v>
          </cell>
        </row>
        <row r="152">
          <cell r="A152" t="str">
            <v xml:space="preserve">     3 months................................................</v>
          </cell>
        </row>
        <row r="153">
          <cell r="A153" t="str">
            <v xml:space="preserve">     6 months................................................</v>
          </cell>
        </row>
        <row r="154">
          <cell r="A154" t="str">
            <v xml:space="preserve">     9 months...............................................</v>
          </cell>
        </row>
        <row r="155">
          <cell r="A155" t="str">
            <v xml:space="preserve">     12 months..............................................</v>
          </cell>
        </row>
        <row r="156">
          <cell r="A156" t="str">
            <v xml:space="preserve">     18 months..............................................</v>
          </cell>
        </row>
        <row r="157">
          <cell r="A157" t="str">
            <v xml:space="preserve">     24 months..............................................</v>
          </cell>
        </row>
        <row r="158">
          <cell r="A158" t="str">
            <v>Savings (prime)</v>
          </cell>
        </row>
        <row r="159">
          <cell r="A159" t="str">
            <v xml:space="preserve">     7 day Call</v>
          </cell>
        </row>
        <row r="160">
          <cell r="A160" t="str">
            <v xml:space="preserve">     30 day Call</v>
          </cell>
        </row>
        <row r="161">
          <cell r="A161" t="str">
            <v>Current Account (From K10,000.00)</v>
          </cell>
        </row>
        <row r="162">
          <cell r="A162" t="str">
            <v>Current Account (above K250,000.00)</v>
          </cell>
        </row>
        <row r="166">
          <cell r="A166" t="str">
            <v>8. New Building Society (N.B.S.)</v>
          </cell>
        </row>
        <row r="169">
          <cell r="A169" t="str">
            <v xml:space="preserve">   Savings deposits-Individual..........................................</v>
          </cell>
        </row>
        <row r="170">
          <cell r="A170" t="str">
            <v xml:space="preserve">   Savings deposits-Youth..........................................</v>
          </cell>
        </row>
        <row r="171">
          <cell r="A171" t="str">
            <v xml:space="preserve">   Savings deposits- Easy save.................................</v>
          </cell>
        </row>
        <row r="172">
          <cell r="A172" t="str">
            <v xml:space="preserve">   Savings deposits- Corporate.................................</v>
          </cell>
        </row>
        <row r="173">
          <cell r="A173" t="str">
            <v xml:space="preserve">   Fixed deposits</v>
          </cell>
        </row>
        <row r="174">
          <cell r="A174" t="str">
            <v xml:space="preserve">     1 months deposits........................................</v>
          </cell>
        </row>
        <row r="175">
          <cell r="A175" t="str">
            <v xml:space="preserve">     2 months deposits........................................</v>
          </cell>
        </row>
        <row r="176">
          <cell r="A176" t="str">
            <v xml:space="preserve">     3 months deposits........................................</v>
          </cell>
        </row>
        <row r="177">
          <cell r="A177" t="str">
            <v xml:space="preserve">     6 months...........................................</v>
          </cell>
        </row>
        <row r="178">
          <cell r="A178" t="str">
            <v xml:space="preserve">     9 months deposits........................................</v>
          </cell>
        </row>
        <row r="179">
          <cell r="A179" t="str">
            <v xml:space="preserve">     12 months...........................................</v>
          </cell>
        </row>
        <row r="180">
          <cell r="A180" t="str">
            <v xml:space="preserve">     Over 35 months.........................................</v>
          </cell>
        </row>
        <row r="181">
          <cell r="A181" t="str">
            <v xml:space="preserve">   Investment deposits..........................................</v>
          </cell>
        </row>
        <row r="182">
          <cell r="A182" t="str">
            <v xml:space="preserve">   Call account..........................................</v>
          </cell>
        </row>
        <row r="183">
          <cell r="A183" t="str">
            <v xml:space="preserve">   Tax Free (7 day Call)..........................................</v>
          </cell>
        </row>
        <row r="184">
          <cell r="A184" t="str">
            <v xml:space="preserve">   14 day Call..........................................</v>
          </cell>
        </row>
        <row r="185">
          <cell r="A185" t="str">
            <v xml:space="preserve">   21 day Call..........................................</v>
          </cell>
        </row>
        <row r="186">
          <cell r="A186" t="str">
            <v xml:space="preserve">   30 day Call..........................................</v>
          </cell>
        </row>
        <row r="187">
          <cell r="A187" t="str">
            <v xml:space="preserve">   Minimum mortgage rate ....................................</v>
          </cell>
        </row>
        <row r="188">
          <cell r="A188" t="str">
            <v xml:space="preserve">   Mortgage, owner occupied..................................</v>
          </cell>
        </row>
        <row r="189">
          <cell r="A189" t="str">
            <v xml:space="preserve">   Mortgage , flats and rentals............................................</v>
          </cell>
        </row>
        <row r="190">
          <cell r="A190" t="str">
            <v xml:space="preserve">   Mortgage ,commercial..........................................</v>
          </cell>
        </row>
        <row r="191">
          <cell r="A191" t="str">
            <v xml:space="preserve">   NBS Personal Loans (Base Lending).........................................</v>
          </cell>
        </row>
        <row r="192">
          <cell r="A192" t="str">
            <v xml:space="preserve">   Mortgage, employer guaranteed</v>
          </cell>
        </row>
        <row r="193">
          <cell r="A193" t="str">
            <v xml:space="preserve">   Current Account Balances over K250,000</v>
          </cell>
        </row>
        <row r="195">
          <cell r="A195" t="str">
            <v>9. MALAWI SAVINGS BANK(M.S.B)</v>
          </cell>
        </row>
        <row r="198">
          <cell r="A198" t="str">
            <v xml:space="preserve">   Base rate</v>
          </cell>
        </row>
        <row r="199">
          <cell r="A199" t="str">
            <v xml:space="preserve">   Premium Savings Account</v>
          </cell>
        </row>
        <row r="200">
          <cell r="A200" t="str">
            <v xml:space="preserve">   Ordinary Savings Account</v>
          </cell>
        </row>
        <row r="201">
          <cell r="A201" t="str">
            <v xml:space="preserve">   Savings deposits ...............................................</v>
          </cell>
        </row>
        <row r="202">
          <cell r="A202" t="str">
            <v xml:space="preserve">   Premium Savings deposits ...............................................</v>
          </cell>
        </row>
        <row r="203">
          <cell r="A203" t="str">
            <v xml:space="preserve">  Short - term</v>
          </cell>
        </row>
        <row r="204">
          <cell r="A204" t="str">
            <v xml:space="preserve">     7 day call deposit rate................................</v>
          </cell>
        </row>
        <row r="205">
          <cell r="A205" t="str">
            <v xml:space="preserve">     30 day call deposit rate..................................</v>
          </cell>
        </row>
        <row r="206">
          <cell r="A206" t="str">
            <v xml:space="preserve">  Fixed deposits</v>
          </cell>
        </row>
        <row r="207">
          <cell r="A207" t="str">
            <v xml:space="preserve">    1months deposits........................................</v>
          </cell>
        </row>
        <row r="208">
          <cell r="A208" t="str">
            <v xml:space="preserve">    2months deposits........................................</v>
          </cell>
        </row>
        <row r="209">
          <cell r="A209" t="str">
            <v xml:space="preserve">    3months deposits........................................</v>
          </cell>
        </row>
        <row r="210">
          <cell r="A210" t="str">
            <v xml:space="preserve">     6 months deposits........................................</v>
          </cell>
        </row>
        <row r="211">
          <cell r="A211" t="str">
            <v xml:space="preserve">     9 months deposits.......................................</v>
          </cell>
        </row>
        <row r="213">
          <cell r="A213" t="str">
            <v>Now accounts</v>
          </cell>
        </row>
        <row r="214">
          <cell r="A214" t="str">
            <v>K5,000.00-K249999.99</v>
          </cell>
        </row>
        <row r="215">
          <cell r="A215" t="str">
            <v>K250000.00-K1999999.99.00</v>
          </cell>
        </row>
        <row r="216">
          <cell r="A216" t="str">
            <v>K2000000 and above</v>
          </cell>
        </row>
        <row r="220">
          <cell r="A220" t="str">
            <v>10. Leasing and Finance Limited (L.F.C.)</v>
          </cell>
        </row>
        <row r="223">
          <cell r="A223" t="str">
            <v xml:space="preserve">   Lending rates..........................................…</v>
          </cell>
        </row>
        <row r="225">
          <cell r="A225" t="str">
            <v xml:space="preserve"> </v>
          </cell>
        </row>
        <row r="226">
          <cell r="A226" t="str">
            <v xml:space="preserve">   Time deposits </v>
          </cell>
        </row>
        <row r="227">
          <cell r="A227" t="str">
            <v xml:space="preserve">    7 days................................................</v>
          </cell>
        </row>
        <row r="228">
          <cell r="A228" t="str">
            <v xml:space="preserve">    1 month................................................</v>
          </cell>
        </row>
        <row r="229">
          <cell r="A229" t="str">
            <v xml:space="preserve">    2 month................................................</v>
          </cell>
        </row>
        <row r="230">
          <cell r="A230" t="str">
            <v xml:space="preserve">     3 months...............................................</v>
          </cell>
        </row>
        <row r="231">
          <cell r="A231" t="str">
            <v xml:space="preserve">     6 months.................................................</v>
          </cell>
        </row>
        <row r="232">
          <cell r="A232" t="str">
            <v xml:space="preserve">    9 months.................................................</v>
          </cell>
        </row>
        <row r="233">
          <cell r="A233" t="str">
            <v xml:space="preserve">     12 months........................................................</v>
          </cell>
        </row>
        <row r="234">
          <cell r="A234" t="str">
            <v xml:space="preserve">     18 months..............................................</v>
          </cell>
        </row>
        <row r="235">
          <cell r="A235" t="str">
            <v xml:space="preserve">     24 months..............................................</v>
          </cell>
        </row>
        <row r="236">
          <cell r="A236" t="str">
            <v xml:space="preserve">     30 months..............................................</v>
          </cell>
        </row>
        <row r="237">
          <cell r="A237" t="str">
            <v xml:space="preserve">     36 months...............................................</v>
          </cell>
        </row>
        <row r="238">
          <cell r="A238" t="str">
            <v xml:space="preserve">     48 months................................................</v>
          </cell>
        </row>
        <row r="239">
          <cell r="A239" t="str">
            <v xml:space="preserve">     60 months..............................................</v>
          </cell>
        </row>
        <row r="262">
          <cell r="A262" t="str">
            <v>12. LOITA</v>
          </cell>
        </row>
        <row r="265">
          <cell r="A265" t="str">
            <v xml:space="preserve">   Base Lending rate.............................................</v>
          </cell>
        </row>
        <row r="266">
          <cell r="A266" t="str">
            <v xml:space="preserve">   Call Deposits.............................................</v>
          </cell>
        </row>
        <row r="267">
          <cell r="A267" t="str">
            <v xml:space="preserve">    Tenor</v>
          </cell>
        </row>
        <row r="268">
          <cell r="A268" t="str">
            <v xml:space="preserve">    24 hrs................................................</v>
          </cell>
        </row>
        <row r="269">
          <cell r="A269" t="str">
            <v xml:space="preserve">    7 day................................................</v>
          </cell>
        </row>
        <row r="272">
          <cell r="A272" t="str">
            <v xml:space="preserve">     30 day...............................................</v>
          </cell>
        </row>
        <row r="273">
          <cell r="A273" t="str">
            <v>Fixed Deposits</v>
          </cell>
        </row>
        <row r="274">
          <cell r="A274" t="str">
            <v xml:space="preserve">     7 day..............................................…</v>
          </cell>
        </row>
        <row r="275">
          <cell r="A275" t="str">
            <v xml:space="preserve">     1 months..............................................</v>
          </cell>
        </row>
        <row r="276">
          <cell r="A276" t="str">
            <v xml:space="preserve">     2 months..............................................</v>
          </cell>
        </row>
        <row r="277">
          <cell r="A277" t="str">
            <v xml:space="preserve">     3 months..............................................</v>
          </cell>
        </row>
        <row r="278">
          <cell r="A278" t="str">
            <v xml:space="preserve">     6 months............................................…</v>
          </cell>
        </row>
        <row r="279">
          <cell r="A279" t="str">
            <v>Current Account Balances over K50,000.00</v>
          </cell>
        </row>
        <row r="283">
          <cell r="A283" t="str">
            <v>13. OPPORTUNITY INTERNATIONAL BANK</v>
          </cell>
        </row>
        <row r="284">
          <cell r="A284" t="str">
            <v>Local Registered Stock /1...........................................</v>
          </cell>
        </row>
        <row r="285">
          <cell r="A285" t="str">
            <v>-</v>
          </cell>
        </row>
        <row r="286">
          <cell r="A286" t="str">
            <v xml:space="preserve">  Base lending rate</v>
          </cell>
        </row>
        <row r="287">
          <cell r="A287" t="str">
            <v xml:space="preserve">      Savings Accounts</v>
          </cell>
        </row>
        <row r="288">
          <cell r="A288" t="str">
            <v xml:space="preserve">     Fixed Deposits</v>
          </cell>
        </row>
        <row r="289">
          <cell r="A289" t="str">
            <v xml:space="preserve">          1 month</v>
          </cell>
        </row>
        <row r="290">
          <cell r="A290" t="str">
            <v xml:space="preserve">          2 months</v>
          </cell>
        </row>
        <row r="291">
          <cell r="A291" t="str">
            <v xml:space="preserve">          3 months</v>
          </cell>
        </row>
        <row r="292">
          <cell r="A292" t="str">
            <v xml:space="preserve">          6 months</v>
          </cell>
        </row>
        <row r="293">
          <cell r="A293" t="str">
            <v xml:space="preserve">          9 months</v>
          </cell>
        </row>
        <row r="294">
          <cell r="A294" t="str">
            <v xml:space="preserve">         12 months</v>
          </cell>
        </row>
        <row r="295">
          <cell r="A295" t="str">
            <v>7 day Premium Investments</v>
          </cell>
        </row>
        <row r="296">
          <cell r="A296" t="str">
            <v>21 days Premium Investments</v>
          </cell>
        </row>
        <row r="298">
          <cell r="A298" t="str">
            <v>12. Treasury Bill Yields /2</v>
          </cell>
        </row>
        <row r="301">
          <cell r="A301" t="str">
            <v xml:space="preserve">                            91 days....................................</v>
          </cell>
        </row>
        <row r="302">
          <cell r="A302" t="str">
            <v xml:space="preserve">                            182 days..................................</v>
          </cell>
        </row>
        <row r="303">
          <cell r="A303" t="str">
            <v xml:space="preserve">                            271 days..................................</v>
          </cell>
        </row>
        <row r="304">
          <cell r="A304" t="str">
            <v>Average</v>
          </cell>
        </row>
        <row r="305">
          <cell r="A305" t="str">
            <v>13. RBM Bill Yields /2</v>
          </cell>
        </row>
        <row r="307">
          <cell r="A307" t="str">
            <v xml:space="preserve">                            63 days.................................…</v>
          </cell>
        </row>
        <row r="308">
          <cell r="A308" t="str">
            <v xml:space="preserve">                            91 days..................................</v>
          </cell>
        </row>
        <row r="309">
          <cell r="A309" t="str">
            <v>Average</v>
          </cell>
        </row>
        <row r="310">
          <cell r="A310" t="str">
            <v>14. Inter Bank Rate</v>
          </cell>
        </row>
        <row r="311">
          <cell r="A311" t="str">
            <v xml:space="preserve">  Minimum..............................</v>
          </cell>
        </row>
        <row r="312">
          <cell r="A312" t="str">
            <v xml:space="preserve">  Maximum...................................................</v>
          </cell>
        </row>
        <row r="318">
          <cell r="A318" t="str">
            <v xml:space="preserve">     *   First auction of the month</v>
          </cell>
        </row>
        <row r="319">
          <cell r="A319" t="str">
            <v xml:space="preserve">     /1  Maximum available nominal rate </v>
          </cell>
        </row>
        <row r="320">
          <cell r="A320" t="str">
            <v xml:space="preserve">               on stock with five years or more</v>
          </cell>
        </row>
        <row r="321">
          <cell r="A321" t="str">
            <v xml:space="preserve">                to redemption.</v>
          </cell>
        </row>
        <row r="322">
          <cell r="A322" t="str">
            <v xml:space="preserve">     / 2 Last auction in the month </v>
          </cell>
        </row>
        <row r="323">
          <cell r="A323" t="str">
            <v xml:space="preserve">     / 3 Effective July1, 1996</v>
          </cell>
        </row>
        <row r="324">
          <cell r="A324" t="str">
            <v xml:space="preserve">     / 4 Effective Mar1, 1998</v>
          </cell>
        </row>
        <row r="327">
          <cell r="A327" t="str">
            <v>Source: Reserve Bank of Malawi.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2 (2)"/>
      <sheetName val="Contents"/>
      <sheetName val="Input"/>
      <sheetName val="Output"/>
      <sheetName val="Sheet2"/>
      <sheetName val="Sheet1"/>
      <sheetName val="Work1"/>
      <sheetName val="Work2"/>
      <sheetName val="Report1"/>
      <sheetName val="Report2"/>
      <sheetName val="WORK 2"/>
      <sheetName val="DSA"/>
      <sheetName val="D"/>
      <sheetName val="NAFIS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45">
          <cell r="B45" t="str">
            <v>Table 4a.  Namibia: Functional Distribution of Central Government Expenditure, 1990/91-95/96</v>
          </cell>
        </row>
        <row r="46">
          <cell r="B46" t="str">
            <v>_</v>
          </cell>
          <cell r="L46" t="str">
            <v>_</v>
          </cell>
          <cell r="M46" t="str">
            <v>_</v>
          </cell>
          <cell r="N46" t="str">
            <v>_</v>
          </cell>
          <cell r="O46" t="str">
            <v>_</v>
          </cell>
        </row>
        <row r="48">
          <cell r="L48" t="str">
            <v>1990/91</v>
          </cell>
          <cell r="M48" t="str">
            <v>1991/92</v>
          </cell>
          <cell r="N48" t="str">
            <v>1992/93</v>
          </cell>
          <cell r="O48" t="str">
            <v xml:space="preserve">      1993/94</v>
          </cell>
        </row>
        <row r="49">
          <cell r="O49" t="str">
            <v>Budget</v>
          </cell>
        </row>
        <row r="50">
          <cell r="B50" t="str">
            <v>_</v>
          </cell>
          <cell r="L50" t="str">
            <v>_</v>
          </cell>
          <cell r="M50" t="str">
            <v>_</v>
          </cell>
          <cell r="N50" t="str">
            <v>_</v>
          </cell>
          <cell r="O50" t="str">
            <v>_</v>
          </cell>
        </row>
        <row r="51">
          <cell r="L51" t="str">
            <v xml:space="preserve">  (In percent of GDP)</v>
          </cell>
        </row>
        <row r="53">
          <cell r="B53" t="str">
            <v>General government services</v>
          </cell>
          <cell r="L53">
            <v>11.605443909427354</v>
          </cell>
          <cell r="M53">
            <v>13.266416092434049</v>
          </cell>
          <cell r="N53">
            <v>13.582292173067573</v>
          </cell>
          <cell r="O53">
            <v>10.351535724062416</v>
          </cell>
        </row>
        <row r="54">
          <cell r="B54" t="str">
            <v xml:space="preserve">     General public services</v>
          </cell>
          <cell r="L54">
            <v>7.12770106251741</v>
          </cell>
          <cell r="M54">
            <v>8.2310712048444348</v>
          </cell>
          <cell r="N54">
            <v>9.0744530870199309</v>
          </cell>
          <cell r="O54">
            <v>5.9089186969614014</v>
          </cell>
        </row>
        <row r="55">
          <cell r="B55" t="str">
            <v xml:space="preserve">     Defense</v>
          </cell>
          <cell r="L55">
            <v>1.9528353694934142</v>
          </cell>
          <cell r="M55">
            <v>2.5313844226352056</v>
          </cell>
          <cell r="N55">
            <v>2.1264948954788525</v>
          </cell>
          <cell r="O55">
            <v>1.9791294826170274</v>
          </cell>
        </row>
      </sheetData>
      <sheetData sheetId="8" refreshError="1">
        <row r="45">
          <cell r="B45" t="str">
            <v xml:space="preserve">         Other</v>
          </cell>
          <cell r="C45">
            <v>4.8499999999999996</v>
          </cell>
          <cell r="D45">
            <v>4.0020000000000007</v>
          </cell>
          <cell r="E45">
            <v>4.8870000000000005</v>
          </cell>
          <cell r="F45">
            <v>4.7409999999999997</v>
          </cell>
          <cell r="G45">
            <v>5.3109999999999999</v>
          </cell>
          <cell r="H45">
            <v>8.4540000000000006</v>
          </cell>
          <cell r="I45">
            <v>12.778</v>
          </cell>
          <cell r="J45">
            <v>13.734</v>
          </cell>
          <cell r="K45">
            <v>19.399999999999999</v>
          </cell>
          <cell r="L45">
            <v>18.779</v>
          </cell>
          <cell r="M45">
            <v>20.399999999999999</v>
          </cell>
          <cell r="N45">
            <v>21.307495000000003</v>
          </cell>
          <cell r="O45">
            <v>36</v>
          </cell>
        </row>
        <row r="46">
          <cell r="B46" t="str">
            <v xml:space="preserve">      Nontax revenue</v>
          </cell>
          <cell r="C46">
            <v>24.807999999999996</v>
          </cell>
          <cell r="D46">
            <v>38.872999999999998</v>
          </cell>
          <cell r="E46">
            <v>52.707000000000001</v>
          </cell>
          <cell r="F46">
            <v>70.923999999999992</v>
          </cell>
          <cell r="G46">
            <v>99.614000000000004</v>
          </cell>
          <cell r="H46">
            <v>115.76399999999998</v>
          </cell>
          <cell r="I46">
            <v>146.39699999999999</v>
          </cell>
          <cell r="J46">
            <v>232.09000000000003</v>
          </cell>
          <cell r="K46">
            <v>229.70000000000002</v>
          </cell>
          <cell r="L46">
            <v>241.23400000000001</v>
          </cell>
          <cell r="M46">
            <v>334.5</v>
          </cell>
          <cell r="N46">
            <v>399.79999999999995</v>
          </cell>
          <cell r="O46">
            <v>228.0213</v>
          </cell>
        </row>
        <row r="47">
          <cell r="B47" t="str">
            <v xml:space="preserve">          Royalties on Diamond exports</v>
          </cell>
        </row>
        <row r="48">
          <cell r="B48" t="str">
            <v xml:space="preserve">          Compensation for use of Rand</v>
          </cell>
        </row>
        <row r="49">
          <cell r="B49" t="str">
            <v xml:space="preserve">          Administrative fees and charges</v>
          </cell>
        </row>
        <row r="50">
          <cell r="B50" t="str">
            <v xml:space="preserve">          Other</v>
          </cell>
        </row>
        <row r="51">
          <cell r="B51" t="str">
            <v xml:space="preserve">    Capital Revenue</v>
          </cell>
          <cell r="L51">
            <v>3.8</v>
          </cell>
          <cell r="M51">
            <v>4.5</v>
          </cell>
          <cell r="N51">
            <v>0</v>
          </cell>
          <cell r="O51">
            <v>2.5</v>
          </cell>
        </row>
        <row r="52">
          <cell r="B52" t="str">
            <v xml:space="preserve">   Grants</v>
          </cell>
          <cell r="C52">
            <v>214</v>
          </cell>
          <cell r="D52">
            <v>229.67</v>
          </cell>
          <cell r="E52">
            <v>285</v>
          </cell>
          <cell r="F52">
            <v>372</v>
          </cell>
          <cell r="G52">
            <v>384.7</v>
          </cell>
          <cell r="H52">
            <v>499.57</v>
          </cell>
          <cell r="I52">
            <v>308</v>
          </cell>
          <cell r="J52">
            <v>317.18400000000003</v>
          </cell>
          <cell r="K52">
            <v>308.34199999999998</v>
          </cell>
          <cell r="L52">
            <v>101.121</v>
          </cell>
          <cell r="M52">
            <v>67.8</v>
          </cell>
          <cell r="N52">
            <v>73.5</v>
          </cell>
          <cell r="O52">
            <v>91.7</v>
          </cell>
        </row>
        <row r="53">
          <cell r="B53" t="str">
            <v xml:space="preserve">         Budget aid</v>
          </cell>
          <cell r="C53">
            <v>214</v>
          </cell>
          <cell r="D53">
            <v>215</v>
          </cell>
          <cell r="E53">
            <v>285</v>
          </cell>
          <cell r="F53">
            <v>372</v>
          </cell>
          <cell r="G53">
            <v>318.7</v>
          </cell>
          <cell r="H53">
            <v>469.17</v>
          </cell>
          <cell r="I53">
            <v>308</v>
          </cell>
          <cell r="J53">
            <v>313.68400000000003</v>
          </cell>
          <cell r="K53">
            <v>140.43</v>
          </cell>
          <cell r="L53">
            <v>101.121</v>
          </cell>
          <cell r="M53">
            <v>67.8</v>
          </cell>
          <cell r="N53">
            <v>73.5</v>
          </cell>
          <cell r="O53">
            <v>91.7</v>
          </cell>
        </row>
        <row r="54">
          <cell r="B54" t="str">
            <v xml:space="preserve">         From representative authorities</v>
          </cell>
          <cell r="C54" t="str">
            <v>--</v>
          </cell>
          <cell r="D54">
            <v>14.67</v>
          </cell>
          <cell r="E54" t="str">
            <v>--</v>
          </cell>
          <cell r="F54" t="str">
            <v>--</v>
          </cell>
          <cell r="G54">
            <v>66</v>
          </cell>
          <cell r="H54">
            <v>30.4</v>
          </cell>
          <cell r="I54" t="str">
            <v>--</v>
          </cell>
          <cell r="J54">
            <v>3.5</v>
          </cell>
          <cell r="K54">
            <v>167.91200000000001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</row>
      </sheetData>
      <sheetData sheetId="9" refreshError="1">
        <row r="45">
          <cell r="B45" t="str">
            <v xml:space="preserve">      Licenses</v>
          </cell>
          <cell r="K45">
            <v>0.28506025137131258</v>
          </cell>
          <cell r="L45">
            <v>0.24354331648692745</v>
          </cell>
          <cell r="M45">
            <v>0.23665344191550081</v>
          </cell>
          <cell r="N45">
            <v>0.23213417598444336</v>
          </cell>
          <cell r="O45">
            <v>0.19635368190528332</v>
          </cell>
        </row>
        <row r="46">
          <cell r="B46" t="str">
            <v xml:space="preserve">         Business licenses</v>
          </cell>
          <cell r="K46">
            <v>3.8008033516175016E-2</v>
          </cell>
          <cell r="L46">
            <v>2.2285009351744996E-2</v>
          </cell>
          <cell r="M46">
            <v>2.2273265121458899E-2</v>
          </cell>
          <cell r="N46">
            <v>3.1599416626154592E-2</v>
          </cell>
          <cell r="O46">
            <v>3.210511908020805E-2</v>
          </cell>
        </row>
        <row r="47">
          <cell r="B47" t="str">
            <v xml:space="preserve">         Motor vehicle license taxes</v>
          </cell>
          <cell r="K47">
            <v>0.24705221785513756</v>
          </cell>
          <cell r="L47">
            <v>0.22125830713518246</v>
          </cell>
          <cell r="M47">
            <v>0.21438017679404189</v>
          </cell>
          <cell r="N47">
            <v>0.20053475935828877</v>
          </cell>
          <cell r="O47">
            <v>0.16424856282507527</v>
          </cell>
        </row>
        <row r="48">
          <cell r="B48" t="str">
            <v xml:space="preserve">      Fishing quota levies</v>
          </cell>
          <cell r="K48" t="str">
            <v>...</v>
          </cell>
          <cell r="L48">
            <v>0.61124597079071985</v>
          </cell>
          <cell r="M48">
            <v>0.78791675367160852</v>
          </cell>
          <cell r="N48">
            <v>0.93947496353913462</v>
          </cell>
          <cell r="O48">
            <v>0.9909663290446209</v>
          </cell>
        </row>
        <row r="49">
          <cell r="B49" t="str">
            <v>SACU transfers 2/</v>
          </cell>
          <cell r="K49">
            <v>9.0130868569947751</v>
          </cell>
          <cell r="L49">
            <v>8.0776950933184768</v>
          </cell>
          <cell r="M49">
            <v>14.430291640565184</v>
          </cell>
          <cell r="N49">
            <v>10.076324744773943</v>
          </cell>
          <cell r="O49">
            <v>10.216260607719683</v>
          </cell>
        </row>
        <row r="50">
          <cell r="B50" t="str">
            <v xml:space="preserve">      Diaoond export duty</v>
          </cell>
          <cell r="K50">
            <v>1.2767243985660608</v>
          </cell>
          <cell r="L50">
            <v>0.96240996458275285</v>
          </cell>
          <cell r="M50">
            <v>1.2653998747128836</v>
          </cell>
          <cell r="N50">
            <v>1.1373359261059797</v>
          </cell>
          <cell r="O50">
            <v>0.8759923350670682</v>
          </cell>
        </row>
        <row r="51">
          <cell r="B51" t="str">
            <v xml:space="preserve">      Customs and excise compensation</v>
          </cell>
          <cell r="K51">
            <v>7.7363624584287134</v>
          </cell>
          <cell r="L51">
            <v>7.1152851287357235</v>
          </cell>
          <cell r="M51">
            <v>13.1648917658523</v>
          </cell>
          <cell r="N51">
            <v>8.9389888186679638</v>
          </cell>
          <cell r="O51">
            <v>9.3402682726526152</v>
          </cell>
        </row>
        <row r="52">
          <cell r="B52" t="str">
            <v xml:space="preserve">   Other taxes 3/</v>
          </cell>
          <cell r="K52">
            <v>8.6381894354943201E-2</v>
          </cell>
          <cell r="L52">
            <v>0.10386406144295436</v>
          </cell>
          <cell r="M52">
            <v>0.11136632560729449</v>
          </cell>
          <cell r="N52">
            <v>8.5184735051045221E-2</v>
          </cell>
          <cell r="O52">
            <v>0.19709827539009034</v>
          </cell>
        </row>
        <row r="54">
          <cell r="B54" t="str">
            <v xml:space="preserve">Nontax revenue </v>
          </cell>
          <cell r="K54">
            <v>3.9683842266660907</v>
          </cell>
          <cell r="L54">
            <v>3.83992996139918</v>
          </cell>
          <cell r="M54">
            <v>4.656504489455001</v>
          </cell>
          <cell r="N54">
            <v>4.8672824501701504</v>
          </cell>
          <cell r="O54">
            <v>2.4968113879003559</v>
          </cell>
        </row>
        <row r="55">
          <cell r="B55" t="str">
            <v xml:space="preserve">   Entrepreneurial and property income</v>
          </cell>
          <cell r="K55">
            <v>2.185461927180063</v>
          </cell>
          <cell r="L55">
            <v>2.0666640136893628</v>
          </cell>
          <cell r="M55">
            <v>2.7493561634300825</v>
          </cell>
          <cell r="N55">
            <v>2.7810768108896449</v>
          </cell>
          <cell r="O55">
            <v>0.8168628524500412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"/>
      <sheetName val="3"/>
      <sheetName val="4"/>
      <sheetName val="5 "/>
      <sheetName val="6"/>
      <sheetName val="7"/>
      <sheetName val="8"/>
      <sheetName val="9"/>
      <sheetName val="10"/>
      <sheetName val="11"/>
      <sheetName val="13 "/>
      <sheetName val="14"/>
      <sheetName val="Table 2[F]"/>
      <sheetName val="Table 2[E]"/>
      <sheetName val="Table 3[F]"/>
      <sheetName val="Table 3[E]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SEI"/>
      <sheetName val="tabSEIbrief"/>
      <sheetName val="Con"/>
      <sheetName val="Asm"/>
      <sheetName val="AltAsm"/>
      <sheetName val="InOutQ"/>
      <sheetName val="Gout"/>
      <sheetName val="Fout"/>
      <sheetName val="Mout"/>
      <sheetName val="Bout"/>
      <sheetName val="BoutUSD"/>
      <sheetName val="Dout"/>
      <sheetName val="DoutUSD"/>
      <sheetName val="DSAout"/>
      <sheetName val="Lout"/>
      <sheetName val="DSAin"/>
      <sheetName val="Gin"/>
      <sheetName val="Fin"/>
      <sheetName val="Min"/>
      <sheetName val="Bin"/>
      <sheetName val="BinUSD"/>
      <sheetName val="Din"/>
      <sheetName val="DinUSD"/>
      <sheetName val="Fng"/>
      <sheetName val="AnM"/>
      <sheetName val="MONA"/>
      <sheetName val="MONAT05"/>
      <sheetName val="MONAT06"/>
      <sheetName val="Old"/>
      <sheetName val="Chg"/>
      <sheetName val="Char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OUTPUT"/>
      <sheetName val="Scratch pad"/>
      <sheetName val="ControlSheet"/>
      <sheetName val="INPUT"/>
      <sheetName val="Sel. Ind.-MacroframeworkI"/>
      <sheetName val="Annual Meetings Selec Indicator"/>
      <sheetName val="WETA"/>
      <sheetName val="GDP Prod. - Input"/>
      <sheetName val="National Accounts"/>
      <sheetName val="Chart real growth rates"/>
      <sheetName val="Figure 3"/>
      <sheetName val="INE PIBprod"/>
      <sheetName val="PROJECTIONS"/>
      <sheetName val="AnMeets"/>
      <sheetName val="PIN Selected Indicators."/>
      <sheetName val="weekly-monthly Rep."/>
      <sheetName val="MacroframeworkII"/>
      <sheetName val="RED TABLES"/>
      <sheetName val="Basic Data"/>
      <sheetName val="SUMMARY"/>
      <sheetName val="Excel macros"/>
      <sheetName val="moz macroframework Brief Feb200"/>
      <sheetName val="Q1"/>
      <sheetName val="Q2"/>
      <sheetName val="Q3"/>
      <sheetName val="Assump"/>
      <sheetName val="Last"/>
      <sheetName val="wage growth"/>
      <sheetName val="Gin"/>
      <sheetName val="Din"/>
      <sheetName val="Gasoline"/>
      <sheetName val="PIVO"/>
      <sheetName val="Scratch_pad"/>
      <sheetName val="Sel__Ind_-MacroframeworkI"/>
      <sheetName val="Annual_Meetings_Selec_Indicator"/>
      <sheetName val="GDP_Prod__-_Input"/>
      <sheetName val="National_Accounts"/>
      <sheetName val="Chart_real_growth_rates"/>
      <sheetName val="Figure_3"/>
      <sheetName val="INE_PIBprod"/>
      <sheetName val="PIN_Selected_Indicators_"/>
      <sheetName val="weekly-monthly_Rep_"/>
      <sheetName val="RED_TABLES"/>
      <sheetName val="Basic_Data"/>
      <sheetName val="Excel_macros"/>
      <sheetName val="moz_macroframework_Brief_Feb200"/>
      <sheetName val="wage_growth"/>
      <sheetName val="M"/>
      <sheetName val="Scratch_pad1"/>
      <sheetName val="Sel__Ind_-MacroframeworkI1"/>
      <sheetName val="Annual_Meetings_Selec_Indicato1"/>
      <sheetName val="GDP_Prod__-_Input1"/>
      <sheetName val="National_Accounts1"/>
      <sheetName val="Chart_real_growth_rates1"/>
      <sheetName val="Figure_31"/>
      <sheetName val="INE_PIBprod1"/>
      <sheetName val="PIN_Selected_Indicators_1"/>
      <sheetName val="weekly-monthly_Rep_1"/>
      <sheetName val="RED_TABLES1"/>
      <sheetName val="Basic_Data1"/>
      <sheetName val="Excel_macros1"/>
      <sheetName val="moz_macroframework_Brief_Feb201"/>
      <sheetName val="wage_growth1"/>
      <sheetName val="Table"/>
      <sheetName val="Table_GEF"/>
      <sheetName val="FY 08-13MTB(LY std)"/>
      <sheetName val="unemp"/>
      <sheetName val="J3"/>
      <sheetName val="WEO"/>
      <sheetName val="продаја - графикони"/>
      <sheetName val="PIB EN CORR"/>
      <sheetName val="CIRRs"/>
      <sheetName val="Fiscal Scenarios"/>
      <sheetName val="A"/>
      <sheetName val="Cover"/>
      <sheetName val="Sheet1"/>
      <sheetName val="IN"/>
      <sheetName val="END"/>
      <sheetName val="ExIm bfSBA04"/>
      <sheetName val="KA bfSBA04"/>
      <sheetName val="Table 3"/>
      <sheetName val="Table 4"/>
      <sheetName val="Table 5"/>
      <sheetName val="Table 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1">
          <cell r="C1" t="str">
            <v>SUMMARY TABLES FOR EACH SECTOR; WEO SUBMISISON DATA AND CODES; CONSISTENCY CHECKS</v>
          </cell>
        </row>
        <row r="3">
          <cell r="B3" t="str">
            <v>WEO</v>
          </cell>
          <cell r="C3" t="str">
            <v>DNE PROJECTIONS</v>
          </cell>
          <cell r="E3" t="str">
            <v>80a1</v>
          </cell>
          <cell r="F3" t="str">
            <v>81a1</v>
          </cell>
          <cell r="G3" t="str">
            <v>82a1</v>
          </cell>
          <cell r="H3" t="str">
            <v>83a1</v>
          </cell>
          <cell r="I3" t="str">
            <v>84a1</v>
          </cell>
          <cell r="J3" t="str">
            <v>85a1</v>
          </cell>
          <cell r="K3" t="str">
            <v>86a1</v>
          </cell>
          <cell r="L3" t="str">
            <v>87a1</v>
          </cell>
          <cell r="M3" t="str">
            <v>88a1</v>
          </cell>
          <cell r="N3" t="str">
            <v>89a1</v>
          </cell>
          <cell r="O3" t="str">
            <v>90a1</v>
          </cell>
          <cell r="P3" t="str">
            <v>91a1</v>
          </cell>
          <cell r="Q3" t="str">
            <v>92a1</v>
          </cell>
          <cell r="R3" t="str">
            <v>93a1</v>
          </cell>
          <cell r="S3" t="str">
            <v>94a1</v>
          </cell>
          <cell r="T3" t="str">
            <v>95a1</v>
          </cell>
          <cell r="U3" t="str">
            <v>96a1</v>
          </cell>
          <cell r="V3" t="str">
            <v>97a1</v>
          </cell>
          <cell r="W3" t="str">
            <v>98a1</v>
          </cell>
          <cell r="X3" t="str">
            <v>99a1</v>
          </cell>
          <cell r="Y3" t="str">
            <v>100a1</v>
          </cell>
          <cell r="Z3" t="str">
            <v>101a1</v>
          </cell>
          <cell r="AA3" t="str">
            <v>102a1</v>
          </cell>
          <cell r="AB3" t="str">
            <v>103a1</v>
          </cell>
          <cell r="AC3" t="str">
            <v>104a1</v>
          </cell>
          <cell r="AD3" t="str">
            <v>105a1</v>
          </cell>
          <cell r="AE3" t="str">
            <v>105a1</v>
          </cell>
          <cell r="AF3" t="str">
            <v>105a1</v>
          </cell>
        </row>
        <row r="4">
          <cell r="B4" t="str">
            <v>CODES</v>
          </cell>
          <cell r="C4" t="str">
            <v xml:space="preserve">      TWELVE-MONTH PERIOD ENDING:</v>
          </cell>
          <cell r="E4">
            <v>1980</v>
          </cell>
          <cell r="F4">
            <v>1981</v>
          </cell>
          <cell r="G4">
            <v>1982</v>
          </cell>
          <cell r="H4">
            <v>1983</v>
          </cell>
          <cell r="I4">
            <v>1984</v>
          </cell>
          <cell r="J4">
            <v>1985</v>
          </cell>
          <cell r="K4">
            <v>1986</v>
          </cell>
          <cell r="L4">
            <v>1987</v>
          </cell>
          <cell r="M4">
            <v>1988</v>
          </cell>
          <cell r="N4">
            <v>1989</v>
          </cell>
          <cell r="O4">
            <v>1990</v>
          </cell>
          <cell r="P4">
            <v>1991</v>
          </cell>
          <cell r="Q4">
            <v>1992</v>
          </cell>
          <cell r="R4">
            <v>1993</v>
          </cell>
          <cell r="S4">
            <v>1994</v>
          </cell>
          <cell r="T4">
            <v>1995</v>
          </cell>
          <cell r="U4">
            <v>1996</v>
          </cell>
          <cell r="V4">
            <v>1997</v>
          </cell>
          <cell r="W4">
            <v>1998</v>
          </cell>
          <cell r="X4">
            <v>1999</v>
          </cell>
          <cell r="Y4">
            <v>2000</v>
          </cell>
          <cell r="Z4">
            <v>2001</v>
          </cell>
          <cell r="AA4">
            <v>2002</v>
          </cell>
          <cell r="AB4">
            <v>2003</v>
          </cell>
          <cell r="AC4">
            <v>2004</v>
          </cell>
          <cell r="AD4">
            <v>2005</v>
          </cell>
          <cell r="AE4">
            <v>2006</v>
          </cell>
          <cell r="AF4">
            <v>2007</v>
          </cell>
          <cell r="AG4">
            <v>2008</v>
          </cell>
          <cell r="AH4">
            <v>2009</v>
          </cell>
          <cell r="AI4">
            <v>2010</v>
          </cell>
          <cell r="AJ4">
            <v>2011</v>
          </cell>
          <cell r="AK4">
            <v>2012</v>
          </cell>
          <cell r="AL4">
            <v>2013</v>
          </cell>
          <cell r="AM4">
            <v>2014</v>
          </cell>
          <cell r="AN4">
            <v>2015</v>
          </cell>
          <cell r="AO4">
            <v>2016</v>
          </cell>
          <cell r="AP4">
            <v>2017</v>
          </cell>
          <cell r="AQ4">
            <v>2018</v>
          </cell>
          <cell r="AR4">
            <v>2019</v>
          </cell>
          <cell r="AS4">
            <v>2020</v>
          </cell>
          <cell r="AT4">
            <v>2021</v>
          </cell>
        </row>
        <row r="6">
          <cell r="C6" t="str">
            <v>current date</v>
          </cell>
        </row>
        <row r="7">
          <cell r="C7" t="str">
            <v>last update</v>
          </cell>
        </row>
        <row r="9">
          <cell r="C9" t="str">
            <v>I.   INDICATORS OF FACTOR INPUT AND PRICES</v>
          </cell>
        </row>
        <row r="11">
          <cell r="B11" t="str">
            <v>ENDA_PR</v>
          </cell>
          <cell r="C11" t="str">
            <v>Representative rate (average)</v>
          </cell>
        </row>
        <row r="12">
          <cell r="C12" t="str">
            <v>Representative rate (year end)</v>
          </cell>
        </row>
        <row r="13">
          <cell r="B13" t="str">
            <v>ENDA</v>
          </cell>
          <cell r="C13" t="str">
            <v>Official rate (average)</v>
          </cell>
        </row>
        <row r="14">
          <cell r="B14" t="str">
            <v>ENDE</v>
          </cell>
          <cell r="C14" t="str">
            <v>Official rate (year end)</v>
          </cell>
        </row>
        <row r="15">
          <cell r="C15" t="str">
            <v>Market rate (average)</v>
          </cell>
        </row>
        <row r="16">
          <cell r="C16" t="str">
            <v>Depreciation % -Repr. rate (average)</v>
          </cell>
        </row>
        <row r="17">
          <cell r="C17" t="str">
            <v>Depreciation - Repr. rate (year end)</v>
          </cell>
        </row>
        <row r="19">
          <cell r="B19" t="str">
            <v>PCPI</v>
          </cell>
          <cell r="C19" t="str">
            <v>CPI (index; average, 1990 = 100)</v>
          </cell>
        </row>
        <row r="20">
          <cell r="B20" t="str">
            <v>PCPIE</v>
          </cell>
          <cell r="C20" t="str">
            <v>CPI (index; year end, 1990 = 100)</v>
          </cell>
        </row>
        <row r="21">
          <cell r="C21" t="str">
            <v>GDP Deflator index 1990=100</v>
          </cell>
        </row>
        <row r="22">
          <cell r="C22" t="str">
            <v>Inflation  (avg)</v>
          </cell>
        </row>
        <row r="23">
          <cell r="C23" t="str">
            <v xml:space="preserve">Inflation (eop)  </v>
          </cell>
        </row>
        <row r="24">
          <cell r="C24" t="str">
            <v>GDP deflator (% change)</v>
          </cell>
        </row>
        <row r="28">
          <cell r="C28" t="str">
            <v>II.  NATIONAL ACCOUNTS IN NOMINAL and  REAL TERMS  and PROJECTIONS</v>
          </cell>
        </row>
        <row r="30">
          <cell r="C30" t="str">
            <v>II.I NATIONAL ACCOUNTS IN NOMINAL TERMS</v>
          </cell>
        </row>
        <row r="32">
          <cell r="C32" t="str">
            <v>Billions of meticais, at current prices)</v>
          </cell>
        </row>
        <row r="33">
          <cell r="C33" t="str">
            <v>Total consumption</v>
          </cell>
        </row>
        <row r="34">
          <cell r="B34" t="str">
            <v>NCG</v>
          </cell>
          <cell r="C34" t="str">
            <v xml:space="preserve">  Public consumption  </v>
          </cell>
        </row>
        <row r="35">
          <cell r="B35" t="str">
            <v>NCP</v>
          </cell>
          <cell r="C35" t="str">
            <v xml:space="preserve">  Private consumption</v>
          </cell>
        </row>
        <row r="36">
          <cell r="C36" t="str">
            <v xml:space="preserve">     Monetary private consumption</v>
          </cell>
        </row>
        <row r="37">
          <cell r="C37" t="str">
            <v xml:space="preserve">     Nonmonetary private consumption</v>
          </cell>
        </row>
        <row r="38">
          <cell r="B38" t="str">
            <v>NFI</v>
          </cell>
          <cell r="C38" t="str">
            <v>Total investment</v>
          </cell>
        </row>
        <row r="39">
          <cell r="C39" t="str">
            <v xml:space="preserve">  Public investment                                            </v>
          </cell>
        </row>
        <row r="40">
          <cell r="B40" t="str">
            <v>NFIP</v>
          </cell>
          <cell r="C40" t="str">
            <v xml:space="preserve">  Private investment  </v>
          </cell>
        </row>
        <row r="41">
          <cell r="B41" t="str">
            <v>NINV</v>
          </cell>
          <cell r="C41" t="str">
            <v>Changes in inventories</v>
          </cell>
        </row>
        <row r="42">
          <cell r="C42" t="str">
            <v>Domestic demand</v>
          </cell>
        </row>
        <row r="43">
          <cell r="B43" t="str">
            <v>NX</v>
          </cell>
          <cell r="C43" t="str">
            <v>Exports of goods and services</v>
          </cell>
        </row>
        <row r="44">
          <cell r="B44" t="str">
            <v>NXG</v>
          </cell>
          <cell r="C44" t="str">
            <v xml:space="preserve">  Exports of goods</v>
          </cell>
        </row>
        <row r="45">
          <cell r="B45" t="str">
            <v>NM</v>
          </cell>
          <cell r="C45" t="str">
            <v>Imports of goods and services</v>
          </cell>
        </row>
        <row r="46">
          <cell r="B46" t="str">
            <v>NMG</v>
          </cell>
          <cell r="C46" t="str">
            <v xml:space="preserve">  Imports of goods</v>
          </cell>
        </row>
        <row r="47">
          <cell r="B47" t="str">
            <v>NGDP</v>
          </cell>
          <cell r="C47" t="str">
            <v>Gross domestic product  (GDP)</v>
          </cell>
        </row>
        <row r="48">
          <cell r="C48" t="str">
            <v xml:space="preserve">Memorandum items </v>
          </cell>
        </row>
        <row r="49">
          <cell r="B49" t="str">
            <v>NGPXO</v>
          </cell>
          <cell r="C49" t="str">
            <v>Non-oil GDP</v>
          </cell>
        </row>
        <row r="50">
          <cell r="B50" t="str">
            <v>NGNI</v>
          </cell>
          <cell r="C50" t="str">
            <v>National income, accrual (BPM5)</v>
          </cell>
        </row>
        <row r="51">
          <cell r="C51" t="str">
            <v>Gross National Product (GNP)</v>
          </cell>
        </row>
        <row r="52">
          <cell r="C52" t="str">
            <v>Dollar GDP</v>
          </cell>
        </row>
        <row r="53">
          <cell r="C53" t="str">
            <v>Dollar GDP per capita</v>
          </cell>
        </row>
        <row r="54">
          <cell r="C54" t="str">
            <v>Dollar GNP per capita</v>
          </cell>
        </row>
        <row r="56">
          <cell r="C56" t="str">
            <v>Percentage of GDP</v>
          </cell>
        </row>
        <row r="57">
          <cell r="C57" t="str">
            <v>Total consumption</v>
          </cell>
        </row>
        <row r="58">
          <cell r="C58" t="str">
            <v xml:space="preserve">  Public consumption</v>
          </cell>
        </row>
        <row r="59">
          <cell r="C59" t="str">
            <v xml:space="preserve">  Private consumption</v>
          </cell>
        </row>
        <row r="60">
          <cell r="C60" t="str">
            <v>Total investment</v>
          </cell>
        </row>
        <row r="61">
          <cell r="C61" t="str">
            <v xml:space="preserve">  Public gross fixed capital formation</v>
          </cell>
        </row>
        <row r="62">
          <cell r="C62" t="str">
            <v xml:space="preserve">  Private gross fixed capital formation</v>
          </cell>
        </row>
        <row r="63">
          <cell r="C63" t="str">
            <v>Changes in inventories</v>
          </cell>
        </row>
        <row r="64">
          <cell r="C64" t="str">
            <v>Exports of goods and services</v>
          </cell>
        </row>
        <row r="65">
          <cell r="C65" t="str">
            <v xml:space="preserve">  Exports of goods</v>
          </cell>
        </row>
        <row r="66">
          <cell r="C66" t="str">
            <v>Imports of goods and services</v>
          </cell>
        </row>
        <row r="67">
          <cell r="C67" t="str">
            <v xml:space="preserve">  Imports of goods</v>
          </cell>
        </row>
        <row r="69">
          <cell r="C69" t="str">
            <v>Real growth rates</v>
          </cell>
        </row>
        <row r="70">
          <cell r="C70" t="str">
            <v>Total consumption</v>
          </cell>
        </row>
        <row r="71">
          <cell r="C71" t="str">
            <v xml:space="preserve">  Public consumption</v>
          </cell>
        </row>
        <row r="72">
          <cell r="C72" t="str">
            <v xml:space="preserve">  Private consumption</v>
          </cell>
        </row>
        <row r="73">
          <cell r="C73" t="str">
            <v xml:space="preserve">        Monetary private consumption + emergency aid</v>
          </cell>
        </row>
        <row r="74">
          <cell r="C74" t="str">
            <v xml:space="preserve">        Non-monetary private cons.</v>
          </cell>
        </row>
        <row r="75">
          <cell r="C75" t="str">
            <v>Gross fixed capital formation</v>
          </cell>
        </row>
        <row r="76">
          <cell r="C76" t="str">
            <v xml:space="preserve">  Public gross fixed capital formation</v>
          </cell>
        </row>
        <row r="77">
          <cell r="C77" t="str">
            <v xml:space="preserve">  Private gross fixed capital formation</v>
          </cell>
        </row>
        <row r="78">
          <cell r="C78" t="str">
            <v>Changes in inventories</v>
          </cell>
        </row>
        <row r="79">
          <cell r="C79" t="str">
            <v>Exports of goods and services</v>
          </cell>
        </row>
        <row r="80">
          <cell r="C80" t="str">
            <v>Imports of goods and services</v>
          </cell>
        </row>
        <row r="81">
          <cell r="C81" t="str">
            <v>Underlying gross domestic product</v>
          </cell>
        </row>
        <row r="82">
          <cell r="C82" t="str">
            <v>GDP at market prices (excl. large projects)</v>
          </cell>
          <cell r="D82"/>
        </row>
        <row r="83">
          <cell r="C83" t="str">
            <v xml:space="preserve">Memorandum items </v>
          </cell>
        </row>
        <row r="84">
          <cell r="C84" t="str">
            <v>Total Consumption per capita</v>
          </cell>
        </row>
        <row r="85">
          <cell r="C85" t="str">
            <v>Private Consumption per capita</v>
          </cell>
        </row>
        <row r="86">
          <cell r="C86"/>
        </row>
        <row r="87">
          <cell r="C87" t="str">
            <v>Deflators  (percent)</v>
          </cell>
        </row>
        <row r="88">
          <cell r="C88" t="str">
            <v>Total consumption</v>
          </cell>
        </row>
        <row r="89">
          <cell r="C89" t="str">
            <v xml:space="preserve">  Public consumption</v>
          </cell>
        </row>
        <row r="90">
          <cell r="C90" t="str">
            <v xml:space="preserve">  Private consumption</v>
          </cell>
        </row>
        <row r="91">
          <cell r="C91" t="str">
            <v>Gross fixed capital formation</v>
          </cell>
        </row>
        <row r="92">
          <cell r="C92" t="str">
            <v xml:space="preserve">  Public gross fixed capital formation</v>
          </cell>
        </row>
        <row r="93">
          <cell r="C93" t="str">
            <v xml:space="preserve">  Private gross fixed capital formation</v>
          </cell>
        </row>
        <row r="94">
          <cell r="C94" t="str">
            <v>Exports of goods and services</v>
          </cell>
        </row>
        <row r="95">
          <cell r="C95" t="str">
            <v>Imports of goods and services</v>
          </cell>
        </row>
        <row r="96">
          <cell r="C96" t="str">
            <v>Gross domestic product</v>
          </cell>
        </row>
        <row r="97">
          <cell r="C97" t="str">
            <v>Deflator: (1990 should = 100)</v>
          </cell>
        </row>
        <row r="99">
          <cell r="C99" t="str">
            <v>II.II NATIONAL ACCOUNTS IN 1999 REAL TERMS (for projections)</v>
          </cell>
        </row>
        <row r="101">
          <cell r="C101" t="str">
            <v>GDP Components in billions of 1999 Meticals (for projections)</v>
          </cell>
        </row>
        <row r="102">
          <cell r="C102" t="str">
            <v>Total consumption</v>
          </cell>
        </row>
        <row r="103">
          <cell r="C103" t="str">
            <v xml:space="preserve">    Private consumption</v>
          </cell>
        </row>
        <row r="104">
          <cell r="C104" t="str">
            <v xml:space="preserve">        Monetary private consumption + emergency aid</v>
          </cell>
        </row>
        <row r="105">
          <cell r="C105" t="str">
            <v xml:space="preserve">        Non-monetary private cons.</v>
          </cell>
        </row>
        <row r="106">
          <cell r="C106" t="str">
            <v xml:space="preserve">    Public consumption</v>
          </cell>
        </row>
        <row r="107">
          <cell r="C107" t="str">
            <v>Total investment</v>
          </cell>
        </row>
        <row r="108">
          <cell r="C108" t="str">
            <v xml:space="preserve">    Public investment</v>
          </cell>
        </row>
        <row r="109">
          <cell r="C109" t="str">
            <v xml:space="preserve">    Private investment </v>
          </cell>
        </row>
        <row r="110">
          <cell r="C110" t="str">
            <v xml:space="preserve">  Domestic demand</v>
          </cell>
        </row>
        <row r="111">
          <cell r="C111" t="str">
            <v>Exports goods and nonfactor services</v>
          </cell>
        </row>
        <row r="112">
          <cell r="C112" t="str">
            <v>Imports goods and nonfactor services</v>
          </cell>
        </row>
        <row r="113">
          <cell r="C113" t="str">
            <v>GDP at market prices (excl. large projects)</v>
          </cell>
        </row>
        <row r="114">
          <cell r="C114" t="str">
            <v xml:space="preserve">Memorandum items </v>
          </cell>
        </row>
        <row r="115">
          <cell r="C115" t="str">
            <v>Total consumption per capita</v>
          </cell>
        </row>
        <row r="116">
          <cell r="C116" t="str">
            <v>Private consumption per capita</v>
          </cell>
        </row>
        <row r="117">
          <cell r="C117"/>
        </row>
        <row r="118">
          <cell r="C118" t="str">
            <v>Average propensity to consume</v>
          </cell>
        </row>
        <row r="119">
          <cell r="C119" t="str">
            <v>Freely distributed foreign aid (in 1999 met.)</v>
          </cell>
        </row>
        <row r="120">
          <cell r="C120" t="str">
            <v xml:space="preserve">          Emergency food aid (from fiscal) Mill USD</v>
          </cell>
        </row>
        <row r="121">
          <cell r="C121" t="str">
            <v xml:space="preserve">          Emergency nonfood aid, mill. USD (from fiscal proj)</v>
          </cell>
        </row>
        <row r="122">
          <cell r="C122" t="str">
            <v>Real disposable income of the monetized private sector, 1995 meticais</v>
          </cell>
        </row>
        <row r="123">
          <cell r="C123" t="str">
            <v xml:space="preserve">      GDP</v>
          </cell>
        </row>
        <row r="124">
          <cell r="C124" t="str">
            <v xml:space="preserve">      Subsistance production/consumption  (-)</v>
          </cell>
        </row>
        <row r="125">
          <cell r="C125" t="str">
            <v xml:space="preserve">     Amortization of Pande Gas, bill. 1996 Mt.</v>
          </cell>
        </row>
        <row r="126">
          <cell r="C126" t="str">
            <v xml:space="preserve">          Amortization of Pande Gas, mill. US$</v>
          </cell>
        </row>
        <row r="127">
          <cell r="C127" t="str">
            <v xml:space="preserve">      Real net taxes</v>
          </cell>
        </row>
        <row r="128">
          <cell r="C128" t="str">
            <v xml:space="preserve">      Net private sector factor income, cash</v>
          </cell>
        </row>
        <row r="130">
          <cell r="C130" t="str">
            <v>Base deflators for projection (100=1997)</v>
          </cell>
        </row>
        <row r="131">
          <cell r="C131" t="str">
            <v>Total consumption</v>
          </cell>
        </row>
        <row r="132">
          <cell r="C132" t="str">
            <v xml:space="preserve">  Public consumption</v>
          </cell>
        </row>
        <row r="133">
          <cell r="C133" t="str">
            <v xml:space="preserve">  Private consumption</v>
          </cell>
        </row>
        <row r="134">
          <cell r="C134" t="str">
            <v>Gross fixed capital formation</v>
          </cell>
        </row>
        <row r="135">
          <cell r="C135" t="str">
            <v xml:space="preserve">  Public gross fixed capital formation</v>
          </cell>
        </row>
        <row r="136">
          <cell r="C136" t="str">
            <v xml:space="preserve">  Private gross fixed capital formation</v>
          </cell>
        </row>
        <row r="137">
          <cell r="C137" t="str">
            <v>Exports of goods and services</v>
          </cell>
        </row>
        <row r="138">
          <cell r="C138" t="str">
            <v>Imports of goods and services</v>
          </cell>
        </row>
        <row r="139">
          <cell r="C139" t="str">
            <v>Gross domestic product</v>
          </cell>
        </row>
        <row r="141">
          <cell r="C141" t="str">
            <v>Base index, exports</v>
          </cell>
        </row>
        <row r="142">
          <cell r="C142" t="str">
            <v>Base index, imports</v>
          </cell>
        </row>
        <row r="144">
          <cell r="C144" t="str">
            <v>II.III NATIONAL ACCOUNTS IN 1990 REAL TERMS (for WEO)</v>
          </cell>
        </row>
        <row r="146">
          <cell r="C146" t="str">
            <v>Billions of meticais, at 1990 constant prices)</v>
          </cell>
        </row>
        <row r="147">
          <cell r="C147" t="str">
            <v>Total consumption</v>
          </cell>
        </row>
        <row r="148">
          <cell r="B148" t="str">
            <v>NCG_R</v>
          </cell>
          <cell r="C148" t="str">
            <v xml:space="preserve">  Public consumption</v>
          </cell>
        </row>
        <row r="149">
          <cell r="B149" t="str">
            <v>NCP_R</v>
          </cell>
          <cell r="C149" t="str">
            <v xml:space="preserve">  Private consumption</v>
          </cell>
        </row>
        <row r="150">
          <cell r="B150" t="str">
            <v>NFI_R</v>
          </cell>
          <cell r="C150" t="str">
            <v>Gross fixed capital formation</v>
          </cell>
        </row>
        <row r="151">
          <cell r="C151" t="str">
            <v xml:space="preserve">  Public gross fixed capital formation</v>
          </cell>
        </row>
        <row r="152">
          <cell r="C152" t="str">
            <v xml:space="preserve">  Private gross fixed capital formation</v>
          </cell>
        </row>
        <row r="153">
          <cell r="B153" t="str">
            <v>NINV_R</v>
          </cell>
          <cell r="C153" t="str">
            <v>Changes in inventories</v>
          </cell>
        </row>
        <row r="154">
          <cell r="B154" t="str">
            <v>NX_R</v>
          </cell>
          <cell r="C154" t="str">
            <v>Exports of goods and services</v>
          </cell>
        </row>
        <row r="155">
          <cell r="B155" t="str">
            <v>NXG_R</v>
          </cell>
          <cell r="C155" t="str">
            <v xml:space="preserve">  Exports of goods</v>
          </cell>
        </row>
        <row r="156">
          <cell r="B156" t="str">
            <v>NM_R</v>
          </cell>
          <cell r="C156" t="str">
            <v>Imports of goods and services</v>
          </cell>
        </row>
        <row r="157">
          <cell r="B157" t="str">
            <v>NMG_R</v>
          </cell>
          <cell r="C157" t="str">
            <v xml:space="preserve">  Imports of goods</v>
          </cell>
        </row>
        <row r="158">
          <cell r="B158" t="str">
            <v>NGDP_R</v>
          </cell>
          <cell r="C158" t="str">
            <v xml:space="preserve">Gross domestic product </v>
          </cell>
        </row>
        <row r="159">
          <cell r="C159" t="str">
            <v xml:space="preserve">Memorandum items </v>
          </cell>
        </row>
        <row r="160">
          <cell r="B160" t="str">
            <v>NGPXO_R</v>
          </cell>
          <cell r="C160" t="str">
            <v>Non-oil GDP</v>
          </cell>
        </row>
        <row r="161">
          <cell r="C161" t="str">
            <v xml:space="preserve">   Net factor income at 1990 metical </v>
          </cell>
        </row>
        <row r="162">
          <cell r="C162" t="str">
            <v>GNP</v>
          </cell>
        </row>
        <row r="163">
          <cell r="C163" t="str">
            <v xml:space="preserve">GDP per capita </v>
          </cell>
        </row>
        <row r="164">
          <cell r="C164" t="str">
            <v>GNP per capita</v>
          </cell>
        </row>
        <row r="166">
          <cell r="C166" t="str">
            <v>Percentage change</v>
          </cell>
        </row>
        <row r="167">
          <cell r="C167" t="str">
            <v>Total consumption</v>
          </cell>
        </row>
        <row r="168">
          <cell r="C168" t="str">
            <v xml:space="preserve">  Public consumption</v>
          </cell>
        </row>
        <row r="169">
          <cell r="C169" t="str">
            <v xml:space="preserve">  Private consumption</v>
          </cell>
        </row>
        <row r="170">
          <cell r="C170" t="str">
            <v>Gross fixed capital formation</v>
          </cell>
        </row>
        <row r="171">
          <cell r="C171" t="str">
            <v xml:space="preserve">  Public gross fixed capital formation</v>
          </cell>
        </row>
        <row r="172">
          <cell r="C172" t="str">
            <v xml:space="preserve">  Private gross fixed capital formation</v>
          </cell>
        </row>
        <row r="173">
          <cell r="C173" t="str">
            <v>Changes in inventories</v>
          </cell>
        </row>
        <row r="174">
          <cell r="C174" t="str">
            <v>Exports of goods and services</v>
          </cell>
        </row>
        <row r="175">
          <cell r="C175" t="str">
            <v xml:space="preserve">  Exports of goods</v>
          </cell>
        </row>
        <row r="176">
          <cell r="C176" t="str">
            <v>Imports of goods and services</v>
          </cell>
        </row>
        <row r="177">
          <cell r="C177" t="str">
            <v xml:space="preserve">  Imports of goods</v>
          </cell>
        </row>
        <row r="178">
          <cell r="C178" t="str">
            <v>Real GDP growth rate:</v>
          </cell>
        </row>
        <row r="179">
          <cell r="C179" t="str">
            <v>Non-oil GDP</v>
          </cell>
        </row>
        <row r="181">
          <cell r="C181" t="str">
            <v xml:space="preserve">III.    FISCAL AND FINANCIAL INDICATORS </v>
          </cell>
        </row>
        <row r="183">
          <cell r="C183" t="str">
            <v>Central Government (bill. met.)</v>
          </cell>
        </row>
        <row r="184">
          <cell r="B184" t="str">
            <v>GCRG</v>
          </cell>
          <cell r="C184" t="str">
            <v>Total revenue and grants</v>
          </cell>
        </row>
        <row r="185">
          <cell r="C185" t="str">
            <v xml:space="preserve">   Total revenue</v>
          </cell>
        </row>
        <row r="186">
          <cell r="B186" t="str">
            <v>GCG</v>
          </cell>
          <cell r="C186" t="str">
            <v xml:space="preserve">  Grants received (current and capital)</v>
          </cell>
        </row>
        <row r="187">
          <cell r="B187" t="str">
            <v>GCGC</v>
          </cell>
          <cell r="C187" t="str">
            <v xml:space="preserve">     of which: project grants received</v>
          </cell>
        </row>
        <row r="188">
          <cell r="C188" t="str">
            <v xml:space="preserve">   Estimated grant financed technical assistance</v>
          </cell>
        </row>
        <row r="189">
          <cell r="C189" t="str">
            <v xml:space="preserve">   Tax revenue</v>
          </cell>
        </row>
        <row r="190">
          <cell r="B190" t="str">
            <v>GCENL</v>
          </cell>
          <cell r="C190" t="str">
            <v>Total expenditure and net lending</v>
          </cell>
        </row>
        <row r="191">
          <cell r="B191" t="str">
            <v>GCEG</v>
          </cell>
          <cell r="C191" t="str">
            <v>General public services</v>
          </cell>
        </row>
        <row r="192">
          <cell r="B192" t="str">
            <v>GCED</v>
          </cell>
          <cell r="C192" t="str">
            <v xml:space="preserve">   Defense</v>
          </cell>
        </row>
        <row r="193">
          <cell r="B193" t="str">
            <v>GCEE</v>
          </cell>
          <cell r="C193" t="str">
            <v xml:space="preserve">   Education</v>
          </cell>
        </row>
        <row r="194">
          <cell r="B194" t="str">
            <v>GCEEP</v>
          </cell>
          <cell r="C194" t="str">
            <v xml:space="preserve">      Elementary education</v>
          </cell>
        </row>
        <row r="195">
          <cell r="B195" t="str">
            <v>GCEH</v>
          </cell>
          <cell r="C195" t="str">
            <v xml:space="preserve">   Health</v>
          </cell>
        </row>
        <row r="196">
          <cell r="B196" t="str">
            <v>GCEHP</v>
          </cell>
          <cell r="C196" t="str">
            <v xml:space="preserve">      Basic healthcare</v>
          </cell>
        </row>
        <row r="197">
          <cell r="B197" t="str">
            <v>GCESWH</v>
          </cell>
          <cell r="C197" t="str">
            <v xml:space="preserve">   Social security, welfare &amp; housing</v>
          </cell>
        </row>
        <row r="198">
          <cell r="B198" t="str">
            <v>GCEES</v>
          </cell>
          <cell r="C198" t="str">
            <v xml:space="preserve">   Economic affairs &amp; services</v>
          </cell>
        </row>
        <row r="199">
          <cell r="B199" t="str">
            <v>GCEO</v>
          </cell>
          <cell r="C199" t="str">
            <v xml:space="preserve">   Other (residual)</v>
          </cell>
        </row>
        <row r="200">
          <cell r="C200" t="str">
            <v>Total expenditure (excluding net lending)</v>
          </cell>
        </row>
        <row r="201">
          <cell r="B201" t="str">
            <v>GCEC</v>
          </cell>
          <cell r="C201" t="str">
            <v xml:space="preserve">  Current expenditure</v>
          </cell>
        </row>
        <row r="202">
          <cell r="B202" t="str">
            <v>GCEW</v>
          </cell>
          <cell r="C202" t="str">
            <v xml:space="preserve">  Wages and salaries</v>
          </cell>
        </row>
        <row r="203">
          <cell r="B203" t="str">
            <v>GCEI_D</v>
          </cell>
          <cell r="C203" t="str">
            <v xml:space="preserve">    Domestic interest payments (scheduled)</v>
          </cell>
        </row>
        <row r="204">
          <cell r="B204" t="str">
            <v>GCEI_F</v>
          </cell>
          <cell r="C204" t="str">
            <v xml:space="preserve">    Foreign interest payments (scheduled  -budget)</v>
          </cell>
        </row>
        <row r="205">
          <cell r="C205" t="str">
            <v>Net Taxes</v>
          </cell>
        </row>
        <row r="206">
          <cell r="C206" t="str">
            <v>Net foreign borrowing</v>
          </cell>
        </row>
        <row r="207">
          <cell r="C207" t="str">
            <v>Domestic financing</v>
          </cell>
        </row>
        <row r="208">
          <cell r="C208" t="str">
            <v xml:space="preserve">   Of which:   bank financing</v>
          </cell>
        </row>
        <row r="210">
          <cell r="C210" t="str">
            <v>General Government (bill. met.)</v>
          </cell>
        </row>
        <row r="211">
          <cell r="B211" t="str">
            <v>GGRG</v>
          </cell>
          <cell r="C211" t="str">
            <v>Total revenue and grants</v>
          </cell>
        </row>
        <row r="212">
          <cell r="B212" t="str">
            <v>GGENL</v>
          </cell>
          <cell r="C212" t="str">
            <v>Total expenditure and net lending</v>
          </cell>
        </row>
        <row r="213">
          <cell r="B213" t="str">
            <v>GGEC</v>
          </cell>
          <cell r="C213" t="str">
            <v xml:space="preserve">  Current expenditure</v>
          </cell>
        </row>
        <row r="214">
          <cell r="C214" t="str">
            <v xml:space="preserve">        Current expenditure (adjusted)</v>
          </cell>
        </row>
        <row r="215">
          <cell r="B215" t="str">
            <v>GGED</v>
          </cell>
          <cell r="C215" t="str">
            <v xml:space="preserve">    Expenditure on national defense</v>
          </cell>
        </row>
        <row r="216">
          <cell r="C216" t="str">
            <v>Government investment</v>
          </cell>
        </row>
        <row r="217">
          <cell r="C217" t="str">
            <v xml:space="preserve">   Investment expenditure (from budget)</v>
          </cell>
        </row>
        <row r="219">
          <cell r="C219" t="str">
            <v>In percent of GDP</v>
          </cell>
        </row>
        <row r="220">
          <cell r="C220" t="str">
            <v>Central Government balance</v>
          </cell>
        </row>
        <row r="221">
          <cell r="C221" t="str">
            <v>Central Government balance (excl. grants)</v>
          </cell>
        </row>
        <row r="222">
          <cell r="C222" t="str">
            <v>General Government balance</v>
          </cell>
        </row>
        <row r="223">
          <cell r="C223" t="str">
            <v>Government investment/GDP:</v>
          </cell>
        </row>
        <row r="224">
          <cell r="C224" t="str">
            <v>Grants/GDP</v>
          </cell>
        </row>
        <row r="225">
          <cell r="C225" t="str">
            <v>Expenditure+net lending/GDP</v>
          </cell>
        </row>
        <row r="226">
          <cell r="C226" t="str">
            <v>Primary balance/GDP (revenue and grants - non-interest expenditure and net lending</v>
          </cell>
        </row>
        <row r="227">
          <cell r="C227" t="str">
            <v>Bank financing/GDP</v>
          </cell>
        </row>
        <row r="230">
          <cell r="C230" t="str">
            <v>IV. MONETARY INDICATORS</v>
          </cell>
        </row>
        <row r="232">
          <cell r="B232" t="str">
            <v>FMB</v>
          </cell>
          <cell r="C232" t="str">
            <v>Stock of broad money (M2; year end)</v>
          </cell>
        </row>
        <row r="233">
          <cell r="B233" t="str">
            <v>FIDR</v>
          </cell>
          <cell r="C233" t="str">
            <v>Short-term interest rate (central monetary authorities)</v>
          </cell>
        </row>
        <row r="234">
          <cell r="C234" t="str">
            <v>Rediscount rate (end of year)</v>
          </cell>
        </row>
        <row r="235">
          <cell r="C235" t="str">
            <v>Velocity of circulation</v>
          </cell>
        </row>
        <row r="236">
          <cell r="C236" t="str">
            <v>Broad money growth:</v>
          </cell>
        </row>
        <row r="237">
          <cell r="C237" t="str">
            <v>Broad money/DGP</v>
          </cell>
        </row>
        <row r="238">
          <cell r="C238" t="str">
            <v>CPS/GDP</v>
          </cell>
        </row>
        <row r="239">
          <cell r="C239" t="str">
            <v>COB/M2</v>
          </cell>
        </row>
        <row r="241">
          <cell r="C241" t="str">
            <v>V.   FOREIGN TRADE</v>
          </cell>
        </row>
        <row r="243">
          <cell r="B243" t="str">
            <v>TXG_D</v>
          </cell>
          <cell r="C243" t="str">
            <v>Export deflator/unit value for goods (index in U.S. dollars)</v>
          </cell>
        </row>
        <row r="244">
          <cell r="B244" t="str">
            <v>TMG_D</v>
          </cell>
          <cell r="C244" t="str">
            <v>Import deflator/unit value for goods (index in U.S. dollars)</v>
          </cell>
        </row>
        <row r="246">
          <cell r="B246" t="str">
            <v>TXGO</v>
          </cell>
          <cell r="C246" t="str">
            <v>Value of oil exports (US$ million)</v>
          </cell>
        </row>
        <row r="247">
          <cell r="B247" t="str">
            <v>TMGO</v>
          </cell>
          <cell r="C247" t="str">
            <v>Value of oil imports (US$ million)</v>
          </cell>
        </row>
        <row r="249">
          <cell r="C249" t="str">
            <v>Annual change export and import unit values, exchange rate</v>
          </cell>
        </row>
        <row r="250">
          <cell r="C250" t="str">
            <v xml:space="preserve">  Exports (national currency)</v>
          </cell>
        </row>
        <row r="251">
          <cell r="C251" t="str">
            <v xml:space="preserve">  Imports (national currency)</v>
          </cell>
        </row>
        <row r="252">
          <cell r="C252" t="str">
            <v xml:space="preserve">  Export deflator</v>
          </cell>
        </row>
        <row r="253">
          <cell r="C253" t="str">
            <v xml:space="preserve">  Import deflator</v>
          </cell>
        </row>
        <row r="254">
          <cell r="C254" t="str">
            <v xml:space="preserve">  Representative rate</v>
          </cell>
        </row>
        <row r="256">
          <cell r="C256" t="str">
            <v>Change in terms of trade (merchandise):</v>
          </cell>
        </row>
        <row r="257">
          <cell r="C257" t="str">
            <v xml:space="preserve">   Trade data</v>
          </cell>
        </row>
        <row r="258">
          <cell r="C258" t="str">
            <v xml:space="preserve">   National accounts</v>
          </cell>
        </row>
        <row r="260">
          <cell r="C260" t="str">
            <v>VI.  BALANCE OF PAYMENTS (Millions of U.S. dollars)</v>
          </cell>
        </row>
        <row r="262">
          <cell r="B262" t="str">
            <v>BCA</v>
          </cell>
          <cell r="C262" t="str">
            <v>Balance on CA (excl. capital transfers)</v>
          </cell>
        </row>
        <row r="263">
          <cell r="C263" t="str">
            <v>Balance on CA excl. grants (BPM4)</v>
          </cell>
        </row>
        <row r="264">
          <cell r="C264" t="str">
            <v>Balance on CA (BPM4)</v>
          </cell>
        </row>
        <row r="265">
          <cell r="C265" t="str">
            <v>Current account (CA)/ GDP</v>
          </cell>
        </row>
        <row r="267">
          <cell r="B267" t="str">
            <v>BXG</v>
          </cell>
          <cell r="C267" t="str">
            <v>Exports of goods</v>
          </cell>
        </row>
        <row r="268">
          <cell r="B268" t="str">
            <v>BXS</v>
          </cell>
          <cell r="C268" t="str">
            <v>Exports of non factor (NF) services</v>
          </cell>
        </row>
        <row r="269">
          <cell r="C269" t="str">
            <v>Exports of goods, NF services and income</v>
          </cell>
        </row>
        <row r="270">
          <cell r="C270" t="str">
            <v xml:space="preserve">    Exports of goods and NF services</v>
          </cell>
        </row>
        <row r="271">
          <cell r="B271" t="str">
            <v>BMG</v>
          </cell>
          <cell r="C271" t="str">
            <v>Imports of goods (- sign)</v>
          </cell>
        </row>
        <row r="272">
          <cell r="B272" t="str">
            <v>BMS</v>
          </cell>
          <cell r="C272" t="str">
            <v>Imports of NF services (- sign)</v>
          </cell>
        </row>
        <row r="273">
          <cell r="C273" t="str">
            <v>Imports of goods, NF services and income</v>
          </cell>
        </row>
        <row r="274">
          <cell r="C274" t="str">
            <v xml:space="preserve">    Imports of goods and NF services</v>
          </cell>
        </row>
        <row r="275">
          <cell r="B275" t="str">
            <v>BXI</v>
          </cell>
          <cell r="C275" t="str">
            <v>Income credits</v>
          </cell>
        </row>
        <row r="276">
          <cell r="B276" t="str">
            <v>BMI</v>
          </cell>
          <cell r="C276" t="str">
            <v>Income debits (- sign)</v>
          </cell>
        </row>
        <row r="277">
          <cell r="B277" t="str">
            <v>BMII_G</v>
          </cell>
          <cell r="C277" t="str">
            <v xml:space="preserve">     Interest on public debt (scheduled; - sign)</v>
          </cell>
        </row>
        <row r="278">
          <cell r="B278" t="str">
            <v>BMIIMU</v>
          </cell>
          <cell r="C278" t="str">
            <v xml:space="preserve">       To multilateral creditors (scheduled; - sign)</v>
          </cell>
        </row>
        <row r="279">
          <cell r="B279" t="str">
            <v>BMIIBI</v>
          </cell>
          <cell r="C279" t="str">
            <v xml:space="preserve">       To bilateral creditors (scheduled; - sign)</v>
          </cell>
        </row>
        <row r="280">
          <cell r="B280" t="str">
            <v>BMIIBA</v>
          </cell>
          <cell r="C280" t="str">
            <v xml:space="preserve">       To banks (scheduled; - sign)</v>
          </cell>
        </row>
        <row r="281">
          <cell r="B281" t="str">
            <v>BMII_P</v>
          </cell>
          <cell r="C281" t="str">
            <v xml:space="preserve">  Interest on nonpublic debt (scheduled; - sign)</v>
          </cell>
        </row>
        <row r="282">
          <cell r="C282" t="str">
            <v xml:space="preserve"> Non energy imports</v>
          </cell>
        </row>
        <row r="284">
          <cell r="B284" t="str">
            <v>BTRP</v>
          </cell>
          <cell r="C284" t="str">
            <v>Private current transfers, net (excl. capital transfers) (BPM4,5)</v>
          </cell>
        </row>
        <row r="285">
          <cell r="B285" t="str">
            <v>BTRG</v>
          </cell>
          <cell r="C285" t="str">
            <v>Official current transfers, net (excl. capital transfers) (BPM5)</v>
          </cell>
        </row>
        <row r="286">
          <cell r="C286" t="str">
            <v>Official transfers, net(BPM4)</v>
          </cell>
        </row>
        <row r="287">
          <cell r="C287" t="str">
            <v>Net factor income and unreq. transfers, accrued (BPM4)</v>
          </cell>
        </row>
        <row r="288">
          <cell r="C288" t="str">
            <v>Net factor income and unreq. transfers, cash (BPM4)</v>
          </cell>
        </row>
        <row r="289">
          <cell r="B289" t="str">
            <v>cash interest needs to be entered for form. to make sense.  Add HCB to equal SR table!</v>
          </cell>
          <cell r="C289" t="str">
            <v>Net factor income and unreq. transf. accrued (BPM5) 6/</v>
          </cell>
        </row>
        <row r="290">
          <cell r="C290" t="str">
            <v>Net factor income and transfers, cash (BPM5) 4/</v>
          </cell>
        </row>
        <row r="291">
          <cell r="B291" t="str">
            <v>cash interest needs to be entered for form. to make sense.  Add HCB to equal SR table!</v>
          </cell>
          <cell r="C291" t="str">
            <v>Disposable national income (cash basis, BPM4) in Mt</v>
          </cell>
        </row>
        <row r="292">
          <cell r="B292" t="str">
            <v>cash interest needs to be entered for form. to make sense.  Add HCB to equal SR table!</v>
          </cell>
        </row>
        <row r="295">
          <cell r="B295" t="str">
            <v>BK</v>
          </cell>
          <cell r="C295" t="str">
            <v>Balance on capital account (BPM5)</v>
          </cell>
        </row>
        <row r="296">
          <cell r="B296" t="str">
            <v>BKF</v>
          </cell>
          <cell r="C296" t="str">
            <v xml:space="preserve">  Debt forgiveness (with forgiven amount +)</v>
          </cell>
        </row>
        <row r="297">
          <cell r="B297" t="str">
            <v>BKFMU</v>
          </cell>
          <cell r="C297" t="str">
            <v xml:space="preserve">    By multilateral creditors</v>
          </cell>
        </row>
        <row r="298">
          <cell r="B298" t="str">
            <v>BKFBI</v>
          </cell>
          <cell r="C298" t="str">
            <v xml:space="preserve">    By bilateral creditors</v>
          </cell>
        </row>
        <row r="299">
          <cell r="B299" t="str">
            <v>BKFBA</v>
          </cell>
          <cell r="C299" t="str">
            <v xml:space="preserve">    By banks</v>
          </cell>
        </row>
        <row r="300">
          <cell r="C300" t="str">
            <v>Balance on capital account (BPM4)   1/</v>
          </cell>
        </row>
        <row r="301">
          <cell r="D301"/>
        </row>
        <row r="302">
          <cell r="B302" t="str">
            <v>BF</v>
          </cell>
          <cell r="C302" t="str">
            <v>Balance on financial account (BPM5, incl. reserves)</v>
          </cell>
        </row>
        <row r="304">
          <cell r="B304" t="str">
            <v>BFD</v>
          </cell>
          <cell r="C304" t="str">
            <v>Direct investment, net</v>
          </cell>
        </row>
        <row r="305">
          <cell r="B305" t="str">
            <v>BFDL</v>
          </cell>
          <cell r="C305" t="str">
            <v xml:space="preserve">   of which: debt-creating direct inv. Liabilities</v>
          </cell>
        </row>
        <row r="306">
          <cell r="B306" t="str">
            <v>BFDI</v>
          </cell>
          <cell r="C306" t="str">
            <v xml:space="preserve">  Direct investment in reporting country</v>
          </cell>
        </row>
        <row r="308">
          <cell r="B308" t="str">
            <v>BFL_C_G</v>
          </cell>
          <cell r="C308" t="str">
            <v>Gross public borrowing, including IMF</v>
          </cell>
        </row>
        <row r="309">
          <cell r="B309" t="str">
            <v>BFL_CMU</v>
          </cell>
          <cell r="C309" t="str">
            <v xml:space="preserve">  From multilateral creditors (incl. IMF)</v>
          </cell>
        </row>
        <row r="310">
          <cell r="B310" t="str">
            <v>BFL_CBI</v>
          </cell>
          <cell r="C310" t="str">
            <v xml:space="preserve">  From bilateral creditors</v>
          </cell>
        </row>
        <row r="311">
          <cell r="B311" t="str">
            <v>BFL_CBA</v>
          </cell>
          <cell r="C311" t="str">
            <v xml:space="preserve">  From banks</v>
          </cell>
        </row>
        <row r="312">
          <cell r="B312" t="str">
            <v>BFL_C_P</v>
          </cell>
          <cell r="C312" t="str">
            <v>Other gross borrowing</v>
          </cell>
        </row>
        <row r="314">
          <cell r="B314" t="str">
            <v>BFL_D_G</v>
          </cell>
          <cell r="C314" t="str">
            <v>Public amortization (scheduled; - sign)</v>
          </cell>
        </row>
        <row r="315">
          <cell r="B315" t="str">
            <v>BFL_DMU</v>
          </cell>
          <cell r="C315" t="str">
            <v xml:space="preserve">  To multilateral creditors (scheduled; - sign) (incl. IMF)</v>
          </cell>
        </row>
        <row r="316">
          <cell r="B316" t="str">
            <v>BFL_DBI</v>
          </cell>
          <cell r="C316" t="str">
            <v xml:space="preserve">  To bilateral creditors (scheduled; - sign)</v>
          </cell>
        </row>
        <row r="317">
          <cell r="B317" t="str">
            <v>BFL_DBA</v>
          </cell>
          <cell r="C317" t="str">
            <v xml:space="preserve">  To banks (scheduled; - sign)</v>
          </cell>
        </row>
        <row r="318">
          <cell r="B318" t="str">
            <v>BFL_D_P</v>
          </cell>
          <cell r="C318" t="str">
            <v>Other amortization (scheduled; - sign)</v>
          </cell>
        </row>
        <row r="319">
          <cell r="C319"/>
        </row>
        <row r="320">
          <cell r="B320" t="str">
            <v>BFUND</v>
          </cell>
          <cell r="C320" t="str">
            <v>Memorandum: Net credit from IMF</v>
          </cell>
        </row>
        <row r="322">
          <cell r="B322" t="str">
            <v>BFL_DF</v>
          </cell>
          <cell r="C322" t="str">
            <v>Amortization on account of debt-reduction operations (- sign)</v>
          </cell>
        </row>
        <row r="323">
          <cell r="B323" t="str">
            <v>BFLB_DF</v>
          </cell>
          <cell r="C323" t="str">
            <v xml:space="preserve">  To banks (- sign)</v>
          </cell>
        </row>
        <row r="325">
          <cell r="B325" t="str">
            <v>BER</v>
          </cell>
          <cell r="C325" t="str">
            <v>Rescheduling of current maturities</v>
          </cell>
        </row>
        <row r="326">
          <cell r="B326" t="str">
            <v>BERBI</v>
          </cell>
          <cell r="C326" t="str">
            <v xml:space="preserve">  Of obligations to bilateral creditors</v>
          </cell>
        </row>
        <row r="327">
          <cell r="B327" t="str">
            <v>BERBA</v>
          </cell>
          <cell r="C327" t="str">
            <v xml:space="preserve">  Of obligations to banks</v>
          </cell>
        </row>
        <row r="329">
          <cell r="B329" t="str">
            <v>BEA</v>
          </cell>
          <cell r="C329" t="str">
            <v>Accumulation of arrears, net (decrease -)</v>
          </cell>
        </row>
        <row r="330">
          <cell r="B330" t="str">
            <v>BEAMU</v>
          </cell>
          <cell r="C330" t="str">
            <v xml:space="preserve">  To multilateral creditors, net (decrease -)</v>
          </cell>
        </row>
        <row r="331">
          <cell r="B331" t="str">
            <v>BEABI</v>
          </cell>
          <cell r="C331" t="str">
            <v xml:space="preserve">  To bilateral creditors, net (decrease -)</v>
          </cell>
        </row>
        <row r="332">
          <cell r="B332" t="str">
            <v>BEABA</v>
          </cell>
          <cell r="C332" t="str">
            <v xml:space="preserve">  To banks, net (decrease -)</v>
          </cell>
        </row>
        <row r="334">
          <cell r="B334" t="str">
            <v>BEO</v>
          </cell>
          <cell r="C334" t="str">
            <v>Other exceptional financing</v>
          </cell>
        </row>
        <row r="336">
          <cell r="B336" t="str">
            <v>BFOTH</v>
          </cell>
          <cell r="C336" t="str">
            <v>Other long-term financial flows, net</v>
          </cell>
        </row>
        <row r="337">
          <cell r="B337" t="str">
            <v>BFPA</v>
          </cell>
          <cell r="C337" t="str">
            <v xml:space="preserve">  Portfolio investment assets, net (increase -)</v>
          </cell>
        </row>
        <row r="338">
          <cell r="B338" t="str">
            <v>BFPL</v>
          </cell>
          <cell r="C338" t="str">
            <v xml:space="preserve">  Portfolio investment liabilities, net </v>
          </cell>
        </row>
        <row r="339">
          <cell r="B339" t="str">
            <v>BFPQ</v>
          </cell>
          <cell r="C339" t="str">
            <v xml:space="preserve">   Of which:  equity securities</v>
          </cell>
        </row>
        <row r="341">
          <cell r="B341" t="str">
            <v>BFO_S</v>
          </cell>
          <cell r="C341" t="str">
            <v>Other short-term flows, net   17/</v>
          </cell>
        </row>
        <row r="342">
          <cell r="D342"/>
        </row>
        <row r="343">
          <cell r="B343" t="str">
            <v>BFLRES</v>
          </cell>
          <cell r="C343" t="str">
            <v>Residual financing (projections only; history = 0)</v>
          </cell>
        </row>
        <row r="344">
          <cell r="B344" t="str">
            <v>BFRA</v>
          </cell>
          <cell r="C344" t="str">
            <v>Reserve assets (accumulation -)</v>
          </cell>
        </row>
        <row r="345">
          <cell r="C345" t="str">
            <v>NFA accumulation</v>
          </cell>
        </row>
        <row r="346">
          <cell r="B346" t="str">
            <v>BNEO</v>
          </cell>
          <cell r="C346" t="str">
            <v>Net errors and omissions (= 0 in projection period)</v>
          </cell>
        </row>
        <row r="348">
          <cell r="B348"/>
          <cell r="C348" t="str">
            <v>Exceptional financing</v>
          </cell>
        </row>
        <row r="350">
          <cell r="B350" t="str">
            <v>BFL</v>
          </cell>
          <cell r="C350" t="str">
            <v>Net liability flows</v>
          </cell>
        </row>
        <row r="351">
          <cell r="B351" t="str">
            <v>BFLMU</v>
          </cell>
          <cell r="C351" t="str">
            <v>Multilateral</v>
          </cell>
        </row>
        <row r="352">
          <cell r="B352" t="str">
            <v>BFLBI</v>
          </cell>
          <cell r="C352" t="str">
            <v>Bilateral</v>
          </cell>
        </row>
        <row r="353">
          <cell r="B353" t="str">
            <v>BFLBA</v>
          </cell>
          <cell r="C353" t="str">
            <v>Banks</v>
          </cell>
        </row>
        <row r="355">
          <cell r="C355" t="str">
            <v>VII. EXTERNAL DEBT (Millions of U.S. dollars)</v>
          </cell>
        </row>
        <row r="357">
          <cell r="B357" t="str">
            <v>D_G</v>
          </cell>
          <cell r="C357" t="str">
            <v>Total public debt (incl. short-term debt, arrears, and IMF)</v>
          </cell>
        </row>
        <row r="358">
          <cell r="B358" t="str">
            <v>DMU</v>
          </cell>
          <cell r="C358" t="str">
            <v xml:space="preserve">  Multilateral debt</v>
          </cell>
        </row>
        <row r="359">
          <cell r="B359" t="str">
            <v>DBI</v>
          </cell>
          <cell r="C359" t="str">
            <v xml:space="preserve">  Bilateral debt</v>
          </cell>
        </row>
        <row r="360">
          <cell r="B360" t="str">
            <v>DBA</v>
          </cell>
          <cell r="C360" t="str">
            <v xml:space="preserve">  Debt to banks</v>
          </cell>
        </row>
        <row r="361">
          <cell r="B361" t="str">
            <v>D_P</v>
          </cell>
          <cell r="C361" t="str">
            <v>Other (nonpublic) debt    9/</v>
          </cell>
        </row>
        <row r="362">
          <cell r="D362"/>
        </row>
        <row r="363">
          <cell r="B363" t="str">
            <v>DA</v>
          </cell>
          <cell r="C363" t="str">
            <v>Total stock of arrears 7/</v>
          </cell>
        </row>
        <row r="364">
          <cell r="B364" t="str">
            <v>DAMU</v>
          </cell>
          <cell r="C364" t="str">
            <v xml:space="preserve">  To multilateral creditors  11/</v>
          </cell>
        </row>
        <row r="365">
          <cell r="B365" t="str">
            <v>DABI</v>
          </cell>
          <cell r="C365" t="str">
            <v xml:space="preserve">  To bilateral creditors  12/</v>
          </cell>
        </row>
        <row r="366">
          <cell r="B366" t="str">
            <v>DABA</v>
          </cell>
          <cell r="C366" t="str">
            <v xml:space="preserve">  To banks  18/</v>
          </cell>
        </row>
        <row r="368">
          <cell r="B368" t="str">
            <v>D_S</v>
          </cell>
          <cell r="C368" t="str">
            <v>Total short-term debt  7/  14/</v>
          </cell>
        </row>
        <row r="369">
          <cell r="D369"/>
        </row>
        <row r="370">
          <cell r="B370" t="str">
            <v>DDR</v>
          </cell>
          <cell r="C370" t="str">
            <v>Impact of debt-reduction operations  15/</v>
          </cell>
        </row>
        <row r="371">
          <cell r="B371" t="str">
            <v>DDRBA</v>
          </cell>
          <cell r="C371" t="str">
            <v xml:space="preserve">  Impact of bank debt-reduction operations  13/</v>
          </cell>
        </row>
        <row r="372">
          <cell r="C372" t="str">
            <v>Memorandum items:</v>
          </cell>
        </row>
        <row r="373">
          <cell r="C373" t="str">
            <v>Public external debt to GDP ratio:  16/</v>
          </cell>
        </row>
        <row r="374">
          <cell r="C374" t="str">
            <v>Public external debt service (scheduled) (% of exports of g&amp;s):</v>
          </cell>
        </row>
        <row r="375">
          <cell r="C375" t="str">
            <v>Public external debt service (cash) (% of exports of g&amp;s):</v>
          </cell>
        </row>
        <row r="376">
          <cell r="C376" t="str">
            <v>Public external debt to exports of goods and services</v>
          </cell>
        </row>
        <row r="377">
          <cell r="C377" t="str">
            <v xml:space="preserve">    Scheduled debt service/fiscal revenue bef. grants</v>
          </cell>
        </row>
        <row r="378">
          <cell r="B378"/>
          <cell r="C378" t="str">
            <v>Debt relief</v>
          </cell>
        </row>
        <row r="379">
          <cell r="C379"/>
          <cell r="D379"/>
        </row>
        <row r="380">
          <cell r="C380" t="str">
            <v xml:space="preserve"> VIII. SAVINGS INVESTMENT BALANCE </v>
          </cell>
        </row>
        <row r="381">
          <cell r="C381" t="str">
            <v>In current prices</v>
          </cell>
        </row>
        <row r="382">
          <cell r="C382" t="str">
            <v>BPM5</v>
          </cell>
        </row>
        <row r="383">
          <cell r="C383" t="str">
            <v>Net factor income and Unrequired transfers, accrued (BPM5)</v>
          </cell>
        </row>
        <row r="384">
          <cell r="C384" t="str">
            <v xml:space="preserve">  Net factor income from abroad (accrued) (NFI)</v>
          </cell>
        </row>
        <row r="385">
          <cell r="C385" t="str">
            <v xml:space="preserve">  Income credits</v>
          </cell>
        </row>
        <row r="386">
          <cell r="C386" t="str">
            <v xml:space="preserve">  Income debits</v>
          </cell>
        </row>
        <row r="387">
          <cell r="C387" t="str">
            <v>Net unrequited transfers (NUT) (BPM5)</v>
          </cell>
        </row>
        <row r="388">
          <cell r="C388" t="str">
            <v xml:space="preserve">  Public sector (BPM5)</v>
          </cell>
        </row>
        <row r="389">
          <cell r="C389" t="str">
            <v xml:space="preserve">  Private sector</v>
          </cell>
          <cell r="D389"/>
        </row>
        <row r="391">
          <cell r="C391" t="str">
            <v>Gross national product (GNP) = GDP + NFI (BPM5)</v>
          </cell>
        </row>
        <row r="392">
          <cell r="C392" t="str">
            <v>Gross domestic income (GDI) = GNP + NUT (BPM5)</v>
          </cell>
        </row>
        <row r="393">
          <cell r="C393" t="str">
            <v>Gross National Savings (GNS) = GDI - C (BPM5)</v>
          </cell>
        </row>
        <row r="395">
          <cell r="C395" t="str">
            <v>BPM4</v>
          </cell>
        </row>
        <row r="396">
          <cell r="C396" t="str">
            <v>Net factor income and Unrequired transfers, accrued (BPM4)</v>
          </cell>
        </row>
        <row r="397">
          <cell r="C397" t="str">
            <v>Net unrequited transfers (NUT) (BPM4)</v>
          </cell>
        </row>
        <row r="398">
          <cell r="C398" t="str">
            <v xml:space="preserve">  Public sector (BPM4)</v>
          </cell>
        </row>
        <row r="399">
          <cell r="C399" t="str">
            <v>Net factor income from abroad, cash</v>
          </cell>
        </row>
        <row r="401">
          <cell r="C401" t="str">
            <v>Gross disposable income (GDI) = GNP + NUT (BPM4)</v>
          </cell>
        </row>
        <row r="402">
          <cell r="C402" t="str">
            <v>Gross National Savings (GNS) = GDI - C (BPM4)</v>
          </cell>
        </row>
        <row r="404">
          <cell r="C404" t="str">
            <v>As appears in OLD macroframework (BPM4)</v>
          </cell>
        </row>
        <row r="406">
          <cell r="C406" t="str">
            <v>Gross domestic product</v>
          </cell>
        </row>
        <row r="407">
          <cell r="C407" t="str">
            <v>Domestic absorption (A) = C + I</v>
          </cell>
        </row>
        <row r="409">
          <cell r="C409" t="str">
            <v>Net factor income and unrequited transfers, cash, (OM)</v>
          </cell>
        </row>
        <row r="410">
          <cell r="C410" t="str">
            <v xml:space="preserve">  Net factor income from abroad, cash, (OM)</v>
          </cell>
        </row>
        <row r="411">
          <cell r="C411" t="str">
            <v xml:space="preserve">       Public sector  (from BOP)</v>
          </cell>
          <cell r="D411"/>
        </row>
        <row r="412">
          <cell r="C412" t="str">
            <v xml:space="preserve">       Private sector</v>
          </cell>
        </row>
        <row r="413">
          <cell r="C413" t="str">
            <v xml:space="preserve">                   o/w servicing of HCB and gas in bill of MT</v>
          </cell>
        </row>
        <row r="414">
          <cell r="C414" t="str">
            <v xml:space="preserve">  Net unrequited transfers, cash basis (NUT)</v>
          </cell>
        </row>
        <row r="415">
          <cell r="C415" t="str">
            <v xml:space="preserve">       Public sector</v>
          </cell>
          <cell r="D415"/>
        </row>
        <row r="416">
          <cell r="C416" t="str">
            <v xml:space="preserve">       Private sector</v>
          </cell>
        </row>
        <row r="417">
          <cell r="D417"/>
        </row>
        <row r="418">
          <cell r="C418" t="str">
            <v>Gross domestic income (GDI) = GDP + NFI +NUT (OM)</v>
          </cell>
        </row>
        <row r="419">
          <cell r="C419" t="str">
            <v>Gross National Savings (GNS) = GDI - C (OM)</v>
          </cell>
        </row>
        <row r="420">
          <cell r="C420" t="str">
            <v xml:space="preserve">  Public sector </v>
          </cell>
          <cell r="D420"/>
        </row>
        <row r="421">
          <cell r="C421" t="str">
            <v xml:space="preserve">  Private sector</v>
          </cell>
          <cell r="D421"/>
        </row>
        <row r="423">
          <cell r="C423" t="str">
            <v>Gross Domestic Savings (GDS) = GDP - C</v>
          </cell>
        </row>
        <row r="424">
          <cell r="C424" t="str">
            <v xml:space="preserve">  Public sector </v>
          </cell>
          <cell r="D424"/>
        </row>
        <row r="425">
          <cell r="C425" t="str">
            <v xml:space="preserve">  Private sector</v>
          </cell>
        </row>
        <row r="427">
          <cell r="C427" t="str">
            <v>Gross investment (I)</v>
          </cell>
        </row>
        <row r="428">
          <cell r="C428" t="str">
            <v xml:space="preserve">  Public investment</v>
          </cell>
        </row>
        <row r="429">
          <cell r="C429" t="str">
            <v xml:space="preserve">  Private investment</v>
          </cell>
        </row>
        <row r="430">
          <cell r="C430" t="str">
            <v xml:space="preserve">    o/w : electricity and gas projects</v>
          </cell>
        </row>
        <row r="432">
          <cell r="C432" t="str">
            <v>Foreign savings = I - GNS</v>
          </cell>
        </row>
        <row r="433">
          <cell r="C433" t="str">
            <v>Net official  resource transfers</v>
          </cell>
        </row>
        <row r="434">
          <cell r="C434" t="str">
            <v>Gross energy savings</v>
          </cell>
        </row>
        <row r="435">
          <cell r="C435" t="str">
            <v>IX.  FLOW OF FUNDS</v>
          </cell>
        </row>
        <row r="437">
          <cell r="C437" t="str">
            <v>SECTORAL NONFINANCIAL TRANSACTIONS</v>
          </cell>
        </row>
        <row r="438">
          <cell r="B438" t="str">
            <v>I</v>
          </cell>
        </row>
        <row r="439">
          <cell r="B439" t="str">
            <v>I.1</v>
          </cell>
          <cell r="C439" t="str">
            <v>Domestic sector (savings - investment = GDI - A) (BPM5)</v>
          </cell>
        </row>
        <row r="440">
          <cell r="C440" t="str">
            <v>Domestic sector (savings - investment = GDI - A) (BPM4)</v>
          </cell>
        </row>
        <row r="441">
          <cell r="C441" t="str">
            <v>Domestic sector (savings - investment = GDI - A) (OM)</v>
          </cell>
        </row>
        <row r="442">
          <cell r="B442" t="str">
            <v>I.1.1</v>
          </cell>
          <cell r="C442" t="str">
            <v xml:space="preserve">  Private sector</v>
          </cell>
        </row>
        <row r="443">
          <cell r="C443" t="str">
            <v xml:space="preserve">    Private sector - non-energy</v>
          </cell>
        </row>
        <row r="444">
          <cell r="C444" t="str">
            <v xml:space="preserve">    Private sector - energy</v>
          </cell>
        </row>
        <row r="445">
          <cell r="C445" t="str">
            <v xml:space="preserve">  Public sector</v>
          </cell>
        </row>
        <row r="446">
          <cell r="C446" t="str">
            <v xml:space="preserve">  Banking sector</v>
          </cell>
          <cell r="D446"/>
        </row>
        <row r="447">
          <cell r="C447" t="str">
            <v>External sector</v>
          </cell>
        </row>
        <row r="448">
          <cell r="C448" t="str">
            <v>Horizontal Check</v>
          </cell>
        </row>
        <row r="450">
          <cell r="C450" t="str">
            <v>X. CONSISTENCY CHECK TABLE - Blue checks correspond to WEO</v>
          </cell>
        </row>
        <row r="452">
          <cell r="D452"/>
        </row>
        <row r="453">
          <cell r="C453" t="str">
            <v>I:  NATIONAL ACCOUNTS IN REAL TERMS</v>
          </cell>
        </row>
        <row r="455">
          <cell r="C455" t="str">
            <v>Real GDP accounting identity:</v>
          </cell>
        </row>
        <row r="456">
          <cell r="C456" t="str">
            <v xml:space="preserve"> NGDP_R-(NCG_R+NCP_R+NFI_R+NINV_R+NX_R-NM_R)=0</v>
          </cell>
        </row>
        <row r="458">
          <cell r="C458" t="str">
            <v>II:  NATIONAL ACCOUNTS IN NOMINAL TERMS</v>
          </cell>
        </row>
        <row r="460">
          <cell r="C460" t="str">
            <v>Nominal GDP accounting identity:</v>
          </cell>
        </row>
        <row r="461">
          <cell r="C461" t="str">
            <v xml:space="preserve"> NGDP-(NCG+NCP+NFI+NINV+NX-NM)=0</v>
          </cell>
        </row>
        <row r="463">
          <cell r="C463" t="str">
            <v>National income identity:</v>
          </cell>
        </row>
        <row r="464">
          <cell r="C464" t="str">
            <v xml:space="preserve">  NGNI-(NGDP+((BXI+BMI+BTRP+BTRG)*ENDA_PR)/1000)=0</v>
          </cell>
        </row>
        <row r="466">
          <cell r="C466" t="str">
            <v>III:  BALANCE OF PAYMENTS</v>
          </cell>
        </row>
        <row r="468">
          <cell r="C468" t="str">
            <v>Current account identity:</v>
          </cell>
        </row>
        <row r="469">
          <cell r="C469" t="str">
            <v xml:space="preserve">  BCA-(BXG+BMG+BXS+BMS+BXI+BMI+BTRP+BTRG)=0</v>
          </cell>
        </row>
        <row r="470">
          <cell r="C470" t="str">
            <v>As percent of GDP:</v>
          </cell>
        </row>
        <row r="471">
          <cell r="C471" t="str">
            <v xml:space="preserve">  (BCA/((NGDP/ENDA_PR)*1000))*100</v>
          </cell>
        </row>
        <row r="472">
          <cell r="C472" t="str">
            <v>Financial account identity:</v>
          </cell>
        </row>
        <row r="473">
          <cell r="C473" t="str">
            <v xml:space="preserve">  BF-(BFD+BFL_C_G+BFL_C_P+BFL_D_G+BFL_D_P+BFL_DF</v>
          </cell>
        </row>
        <row r="474">
          <cell r="C474" t="str">
            <v xml:space="preserve">      +BER+BEA+BEO+BFOTH+BFO_S+BFLRES+BFRA)=0</v>
          </cell>
        </row>
        <row r="475">
          <cell r="C475" t="str">
            <v>Overall balance of payments identity:</v>
          </cell>
        </row>
        <row r="476">
          <cell r="C476" t="str">
            <v xml:space="preserve">  BCA+BK+BF+BNEO=0</v>
          </cell>
        </row>
        <row r="478">
          <cell r="C478" t="str">
            <v>Debt file v. BOP file</v>
          </cell>
        </row>
        <row r="479">
          <cell r="C479" t="str">
            <v>Total interest, scheduled</v>
          </cell>
        </row>
        <row r="480">
          <cell r="C480" t="str">
            <v>Total amortization, no IMF</v>
          </cell>
        </row>
        <row r="483">
          <cell r="C483" t="str">
            <v>Fiscal v. Real</v>
          </cell>
        </row>
        <row r="484">
          <cell r="C484" t="str">
            <v>Public investment</v>
          </cell>
        </row>
        <row r="486">
          <cell r="C486" t="str">
            <v>Fiscal v. BOP</v>
          </cell>
        </row>
        <row r="487">
          <cell r="C487" t="str">
            <v>Foreign interest payments from budget, after debt relief, only proj.</v>
          </cell>
        </row>
        <row r="489">
          <cell r="C489" t="str">
            <v>Explanatory notes:</v>
          </cell>
        </row>
        <row r="491">
          <cell r="C491" t="str">
            <v xml:space="preserve">1.  There is no information on the composition of debt relief, nor on the maturity of cancelled debt.  All debt relief </v>
          </cell>
        </row>
        <row r="492">
          <cell r="C492" t="str">
            <v xml:space="preserve">    assumed to be rescheduling; debt cancelled assumed to apply to future maturities.</v>
          </cell>
        </row>
        <row r="493">
          <cell r="C493" t="str">
            <v>2.  Population present in the country: sharp changes reflect refugee movements.</v>
          </cell>
        </row>
        <row r="494">
          <cell r="C494" t="str">
            <v>4.  Current transfers in 1980-1990 estimated by keeping 1990 proportion of project grants in total fixed.</v>
          </cell>
        </row>
        <row r="495">
          <cell r="C495" t="str">
            <v>5.  Mozambique does not produce constant price series, only real growth rates of NA aggregates based on previous</v>
          </cell>
        </row>
        <row r="496">
          <cell r="C496" t="str">
            <v xml:space="preserve">    year's prices.</v>
          </cell>
        </row>
        <row r="497">
          <cell r="C497" t="str">
            <v>6.  All private transfers assumed to be current.</v>
          </cell>
        </row>
        <row r="498">
          <cell r="C498" t="str">
            <v>7.  For 1980-1992 stocks of arrears derived from changes of arrears in BOP; does not reflect valuation changes or</v>
          </cell>
        </row>
        <row r="499">
          <cell r="C499" t="str">
            <v xml:space="preserve">    revisions.  Cummulative changes amount to $160 more than known arrears in 1993, possibly unregistered debt </v>
          </cell>
        </row>
        <row r="500">
          <cell r="C500" t="str">
            <v xml:space="preserve">    cancellation.</v>
          </cell>
        </row>
        <row r="501">
          <cell r="C501" t="str">
            <v>8.  The parallel market rate should have been used as representative up to 1992, but data are not available until 1990.</v>
          </cell>
        </row>
        <row r="502">
          <cell r="C502" t="str">
            <v>9.  For 1980-85 source is ETA; from 1986-1993 source are official publications; thereafter, staff data base reconciled</v>
          </cell>
        </row>
        <row r="503">
          <cell r="C503" t="str">
            <v>9.  with authorities.</v>
          </cell>
        </row>
        <row r="504">
          <cell r="C504" t="str">
            <v>10. For 1987-1993 source official publication; for 1985-86, extrapolation between available figure from documents for</v>
          </cell>
        </row>
        <row r="505">
          <cell r="C505" t="str">
            <v xml:space="preserve">    1984 and 1987.  For 1980-83 assumed annual nominal growth rate of 10 percent.</v>
          </cell>
        </row>
        <row r="506">
          <cell r="C506" t="str">
            <v>11. Residual.</v>
          </cell>
        </row>
        <row r="507">
          <cell r="C507" t="str">
            <v>12. For 1985-93 source is official publication.  Appears to include both insured and uninsured debt.  Before 1984,</v>
          </cell>
        </row>
        <row r="508">
          <cell r="C508" t="str">
            <v xml:space="preserve">    assumed to have grown at 10 percent annually; for 1984, source is Fund document.  As of 1993, all commercial debt </v>
          </cell>
        </row>
        <row r="509">
          <cell r="C509" t="str">
            <v xml:space="preserve">    debt cancelled or taken over by bilaterals.</v>
          </cell>
        </row>
        <row r="510">
          <cell r="C510" t="str">
            <v xml:space="preserve">13. Arrears to banks for 1984, 1990 and 92 from documents.  In 1993 all debt to banks had been assumed by bilaterals. </v>
          </cell>
        </row>
        <row r="511">
          <cell r="C511" t="str">
            <v xml:space="preserve">    Data for 1991 and 1983-89 based on assumptions.  Before 1983, Mozambique did not incurr significant arrears.</v>
          </cell>
        </row>
        <row r="512">
          <cell r="C512" t="str">
            <v>14. All available data show no arrears or negligible arrears to multilaterals.</v>
          </cell>
        </row>
        <row r="513">
          <cell r="C513" t="str">
            <v>15. Residual.</v>
          </cell>
        </row>
        <row r="514">
          <cell r="C514" t="str">
            <v>16. Data for 1988 and 1989 from fund documents.  Thereafter extrapolated</v>
          </cell>
        </row>
        <row r="515">
          <cell r="C515" t="str">
            <v xml:space="preserve">    to become 0 by 1992.  Before extrapolated to start increasing in 1984.</v>
          </cell>
        </row>
        <row r="516">
          <cell r="B516" t="str">
            <v>I.1.2</v>
          </cell>
          <cell r="C516" t="str">
            <v>17. Up until 1992 the foreign assets of commercial banks cannot be separated from those of the Monetary Authorities.</v>
          </cell>
        </row>
        <row r="517">
          <cell r="B517" t="str">
            <v>I.1.3</v>
          </cell>
          <cell r="C517" t="str">
            <v>18.  Includes entire HCB debt, which may contain some bilateral elements.</v>
          </cell>
        </row>
        <row r="518">
          <cell r="B518" t="str">
            <v>I.2</v>
          </cell>
          <cell r="C518"/>
        </row>
        <row r="519">
          <cell r="B519" t="str">
            <v>I.1+I.2</v>
          </cell>
        </row>
        <row r="524">
          <cell r="D524"/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 1A"/>
      <sheetName val="Figure 1 B&amp;C"/>
      <sheetName val="Figure 2"/>
      <sheetName val="Figure 3"/>
      <sheetName val="Figure 4"/>
      <sheetName val="Table 1"/>
      <sheetName val="Box 2 Figure 5"/>
      <sheetName val="Box 2 Figure 6"/>
      <sheetName val="Figure 7"/>
      <sheetName val="Figure 8"/>
      <sheetName val="Box 4 Figure"/>
      <sheetName val="Annex 1 Figure 1"/>
      <sheetName val="Annex 1 Figure 2"/>
      <sheetName val="Annex 2 Figure 3"/>
      <sheetName val="Annex 3 Table 1"/>
      <sheetName val="Annex 4 Table 1"/>
      <sheetName val="Annex 4 Table 2"/>
      <sheetName val="Figures Names"/>
      <sheetName val="res_all_PIC_t1_p0"/>
      <sheetName val="res_all_PIC_t2_p0"/>
      <sheetName val="res_all_PIC_t3_p0"/>
      <sheetName val="res_all_PIC_t3_p0 (PFM)"/>
      <sheetName val="res_all_PIC_PFMissues_t3_p0"/>
      <sheetName val="res_all_PIC_PFMreform_t3_p0"/>
      <sheetName val="res_all_PIC_t3_p0 (FIN)"/>
      <sheetName val="res_all_PIC_t4_p0"/>
      <sheetName val="res_all_PIC_revmob_t3_p0"/>
      <sheetName val="res_all_PIC_revmob_t4_p0"/>
    </sheetNames>
    <sheetDataSet>
      <sheetData sheetId="0">
        <row r="1">
          <cell r="F1" t="str">
            <v>Advanced economies</v>
          </cell>
        </row>
      </sheetData>
      <sheetData sheetId="1">
        <row r="3">
          <cell r="B3" t="str">
            <v>CHE</v>
          </cell>
          <cell r="C3" t="str">
            <v>AE</v>
          </cell>
          <cell r="D3">
            <v>83159.074226532975</v>
          </cell>
        </row>
        <row r="4">
          <cell r="B4" t="str">
            <v>NOR</v>
          </cell>
          <cell r="C4" t="str">
            <v>AE</v>
          </cell>
          <cell r="D4">
            <v>81549.977325392523</v>
          </cell>
        </row>
        <row r="5">
          <cell r="B5" t="str">
            <v>IRL</v>
          </cell>
          <cell r="C5" t="str">
            <v>AE</v>
          </cell>
          <cell r="D5">
            <v>78343.559234573171</v>
          </cell>
        </row>
        <row r="6">
          <cell r="B6" t="str">
            <v>ISL</v>
          </cell>
          <cell r="C6" t="str">
            <v>AE</v>
          </cell>
          <cell r="D6">
            <v>73863.06518216648</v>
          </cell>
        </row>
        <row r="7">
          <cell r="B7" t="str">
            <v>QAT</v>
          </cell>
          <cell r="C7" t="str">
            <v>EME</v>
          </cell>
          <cell r="D7">
            <v>69329.729390423949</v>
          </cell>
        </row>
        <row r="8">
          <cell r="B8" t="str">
            <v>SGP</v>
          </cell>
          <cell r="C8" t="str">
            <v>AE</v>
          </cell>
          <cell r="D8">
            <v>66185.52851297702</v>
          </cell>
        </row>
        <row r="9">
          <cell r="B9" t="str">
            <v>USA</v>
          </cell>
          <cell r="C9" t="str">
            <v>AE</v>
          </cell>
          <cell r="D9">
            <v>62959.23148657538</v>
          </cell>
        </row>
        <row r="10">
          <cell r="B10" t="str">
            <v>DNK</v>
          </cell>
          <cell r="C10" t="str">
            <v>AE</v>
          </cell>
          <cell r="D10">
            <v>61522.854442466436</v>
          </cell>
        </row>
        <row r="11">
          <cell r="B11" t="str">
            <v>AUS</v>
          </cell>
          <cell r="C11" t="str">
            <v>AE</v>
          </cell>
          <cell r="D11">
            <v>56442.917369909417</v>
          </cell>
        </row>
        <row r="12">
          <cell r="B12" t="str">
            <v>SWE</v>
          </cell>
          <cell r="C12" t="str">
            <v>AE</v>
          </cell>
          <cell r="D12">
            <v>54357.343845330164</v>
          </cell>
        </row>
        <row r="13">
          <cell r="B13" t="str">
            <v>NLD</v>
          </cell>
          <cell r="C13" t="str">
            <v>AE</v>
          </cell>
          <cell r="D13">
            <v>53228.269514754007</v>
          </cell>
        </row>
        <row r="14">
          <cell r="B14" t="str">
            <v>AUT</v>
          </cell>
          <cell r="C14" t="str">
            <v>AE</v>
          </cell>
          <cell r="D14">
            <v>51292.696348609279</v>
          </cell>
        </row>
        <row r="15">
          <cell r="B15" t="str">
            <v>FIN</v>
          </cell>
          <cell r="C15" t="str">
            <v>AE</v>
          </cell>
          <cell r="D15">
            <v>50065.665392750911</v>
          </cell>
        </row>
        <row r="16">
          <cell r="B16" t="str">
            <v>BEL</v>
          </cell>
          <cell r="C16" t="str">
            <v>AE</v>
          </cell>
          <cell r="D16">
            <v>47661.403579921855</v>
          </cell>
        </row>
        <row r="17">
          <cell r="B17" t="str">
            <v>DEU</v>
          </cell>
          <cell r="C17" t="str">
            <v>AE</v>
          </cell>
          <cell r="D17">
            <v>47660.768559661745</v>
          </cell>
        </row>
        <row r="18">
          <cell r="B18" t="str">
            <v>CAN</v>
          </cell>
          <cell r="C18" t="str">
            <v>AE</v>
          </cell>
          <cell r="D18">
            <v>46391.048216069838</v>
          </cell>
        </row>
        <row r="19">
          <cell r="B19" t="str">
            <v>GBR</v>
          </cell>
          <cell r="C19" t="str">
            <v>AE</v>
          </cell>
          <cell r="D19">
            <v>43114.244904673884</v>
          </cell>
        </row>
        <row r="20">
          <cell r="B20" t="str">
            <v>FRA</v>
          </cell>
          <cell r="C20" t="str">
            <v>AE</v>
          </cell>
          <cell r="D20">
            <v>42944.828700495615</v>
          </cell>
        </row>
        <row r="21">
          <cell r="B21" t="str">
            <v>NZL</v>
          </cell>
          <cell r="C21" t="str">
            <v>AE</v>
          </cell>
          <cell r="D21">
            <v>42237.466479301125</v>
          </cell>
        </row>
        <row r="22">
          <cell r="B22" t="str">
            <v>ISR</v>
          </cell>
          <cell r="C22" t="str">
            <v>AE</v>
          </cell>
          <cell r="D22">
            <v>41735.475530345429</v>
          </cell>
        </row>
        <row r="23">
          <cell r="B23" t="str">
            <v>ARE</v>
          </cell>
          <cell r="C23" t="str">
            <v>EME</v>
          </cell>
          <cell r="D23">
            <v>39709.005588873355</v>
          </cell>
        </row>
        <row r="24">
          <cell r="B24" t="str">
            <v>JPN</v>
          </cell>
          <cell r="C24" t="str">
            <v>AE</v>
          </cell>
          <cell r="D24">
            <v>39169.88393987259</v>
          </cell>
        </row>
        <row r="25">
          <cell r="B25" t="str">
            <v>ITA</v>
          </cell>
          <cell r="C25" t="str">
            <v>AE</v>
          </cell>
          <cell r="D25">
            <v>34500.212187087505</v>
          </cell>
        </row>
        <row r="26">
          <cell r="B26" t="str">
            <v>KOR</v>
          </cell>
          <cell r="C26" t="str">
            <v>AE</v>
          </cell>
          <cell r="D26">
            <v>33340.266912459301</v>
          </cell>
        </row>
        <row r="27">
          <cell r="B27" t="str">
            <v>BHS</v>
          </cell>
          <cell r="C27" t="str">
            <v>EME</v>
          </cell>
          <cell r="D27">
            <v>32996.799467533812</v>
          </cell>
        </row>
        <row r="28">
          <cell r="B28" t="str">
            <v>MLT</v>
          </cell>
          <cell r="C28" t="str">
            <v>AE</v>
          </cell>
          <cell r="D28">
            <v>30713.987293897884</v>
          </cell>
        </row>
        <row r="29">
          <cell r="B29" t="str">
            <v>BRN</v>
          </cell>
          <cell r="C29" t="str">
            <v>EME</v>
          </cell>
          <cell r="D29">
            <v>30668.368523276593</v>
          </cell>
        </row>
        <row r="30">
          <cell r="B30" t="str">
            <v>ESP</v>
          </cell>
          <cell r="C30" t="str">
            <v>AE</v>
          </cell>
          <cell r="D30">
            <v>30579.152437839082</v>
          </cell>
        </row>
        <row r="31">
          <cell r="B31" t="str">
            <v>KWT</v>
          </cell>
          <cell r="C31" t="str">
            <v>EME</v>
          </cell>
          <cell r="D31">
            <v>30442.117125265679</v>
          </cell>
        </row>
        <row r="32">
          <cell r="B32" t="str">
            <v>CYP</v>
          </cell>
          <cell r="C32" t="str">
            <v>AE</v>
          </cell>
          <cell r="D32">
            <v>28897.452008347376</v>
          </cell>
        </row>
        <row r="33">
          <cell r="B33" t="str">
            <v>SVN</v>
          </cell>
          <cell r="C33" t="str">
            <v>AE</v>
          </cell>
          <cell r="D33">
            <v>26154.803626621291</v>
          </cell>
        </row>
        <row r="34">
          <cell r="B34" t="str">
            <v>BHR</v>
          </cell>
          <cell r="C34" t="str">
            <v>EME</v>
          </cell>
          <cell r="D34">
            <v>25419.503145663733</v>
          </cell>
        </row>
        <row r="35">
          <cell r="B35" t="str">
            <v>SAU</v>
          </cell>
          <cell r="C35" t="str">
            <v>EME</v>
          </cell>
          <cell r="D35">
            <v>23538.930831640631</v>
          </cell>
        </row>
        <row r="36">
          <cell r="B36" t="str">
            <v>PRT</v>
          </cell>
          <cell r="C36" t="str">
            <v>AE</v>
          </cell>
          <cell r="D36">
            <v>23472.254258452685</v>
          </cell>
        </row>
        <row r="37">
          <cell r="B37" t="str">
            <v>EST</v>
          </cell>
          <cell r="C37" t="str">
            <v>AE</v>
          </cell>
          <cell r="D37">
            <v>23269.028832380463</v>
          </cell>
        </row>
        <row r="38">
          <cell r="B38" t="str">
            <v>CZE</v>
          </cell>
          <cell r="C38" t="str">
            <v>AE</v>
          </cell>
          <cell r="D38">
            <v>23090.11685901089</v>
          </cell>
        </row>
        <row r="39">
          <cell r="B39" t="str">
            <v>GRC</v>
          </cell>
          <cell r="C39" t="str">
            <v>AE</v>
          </cell>
          <cell r="D39">
            <v>20317.884642899422</v>
          </cell>
        </row>
        <row r="40">
          <cell r="B40" t="str">
            <v>SVK</v>
          </cell>
          <cell r="C40" t="str">
            <v>AE</v>
          </cell>
          <cell r="D40">
            <v>19474.924272028598</v>
          </cell>
        </row>
        <row r="41">
          <cell r="B41" t="str">
            <v>LTU</v>
          </cell>
          <cell r="C41" t="str">
            <v>EME</v>
          </cell>
          <cell r="D41">
            <v>19089.279659020794</v>
          </cell>
        </row>
        <row r="42">
          <cell r="B42" t="str">
            <v>OMN</v>
          </cell>
          <cell r="C42" t="str">
            <v>EME</v>
          </cell>
          <cell r="D42">
            <v>18969.993490770739</v>
          </cell>
        </row>
        <row r="43">
          <cell r="B43" t="str">
            <v>KNA</v>
          </cell>
          <cell r="C43" t="str">
            <v>EME</v>
          </cell>
          <cell r="D43">
            <v>18060.366631628116</v>
          </cell>
        </row>
        <row r="44">
          <cell r="B44" t="str">
            <v>BRB</v>
          </cell>
          <cell r="C44" t="str">
            <v>EME</v>
          </cell>
          <cell r="D44">
            <v>17758.082697424383</v>
          </cell>
        </row>
        <row r="45">
          <cell r="B45" t="str">
            <v>LVA</v>
          </cell>
          <cell r="C45" t="str">
            <v>EME</v>
          </cell>
          <cell r="D45">
            <v>17747.004956432454</v>
          </cell>
        </row>
        <row r="46">
          <cell r="B46" t="str">
            <v>TTO</v>
          </cell>
          <cell r="C46" t="str">
            <v>EME</v>
          </cell>
          <cell r="D46">
            <v>17130.243891840368</v>
          </cell>
        </row>
        <row r="47">
          <cell r="B47" t="str">
            <v>URY</v>
          </cell>
          <cell r="C47" t="str">
            <v>EME</v>
          </cell>
          <cell r="D47">
            <v>17064.594926427064</v>
          </cell>
        </row>
        <row r="48">
          <cell r="B48" t="str">
            <v>ATG</v>
          </cell>
          <cell r="C48" t="str">
            <v>EME</v>
          </cell>
          <cell r="D48">
            <v>16915.803486263168</v>
          </cell>
        </row>
        <row r="49">
          <cell r="B49" t="str">
            <v>HUN</v>
          </cell>
          <cell r="C49" t="str">
            <v>EME</v>
          </cell>
          <cell r="D49">
            <v>16714.968666162189</v>
          </cell>
        </row>
        <row r="50">
          <cell r="B50" t="str">
            <v>SYC</v>
          </cell>
          <cell r="C50" t="str">
            <v>EME</v>
          </cell>
          <cell r="D50">
            <v>16535.809860074038</v>
          </cell>
        </row>
        <row r="51">
          <cell r="B51" t="str">
            <v>PLW</v>
          </cell>
          <cell r="C51" t="str">
            <v>EME</v>
          </cell>
          <cell r="D51">
            <v>16147.399656748521</v>
          </cell>
        </row>
        <row r="52">
          <cell r="B52" t="str">
            <v>CHL</v>
          </cell>
          <cell r="C52" t="str">
            <v>EME</v>
          </cell>
          <cell r="D52">
            <v>15904.665928533854</v>
          </cell>
        </row>
        <row r="53">
          <cell r="B53" t="str">
            <v>PAN</v>
          </cell>
          <cell r="C53" t="str">
            <v>EME</v>
          </cell>
          <cell r="D53">
            <v>15660.395360854365</v>
          </cell>
        </row>
        <row r="54">
          <cell r="B54" t="str">
            <v>POL</v>
          </cell>
          <cell r="C54" t="str">
            <v>EME</v>
          </cell>
          <cell r="D54">
            <v>15422.591651524601</v>
          </cell>
        </row>
        <row r="55">
          <cell r="B55" t="str">
            <v>HRV</v>
          </cell>
          <cell r="C55" t="str">
            <v>EME</v>
          </cell>
          <cell r="D55">
            <v>14915.870720916009</v>
          </cell>
        </row>
        <row r="56">
          <cell r="B56" t="str">
            <v>MDV</v>
          </cell>
          <cell r="C56" t="str">
            <v>EME</v>
          </cell>
          <cell r="D56">
            <v>14552.209621595097</v>
          </cell>
        </row>
        <row r="57">
          <cell r="B57" t="str">
            <v>ROU</v>
          </cell>
          <cell r="C57" t="str">
            <v>EME</v>
          </cell>
          <cell r="D57">
            <v>12371.659438522209</v>
          </cell>
        </row>
        <row r="58">
          <cell r="B58" t="str">
            <v>CRI</v>
          </cell>
          <cell r="C58" t="str">
            <v>EME</v>
          </cell>
          <cell r="D58">
            <v>12123.958763798548</v>
          </cell>
        </row>
        <row r="59">
          <cell r="B59" t="str">
            <v>ARG</v>
          </cell>
          <cell r="C59" t="str">
            <v>EME</v>
          </cell>
          <cell r="D59">
            <v>11675.305454790527</v>
          </cell>
        </row>
        <row r="60">
          <cell r="B60" t="str">
            <v>LCA</v>
          </cell>
          <cell r="C60" t="str">
            <v>EME</v>
          </cell>
          <cell r="D60">
            <v>11431.755716996589</v>
          </cell>
        </row>
        <row r="61">
          <cell r="B61" t="str">
            <v>RUS</v>
          </cell>
          <cell r="C61" t="str">
            <v>EME</v>
          </cell>
          <cell r="D61">
            <v>11339.345944069226</v>
          </cell>
        </row>
        <row r="62">
          <cell r="B62" t="str">
            <v>MUS</v>
          </cell>
          <cell r="C62" t="str">
            <v>EME</v>
          </cell>
          <cell r="D62">
            <v>11228.114280049047</v>
          </cell>
        </row>
        <row r="63">
          <cell r="B63" t="str">
            <v>MYS</v>
          </cell>
          <cell r="C63" t="str">
            <v>EME</v>
          </cell>
          <cell r="D63">
            <v>11073.3105837118</v>
          </cell>
        </row>
        <row r="64">
          <cell r="B64" t="str">
            <v>GRD</v>
          </cell>
          <cell r="C64" t="str">
            <v>EME</v>
          </cell>
          <cell r="D64">
            <v>10791.285259706765</v>
          </cell>
        </row>
        <row r="65">
          <cell r="B65" t="str">
            <v>GNQ</v>
          </cell>
          <cell r="C65" t="str">
            <v>EME</v>
          </cell>
          <cell r="D65">
            <v>10365.292145761043</v>
          </cell>
        </row>
        <row r="66">
          <cell r="B66" t="str">
            <v>CHN</v>
          </cell>
          <cell r="C66" t="str">
            <v>EME</v>
          </cell>
          <cell r="D66">
            <v>9919.8076419006793</v>
          </cell>
        </row>
        <row r="67">
          <cell r="B67" t="str">
            <v>KAZ</v>
          </cell>
          <cell r="C67" t="str">
            <v>EME</v>
          </cell>
          <cell r="D67">
            <v>9749.0691446135006</v>
          </cell>
        </row>
        <row r="68">
          <cell r="B68" t="str">
            <v>MEX</v>
          </cell>
          <cell r="C68" t="str">
            <v>EME</v>
          </cell>
          <cell r="D68">
            <v>9673.4231994973925</v>
          </cell>
        </row>
        <row r="69">
          <cell r="B69" t="str">
            <v>BGR</v>
          </cell>
          <cell r="C69" t="str">
            <v>EME</v>
          </cell>
          <cell r="D69">
            <v>9466.5389074086524</v>
          </cell>
        </row>
        <row r="70">
          <cell r="B70" t="str">
            <v>TUR</v>
          </cell>
          <cell r="C70" t="str">
            <v>EME</v>
          </cell>
          <cell r="D70">
            <v>9405.3207562786847</v>
          </cell>
        </row>
        <row r="71">
          <cell r="B71" t="str">
            <v>BRA</v>
          </cell>
          <cell r="C71" t="str">
            <v>EME</v>
          </cell>
          <cell r="D71">
            <v>9039.5729085092007</v>
          </cell>
        </row>
        <row r="72">
          <cell r="B72" t="str">
            <v>MNE</v>
          </cell>
          <cell r="C72" t="str">
            <v>EME</v>
          </cell>
          <cell r="D72">
            <v>8854.7760431647821</v>
          </cell>
        </row>
        <row r="73">
          <cell r="B73" t="str">
            <v>DOM</v>
          </cell>
          <cell r="C73" t="str">
            <v>EME</v>
          </cell>
          <cell r="D73">
            <v>8340.9608229623263</v>
          </cell>
        </row>
        <row r="74">
          <cell r="B74" t="str">
            <v>GAB</v>
          </cell>
          <cell r="C74" t="str">
            <v>EME</v>
          </cell>
          <cell r="D74">
            <v>8220.3974924120375</v>
          </cell>
        </row>
        <row r="75">
          <cell r="B75" t="str">
            <v>LBN</v>
          </cell>
          <cell r="C75" t="str">
            <v>EME</v>
          </cell>
          <cell r="D75">
            <v>8012.5392368447001</v>
          </cell>
        </row>
        <row r="76">
          <cell r="B76" t="str">
            <v>BWA</v>
          </cell>
          <cell r="C76" t="str">
            <v>EME</v>
          </cell>
          <cell r="D76">
            <v>7993.9969369297796</v>
          </cell>
        </row>
        <row r="77">
          <cell r="B77" t="str">
            <v>DMA</v>
          </cell>
          <cell r="C77" t="str">
            <v>EME</v>
          </cell>
          <cell r="D77">
            <v>7541.6342705815268</v>
          </cell>
        </row>
        <row r="78">
          <cell r="B78" t="str">
            <v>THA</v>
          </cell>
          <cell r="C78" t="str">
            <v>EME</v>
          </cell>
          <cell r="D78">
            <v>7469.817945780831</v>
          </cell>
        </row>
        <row r="79">
          <cell r="B79" t="str">
            <v>VCT</v>
          </cell>
          <cell r="C79" t="str">
            <v>EME</v>
          </cell>
          <cell r="D79">
            <v>7353.638330075898</v>
          </cell>
        </row>
        <row r="80">
          <cell r="B80" t="str">
            <v>SRB</v>
          </cell>
          <cell r="C80" t="str">
            <v>EME</v>
          </cell>
          <cell r="D80">
            <v>7246.1939374152698</v>
          </cell>
        </row>
        <row r="81">
          <cell r="B81" t="str">
            <v>TKM</v>
          </cell>
          <cell r="C81" t="str">
            <v>EME</v>
          </cell>
          <cell r="D81">
            <v>7064.7391994700947</v>
          </cell>
        </row>
        <row r="82">
          <cell r="B82" t="str">
            <v>PER</v>
          </cell>
          <cell r="C82" t="str">
            <v>EME</v>
          </cell>
          <cell r="D82">
            <v>7003.151370661757</v>
          </cell>
        </row>
        <row r="83">
          <cell r="B83" t="str">
            <v>COL</v>
          </cell>
          <cell r="C83" t="str">
            <v>EME</v>
          </cell>
          <cell r="D83">
            <v>6692.1234883402076</v>
          </cell>
        </row>
        <row r="84">
          <cell r="B84" t="str">
            <v>LBY</v>
          </cell>
          <cell r="C84" t="str">
            <v>EME</v>
          </cell>
          <cell r="D84">
            <v>6361.5783112868203</v>
          </cell>
        </row>
        <row r="85">
          <cell r="B85" t="str">
            <v>ZAF</v>
          </cell>
          <cell r="C85" t="str">
            <v>EME</v>
          </cell>
          <cell r="D85">
            <v>6353.8459290321371</v>
          </cell>
        </row>
        <row r="86">
          <cell r="B86" t="str">
            <v>BLR</v>
          </cell>
          <cell r="C86" t="str">
            <v>EME</v>
          </cell>
          <cell r="D86">
            <v>6322.3169572296938</v>
          </cell>
        </row>
        <row r="87">
          <cell r="B87" t="str">
            <v>ECU</v>
          </cell>
          <cell r="C87" t="str">
            <v>EME</v>
          </cell>
          <cell r="D87">
            <v>6318.4767703388179</v>
          </cell>
        </row>
        <row r="88">
          <cell r="B88" t="str">
            <v>FJI</v>
          </cell>
          <cell r="C88" t="str">
            <v>EME</v>
          </cell>
          <cell r="D88">
            <v>6222.5713558777243</v>
          </cell>
        </row>
        <row r="89">
          <cell r="B89" t="str">
            <v>MKD</v>
          </cell>
          <cell r="C89" t="str">
            <v>EME</v>
          </cell>
          <cell r="D89">
            <v>6085.7514018408037</v>
          </cell>
        </row>
        <row r="90">
          <cell r="B90" t="str">
            <v>NAM</v>
          </cell>
          <cell r="C90" t="str">
            <v>EME</v>
          </cell>
          <cell r="D90">
            <v>6012.7324053787552</v>
          </cell>
        </row>
        <row r="91">
          <cell r="B91" t="str">
            <v>IRQ</v>
          </cell>
          <cell r="C91" t="str">
            <v>EME</v>
          </cell>
          <cell r="D91">
            <v>5878.7453030679799</v>
          </cell>
        </row>
        <row r="92">
          <cell r="B92" t="str">
            <v>SUR</v>
          </cell>
          <cell r="C92" t="str">
            <v>EME</v>
          </cell>
          <cell r="D92">
            <v>5860.1623095930627</v>
          </cell>
        </row>
        <row r="93">
          <cell r="B93" t="str">
            <v>BIH</v>
          </cell>
          <cell r="C93" t="str">
            <v>EME</v>
          </cell>
          <cell r="D93">
            <v>5754.7401194053218</v>
          </cell>
        </row>
        <row r="94">
          <cell r="B94" t="str">
            <v>PRY</v>
          </cell>
          <cell r="C94" t="str">
            <v>EME</v>
          </cell>
          <cell r="D94">
            <v>5741.8191588230447</v>
          </cell>
        </row>
        <row r="95">
          <cell r="B95" t="str">
            <v>JAM</v>
          </cell>
          <cell r="C95" t="str">
            <v>EME</v>
          </cell>
          <cell r="D95">
            <v>5731.6284689181066</v>
          </cell>
        </row>
        <row r="96">
          <cell r="B96" t="str">
            <v>IRN</v>
          </cell>
          <cell r="C96" t="str">
            <v>EME</v>
          </cell>
          <cell r="D96">
            <v>5390.1590797884546</v>
          </cell>
        </row>
        <row r="97">
          <cell r="B97" t="str">
            <v>ALB</v>
          </cell>
          <cell r="C97" t="str">
            <v>EME</v>
          </cell>
          <cell r="D97">
            <v>5284.4422213239704</v>
          </cell>
        </row>
        <row r="98">
          <cell r="B98" t="str">
            <v>GUY</v>
          </cell>
          <cell r="C98" t="str">
            <v>EME</v>
          </cell>
          <cell r="D98">
            <v>4958.5046894095076</v>
          </cell>
        </row>
        <row r="99">
          <cell r="B99" t="str">
            <v>TON</v>
          </cell>
          <cell r="C99" t="str">
            <v>EME</v>
          </cell>
          <cell r="D99">
            <v>4939.4692749669757</v>
          </cell>
        </row>
        <row r="100">
          <cell r="B100" t="str">
            <v>AZE</v>
          </cell>
          <cell r="C100" t="str">
            <v>EME</v>
          </cell>
          <cell r="D100">
            <v>4759.7964434053592</v>
          </cell>
        </row>
        <row r="101">
          <cell r="B101" t="str">
            <v>BLZ</v>
          </cell>
          <cell r="C101" t="str">
            <v>EME</v>
          </cell>
          <cell r="D101">
            <v>4726.6689672244747</v>
          </cell>
        </row>
        <row r="102">
          <cell r="B102" t="str">
            <v>GEO</v>
          </cell>
          <cell r="C102" t="str">
            <v>EME</v>
          </cell>
          <cell r="D102">
            <v>4718.7941103211115</v>
          </cell>
        </row>
        <row r="103">
          <cell r="B103" t="str">
            <v>JOR</v>
          </cell>
          <cell r="C103" t="str">
            <v>EME</v>
          </cell>
          <cell r="D103">
            <v>4270.1723576437762</v>
          </cell>
        </row>
        <row r="104">
          <cell r="B104" t="str">
            <v>SWZ</v>
          </cell>
          <cell r="C104" t="str">
            <v>EME</v>
          </cell>
          <cell r="D104">
            <v>4267.1066180956368</v>
          </cell>
        </row>
        <row r="105">
          <cell r="B105" t="str">
            <v>TUV</v>
          </cell>
          <cell r="C105" t="str">
            <v>EME</v>
          </cell>
          <cell r="D105">
            <v>4230.5119720884322</v>
          </cell>
        </row>
        <row r="106">
          <cell r="B106" t="str">
            <v>GTM</v>
          </cell>
          <cell r="C106" t="str">
            <v>EME</v>
          </cell>
          <cell r="D106">
            <v>4224.7055901518179</v>
          </cell>
        </row>
        <row r="107">
          <cell r="B107" t="str">
            <v>WSM</v>
          </cell>
          <cell r="C107" t="str">
            <v>EME</v>
          </cell>
          <cell r="D107">
            <v>4192.5930644659684</v>
          </cell>
        </row>
        <row r="108">
          <cell r="B108" t="str">
            <v>ARM</v>
          </cell>
          <cell r="C108" t="str">
            <v>EME</v>
          </cell>
          <cell r="D108">
            <v>4187.6107363445217</v>
          </cell>
        </row>
        <row r="109">
          <cell r="B109" t="str">
            <v>MDA</v>
          </cell>
          <cell r="C109" t="str">
            <v>LIC</v>
          </cell>
          <cell r="D109">
            <v>4141.8352975182852</v>
          </cell>
        </row>
        <row r="110">
          <cell r="B110" t="str">
            <v>DZA</v>
          </cell>
          <cell r="C110" t="str">
            <v>EME</v>
          </cell>
          <cell r="D110">
            <v>4080.9128555753919</v>
          </cell>
        </row>
        <row r="111">
          <cell r="B111" t="str">
            <v>LKA</v>
          </cell>
          <cell r="C111" t="str">
            <v>EME</v>
          </cell>
          <cell r="D111">
            <v>4078.674690799432</v>
          </cell>
        </row>
        <row r="112">
          <cell r="B112" t="str">
            <v>SLV</v>
          </cell>
          <cell r="C112" t="str">
            <v>EME</v>
          </cell>
          <cell r="D112">
            <v>4067.6581592322605</v>
          </cell>
        </row>
        <row r="113">
          <cell r="B113" t="str">
            <v>MNG</v>
          </cell>
          <cell r="C113" t="str">
            <v>EME</v>
          </cell>
          <cell r="D113">
            <v>4056.7286284673646</v>
          </cell>
        </row>
        <row r="114">
          <cell r="B114" t="str">
            <v>MHL</v>
          </cell>
          <cell r="C114" t="str">
            <v>EME</v>
          </cell>
          <cell r="D114">
            <v>4055.9754319419071</v>
          </cell>
        </row>
        <row r="115">
          <cell r="B115" t="str">
            <v>IDN</v>
          </cell>
          <cell r="C115" t="str">
            <v>EME</v>
          </cell>
          <cell r="D115">
            <v>3947.1297510211753</v>
          </cell>
        </row>
        <row r="116">
          <cell r="B116" t="str">
            <v>FSM</v>
          </cell>
          <cell r="C116" t="str">
            <v>EME</v>
          </cell>
          <cell r="D116">
            <v>3928.1403533554076</v>
          </cell>
        </row>
        <row r="117">
          <cell r="B117" t="str">
            <v>CPV</v>
          </cell>
          <cell r="C117" t="str">
            <v>EME</v>
          </cell>
          <cell r="D117">
            <v>3635.4076708508624</v>
          </cell>
        </row>
        <row r="118">
          <cell r="B118" t="str">
            <v>AGO</v>
          </cell>
          <cell r="C118" t="str">
            <v>EME</v>
          </cell>
          <cell r="D118">
            <v>3620.5886069590792</v>
          </cell>
        </row>
        <row r="119">
          <cell r="B119" t="str">
            <v>BOL</v>
          </cell>
          <cell r="C119" t="str">
            <v>EME</v>
          </cell>
          <cell r="D119">
            <v>3565.4977324609149</v>
          </cell>
        </row>
        <row r="120">
          <cell r="B120" t="str">
            <v>BTN</v>
          </cell>
          <cell r="C120" t="str">
            <v>LIC</v>
          </cell>
          <cell r="D120">
            <v>3418.6577624974993</v>
          </cell>
        </row>
        <row r="121">
          <cell r="B121" t="str">
            <v>TUN</v>
          </cell>
          <cell r="C121" t="str">
            <v>EME</v>
          </cell>
          <cell r="D121">
            <v>3411.1317716346712</v>
          </cell>
        </row>
        <row r="122">
          <cell r="B122" t="str">
            <v>VEN</v>
          </cell>
          <cell r="C122" t="str">
            <v>EME</v>
          </cell>
          <cell r="D122">
            <v>3408.856896319533</v>
          </cell>
        </row>
        <row r="123">
          <cell r="B123" t="str">
            <v>MAR</v>
          </cell>
          <cell r="C123" t="str">
            <v>EME</v>
          </cell>
          <cell r="D123">
            <v>3348.1362082135133</v>
          </cell>
        </row>
        <row r="124">
          <cell r="B124" t="str">
            <v>VUT</v>
          </cell>
          <cell r="C124" t="str">
            <v>EME</v>
          </cell>
          <cell r="D124">
            <v>3225.4978146288358</v>
          </cell>
        </row>
        <row r="125">
          <cell r="B125" t="str">
            <v>VNM</v>
          </cell>
          <cell r="C125" t="str">
            <v>LIC</v>
          </cell>
          <cell r="D125">
            <v>3196.6602216523065</v>
          </cell>
        </row>
        <row r="126">
          <cell r="B126" t="str">
            <v>UKR</v>
          </cell>
          <cell r="C126" t="str">
            <v>EME</v>
          </cell>
          <cell r="D126">
            <v>3116.8698603079838</v>
          </cell>
        </row>
        <row r="127">
          <cell r="B127" t="str">
            <v>PHL</v>
          </cell>
          <cell r="C127" t="str">
            <v>EME</v>
          </cell>
          <cell r="D127">
            <v>3104.2226468406639</v>
          </cell>
        </row>
        <row r="128">
          <cell r="B128" t="str">
            <v>DJI</v>
          </cell>
          <cell r="C128" t="str">
            <v>LIC</v>
          </cell>
          <cell r="D128">
            <v>2872.070240529898</v>
          </cell>
        </row>
        <row r="129">
          <cell r="B129" t="str">
            <v>PNG</v>
          </cell>
          <cell r="C129" t="str">
            <v>LIC</v>
          </cell>
          <cell r="D129">
            <v>2865.170334620298</v>
          </cell>
        </row>
        <row r="130">
          <cell r="B130" t="str">
            <v>COG</v>
          </cell>
          <cell r="C130" t="str">
            <v>LIC</v>
          </cell>
          <cell r="D130">
            <v>2617.5156479231005</v>
          </cell>
        </row>
        <row r="131">
          <cell r="B131" t="str">
            <v>EGY</v>
          </cell>
          <cell r="C131" t="str">
            <v>EME</v>
          </cell>
          <cell r="D131">
            <v>2580.447629751382</v>
          </cell>
        </row>
        <row r="132">
          <cell r="B132" t="str">
            <v>LAO</v>
          </cell>
          <cell r="C132" t="str">
            <v>LIC</v>
          </cell>
          <cell r="D132">
            <v>2565.9844356216272</v>
          </cell>
        </row>
        <row r="133">
          <cell r="B133" t="str">
            <v>HND</v>
          </cell>
          <cell r="C133" t="str">
            <v>LIC</v>
          </cell>
          <cell r="D133">
            <v>2484.6864947808131</v>
          </cell>
        </row>
        <row r="134">
          <cell r="B134" t="str">
            <v>CIV</v>
          </cell>
          <cell r="C134" t="str">
            <v>LIC</v>
          </cell>
          <cell r="D134">
            <v>2254.0968103026889</v>
          </cell>
        </row>
        <row r="135">
          <cell r="B135" t="str">
            <v>GHA</v>
          </cell>
          <cell r="C135" t="str">
            <v>LIC</v>
          </cell>
          <cell r="D135">
            <v>2216.8377671976668</v>
          </cell>
        </row>
        <row r="136">
          <cell r="B136" t="str">
            <v>SLB</v>
          </cell>
          <cell r="C136" t="str">
            <v>LIC</v>
          </cell>
          <cell r="D136">
            <v>2212.3343158500752</v>
          </cell>
        </row>
        <row r="137">
          <cell r="B137" t="str">
            <v>IND</v>
          </cell>
          <cell r="C137" t="str">
            <v>EME</v>
          </cell>
          <cell r="D137">
            <v>2033.5205320768541</v>
          </cell>
        </row>
        <row r="138">
          <cell r="B138" t="str">
            <v>NGA</v>
          </cell>
          <cell r="C138" t="str">
            <v>LIC</v>
          </cell>
          <cell r="D138">
            <v>2032.7268134289141</v>
          </cell>
        </row>
        <row r="139">
          <cell r="B139" t="str">
            <v>NIC</v>
          </cell>
          <cell r="C139" t="str">
            <v>LIC</v>
          </cell>
          <cell r="D139">
            <v>2022.1423985032427</v>
          </cell>
        </row>
        <row r="140">
          <cell r="B140" t="str">
            <v>STP</v>
          </cell>
          <cell r="C140" t="str">
            <v>LIC</v>
          </cell>
          <cell r="D140">
            <v>1988.7220563228088</v>
          </cell>
        </row>
        <row r="141">
          <cell r="B141" t="str">
            <v>KEN</v>
          </cell>
          <cell r="C141" t="str">
            <v>LIC</v>
          </cell>
          <cell r="D141">
            <v>1830.5875773832495</v>
          </cell>
        </row>
        <row r="142">
          <cell r="B142" t="str">
            <v>MRT</v>
          </cell>
          <cell r="C142" t="str">
            <v>LIC</v>
          </cell>
          <cell r="D142">
            <v>1775.3234204935056</v>
          </cell>
        </row>
        <row r="143">
          <cell r="B143" t="str">
            <v>BGD</v>
          </cell>
          <cell r="C143" t="str">
            <v>LIC</v>
          </cell>
          <cell r="D143">
            <v>1749.3538809702841</v>
          </cell>
        </row>
        <row r="144">
          <cell r="B144" t="str">
            <v>KIR</v>
          </cell>
          <cell r="C144" t="str">
            <v>LIC</v>
          </cell>
          <cell r="D144">
            <v>1718.7776202803996</v>
          </cell>
        </row>
        <row r="145">
          <cell r="B145" t="str">
            <v>PAK</v>
          </cell>
          <cell r="C145" t="str">
            <v>EME</v>
          </cell>
          <cell r="D145">
            <v>1565.4267512182776</v>
          </cell>
        </row>
        <row r="146">
          <cell r="B146" t="str">
            <v>CMR</v>
          </cell>
          <cell r="C146" t="str">
            <v>LIC</v>
          </cell>
          <cell r="D146">
            <v>1555.6699210616646</v>
          </cell>
        </row>
        <row r="147">
          <cell r="B147" t="str">
            <v>UZB</v>
          </cell>
          <cell r="C147" t="str">
            <v>LIC</v>
          </cell>
          <cell r="D147">
            <v>1542.6442593791921</v>
          </cell>
        </row>
        <row r="148">
          <cell r="B148" t="str">
            <v>ZMB</v>
          </cell>
          <cell r="C148" t="str">
            <v>LIC</v>
          </cell>
          <cell r="D148">
            <v>1519.4467612898834</v>
          </cell>
        </row>
        <row r="149">
          <cell r="B149" t="str">
            <v>KHM</v>
          </cell>
          <cell r="C149" t="str">
            <v>LIC</v>
          </cell>
          <cell r="D149">
            <v>1504.2638125160977</v>
          </cell>
        </row>
        <row r="150">
          <cell r="B150" t="str">
            <v>SEN</v>
          </cell>
          <cell r="C150" t="str">
            <v>LIC</v>
          </cell>
          <cell r="D150">
            <v>1426.1020440344223</v>
          </cell>
        </row>
        <row r="151">
          <cell r="B151" t="str">
            <v>ZWE</v>
          </cell>
          <cell r="C151" t="str">
            <v>LIC</v>
          </cell>
          <cell r="D151">
            <v>1423.0996602752602</v>
          </cell>
        </row>
        <row r="152">
          <cell r="B152" t="str">
            <v>COM</v>
          </cell>
          <cell r="C152" t="str">
            <v>LIC</v>
          </cell>
          <cell r="D152">
            <v>1386.0135157319719</v>
          </cell>
        </row>
        <row r="153">
          <cell r="B153" t="str">
            <v>KGZ</v>
          </cell>
          <cell r="C153" t="str">
            <v>LIC</v>
          </cell>
          <cell r="D153">
            <v>1321.9535118252709</v>
          </cell>
        </row>
        <row r="154">
          <cell r="B154" t="str">
            <v>MMR</v>
          </cell>
          <cell r="C154" t="str">
            <v>LIC</v>
          </cell>
          <cell r="D154">
            <v>1280.1818437169027</v>
          </cell>
        </row>
        <row r="155">
          <cell r="B155" t="str">
            <v>BEN</v>
          </cell>
          <cell r="C155" t="str">
            <v>LIC</v>
          </cell>
          <cell r="D155">
            <v>1241.7689978427179</v>
          </cell>
        </row>
        <row r="156">
          <cell r="B156" t="str">
            <v>TLS</v>
          </cell>
          <cell r="C156" t="str">
            <v>LIC</v>
          </cell>
          <cell r="D156">
            <v>1235.9676393829534</v>
          </cell>
        </row>
        <row r="157">
          <cell r="B157" t="str">
            <v>LSO</v>
          </cell>
          <cell r="C157" t="str">
            <v>LIC</v>
          </cell>
          <cell r="D157">
            <v>1215.1498948519097</v>
          </cell>
        </row>
        <row r="158">
          <cell r="B158" t="str">
            <v>TZA</v>
          </cell>
          <cell r="C158" t="str">
            <v>LIC</v>
          </cell>
          <cell r="D158">
            <v>1039.7387964741072</v>
          </cell>
        </row>
        <row r="159">
          <cell r="B159" t="str">
            <v>NPL</v>
          </cell>
          <cell r="C159" t="str">
            <v>LIC</v>
          </cell>
          <cell r="D159">
            <v>1033.912409305163</v>
          </cell>
        </row>
        <row r="160">
          <cell r="B160" t="str">
            <v>GIN</v>
          </cell>
          <cell r="C160" t="str">
            <v>LIC</v>
          </cell>
          <cell r="D160">
            <v>916.22268126287395</v>
          </cell>
        </row>
        <row r="161">
          <cell r="B161" t="str">
            <v>MLI</v>
          </cell>
          <cell r="C161" t="str">
            <v>LIC</v>
          </cell>
          <cell r="D161">
            <v>915.63836235736881</v>
          </cell>
        </row>
        <row r="162">
          <cell r="B162" t="str">
            <v>YEM</v>
          </cell>
          <cell r="C162" t="str">
            <v>LIC</v>
          </cell>
          <cell r="D162">
            <v>895.34437833248478</v>
          </cell>
        </row>
        <row r="163">
          <cell r="B163" t="str">
            <v>GNB</v>
          </cell>
          <cell r="C163" t="str">
            <v>LIC</v>
          </cell>
          <cell r="D163">
            <v>879.83340081562267</v>
          </cell>
        </row>
        <row r="164">
          <cell r="B164" t="str">
            <v>HTI</v>
          </cell>
          <cell r="C164" t="str">
            <v>LIC</v>
          </cell>
          <cell r="D164">
            <v>868.76253120408239</v>
          </cell>
        </row>
        <row r="165">
          <cell r="B165" t="str">
            <v>SDN</v>
          </cell>
          <cell r="C165" t="str">
            <v>LIC</v>
          </cell>
          <cell r="D165">
            <v>854.87163520567742</v>
          </cell>
        </row>
        <row r="166">
          <cell r="B166" t="str">
            <v>UGA</v>
          </cell>
          <cell r="C166" t="str">
            <v>LIC</v>
          </cell>
          <cell r="D166">
            <v>852.48799507865556</v>
          </cell>
        </row>
        <row r="167">
          <cell r="B167" t="str">
            <v>ETH</v>
          </cell>
          <cell r="C167" t="str">
            <v>LIC</v>
          </cell>
          <cell r="D167">
            <v>852.01094280920699</v>
          </cell>
        </row>
        <row r="168">
          <cell r="B168" t="str">
            <v>TJK</v>
          </cell>
          <cell r="C168" t="str">
            <v>LIC</v>
          </cell>
          <cell r="D168">
            <v>825.76972690458103</v>
          </cell>
        </row>
        <row r="169">
          <cell r="B169" t="str">
            <v>BFA</v>
          </cell>
          <cell r="C169" t="str">
            <v>LIC</v>
          </cell>
          <cell r="D169">
            <v>820.5327760683881</v>
          </cell>
        </row>
        <row r="170">
          <cell r="B170" t="str">
            <v>RWA</v>
          </cell>
          <cell r="C170" t="str">
            <v>LIC</v>
          </cell>
          <cell r="D170">
            <v>786.53089620107096</v>
          </cell>
        </row>
        <row r="171">
          <cell r="B171" t="str">
            <v>LBR</v>
          </cell>
          <cell r="C171" t="str">
            <v>LIC</v>
          </cell>
          <cell r="D171">
            <v>731.25721475169803</v>
          </cell>
        </row>
        <row r="172">
          <cell r="B172" t="str">
            <v>TCD</v>
          </cell>
          <cell r="C172" t="str">
            <v>LIC</v>
          </cell>
          <cell r="D172">
            <v>713.03407492059046</v>
          </cell>
        </row>
        <row r="173">
          <cell r="B173" t="str">
            <v>GMB</v>
          </cell>
          <cell r="C173" t="str">
            <v>LIC</v>
          </cell>
          <cell r="D173">
            <v>712.51237069493334</v>
          </cell>
        </row>
        <row r="174">
          <cell r="B174" t="str">
            <v>TGO</v>
          </cell>
          <cell r="C174" t="str">
            <v>LIC</v>
          </cell>
          <cell r="D174">
            <v>670.32272562527498</v>
          </cell>
        </row>
        <row r="175">
          <cell r="B175" t="str">
            <v>NER</v>
          </cell>
          <cell r="C175" t="str">
            <v>LIC</v>
          </cell>
          <cell r="D175">
            <v>571.53016825382247</v>
          </cell>
        </row>
        <row r="176">
          <cell r="B176" t="str">
            <v>AFG</v>
          </cell>
          <cell r="C176" t="str">
            <v>LIC</v>
          </cell>
          <cell r="D176">
            <v>553.68130798877212</v>
          </cell>
        </row>
        <row r="177">
          <cell r="B177" t="str">
            <v>SLE</v>
          </cell>
          <cell r="C177" t="str">
            <v>LIC</v>
          </cell>
          <cell r="D177">
            <v>533.59608460071365</v>
          </cell>
        </row>
        <row r="178">
          <cell r="B178" t="str">
            <v>MDG</v>
          </cell>
          <cell r="C178" t="str">
            <v>LIC</v>
          </cell>
          <cell r="D178">
            <v>528.48071117892493</v>
          </cell>
        </row>
        <row r="179">
          <cell r="B179" t="str">
            <v>COD</v>
          </cell>
          <cell r="C179" t="str">
            <v>LIC</v>
          </cell>
          <cell r="D179">
            <v>495.63496146812025</v>
          </cell>
        </row>
        <row r="180">
          <cell r="B180" t="str">
            <v>CAF</v>
          </cell>
          <cell r="C180" t="str">
            <v>LIC</v>
          </cell>
          <cell r="D180">
            <v>488.62870980635182</v>
          </cell>
        </row>
        <row r="181">
          <cell r="B181" t="str">
            <v>MOZ</v>
          </cell>
          <cell r="C181" t="str">
            <v>LIC</v>
          </cell>
          <cell r="D181">
            <v>480.66873919988342</v>
          </cell>
        </row>
        <row r="182">
          <cell r="B182" t="str">
            <v>SSD</v>
          </cell>
          <cell r="C182" t="str">
            <v>LIC</v>
          </cell>
          <cell r="D182">
            <v>353.15364405048149</v>
          </cell>
        </row>
        <row r="183">
          <cell r="B183" t="str">
            <v>MWI</v>
          </cell>
          <cell r="C183" t="str">
            <v>LIC</v>
          </cell>
          <cell r="D183">
            <v>350.44087952443766</v>
          </cell>
        </row>
        <row r="184">
          <cell r="B184" t="str">
            <v>ERI</v>
          </cell>
          <cell r="C184" t="str">
            <v>LIC</v>
          </cell>
          <cell r="D184">
            <v>331.67482513531627</v>
          </cell>
        </row>
        <row r="185">
          <cell r="B185" t="str">
            <v>BDI</v>
          </cell>
          <cell r="C185" t="str">
            <v>LIC</v>
          </cell>
          <cell r="D185">
            <v>284.68368408563106</v>
          </cell>
        </row>
        <row r="186">
          <cell r="B186" t="str">
            <v>SYR</v>
          </cell>
          <cell r="C186" t="str">
            <v>EME</v>
          </cell>
          <cell r="D186">
            <v>0</v>
          </cell>
        </row>
        <row r="187">
          <cell r="B187" t="str">
            <v>SOM</v>
          </cell>
          <cell r="C187" t="str">
            <v>LIC</v>
          </cell>
          <cell r="D187">
            <v>0</v>
          </cell>
        </row>
        <row r="188">
          <cell r="B188" t="str">
            <v>HKG</v>
          </cell>
          <cell r="C188" t="str">
            <v>AE</v>
          </cell>
          <cell r="D188">
            <v>48313.348674649023</v>
          </cell>
        </row>
        <row r="189">
          <cell r="B189" t="str">
            <v>TWN</v>
          </cell>
          <cell r="C189" t="str">
            <v>AE</v>
          </cell>
          <cell r="D189">
            <v>25780.407170720249</v>
          </cell>
        </row>
        <row r="190">
          <cell r="B190" t="str">
            <v>SMR</v>
          </cell>
          <cell r="C190" t="str">
            <v>AE</v>
          </cell>
          <cell r="D190">
            <v>49477.280661564808</v>
          </cell>
        </row>
        <row r="191">
          <cell r="B191" t="str">
            <v>KOS</v>
          </cell>
          <cell r="C191" t="str">
            <v>EME</v>
          </cell>
          <cell r="D191">
            <v>4432.5592467682618</v>
          </cell>
        </row>
      </sheetData>
      <sheetData sheetId="2"/>
      <sheetData sheetId="3"/>
      <sheetData sheetId="4">
        <row r="1">
          <cell r="W1" t="str">
            <v>Strengthening new projects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C2">
            <v>0</v>
          </cell>
        </row>
      </sheetData>
      <sheetData sheetId="19">
        <row r="2">
          <cell r="C2">
            <v>0</v>
          </cell>
        </row>
      </sheetData>
      <sheetData sheetId="20">
        <row r="2">
          <cell r="C2">
            <v>0</v>
          </cell>
        </row>
      </sheetData>
      <sheetData sheetId="21">
        <row r="2">
          <cell r="C2">
            <v>0</v>
          </cell>
        </row>
      </sheetData>
      <sheetData sheetId="22">
        <row r="2">
          <cell r="C2">
            <v>0</v>
          </cell>
        </row>
      </sheetData>
      <sheetData sheetId="23">
        <row r="2">
          <cell r="C2">
            <v>0</v>
          </cell>
        </row>
      </sheetData>
      <sheetData sheetId="24">
        <row r="2">
          <cell r="C2">
            <v>0</v>
          </cell>
        </row>
      </sheetData>
      <sheetData sheetId="25">
        <row r="2">
          <cell r="A2">
            <v>0</v>
          </cell>
        </row>
      </sheetData>
      <sheetData sheetId="26">
        <row r="2">
          <cell r="C2">
            <v>0</v>
          </cell>
        </row>
      </sheetData>
      <sheetData sheetId="2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GRealModule"/>
      <sheetName val="TOC"/>
      <sheetName val="Readme"/>
      <sheetName val="In"/>
      <sheetName val="In_for nonoil"/>
      <sheetName val="Out"/>
      <sheetName val="Weta"/>
      <sheetName val="SavInv_gdp"/>
      <sheetName val="SavInv_nonoilgdp"/>
      <sheetName val="Work_exp"/>
      <sheetName val="SEI_sum"/>
      <sheetName val="Work_sect"/>
      <sheetName val="Source_sect"/>
      <sheetName val="Source_exp"/>
      <sheetName val="Non-oil Defl"/>
      <sheetName val="GDP Deflator"/>
      <sheetName val="SEI"/>
      <sheetName val="Quarterly_deflator"/>
      <sheetName val="SEI-MDG"/>
      <sheetName val="Work_sect_MDG"/>
      <sheetName val="Work_exp_MDG"/>
      <sheetName val="SavInv-MDG"/>
      <sheetName val="SEI_alternative"/>
      <sheetName val="Summary"/>
      <sheetName val="brief summary"/>
      <sheetName val="Text_tab"/>
      <sheetName val="EER Data"/>
      <sheetName val="SEI long-term"/>
      <sheetName val="Table 1"/>
      <sheetName val="Table 2"/>
      <sheetName val="Table 3"/>
      <sheetName val="Table 4"/>
      <sheetName val="Table 5"/>
      <sheetName val="RED1"/>
      <sheetName val="RED2"/>
      <sheetName val="RED3"/>
      <sheetName val="RED4"/>
      <sheetName val="RED6"/>
      <sheetName val="RED7"/>
      <sheetName val="SavInv__nonoilgdp"/>
      <sheetName val="SavInv_tab"/>
      <sheetName val="Sheet1"/>
      <sheetName val="SEI-muddlethrugh"/>
      <sheetName val="Work_exp_muddlethrough"/>
      <sheetName val="Work_sect_muddlethrugh"/>
      <sheetName val="SavInv-muddlethrough"/>
      <sheetName val="SEI-WB-Annual meetings"/>
      <sheetName val="SEI-PIN SR"/>
      <sheetName val="Assumptions"/>
      <sheetName val="Spring-2003-brief"/>
      <sheetName val="SavInv"/>
      <sheetName val="Deflator"/>
      <sheetName val="Brief table"/>
      <sheetName val="Work_sect_alternative"/>
      <sheetName val="Work_exp_alternative"/>
      <sheetName val="SR_Fig1"/>
      <sheetName val="chart data"/>
      <sheetName val="SEI-WB-Annual meetings-hard"/>
      <sheetName val="charts"/>
      <sheetName val="Temp_insheet for nonoil"/>
      <sheetName val="Work_exp_non-o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rvey"/>
      <sheetName val="Authorities"/>
      <sheetName val="Comm Banks"/>
      <sheetName val="Reserves"/>
      <sheetName val="Sheet1 (2)"/>
      <sheetName val="Sheet1 (3)"/>
      <sheetName val="CASHFLOW 2004"/>
      <sheetName val="CASHFLOW 2005"/>
      <sheetName val="CASHFLOW 2006 "/>
      <sheetName val="Actls vs proj"/>
      <sheetName val="REconcilition"/>
      <sheetName val="With Full HIPC Relief "/>
      <sheetName val="With  HIPC Relief as programmed"/>
      <sheetName val="End-Month  "/>
      <sheetName val="Averages"/>
      <sheetName val="BOP support"/>
      <sheetName val="REER"/>
      <sheetName val="FCDA-2003-06"/>
      <sheetName val="Sheet2"/>
      <sheetName val="FCDA-2001-06"/>
      <sheetName val="LRS"/>
      <sheetName val="TBS"/>
      <sheetName val="Sheet1 (4)"/>
      <sheetName val="NPL"/>
      <sheetName val="IMF Mission 1e"/>
      <sheetName val="table 1 and 2 IMF"/>
      <sheetName val="Inflation"/>
      <sheetName val="Sheet1 (5)"/>
      <sheetName val="INTEREST"/>
      <sheetName val="macc"/>
      <sheetName val="RBM maturities"/>
      <sheetName val="04 june auction"/>
      <sheetName val="Sheet1 (6)"/>
      <sheetName val="Sheet1 (7)"/>
      <sheetName val="Survey (2)"/>
      <sheetName val="Authorities (2)"/>
      <sheetName val="Comm Banks (2)"/>
      <sheetName val="Reserves (2)"/>
      <sheetName val="Average Rates"/>
      <sheetName val="summary"/>
      <sheetName val="Sheet1 (8)"/>
      <sheetName val="Daily Reserve Money"/>
      <sheetName val="Exchange Rate and Reserves"/>
      <sheetName val="Holdings of RBM Bills by Sector"/>
      <sheetName val="Summary of RBM Bill Auctions"/>
      <sheetName val="RBM-Issue &amp; Maturity Profile"/>
      <sheetName val="Excess Reserves-Loita Inv. Bank"/>
      <sheetName val="Excess Reserves-NedBank"/>
      <sheetName val="Excess Reserves-Stanbic Bank"/>
      <sheetName val="Excess Reserves-National Bank"/>
      <sheetName val="Excess Reserves-INDEbank"/>
      <sheetName val="Excess Reserves-First Merchant"/>
      <sheetName val="Excess Reserves-Aggregate"/>
      <sheetName val="Sheet1 (9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C"/>
      <sheetName val="BoP OUT Medium"/>
      <sheetName val="BoP OUT Long"/>
      <sheetName val="DebtServiceOutLong"/>
      <sheetName val="IMF Assistance"/>
      <sheetName val="large projects"/>
      <sheetName val="OUTPUT"/>
      <sheetName val="DebtService to budget"/>
      <sheetName val="Terms of Trade"/>
      <sheetName val="Exports"/>
      <sheetName val="Services"/>
      <sheetName val="B"/>
      <sheetName val="D"/>
      <sheetName val="E"/>
      <sheetName val="F"/>
      <sheetName val="Workspace contents"/>
      <sheetName val="Contents"/>
      <sheetName val="Tally_PDR"/>
      <sheetName val="Stress 0322"/>
      <sheetName val="Stress analysis"/>
      <sheetName val="IMF Assistance Old"/>
      <sheetName val="Key Ratios"/>
      <sheetName val="Debt Service  Long"/>
      <sheetName val="NPV Reduction"/>
      <sheetName val="Noyau"/>
      <sheetName val="TOC"/>
      <sheetName val="WEO_WETA"/>
      <sheetName val="IFS SURVEYS Dec1990_Feb2004"/>
      <sheetName val="Monetary Dev_Monthly"/>
      <sheetName val="Table of Contents"/>
      <sheetName val="InHUB"/>
      <sheetName val="BoP_OUT_Medium"/>
      <sheetName val="BoP_OUT_Long"/>
      <sheetName val="IMF_Assistance"/>
      <sheetName val="large_projects"/>
      <sheetName val="DebtService_to_budget"/>
      <sheetName val="Terms_of_Trade"/>
      <sheetName val="Workspace_contents"/>
      <sheetName val="SEI"/>
      <sheetName val="Stress_0322"/>
      <sheetName val="Stress_analysis"/>
      <sheetName val="IMF_Assistance_Old"/>
      <sheetName val="Key_Ratios"/>
      <sheetName val="Debt_Service__Long"/>
      <sheetName val="1996"/>
      <sheetName val="Fund_Credit"/>
      <sheetName val="Export destination"/>
      <sheetName val="MMI"/>
      <sheetName val="Info Din."/>
      <sheetName val="Scheduled Repayment"/>
      <sheetName val="FHIS"/>
      <sheetName val="BOP9703_stress"/>
      <sheetName val="Q1"/>
      <sheetName val="C_basef14.3p10.6"/>
      <sheetName val="Realism 2 - Fiscal multiplier"/>
      <sheetName val="Realism 2 - Alt. 1"/>
      <sheetName val="panel chart"/>
      <sheetName val="Stress_03221"/>
      <sheetName val="Stress_analysis1"/>
      <sheetName val="BoP_OUT_Medium1"/>
      <sheetName val="BoP_OUT_Long1"/>
      <sheetName val="IMF_Assistance1"/>
      <sheetName val="IMF_Assistance_Old1"/>
      <sheetName val="large_projects1"/>
      <sheetName val="Terms_of_Trade1"/>
      <sheetName val="Key_Ratios1"/>
      <sheetName val="Debt_Service__Long1"/>
      <sheetName val="DebtService_to_budget1"/>
      <sheetName val="Workspace_contents1"/>
      <sheetName val="NFA-input"/>
      <sheetName val="CBK-input"/>
      <sheetName val="Survey"/>
      <sheetName val="6-QAC &amp; PC Table (2)"/>
      <sheetName val="BoP"/>
      <sheetName val="RES"/>
      <sheetName val="Input"/>
      <sheetName val="Trade"/>
      <sheetName val="OutHUB"/>
      <sheetName val="PARAM"/>
      <sheetName val="CPIINDEX"/>
      <sheetName val="IFS_SURVEYS_Dec1990_Feb2004"/>
      <sheetName val="Table_of_Contents"/>
      <sheetName val="Monetary_Dev_Monthly"/>
      <sheetName val="AfDB"/>
      <sheetName val="CB"/>
      <sheetName val="Bench - 99"/>
      <sheetName val="BDDCLE-Octobre 04 pgmé"/>
      <sheetName val="Gin"/>
      <sheetName val="Din"/>
      <sheetName val="Impact"/>
      <sheetName val="Figure 6 NPV"/>
      <sheetName val="Afiliados"/>
    </sheetNames>
    <sheetDataSet>
      <sheetData sheetId="0" refreshError="1"/>
      <sheetData sheetId="1" refreshError="1">
        <row r="1">
          <cell r="A1">
            <v>36608.787579398151</v>
          </cell>
        </row>
        <row r="428">
          <cell r="P428">
            <v>1998</v>
          </cell>
          <cell r="Q428">
            <v>1999</v>
          </cell>
          <cell r="R428">
            <v>1999</v>
          </cell>
          <cell r="S428">
            <v>2000</v>
          </cell>
          <cell r="T428">
            <v>2001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/>
      <sheetData sheetId="82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C"/>
      <sheetName val="Stress 0322"/>
      <sheetName val="Stress analysis"/>
      <sheetName val="BoP OUT Medium"/>
      <sheetName val="BoP OUT Long"/>
      <sheetName val="IMF Assistance"/>
      <sheetName val="IMF Assistance Old"/>
      <sheetName val="large projects"/>
      <sheetName val="Terms of Trade"/>
      <sheetName val="Exports"/>
      <sheetName val="Services"/>
      <sheetName val="Key Ratios"/>
      <sheetName val="Debt Service  Long"/>
      <sheetName val="DebtService to budget"/>
      <sheetName val="B"/>
      <sheetName val="D"/>
      <sheetName val="E"/>
      <sheetName val="F"/>
      <sheetName val="Workspace contents"/>
      <sheetName val="OUTPUT"/>
      <sheetName val="Contents"/>
      <sheetName val="DebtServiceOutLong"/>
      <sheetName val="TOC"/>
      <sheetName val="Stress_0322"/>
      <sheetName val="Stress_analysis"/>
      <sheetName val="BoP_OUT_Medium"/>
      <sheetName val="BoP_OUT_Long"/>
      <sheetName val="IMF_Assistance"/>
      <sheetName val="IMF_Assistance_Old"/>
      <sheetName val="large_projects"/>
      <sheetName val="Terms_of_Trade"/>
      <sheetName val="Key_Ratios"/>
      <sheetName val="Debt_Service__Long"/>
      <sheetName val="DebtService_to_budget"/>
      <sheetName val="Workspace_contents"/>
      <sheetName val="1996"/>
      <sheetName val="Fund_Credit"/>
      <sheetName val="Export destination"/>
      <sheetName val="Realism 2 - Fiscal multiplier"/>
      <sheetName val="Realism 2 - Alt. 1"/>
      <sheetName val="panel chart"/>
      <sheetName val="NPV Reduction"/>
      <sheetName val="Noyau"/>
      <sheetName val="MMI"/>
      <sheetName val="Info Din."/>
      <sheetName val="Tally_PDR"/>
      <sheetName val="Scheduled Repayment"/>
      <sheetName val="SEI"/>
      <sheetName val="FHIS"/>
      <sheetName val="BOP9703_stress"/>
      <sheetName val="Q1"/>
      <sheetName val="C_basef14.3p10.6"/>
      <sheetName val="WEO_WETA"/>
      <sheetName val="IFS SURVEYS Dec1990_Feb2004"/>
      <sheetName val="Monetary Dev_Monthly"/>
      <sheetName val="Table of Contents"/>
      <sheetName val="InHUB"/>
      <sheetName val="Stress_03221"/>
      <sheetName val="Stress_analysis1"/>
      <sheetName val="BoP_OUT_Medium1"/>
      <sheetName val="BoP_OUT_Long1"/>
      <sheetName val="IMF_Assistance1"/>
      <sheetName val="IMF_Assistance_Old1"/>
      <sheetName val="large_projects1"/>
      <sheetName val="Terms_of_Trade1"/>
      <sheetName val="Key_Ratios1"/>
      <sheetName val="Debt_Service__Long1"/>
      <sheetName val="DebtService_to_budget1"/>
      <sheetName val="Workspace_contents1"/>
      <sheetName val="NFA-input"/>
      <sheetName val="CBK-input"/>
      <sheetName val="Survey"/>
      <sheetName val="6-QAC &amp; PC Table (2)"/>
      <sheetName val="BoP"/>
      <sheetName val="RES"/>
      <sheetName val="Input"/>
      <sheetName val="Trade"/>
      <sheetName val="OutHUB"/>
      <sheetName val="PARAM"/>
      <sheetName val="CPIINDEX"/>
      <sheetName val="IFS_SURVEYS_Dec1990_Feb2004"/>
      <sheetName val="Table_of_Contents"/>
      <sheetName val="Monetary_Dev_Monthly"/>
      <sheetName val="AfDB"/>
      <sheetName val="CB"/>
      <sheetName val="Bench - 99"/>
      <sheetName val="BDDCLE-Octobre 04 pgmé"/>
      <sheetName val="Gin"/>
      <sheetName val="Din"/>
      <sheetName val="Impact"/>
      <sheetName val="Figure 6 NPV"/>
      <sheetName val="Afiliados"/>
    </sheetNames>
    <sheetDataSet>
      <sheetData sheetId="0" refreshError="1"/>
      <sheetData sheetId="1" refreshError="1">
        <row r="1">
          <cell r="A1">
            <v>36608.787579398151</v>
          </cell>
        </row>
        <row r="10">
          <cell r="AK10">
            <v>322.09735269263342</v>
          </cell>
          <cell r="AL10">
            <v>-34.388800908462372</v>
          </cell>
          <cell r="AM10">
            <v>-90.697099692633401</v>
          </cell>
          <cell r="AQ10">
            <v>310.10000000000002</v>
          </cell>
        </row>
        <row r="11">
          <cell r="AK11">
            <v>0</v>
          </cell>
          <cell r="AL11">
            <v>0</v>
          </cell>
          <cell r="AM11">
            <v>0</v>
          </cell>
          <cell r="AQ11">
            <v>0</v>
          </cell>
        </row>
        <row r="18">
          <cell r="AK18">
            <v>-1117.27</v>
          </cell>
        </row>
        <row r="428">
          <cell r="P428">
            <v>1998</v>
          </cell>
          <cell r="Q428">
            <v>1999</v>
          </cell>
          <cell r="R428">
            <v>1999</v>
          </cell>
          <cell r="S428">
            <v>2000</v>
          </cell>
          <cell r="T428">
            <v>2001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/>
      <sheetData sheetId="82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P DMX"/>
      <sheetName val="TOC"/>
      <sheetName val="DMX"/>
      <sheetName val="Output"/>
      <sheetName val="CHECK"/>
      <sheetName val="Aid"/>
      <sheetName val="Serv"/>
      <sheetName val="In-A"/>
      <sheetName val="Cashflow"/>
      <sheetName val="Input"/>
      <sheetName val="In-Out Q"/>
      <sheetName val="BoP"/>
      <sheetName val="delta BoP"/>
      <sheetName val="IM"/>
      <sheetName val="BoP%GDP"/>
      <sheetName val="EX"/>
      <sheetName val="gr. fin. req."/>
      <sheetName val="export prices"/>
      <sheetName val="import prices"/>
      <sheetName val="Terms of trade indicators"/>
      <sheetName val="EDSS prices"/>
      <sheetName val="IDA terms debt"/>
      <sheetName val="DS"/>
      <sheetName val="DSA-CP"/>
      <sheetName val="DS-NF"/>
      <sheetName val="DS-NM"/>
      <sheetName val="DS-NB"/>
      <sheetName val="ex-im--1"/>
      <sheetName val="ex-im--2"/>
      <sheetName val="g&amp;l--1"/>
      <sheetName val="g&amp;d--2"/>
      <sheetName val="g&amp;d--3"/>
      <sheetName val="g&amp;d--4"/>
      <sheetName val="quick graph"/>
      <sheetName val="Summary"/>
      <sheetName val="vulnerability"/>
      <sheetName val="UFR"/>
      <sheetName val="BOP supp comp"/>
      <sheetName val="BOP Q"/>
      <sheetName val="BoP-Req"/>
      <sheetName val="LG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 refreshError="1"/>
      <sheetData sheetId="10"/>
      <sheetData sheetId="11"/>
      <sheetData sheetId="12" refreshError="1"/>
      <sheetData sheetId="13"/>
      <sheetData sheetId="14" refreshError="1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/>
      <sheetData sheetId="23"/>
      <sheetData sheetId="24" refreshError="1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Input"/>
      <sheetName val="Output"/>
      <sheetName val="Work1"/>
      <sheetName val="Work2"/>
      <sheetName val="Report"/>
      <sheetName val="data"/>
      <sheetName val="Assump"/>
      <sheetName val="Last"/>
      <sheetName val="Control"/>
    </sheetNames>
    <sheetDataSet>
      <sheetData sheetId="0"/>
      <sheetData sheetId="1" refreshError="1">
        <row r="1">
          <cell r="B1" t="str">
            <v>WORKSHEET Input: DATA INPUTS</v>
          </cell>
        </row>
        <row r="5">
          <cell r="B5" t="str">
            <v>_</v>
          </cell>
          <cell r="C5" t="str">
            <v>_</v>
          </cell>
          <cell r="D5" t="str">
            <v>_</v>
          </cell>
          <cell r="E5" t="str">
            <v>_</v>
          </cell>
          <cell r="F5" t="str">
            <v>_</v>
          </cell>
          <cell r="G5" t="str">
            <v>_</v>
          </cell>
          <cell r="H5" t="str">
            <v>_</v>
          </cell>
          <cell r="I5" t="str">
            <v>_</v>
          </cell>
          <cell r="J5" t="str">
            <v>_</v>
          </cell>
          <cell r="K5" t="str">
            <v>_</v>
          </cell>
          <cell r="L5" t="str">
            <v>_</v>
          </cell>
          <cell r="M5" t="str">
            <v>_</v>
          </cell>
          <cell r="N5" t="str">
            <v>_</v>
          </cell>
          <cell r="O5" t="str">
            <v>_</v>
          </cell>
        </row>
        <row r="7">
          <cell r="B7" t="str">
            <v>DATA INPUTS:</v>
          </cell>
          <cell r="C7">
            <v>1983</v>
          </cell>
          <cell r="D7">
            <v>1984</v>
          </cell>
          <cell r="E7">
            <v>1985</v>
          </cell>
          <cell r="F7">
            <v>1986</v>
          </cell>
          <cell r="G7">
            <v>1987</v>
          </cell>
          <cell r="H7">
            <v>1988</v>
          </cell>
          <cell r="I7">
            <v>1989</v>
          </cell>
          <cell r="J7">
            <v>1990</v>
          </cell>
          <cell r="K7">
            <v>1991</v>
          </cell>
          <cell r="L7">
            <v>1992</v>
          </cell>
          <cell r="M7">
            <v>1993</v>
          </cell>
          <cell r="N7">
            <v>1994</v>
          </cell>
          <cell r="O7">
            <v>1995</v>
          </cell>
        </row>
        <row r="8">
          <cell r="B8" t="str">
            <v>_</v>
          </cell>
          <cell r="C8" t="str">
            <v>_</v>
          </cell>
          <cell r="D8" t="str">
            <v>_</v>
          </cell>
          <cell r="E8" t="str">
            <v>_</v>
          </cell>
          <cell r="F8" t="str">
            <v>_</v>
          </cell>
          <cell r="G8" t="str">
            <v>_</v>
          </cell>
          <cell r="H8" t="str">
            <v>_</v>
          </cell>
          <cell r="I8" t="str">
            <v>_</v>
          </cell>
          <cell r="J8" t="str">
            <v>_</v>
          </cell>
          <cell r="K8" t="str">
            <v>_</v>
          </cell>
          <cell r="L8" t="str">
            <v>_</v>
          </cell>
          <cell r="M8" t="str">
            <v>_</v>
          </cell>
          <cell r="N8" t="str">
            <v>_</v>
          </cell>
          <cell r="O8" t="str">
            <v>_</v>
          </cell>
        </row>
        <row r="11">
          <cell r="B11" t="str">
            <v>Nominal GDP in N$</v>
          </cell>
          <cell r="C11">
            <v>2465</v>
          </cell>
          <cell r="D11">
            <v>2672</v>
          </cell>
          <cell r="E11">
            <v>3312</v>
          </cell>
          <cell r="F11">
            <v>3907</v>
          </cell>
          <cell r="G11">
            <v>4338</v>
          </cell>
          <cell r="H11">
            <v>5269</v>
          </cell>
          <cell r="I11">
            <v>6133</v>
          </cell>
          <cell r="J11">
            <v>6422</v>
          </cell>
          <cell r="K11">
            <v>7093</v>
          </cell>
          <cell r="L11">
            <v>8395</v>
          </cell>
          <cell r="M11">
            <v>8994</v>
          </cell>
          <cell r="N11">
            <v>10995</v>
          </cell>
          <cell r="O11">
            <v>12177</v>
          </cell>
        </row>
        <row r="12">
          <cell r="B12" t="str">
            <v xml:space="preserve">   Calendar year</v>
          </cell>
          <cell r="C12">
            <v>2131.5</v>
          </cell>
          <cell r="D12">
            <v>2355.9</v>
          </cell>
          <cell r="E12">
            <v>2939.6</v>
          </cell>
          <cell r="F12">
            <v>3419.6</v>
          </cell>
          <cell r="G12">
            <v>3886.1</v>
          </cell>
          <cell r="H12">
            <v>4766.2</v>
          </cell>
          <cell r="I12">
            <v>5591.1</v>
          </cell>
          <cell r="J12">
            <v>6323</v>
          </cell>
          <cell r="K12">
            <v>7119</v>
          </cell>
          <cell r="L12">
            <v>8358</v>
          </cell>
          <cell r="M12">
            <v>8921</v>
          </cell>
          <cell r="N12">
            <v>10919</v>
          </cell>
          <cell r="O12">
            <v>12099</v>
          </cell>
        </row>
        <row r="13">
          <cell r="B13" t="str">
            <v xml:space="preserve">   Fiscal year (ending March)</v>
          </cell>
          <cell r="C13">
            <v>2004.9749999999999</v>
          </cell>
          <cell r="D13">
            <v>2187.6</v>
          </cell>
          <cell r="E13">
            <v>2501.8250000000003</v>
          </cell>
          <cell r="F13">
            <v>3059.6</v>
          </cell>
          <cell r="G13">
            <v>3536.2249999999999</v>
          </cell>
          <cell r="H13">
            <v>4106.125</v>
          </cell>
          <cell r="I13">
            <v>4972.4249999999993</v>
          </cell>
          <cell r="J13">
            <v>5774.0750000000007</v>
          </cell>
          <cell r="K13">
            <v>6522</v>
          </cell>
          <cell r="L13">
            <v>7428.75</v>
          </cell>
          <cell r="M13">
            <v>8498.75</v>
          </cell>
          <cell r="N13">
            <v>9420.5</v>
          </cell>
          <cell r="O13">
            <v>11214</v>
          </cell>
        </row>
        <row r="15">
          <cell r="B15" t="str">
            <v>Debt ratios (in percent of GDP)</v>
          </cell>
        </row>
        <row r="17">
          <cell r="B17" t="str">
            <v>External debt</v>
          </cell>
          <cell r="F17">
            <v>26.54922212053863</v>
          </cell>
          <cell r="G17">
            <v>21.845329412014223</v>
          </cell>
          <cell r="H17">
            <v>19.047155164540776</v>
          </cell>
          <cell r="I17">
            <v>17.080599506277121</v>
          </cell>
          <cell r="J17">
            <v>11.77614076713586</v>
          </cell>
          <cell r="K17">
            <v>8.6017540631708087</v>
          </cell>
          <cell r="L17">
            <v>6.8942473498233223</v>
          </cell>
          <cell r="M17">
            <v>5.4014578614502131</v>
          </cell>
          <cell r="N17">
            <v>5.1844087468818003</v>
          </cell>
          <cell r="O17">
            <v>4.1997182093811309</v>
          </cell>
        </row>
        <row r="18">
          <cell r="B18" t="str">
            <v xml:space="preserve">     Including the BON facility</v>
          </cell>
          <cell r="F18">
            <v>26.54922212053863</v>
          </cell>
          <cell r="G18">
            <v>21.845329412014223</v>
          </cell>
          <cell r="H18">
            <v>19.047155164540776</v>
          </cell>
          <cell r="I18">
            <v>17.080599506277121</v>
          </cell>
          <cell r="J18">
            <v>11.77614076713586</v>
          </cell>
          <cell r="K18">
            <v>12.641925789635083</v>
          </cell>
          <cell r="L18">
            <v>11.905615345784957</v>
          </cell>
          <cell r="M18">
            <v>11.570600382409177</v>
          </cell>
          <cell r="N18">
            <v>11.870890356138208</v>
          </cell>
          <cell r="O18">
            <v>10.718355626894953</v>
          </cell>
        </row>
        <row r="20">
          <cell r="B20" t="str">
            <v>Domestic debt</v>
          </cell>
          <cell r="F20">
            <v>0.91515230749117538</v>
          </cell>
          <cell r="G20">
            <v>0.63344385608947396</v>
          </cell>
          <cell r="H20">
            <v>0.44567566744801973</v>
          </cell>
          <cell r="I20">
            <v>0.82856956112963009</v>
          </cell>
          <cell r="J20">
            <v>0.8711352034741493</v>
          </cell>
          <cell r="K20">
            <v>4.5768169273229065</v>
          </cell>
          <cell r="L20">
            <v>5.6063536934208305</v>
          </cell>
          <cell r="M20">
            <v>10.193263715252241</v>
          </cell>
          <cell r="N20">
            <v>14.631919749482513</v>
          </cell>
          <cell r="O20">
            <v>14.216336721954701</v>
          </cell>
        </row>
        <row r="21">
          <cell r="B21" t="str">
            <v xml:space="preserve">     Excluding the BON facility</v>
          </cell>
          <cell r="F21">
            <v>0.91515230749117538</v>
          </cell>
          <cell r="G21">
            <v>0.63344385608947396</v>
          </cell>
          <cell r="H21">
            <v>0.44567566744801973</v>
          </cell>
          <cell r="I21">
            <v>0.82856956112963009</v>
          </cell>
          <cell r="J21">
            <v>0.8711352034741493</v>
          </cell>
          <cell r="K21">
            <v>4.5768169273229065</v>
          </cell>
          <cell r="L21">
            <v>5.6063536934208305</v>
          </cell>
          <cell r="M21">
            <v>4.2094660979555814</v>
          </cell>
          <cell r="N21">
            <v>8.1609256408895501</v>
          </cell>
          <cell r="O21">
            <v>7.9295523452826826</v>
          </cell>
        </row>
        <row r="23">
          <cell r="B23" t="str">
            <v>Total Central Government debt outstanding</v>
          </cell>
          <cell r="F23">
            <v>27.46437442802981</v>
          </cell>
          <cell r="G23">
            <v>22.478773268103698</v>
          </cell>
          <cell r="H23">
            <v>19.492830831988798</v>
          </cell>
          <cell r="I23">
            <v>17.909169067406751</v>
          </cell>
          <cell r="J23">
            <v>12.647275970610009</v>
          </cell>
          <cell r="K23">
            <v>13.178570990493716</v>
          </cell>
          <cell r="M23">
            <v>15.594721576702456</v>
          </cell>
          <cell r="N23">
            <v>19.816328496364314</v>
          </cell>
          <cell r="O23">
            <v>18.416054931335832</v>
          </cell>
        </row>
        <row r="24">
          <cell r="B24" t="str">
            <v>_</v>
          </cell>
          <cell r="C24" t="str">
            <v>_</v>
          </cell>
          <cell r="D24" t="str">
            <v>_</v>
          </cell>
          <cell r="E24" t="str">
            <v>_</v>
          </cell>
          <cell r="F24" t="str">
            <v>_</v>
          </cell>
          <cell r="G24" t="str">
            <v>_</v>
          </cell>
          <cell r="H24" t="str">
            <v>_</v>
          </cell>
          <cell r="I24" t="str">
            <v>_</v>
          </cell>
          <cell r="J24" t="str">
            <v>_</v>
          </cell>
          <cell r="K24" t="str">
            <v>_</v>
          </cell>
          <cell r="L24" t="str">
            <v>_</v>
          </cell>
          <cell r="M24" t="str">
            <v>_</v>
          </cell>
          <cell r="N24" t="str">
            <v>_</v>
          </cell>
          <cell r="O24" t="str">
            <v>_</v>
          </cell>
        </row>
      </sheetData>
      <sheetData sheetId="2" refreshError="1">
        <row r="1">
          <cell r="B1" t="str">
            <v>WORKSHEET C: DATA OUTPUTS</v>
          </cell>
        </row>
        <row r="3">
          <cell r="B3" t="str">
            <v>(None)</v>
          </cell>
        </row>
      </sheetData>
      <sheetData sheetId="3" refreshError="1">
        <row r="1">
          <cell r="B1" t="str">
            <v>WORKSHEET Work1: WORKING TABLE-1 FOR INDIVIDUAL LOANS</v>
          </cell>
        </row>
        <row r="7">
          <cell r="B7" t="str">
            <v>Namibia:  Debt Outstanding - by Individual Loan, 1989-</v>
          </cell>
        </row>
        <row r="8">
          <cell r="B8" t="str">
            <v>(In thousands of Namibian dollars/South African rand)</v>
          </cell>
        </row>
        <row r="9">
          <cell r="B9" t="str">
            <v>_</v>
          </cell>
          <cell r="C9" t="str">
            <v>_</v>
          </cell>
          <cell r="D9" t="str">
            <v>_</v>
          </cell>
          <cell r="E9" t="str">
            <v>_</v>
          </cell>
          <cell r="F9" t="str">
            <v>_</v>
          </cell>
          <cell r="G9" t="str">
            <v>_</v>
          </cell>
          <cell r="H9" t="str">
            <v>_</v>
          </cell>
          <cell r="I9" t="str">
            <v>_</v>
          </cell>
          <cell r="J9" t="str">
            <v>_</v>
          </cell>
          <cell r="K9" t="str">
            <v>_</v>
          </cell>
        </row>
        <row r="11">
          <cell r="C11" t="str">
            <v>Rate of</v>
          </cell>
          <cell r="D11" t="str">
            <v xml:space="preserve">Date of </v>
          </cell>
          <cell r="E11" t="str">
            <v>Mar.31</v>
          </cell>
          <cell r="F11" t="str">
            <v>Mar.31</v>
          </cell>
          <cell r="G11" t="str">
            <v>Mar.31</v>
          </cell>
          <cell r="H11" t="str">
            <v>Mar.31</v>
          </cell>
          <cell r="I11" t="str">
            <v>Mar.31</v>
          </cell>
          <cell r="J11" t="str">
            <v>Mar.31</v>
          </cell>
          <cell r="K11" t="str">
            <v>Mar.31</v>
          </cell>
        </row>
        <row r="12">
          <cell r="C12" t="str">
            <v>Interest</v>
          </cell>
          <cell r="D12" t="str">
            <v>Redempt.</v>
          </cell>
          <cell r="E12">
            <v>1989</v>
          </cell>
          <cell r="F12">
            <v>1990</v>
          </cell>
          <cell r="G12">
            <v>1991</v>
          </cell>
          <cell r="H12">
            <v>1992</v>
          </cell>
          <cell r="I12">
            <v>1993</v>
          </cell>
          <cell r="J12">
            <v>1994</v>
          </cell>
          <cell r="K12">
            <v>1995</v>
          </cell>
        </row>
        <row r="13">
          <cell r="B13" t="str">
            <v>_</v>
          </cell>
          <cell r="C13" t="str">
            <v>_</v>
          </cell>
          <cell r="D13" t="str">
            <v>_</v>
          </cell>
          <cell r="E13" t="str">
            <v>_</v>
          </cell>
          <cell r="F13" t="str">
            <v>_</v>
          </cell>
          <cell r="G13" t="str">
            <v>_</v>
          </cell>
          <cell r="H13" t="str">
            <v>_</v>
          </cell>
          <cell r="I13" t="str">
            <v>_</v>
          </cell>
          <cell r="J13" t="str">
            <v>_</v>
          </cell>
          <cell r="K13" t="str">
            <v>_</v>
          </cell>
        </row>
        <row r="15">
          <cell r="B15" t="str">
            <v>Long-term stocks</v>
          </cell>
          <cell r="E15">
            <v>549506.4</v>
          </cell>
          <cell r="F15">
            <v>549506.4</v>
          </cell>
          <cell r="G15">
            <v>497506.4</v>
          </cell>
          <cell r="H15">
            <v>466456.4</v>
          </cell>
          <cell r="I15">
            <v>439556.4</v>
          </cell>
          <cell r="J15">
            <v>403556.4</v>
          </cell>
          <cell r="K15">
            <v>368556.4</v>
          </cell>
        </row>
        <row r="16">
          <cell r="B16" t="str">
            <v xml:space="preserve">  Loan No. 1</v>
          </cell>
          <cell r="C16">
            <v>9.75</v>
          </cell>
          <cell r="D16" t="str">
            <v>99/07/01</v>
          </cell>
          <cell r="E16">
            <v>11824.4</v>
          </cell>
          <cell r="F16">
            <v>11824.4</v>
          </cell>
          <cell r="G16">
            <v>11824.4</v>
          </cell>
          <cell r="H16">
            <v>11824.4</v>
          </cell>
          <cell r="I16">
            <v>11824.4</v>
          </cell>
          <cell r="J16">
            <v>11824.4</v>
          </cell>
          <cell r="K16">
            <v>11824.4</v>
          </cell>
        </row>
        <row r="17">
          <cell r="B17" t="str">
            <v xml:space="preserve">  Loan No. 3</v>
          </cell>
          <cell r="C17">
            <v>9.6</v>
          </cell>
          <cell r="D17" t="str">
            <v>00/07/01</v>
          </cell>
          <cell r="E17">
            <v>20000</v>
          </cell>
          <cell r="F17">
            <v>20000</v>
          </cell>
          <cell r="G17">
            <v>20000</v>
          </cell>
          <cell r="H17">
            <v>20000</v>
          </cell>
          <cell r="I17">
            <v>20000</v>
          </cell>
          <cell r="J17">
            <v>20000</v>
          </cell>
          <cell r="K17">
            <v>20000</v>
          </cell>
        </row>
        <row r="18">
          <cell r="B18" t="str">
            <v xml:space="preserve">  Loan No. 5</v>
          </cell>
          <cell r="C18">
            <v>9.85</v>
          </cell>
          <cell r="D18" t="str">
            <v>92/07/01</v>
          </cell>
          <cell r="E18">
            <v>1900</v>
          </cell>
          <cell r="F18">
            <v>1900</v>
          </cell>
          <cell r="G18">
            <v>1900</v>
          </cell>
          <cell r="H18">
            <v>1900</v>
          </cell>
          <cell r="I18" t="str">
            <v>---</v>
          </cell>
          <cell r="J18" t="str">
            <v>---</v>
          </cell>
          <cell r="K18" t="str">
            <v>---</v>
          </cell>
        </row>
        <row r="19">
          <cell r="B19" t="str">
            <v xml:space="preserve">  Loan No. 6</v>
          </cell>
          <cell r="C19">
            <v>10.199999999999999</v>
          </cell>
          <cell r="D19" t="str">
            <v>00/07/01</v>
          </cell>
          <cell r="E19">
            <v>18432</v>
          </cell>
          <cell r="F19">
            <v>18432</v>
          </cell>
          <cell r="G19">
            <v>18432</v>
          </cell>
          <cell r="H19">
            <v>18432</v>
          </cell>
          <cell r="I19">
            <v>18432</v>
          </cell>
          <cell r="J19">
            <v>18432</v>
          </cell>
          <cell r="K19">
            <v>18432</v>
          </cell>
        </row>
        <row r="20">
          <cell r="B20" t="str">
            <v xml:space="preserve">  Loan No. 7</v>
          </cell>
          <cell r="C20">
            <v>13.1</v>
          </cell>
          <cell r="D20" t="str">
            <v>91/07/01</v>
          </cell>
          <cell r="E20">
            <v>9650</v>
          </cell>
          <cell r="F20">
            <v>9650</v>
          </cell>
          <cell r="G20">
            <v>9650</v>
          </cell>
          <cell r="H20" t="str">
            <v>---</v>
          </cell>
          <cell r="I20" t="str">
            <v>---</v>
          </cell>
          <cell r="J20" t="str">
            <v>---</v>
          </cell>
          <cell r="K20" t="str">
            <v>---</v>
          </cell>
        </row>
        <row r="21">
          <cell r="B21" t="str">
            <v xml:space="preserve">  Loan No. 8</v>
          </cell>
          <cell r="C21">
            <v>13.3</v>
          </cell>
          <cell r="D21" t="str">
            <v>01/07/01</v>
          </cell>
          <cell r="E21">
            <v>15350</v>
          </cell>
          <cell r="F21">
            <v>15350</v>
          </cell>
          <cell r="G21">
            <v>15350</v>
          </cell>
          <cell r="H21">
            <v>15350</v>
          </cell>
          <cell r="I21">
            <v>15350</v>
          </cell>
          <cell r="J21">
            <v>15350</v>
          </cell>
          <cell r="K21">
            <v>15350</v>
          </cell>
        </row>
        <row r="22">
          <cell r="B22" t="str">
            <v xml:space="preserve">  Loan No. 9</v>
          </cell>
          <cell r="C22">
            <v>13.6</v>
          </cell>
          <cell r="D22" t="str">
            <v>02/07/01</v>
          </cell>
          <cell r="E22">
            <v>40000</v>
          </cell>
          <cell r="F22">
            <v>40000</v>
          </cell>
          <cell r="G22">
            <v>40000</v>
          </cell>
          <cell r="H22">
            <v>40000</v>
          </cell>
          <cell r="I22">
            <v>40000</v>
          </cell>
          <cell r="J22">
            <v>40000</v>
          </cell>
          <cell r="K22">
            <v>40000</v>
          </cell>
        </row>
        <row r="23">
          <cell r="B23" t="str">
            <v xml:space="preserve">  Loan No. 10</v>
          </cell>
          <cell r="C23">
            <v>13.5</v>
          </cell>
          <cell r="D23" t="str">
            <v>99/07/01</v>
          </cell>
          <cell r="E23">
            <v>40000</v>
          </cell>
          <cell r="F23">
            <v>40000</v>
          </cell>
          <cell r="G23">
            <v>40000</v>
          </cell>
          <cell r="H23">
            <v>40000</v>
          </cell>
          <cell r="I23">
            <v>40000</v>
          </cell>
          <cell r="J23">
            <v>40000</v>
          </cell>
          <cell r="K23">
            <v>40000</v>
          </cell>
        </row>
        <row r="24">
          <cell r="B24" t="str">
            <v xml:space="preserve">  Loan No. 11</v>
          </cell>
          <cell r="C24">
            <v>14.65</v>
          </cell>
          <cell r="D24" t="str">
            <v>03/12/31</v>
          </cell>
          <cell r="E24">
            <v>9900</v>
          </cell>
          <cell r="F24">
            <v>9900</v>
          </cell>
          <cell r="G24">
            <v>9900</v>
          </cell>
          <cell r="H24">
            <v>9900</v>
          </cell>
          <cell r="I24">
            <v>9900</v>
          </cell>
          <cell r="J24">
            <v>9900</v>
          </cell>
          <cell r="K24">
            <v>9900</v>
          </cell>
        </row>
        <row r="25">
          <cell r="B25" t="str">
            <v xml:space="preserve">  Loan No. 14</v>
          </cell>
          <cell r="C25">
            <v>10</v>
          </cell>
          <cell r="D25" t="str">
            <v>94/11/30</v>
          </cell>
          <cell r="E25">
            <v>30000</v>
          </cell>
          <cell r="F25">
            <v>30000</v>
          </cell>
          <cell r="G25">
            <v>30000</v>
          </cell>
          <cell r="H25">
            <v>30000</v>
          </cell>
          <cell r="I25">
            <v>30000</v>
          </cell>
          <cell r="J25">
            <v>30000</v>
          </cell>
          <cell r="K25" t="str">
            <v>---</v>
          </cell>
        </row>
        <row r="26">
          <cell r="B26" t="str">
            <v xml:space="preserve">  Loan No. 15</v>
          </cell>
          <cell r="C26">
            <v>12</v>
          </cell>
          <cell r="D26" t="str">
            <v>02/11/30</v>
          </cell>
          <cell r="E26">
            <v>21600</v>
          </cell>
          <cell r="F26">
            <v>21600</v>
          </cell>
          <cell r="G26">
            <v>21600</v>
          </cell>
          <cell r="H26">
            <v>21600</v>
          </cell>
          <cell r="I26">
            <v>21600</v>
          </cell>
          <cell r="J26">
            <v>21600</v>
          </cell>
          <cell r="K26">
            <v>21600</v>
          </cell>
        </row>
      </sheetData>
      <sheetData sheetId="4" refreshError="1">
        <row r="1">
          <cell r="B1" t="str">
            <v>WORKSHEET Work2: WORKING TABLE-2</v>
          </cell>
        </row>
        <row r="6">
          <cell r="B6" t="str">
            <v>Namibia:  Outstanding Debt of Central Government, 1983-</v>
          </cell>
        </row>
        <row r="7">
          <cell r="B7" t="str">
            <v>(In millions of Namibian dollars/South African rand)</v>
          </cell>
        </row>
        <row r="8">
          <cell r="B8" t="str">
            <v>_</v>
          </cell>
          <cell r="C8" t="str">
            <v>_</v>
          </cell>
          <cell r="D8" t="str">
            <v>_</v>
          </cell>
          <cell r="E8" t="str">
            <v>_</v>
          </cell>
          <cell r="F8" t="str">
            <v>_</v>
          </cell>
          <cell r="G8" t="str">
            <v>_</v>
          </cell>
          <cell r="H8" t="str">
            <v>_</v>
          </cell>
          <cell r="I8" t="str">
            <v>_</v>
          </cell>
          <cell r="J8" t="str">
            <v>_</v>
          </cell>
          <cell r="K8" t="str">
            <v>_</v>
          </cell>
          <cell r="L8" t="str">
            <v>_</v>
          </cell>
          <cell r="M8" t="str">
            <v>_</v>
          </cell>
          <cell r="N8" t="str">
            <v>_</v>
          </cell>
          <cell r="O8" t="str">
            <v>_</v>
          </cell>
        </row>
        <row r="10">
          <cell r="B10" t="str">
            <v>End of March</v>
          </cell>
          <cell r="C10">
            <v>1983</v>
          </cell>
          <cell r="D10">
            <v>1984</v>
          </cell>
          <cell r="E10">
            <v>1985</v>
          </cell>
          <cell r="F10">
            <v>1986</v>
          </cell>
          <cell r="G10">
            <v>1987</v>
          </cell>
          <cell r="H10">
            <v>1988</v>
          </cell>
          <cell r="I10">
            <v>1989</v>
          </cell>
          <cell r="J10">
            <v>1990</v>
          </cell>
          <cell r="K10">
            <v>1991</v>
          </cell>
          <cell r="L10">
            <v>1992</v>
          </cell>
          <cell r="M10">
            <v>1993</v>
          </cell>
          <cell r="N10">
            <v>1994</v>
          </cell>
          <cell r="O10">
            <v>1995</v>
          </cell>
        </row>
        <row r="11">
          <cell r="B11" t="str">
            <v>_</v>
          </cell>
          <cell r="C11" t="str">
            <v>_</v>
          </cell>
          <cell r="D11" t="str">
            <v>_</v>
          </cell>
          <cell r="E11" t="str">
            <v>_</v>
          </cell>
          <cell r="F11" t="str">
            <v>_</v>
          </cell>
          <cell r="G11" t="str">
            <v>_</v>
          </cell>
          <cell r="H11" t="str">
            <v>_</v>
          </cell>
          <cell r="I11" t="str">
            <v>_</v>
          </cell>
          <cell r="J11" t="str">
            <v>_</v>
          </cell>
          <cell r="K11" t="str">
            <v>_</v>
          </cell>
          <cell r="L11" t="str">
            <v>_</v>
          </cell>
          <cell r="M11" t="str">
            <v>_</v>
          </cell>
          <cell r="N11" t="str">
            <v>_</v>
          </cell>
          <cell r="O11" t="str">
            <v>_</v>
          </cell>
        </row>
        <row r="13">
          <cell r="B13" t="str">
            <v>External debt</v>
          </cell>
          <cell r="C13">
            <v>437.70000000000005</v>
          </cell>
          <cell r="D13">
            <v>633.1</v>
          </cell>
          <cell r="E13">
            <v>787</v>
          </cell>
          <cell r="F13">
            <v>812.3</v>
          </cell>
          <cell r="G13">
            <v>772.5</v>
          </cell>
          <cell r="H13">
            <v>782.1</v>
          </cell>
          <cell r="I13">
            <v>849.32</v>
          </cell>
          <cell r="J13">
            <v>679.96320000000003</v>
          </cell>
          <cell r="K13">
            <v>561.0064000000001</v>
          </cell>
          <cell r="L13">
            <v>512.15640000000008</v>
          </cell>
          <cell r="M13">
            <v>459.0564</v>
          </cell>
          <cell r="N13">
            <v>488.39722599999999</v>
          </cell>
          <cell r="O13">
            <v>470.95640000000003</v>
          </cell>
        </row>
        <row r="14">
          <cell r="B14" t="str">
            <v xml:space="preserve">     Including the BON facility</v>
          </cell>
          <cell r="C14">
            <v>437.70000000000005</v>
          </cell>
          <cell r="D14">
            <v>633.1</v>
          </cell>
          <cell r="E14">
            <v>787</v>
          </cell>
          <cell r="F14">
            <v>812.3</v>
          </cell>
          <cell r="G14">
            <v>772.5</v>
          </cell>
          <cell r="H14">
            <v>782.1</v>
          </cell>
          <cell r="I14">
            <v>849.32</v>
          </cell>
          <cell r="J14">
            <v>679.96320000000003</v>
          </cell>
          <cell r="K14">
            <v>824.5064000000001</v>
          </cell>
          <cell r="L14">
            <v>884.4384</v>
          </cell>
          <cell r="M14">
            <v>983.35639999999989</v>
          </cell>
          <cell r="N14">
            <v>1118.2972259999999</v>
          </cell>
          <cell r="O14">
            <v>1201.9564</v>
          </cell>
        </row>
        <row r="15">
          <cell r="B15" t="str">
            <v xml:space="preserve">   Long-term stocks (issued before independence) 1/</v>
          </cell>
          <cell r="C15">
            <v>323.10000000000002</v>
          </cell>
          <cell r="D15">
            <v>458.6</v>
          </cell>
          <cell r="E15">
            <v>564.4</v>
          </cell>
          <cell r="F15">
            <v>613.6</v>
          </cell>
          <cell r="G15">
            <v>604.5</v>
          </cell>
          <cell r="H15">
            <v>569.70000000000005</v>
          </cell>
          <cell r="I15">
            <v>549.50639999999999</v>
          </cell>
          <cell r="J15">
            <v>549.50639999999999</v>
          </cell>
          <cell r="K15">
            <v>497.50640000000004</v>
          </cell>
          <cell r="L15">
            <v>466.45640000000003</v>
          </cell>
          <cell r="M15">
            <v>439.5564</v>
          </cell>
          <cell r="N15">
            <v>403.5564</v>
          </cell>
          <cell r="O15">
            <v>368.5564</v>
          </cell>
        </row>
        <row r="16">
          <cell r="B16" t="str">
            <v xml:space="preserve">         Guaranteed by the South African Govt. 2/</v>
          </cell>
          <cell r="C16" t="str">
            <v>...</v>
          </cell>
          <cell r="D16" t="str">
            <v>...</v>
          </cell>
          <cell r="E16" t="str">
            <v>...</v>
          </cell>
          <cell r="F16" t="str">
            <v>...</v>
          </cell>
          <cell r="G16">
            <v>544.5</v>
          </cell>
          <cell r="H16">
            <v>509.70000000000005</v>
          </cell>
          <cell r="I16">
            <v>474.50639999999999</v>
          </cell>
          <cell r="J16">
            <v>474.50639999999999</v>
          </cell>
          <cell r="K16">
            <v>422.50640000000004</v>
          </cell>
          <cell r="L16">
            <v>391.45640000000003</v>
          </cell>
          <cell r="M16">
            <v>364.5564</v>
          </cell>
          <cell r="N16">
            <v>328.5564</v>
          </cell>
          <cell r="O16">
            <v>293.5564</v>
          </cell>
        </row>
        <row r="17">
          <cell r="B17" t="str">
            <v xml:space="preserve">         Not-guaranteed  3/</v>
          </cell>
          <cell r="C17" t="str">
            <v>...</v>
          </cell>
          <cell r="D17" t="str">
            <v>...</v>
          </cell>
          <cell r="E17" t="str">
            <v>...</v>
          </cell>
          <cell r="F17" t="str">
            <v>...</v>
          </cell>
          <cell r="G17">
            <v>60</v>
          </cell>
          <cell r="H17">
            <v>60</v>
          </cell>
          <cell r="I17">
            <v>75</v>
          </cell>
          <cell r="J17">
            <v>75</v>
          </cell>
          <cell r="K17">
            <v>75</v>
          </cell>
          <cell r="L17">
            <v>75</v>
          </cell>
          <cell r="M17">
            <v>75</v>
          </cell>
          <cell r="N17">
            <v>75</v>
          </cell>
          <cell r="O17">
            <v>75</v>
          </cell>
        </row>
        <row r="18">
          <cell r="B18" t="str">
            <v xml:space="preserve">   Treasury bonds  4/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113.2</v>
          </cell>
          <cell r="J18">
            <v>19</v>
          </cell>
          <cell r="K18">
            <v>9.6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</row>
        <row r="19">
          <cell r="B19" t="str">
            <v xml:space="preserve">   RSA loan (pre-independence) 2/</v>
          </cell>
          <cell r="C19">
            <v>0.5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52</v>
          </cell>
          <cell r="I19">
            <v>45.5</v>
          </cell>
          <cell r="J19">
            <v>39</v>
          </cell>
          <cell r="K19">
            <v>32.5</v>
          </cell>
          <cell r="L19">
            <v>26</v>
          </cell>
          <cell r="M19">
            <v>19.5</v>
          </cell>
          <cell r="N19">
            <v>13</v>
          </cell>
          <cell r="O19">
            <v>6.5</v>
          </cell>
        </row>
        <row r="20">
          <cell r="B20" t="str">
            <v xml:space="preserve">   Foreign loans (pre-independence) 2/</v>
          </cell>
          <cell r="C20">
            <v>114.1</v>
          </cell>
          <cell r="D20">
            <v>174.5</v>
          </cell>
          <cell r="E20">
            <v>222.6</v>
          </cell>
          <cell r="F20">
            <v>198.7</v>
          </cell>
          <cell r="G20">
            <v>168</v>
          </cell>
          <cell r="H20">
            <v>160.4</v>
          </cell>
          <cell r="I20">
            <v>141.11360000000002</v>
          </cell>
          <cell r="J20">
            <v>72.456800000000001</v>
          </cell>
          <cell r="K20">
            <v>21.4</v>
          </cell>
          <cell r="L20">
            <v>19.7</v>
          </cell>
          <cell r="M20">
            <v>0</v>
          </cell>
          <cell r="N20">
            <v>0</v>
          </cell>
          <cell r="O20">
            <v>0</v>
          </cell>
        </row>
        <row r="21">
          <cell r="B21" t="str">
            <v xml:space="preserve">   Foreign loans (post-independence)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71.840826000000007</v>
          </cell>
          <cell r="O21">
            <v>95.9</v>
          </cell>
        </row>
        <row r="22">
          <cell r="B22" t="str">
            <v xml:space="preserve">      African Development Fund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6.4408260000000004</v>
          </cell>
          <cell r="O22">
            <v>17.43</v>
          </cell>
        </row>
        <row r="23">
          <cell r="B23" t="str">
            <v xml:space="preserve">      Kreditanstalt für Wiederaufbau (Germany)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9.6999999999999993</v>
          </cell>
          <cell r="O23">
            <v>12.95</v>
          </cell>
        </row>
        <row r="24">
          <cell r="B24" t="str">
            <v xml:space="preserve">      People's Republic of China</v>
          </cell>
          <cell r="O24">
            <v>4.8</v>
          </cell>
        </row>
        <row r="25">
          <cell r="B25" t="str">
            <v xml:space="preserve">      International Fund for Agricultural Development</v>
          </cell>
          <cell r="O25">
            <v>5</v>
          </cell>
        </row>
        <row r="26">
          <cell r="B26" t="str">
            <v xml:space="preserve">      European Investment Bank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GAS March 05"/>
      <sheetName val="IN"/>
      <sheetName val="IN-HUB"/>
      <sheetName val="OUT-HUB"/>
      <sheetName val="Assum"/>
      <sheetName val="X"/>
      <sheetName val="M"/>
      <sheetName val="SRT"/>
      <sheetName val="K"/>
      <sheetName val="BOP"/>
      <sheetName val="T9SR_bop"/>
      <sheetName val="ControlSheet"/>
      <sheetName val="WETA"/>
      <sheetName val="Au"/>
      <sheetName val="Module1"/>
      <sheetName val="Module2"/>
      <sheetName val="GAS Dec04"/>
      <sheetName val="Gas 2004"/>
      <sheetName val="Impact CI"/>
      <sheetName val="comments"/>
      <sheetName val="T9SR_bop (2)"/>
      <sheetName val="Gas"/>
      <sheetName val="IN-Q"/>
      <sheetName val="IN_TRE"/>
      <sheetName val="Sheet1"/>
      <sheetName val="T1SR"/>
      <sheetName val="T1SR_b"/>
      <sheetName val="Chart1"/>
      <sheetName val="Sensitivity Analysis"/>
      <sheetName val="T10SR "/>
      <sheetName val="T11SR"/>
      <sheetName val="DSA 2002"/>
      <sheetName val="DSA_Presentation"/>
      <sheetName val="NPV_DP2"/>
      <sheetName val="frozen request"/>
      <sheetName val="request"/>
      <sheetName val="T3SR_bop"/>
      <sheetName val="Exports for DSA"/>
      <sheetName val="Source Data (Current)"/>
      <sheetName val="Complete Data Set (Annual)"/>
      <sheetName val=""/>
      <sheetName val="A Current Data"/>
      <sheetName val="MSRV"/>
      <sheetName val="Current"/>
      <sheetName val="fondo promedio"/>
      <sheetName val="GRÁFICO DE FONDO POR AFILIADO"/>
      <sheetName val="Reference"/>
      <sheetName val="pvtReport"/>
      <sheetName val="Bench - 99"/>
      <sheetName val="Cuadro I-5 94-00"/>
      <sheetName val="MLIBOP"/>
      <sheetName val="E"/>
      <sheetName val="BOP_NC-DMX"/>
      <sheetName val="Trade-DMX"/>
      <sheetName val="Comp GAS"/>
      <sheetName val="GAS March 2009"/>
      <sheetName val="GAS May 09"/>
      <sheetName val="GAS June 2009"/>
      <sheetName val="BOP SR Table"/>
      <sheetName val="BOP SR Table % GDP"/>
      <sheetName val="BOP simulations"/>
      <sheetName val="GOLD"/>
      <sheetName val="GAS Feb 2009_2"/>
      <sheetName val="GAS Feb 2009_1"/>
      <sheetName val="GAS Jan 2009"/>
      <sheetName val="GAS Nov 2008"/>
      <sheetName val="GAS Sep 2008"/>
      <sheetName val="GAS March 2008"/>
      <sheetName val="BOP_AUTH_1"/>
      <sheetName val="BOP_AUTH_2"/>
      <sheetName val="BOP_AUTH_3"/>
      <sheetName val="BOP_AUTH_4"/>
      <sheetName val="July Pre GAS"/>
      <sheetName val="July GAS"/>
      <sheetName val="Sept GAS"/>
      <sheetName val="Services"/>
      <sheetName val="C"/>
      <sheetName val="Indic"/>
      <sheetName val="Relief"/>
      <sheetName val="Constants"/>
      <sheetName val="Source_Data_(Current)"/>
      <sheetName val="Complete_Data_Set_(Annual)"/>
      <sheetName val="Gas_2004"/>
      <sheetName val="Impact_CI"/>
      <sheetName val="T9SR_bop_(2)"/>
      <sheetName val="Sensitivity_Analysis"/>
      <sheetName val="T10SR_"/>
      <sheetName val="DSA_2002"/>
      <sheetName val="frozen_request"/>
      <sheetName val="Exports_for_DSA"/>
      <sheetName val="GAS_March_05"/>
      <sheetName val="GAS_Dec04"/>
      <sheetName val="A_Current_Data"/>
      <sheetName val="fondo_promedio"/>
      <sheetName val="GRÁFICO_DE_FONDO_POR_AFILIADO"/>
      <sheetName val="Bench_-_99"/>
      <sheetName val="Cuadro_I-5_94-00"/>
      <sheetName val="Comp_GAS"/>
      <sheetName val="GAS_March_2009"/>
      <sheetName val="GAS_May_09"/>
      <sheetName val="GAS_June_2009"/>
      <sheetName val="BOP_SR_Table"/>
      <sheetName val="BOP_SR_Table_%_GDP"/>
      <sheetName val="BOP_simulations"/>
      <sheetName val="GAS_Feb_2009_2"/>
      <sheetName val="GAS_Feb_2009_1"/>
      <sheetName val="GAS_Jan_2009"/>
      <sheetName val="GAS_Nov_2008"/>
      <sheetName val="GAS_Sep_2008"/>
      <sheetName val="GAS_March_2008"/>
      <sheetName val="July_Pre_GAS"/>
      <sheetName val="July_GAS"/>
      <sheetName val="Sept_GAS"/>
    </sheetNames>
    <sheetDataSet>
      <sheetData sheetId="0"/>
      <sheetData sheetId="1" refreshError="1"/>
      <sheetData sheetId="2"/>
      <sheetData sheetId="3"/>
      <sheetData sheetId="4"/>
      <sheetData sheetId="5">
        <row r="36">
          <cell r="A36" t="str">
            <v>||</v>
          </cell>
        </row>
      </sheetData>
      <sheetData sheetId="6" refreshError="1"/>
      <sheetData sheetId="7">
        <row r="36">
          <cell r="A36" t="str">
            <v>||</v>
          </cell>
        </row>
      </sheetData>
      <sheetData sheetId="8">
        <row r="36">
          <cell r="A36" t="str">
            <v>||</v>
          </cell>
        </row>
      </sheetData>
      <sheetData sheetId="9">
        <row r="36">
          <cell r="A36" t="str">
            <v>||</v>
          </cell>
        </row>
      </sheetData>
      <sheetData sheetId="10">
        <row r="36">
          <cell r="A36" t="str">
            <v>||</v>
          </cell>
          <cell r="B36" t="str">
            <v xml:space="preserve">          O.w:Russia/China</v>
          </cell>
          <cell r="C36" t="str">
            <v xml:space="preserve">          O.w:Russia/China</v>
          </cell>
          <cell r="E36">
            <v>-1.6</v>
          </cell>
          <cell r="F36">
            <v>-1.6</v>
          </cell>
          <cell r="G36">
            <v>-1.4</v>
          </cell>
          <cell r="H36">
            <v>-1.2</v>
          </cell>
          <cell r="I36">
            <v>-1.1000000000000001</v>
          </cell>
          <cell r="J36">
            <v>-0.9</v>
          </cell>
          <cell r="K36">
            <v>-4.867</v>
          </cell>
          <cell r="L36">
            <v>-1.8</v>
          </cell>
          <cell r="M36">
            <v>-2.931</v>
          </cell>
          <cell r="N36">
            <v>-2.492</v>
          </cell>
          <cell r="O36">
            <v>-2.5</v>
          </cell>
          <cell r="P36">
            <v>-2.242</v>
          </cell>
          <cell r="Q36">
            <v>-1.5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-1.7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</row>
        <row r="44">
          <cell r="A44" t="str">
            <v>||</v>
          </cell>
          <cell r="B44" t="str">
            <v xml:space="preserve">             (excl. Russia/China)</v>
          </cell>
          <cell r="C44" t="str">
            <v xml:space="preserve">             (excl. Russia/China)</v>
          </cell>
          <cell r="D44" t="str">
            <v>||</v>
          </cell>
          <cell r="E44">
            <v>-53.256999999999969</v>
          </cell>
          <cell r="F44">
            <v>-53.256999999999969</v>
          </cell>
          <cell r="G44">
            <v>-62.093999999999973</v>
          </cell>
          <cell r="H44">
            <v>-19.858000000000008</v>
          </cell>
          <cell r="I44">
            <v>-27.772000000000006</v>
          </cell>
          <cell r="J44">
            <v>-14.357000000000012</v>
          </cell>
          <cell r="K44">
            <v>-26.595999999999993</v>
          </cell>
          <cell r="L44">
            <v>-8.0779999999999994</v>
          </cell>
          <cell r="M44">
            <v>-22.687000000000001</v>
          </cell>
          <cell r="N44">
            <v>-19.214000000000002</v>
          </cell>
          <cell r="O44">
            <v>-87.936000000000007</v>
          </cell>
          <cell r="P44">
            <v>-85.933999999999955</v>
          </cell>
          <cell r="Q44">
            <v>-131.92835643335684</v>
          </cell>
          <cell r="R44">
            <v>-104.17750762000009</v>
          </cell>
          <cell r="S44">
            <v>-116.02263836547826</v>
          </cell>
          <cell r="T44">
            <v>-151.97383447493075</v>
          </cell>
          <cell r="U44">
            <v>-181.4453478829704</v>
          </cell>
          <cell r="V44">
            <v>-227.62783257270709</v>
          </cell>
          <cell r="W44">
            <v>-227.62783257270709</v>
          </cell>
          <cell r="X44">
            <v>-67.509370837869909</v>
          </cell>
          <cell r="Y44">
            <v>-156.78834743597739</v>
          </cell>
          <cell r="Z44">
            <v>-120.31594070103462</v>
          </cell>
          <cell r="AA44">
            <v>-208.12724641615955</v>
          </cell>
          <cell r="AB44">
            <v>-239.83159245468948</v>
          </cell>
          <cell r="AC44">
            <v>-232.07214500906636</v>
          </cell>
          <cell r="AD44">
            <v>-238.44257181862739</v>
          </cell>
          <cell r="AE44">
            <v>-258.84715287093934</v>
          </cell>
          <cell r="AF44">
            <v>-275.64291933778333</v>
          </cell>
          <cell r="AG44">
            <v>-296.64327079557631</v>
          </cell>
          <cell r="AH44">
            <v>-323.94104961788412</v>
          </cell>
          <cell r="AI44">
            <v>-358.88547927079628</v>
          </cell>
          <cell r="AJ44">
            <v>-397.30477118555586</v>
          </cell>
          <cell r="AK44">
            <v>-452.75872319792245</v>
          </cell>
          <cell r="AL44">
            <v>-510.26192010503547</v>
          </cell>
          <cell r="AM44">
            <v>-572.926548074322</v>
          </cell>
          <cell r="AN44">
            <v>-644.11057100122184</v>
          </cell>
          <cell r="AO44">
            <v>-721.31797359193536</v>
          </cell>
          <cell r="AP44">
            <v>-806.7394556547298</v>
          </cell>
          <cell r="AQ44">
            <v>-719.87252114812998</v>
          </cell>
        </row>
        <row r="59">
          <cell r="B59" t="str">
            <v xml:space="preserve">     Direct investment (net)</v>
          </cell>
          <cell r="C59" t="str">
            <v xml:space="preserve">     Direct investment (net)</v>
          </cell>
          <cell r="E59">
            <v>-2.6429999999999998</v>
          </cell>
          <cell r="F59">
            <v>-2.6429999999999998</v>
          </cell>
          <cell r="G59">
            <v>-6.7</v>
          </cell>
          <cell r="H59">
            <v>-11.73</v>
          </cell>
          <cell r="I59">
            <v>-3.2</v>
          </cell>
          <cell r="J59">
            <v>-7.4</v>
          </cell>
          <cell r="K59">
            <v>-6.7</v>
          </cell>
          <cell r="L59">
            <v>-6.6</v>
          </cell>
          <cell r="M59">
            <v>0</v>
          </cell>
          <cell r="N59">
            <v>-4.625</v>
          </cell>
          <cell r="O59">
            <v>9.67</v>
          </cell>
          <cell r="P59">
            <v>20.885999999999999</v>
          </cell>
          <cell r="Q59">
            <v>22.164000000000001</v>
          </cell>
          <cell r="R59">
            <v>40.700000000000003</v>
          </cell>
          <cell r="S59">
            <v>5.3</v>
          </cell>
          <cell r="T59">
            <v>0.8</v>
          </cell>
          <cell r="U59">
            <v>55.8</v>
          </cell>
          <cell r="V59">
            <v>76.576999999999998</v>
          </cell>
          <cell r="W59">
            <v>76.576999999999998</v>
          </cell>
          <cell r="X59">
            <v>168.8</v>
          </cell>
          <cell r="Y59">
            <v>76</v>
          </cell>
          <cell r="Z59">
            <v>30.9</v>
          </cell>
          <cell r="AA59">
            <v>32.300000000000004</v>
          </cell>
          <cell r="AB59">
            <v>25.703648367089318</v>
          </cell>
          <cell r="AC59">
            <v>29.025844658592121</v>
          </cell>
          <cell r="AD59">
            <v>31.038255561605684</v>
          </cell>
          <cell r="AE59">
            <v>23.572133829981038</v>
          </cell>
          <cell r="AF59">
            <v>15.0953366108547</v>
          </cell>
          <cell r="AG59">
            <v>25.070465788094637</v>
          </cell>
          <cell r="AH59">
            <v>27.993427450310019</v>
          </cell>
          <cell r="AI59">
            <v>28.458144826128567</v>
          </cell>
          <cell r="AJ59">
            <v>28.637507736112585</v>
          </cell>
          <cell r="AK59">
            <v>28.787243664168162</v>
          </cell>
          <cell r="AL59">
            <v>29.438755788083057</v>
          </cell>
          <cell r="AM59">
            <v>30.102502714982435</v>
          </cell>
          <cell r="AN59">
            <v>30.77871411933798</v>
          </cell>
          <cell r="AO59">
            <v>31.467623985456409</v>
          </cell>
          <cell r="AP59">
            <v>32.169470688320281</v>
          </cell>
          <cell r="AQ59">
            <v>32.884497075944395</v>
          </cell>
          <cell r="AR59">
            <v>29.847371241759117</v>
          </cell>
          <cell r="AS59">
            <v>27.066072544870558</v>
          </cell>
          <cell r="AT59">
            <v>24.519409404385318</v>
          </cell>
          <cell r="AU59">
            <v>22.187952234716413</v>
          </cell>
          <cell r="AV59" t="e">
            <v>#DIV/0!</v>
          </cell>
        </row>
        <row r="79">
          <cell r="B79" t="str">
            <v xml:space="preserve">   (in millions of SDRs)</v>
          </cell>
          <cell r="C79" t="str">
            <v xml:space="preserve">   (in millions of SDRs)</v>
          </cell>
          <cell r="F79">
            <v>-36.188187437086093</v>
          </cell>
          <cell r="G79">
            <v>-36.188187437086093</v>
          </cell>
          <cell r="H79">
            <v>9.5210855375611327</v>
          </cell>
          <cell r="I79">
            <v>46.463943979471935</v>
          </cell>
          <cell r="J79">
            <v>65.64977332635624</v>
          </cell>
          <cell r="K79">
            <v>35.970341859000001</v>
          </cell>
          <cell r="L79">
            <v>84.722656675210629</v>
          </cell>
          <cell r="M79">
            <v>4.5602946639216775</v>
          </cell>
          <cell r="N79">
            <v>30.577513117330795</v>
          </cell>
          <cell r="O79">
            <v>-30.570408845481087</v>
          </cell>
          <cell r="P79">
            <v>38.095117748459231</v>
          </cell>
          <cell r="Q79">
            <v>85.097405801781463</v>
          </cell>
          <cell r="R79">
            <v>-2.5151260274558824</v>
          </cell>
          <cell r="S79">
            <v>-28.19157822427734</v>
          </cell>
          <cell r="T79">
            <v>-12.017652954324085</v>
          </cell>
          <cell r="U79">
            <v>29.705860732986903</v>
          </cell>
          <cell r="V79">
            <v>-35.167605307049129</v>
          </cell>
          <cell r="W79">
            <v>-35.200021569098865</v>
          </cell>
          <cell r="X79">
            <v>106.72799892833164</v>
          </cell>
          <cell r="Y79">
            <v>115.6108471911194</v>
          </cell>
          <cell r="Z79">
            <v>16.614767322260224</v>
          </cell>
          <cell r="AA79">
            <v>-83.381819736254357</v>
          </cell>
        </row>
        <row r="81">
          <cell r="A81" t="str">
            <v>||</v>
          </cell>
          <cell r="B81" t="str">
            <v>errors and omissions</v>
          </cell>
          <cell r="C81" t="str">
            <v>errors and omissions</v>
          </cell>
          <cell r="D81" t="str">
            <v>||</v>
          </cell>
        </row>
        <row r="82">
          <cell r="A82" t="str">
            <v>||</v>
          </cell>
          <cell r="B82" t="str">
            <v>Check</v>
          </cell>
          <cell r="C82" t="str">
            <v>Check</v>
          </cell>
          <cell r="D82" t="str">
            <v>||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1.7763568394002505E-14</v>
          </cell>
          <cell r="AA82">
            <v>0</v>
          </cell>
          <cell r="AB82">
            <v>0</v>
          </cell>
          <cell r="AC82">
            <v>-71.769719257674922</v>
          </cell>
          <cell r="AD82">
            <v>-55.879867349127039</v>
          </cell>
          <cell r="AE82">
            <v>-2.1183983474332706</v>
          </cell>
        </row>
        <row r="83">
          <cell r="A83" t="str">
            <v>||</v>
          </cell>
          <cell r="B83" t="str">
            <v>_</v>
          </cell>
          <cell r="C83" t="str">
            <v>_</v>
          </cell>
          <cell r="D83" t="str">
            <v>||</v>
          </cell>
          <cell r="E83" t="str">
            <v>_</v>
          </cell>
          <cell r="F83" t="str">
            <v>_</v>
          </cell>
          <cell r="G83" t="str">
            <v>_</v>
          </cell>
          <cell r="H83" t="str">
            <v>_</v>
          </cell>
          <cell r="I83" t="str">
            <v>_</v>
          </cell>
          <cell r="J83" t="str">
            <v>_</v>
          </cell>
          <cell r="K83" t="str">
            <v>_</v>
          </cell>
          <cell r="L83" t="str">
            <v>_</v>
          </cell>
          <cell r="M83" t="str">
            <v>_</v>
          </cell>
          <cell r="N83" t="str">
            <v>_</v>
          </cell>
          <cell r="O83" t="str">
            <v>_</v>
          </cell>
          <cell r="P83" t="str">
            <v>_</v>
          </cell>
          <cell r="Q83" t="str">
            <v>_</v>
          </cell>
          <cell r="R83" t="str">
            <v>_</v>
          </cell>
          <cell r="S83" t="str">
            <v>_</v>
          </cell>
          <cell r="T83" t="str">
            <v>_</v>
          </cell>
          <cell r="U83" t="str">
            <v>_</v>
          </cell>
          <cell r="V83" t="str">
            <v>_</v>
          </cell>
          <cell r="W83" t="str">
            <v>_</v>
          </cell>
          <cell r="X83" t="str">
            <v>_</v>
          </cell>
          <cell r="Y83" t="str">
            <v>_</v>
          </cell>
          <cell r="Z83" t="str">
            <v>_</v>
          </cell>
          <cell r="AA83" t="str">
            <v>_</v>
          </cell>
          <cell r="AB83" t="str">
            <v>_</v>
          </cell>
          <cell r="AC83" t="str">
            <v>_</v>
          </cell>
          <cell r="AD83" t="str">
            <v>_</v>
          </cell>
          <cell r="AE83" t="str">
            <v>_</v>
          </cell>
          <cell r="AF83" t="str">
            <v>_</v>
          </cell>
          <cell r="AG83" t="str">
            <v>_</v>
          </cell>
          <cell r="AH83" t="str">
            <v>_</v>
          </cell>
          <cell r="AI83" t="str">
            <v>_</v>
          </cell>
          <cell r="AJ83" t="str">
            <v>_</v>
          </cell>
          <cell r="AK83" t="str">
            <v>_</v>
          </cell>
          <cell r="AL83" t="str">
            <v>_</v>
          </cell>
          <cell r="AM83" t="str">
            <v>_</v>
          </cell>
          <cell r="AN83" t="str">
            <v>_</v>
          </cell>
          <cell r="AO83" t="str">
            <v>_</v>
          </cell>
          <cell r="AP83" t="str">
            <v>_</v>
          </cell>
          <cell r="AQ83" t="str">
            <v>_</v>
          </cell>
        </row>
        <row r="84">
          <cell r="A84" t="str">
            <v>||</v>
          </cell>
          <cell r="B84">
            <v>37491.463979282409</v>
          </cell>
          <cell r="C84">
            <v>38541.509963310185</v>
          </cell>
          <cell r="D84" t="str">
            <v>||</v>
          </cell>
          <cell r="E84" t="str">
            <v>1985</v>
          </cell>
          <cell r="F84" t="str">
            <v>1985</v>
          </cell>
          <cell r="G84" t="str">
            <v>1986</v>
          </cell>
          <cell r="H84" t="str">
            <v>1987</v>
          </cell>
          <cell r="I84" t="str">
            <v>1988</v>
          </cell>
          <cell r="J84" t="str">
            <v>1989</v>
          </cell>
          <cell r="K84" t="str">
            <v>1990</v>
          </cell>
          <cell r="L84" t="str">
            <v>1991</v>
          </cell>
          <cell r="M84" t="str">
            <v>1992</v>
          </cell>
          <cell r="N84" t="str">
            <v>1993</v>
          </cell>
          <cell r="O84" t="str">
            <v>1994</v>
          </cell>
          <cell r="P84" t="str">
            <v>1995</v>
          </cell>
          <cell r="Q84">
            <v>1999</v>
          </cell>
          <cell r="R84">
            <v>1999</v>
          </cell>
          <cell r="S84">
            <v>1998</v>
          </cell>
          <cell r="T84">
            <v>1999</v>
          </cell>
          <cell r="U84">
            <v>2001</v>
          </cell>
          <cell r="V84">
            <v>2003</v>
          </cell>
          <cell r="W84">
            <v>2003</v>
          </cell>
          <cell r="X84">
            <v>2004</v>
          </cell>
          <cell r="Y84">
            <v>2005</v>
          </cell>
          <cell r="Z84">
            <v>2006</v>
          </cell>
          <cell r="AA84">
            <v>2007</v>
          </cell>
          <cell r="AB84">
            <v>2008</v>
          </cell>
          <cell r="AC84">
            <v>2009</v>
          </cell>
          <cell r="AD84">
            <v>2010</v>
          </cell>
          <cell r="AE84">
            <v>2011</v>
          </cell>
          <cell r="AF84">
            <v>2012</v>
          </cell>
          <cell r="AG84">
            <v>2013</v>
          </cell>
          <cell r="AH84">
            <v>2014</v>
          </cell>
          <cell r="AI84">
            <v>2015</v>
          </cell>
          <cell r="AJ84">
            <v>2016</v>
          </cell>
          <cell r="AK84">
            <v>2017</v>
          </cell>
          <cell r="AL84">
            <v>2018</v>
          </cell>
          <cell r="AM84">
            <v>2019</v>
          </cell>
          <cell r="AN84">
            <v>2020</v>
          </cell>
          <cell r="AO84">
            <v>2021</v>
          </cell>
          <cell r="AP84">
            <v>2022</v>
          </cell>
          <cell r="AQ84">
            <v>2022</v>
          </cell>
        </row>
        <row r="85">
          <cell r="A85" t="str">
            <v>||</v>
          </cell>
          <cell r="B85">
            <v>37491.463979282409</v>
          </cell>
          <cell r="C85">
            <v>38541.509963310185</v>
          </cell>
          <cell r="D85" t="str">
            <v>||</v>
          </cell>
          <cell r="J85" t="str">
            <v>2/96</v>
          </cell>
          <cell r="K85" t="str">
            <v>2/96</v>
          </cell>
          <cell r="L85" t="str">
            <v>2/96</v>
          </cell>
          <cell r="M85" t="str">
            <v>2/96</v>
          </cell>
          <cell r="N85" t="str">
            <v>2/96</v>
          </cell>
          <cell r="O85" t="str">
            <v>10/97</v>
          </cell>
          <cell r="P85" t="str">
            <v>5/98</v>
          </cell>
          <cell r="Q85" t="str">
            <v>11/99</v>
          </cell>
          <cell r="R85" t="str">
            <v>11/99</v>
          </cell>
          <cell r="S85" t="str">
            <v>11/98</v>
          </cell>
          <cell r="T85" t="str">
            <v>11/99</v>
          </cell>
          <cell r="U85" t="str">
            <v>11/101</v>
          </cell>
          <cell r="V85" t="str">
            <v>11/103</v>
          </cell>
          <cell r="W85" t="str">
            <v>11/103</v>
          </cell>
          <cell r="X85" t="str">
            <v>11/104</v>
          </cell>
          <cell r="Y85" t="str">
            <v>11/105</v>
          </cell>
          <cell r="Z85" t="str">
            <v>11/106</v>
          </cell>
          <cell r="AA85" t="str">
            <v>11/107</v>
          </cell>
          <cell r="AB85" t="str">
            <v>11/108</v>
          </cell>
          <cell r="AC85" t="str">
            <v>11/109</v>
          </cell>
          <cell r="AD85" t="str">
            <v>11/110</v>
          </cell>
          <cell r="AE85" t="str">
            <v>11/111</v>
          </cell>
          <cell r="AF85" t="str">
            <v>11/112</v>
          </cell>
          <cell r="AG85" t="str">
            <v>11/113</v>
          </cell>
          <cell r="AH85" t="str">
            <v>11/114</v>
          </cell>
          <cell r="AI85" t="str">
            <v>11/115</v>
          </cell>
          <cell r="AJ85" t="str">
            <v>11/116</v>
          </cell>
          <cell r="AK85" t="str">
            <v>11/117</v>
          </cell>
          <cell r="AL85" t="str">
            <v>11/118</v>
          </cell>
          <cell r="AM85" t="str">
            <v>11/119</v>
          </cell>
          <cell r="AN85" t="str">
            <v>11/120</v>
          </cell>
          <cell r="AO85" t="str">
            <v>11/121</v>
          </cell>
          <cell r="AP85" t="str">
            <v>11/122</v>
          </cell>
          <cell r="AQ85" t="str">
            <v>11/122</v>
          </cell>
        </row>
        <row r="86">
          <cell r="A86" t="str">
            <v>||</v>
          </cell>
          <cell r="C86" t="str">
            <v>||</v>
          </cell>
          <cell r="D86" t="str">
            <v>||</v>
          </cell>
          <cell r="J86" t="str">
            <v>Rév.</v>
          </cell>
          <cell r="K86" t="str">
            <v>Rév.</v>
          </cell>
          <cell r="L86" t="str">
            <v>Rév.</v>
          </cell>
          <cell r="M86" t="str">
            <v>Rév.</v>
          </cell>
          <cell r="N86" t="str">
            <v>Rév.</v>
          </cell>
          <cell r="O86" t="str">
            <v>Rev.</v>
          </cell>
          <cell r="P86" t="str">
            <v>Rev.</v>
          </cell>
          <cell r="Q86" t="str">
            <v>Proj.</v>
          </cell>
          <cell r="R86" t="str">
            <v>Proj.</v>
          </cell>
          <cell r="S86" t="str">
            <v>Proj.</v>
          </cell>
          <cell r="T86" t="str">
            <v>Proj.</v>
          </cell>
          <cell r="U86" t="str">
            <v>Proj.</v>
          </cell>
          <cell r="V86" t="str">
            <v>Proj.</v>
          </cell>
          <cell r="W86" t="str">
            <v>Proj.</v>
          </cell>
          <cell r="X86" t="str">
            <v>Proj.</v>
          </cell>
          <cell r="Y86" t="str">
            <v>Proj.</v>
          </cell>
          <cell r="Z86" t="str">
            <v>Proj.</v>
          </cell>
          <cell r="AA86" t="str">
            <v>Proj.</v>
          </cell>
          <cell r="AB86" t="str">
            <v>Proj.</v>
          </cell>
          <cell r="AC86" t="str">
            <v>Proj.</v>
          </cell>
          <cell r="AD86" t="str">
            <v>Proj.</v>
          </cell>
          <cell r="AE86" t="str">
            <v>Proj.</v>
          </cell>
          <cell r="AF86" t="str">
            <v>Proj.</v>
          </cell>
          <cell r="AG86" t="str">
            <v>Proj.</v>
          </cell>
          <cell r="AH86" t="str">
            <v>Proj.</v>
          </cell>
          <cell r="AI86" t="str">
            <v>Proj.</v>
          </cell>
          <cell r="AJ86" t="str">
            <v>Proj.</v>
          </cell>
          <cell r="AK86" t="str">
            <v>Proj.</v>
          </cell>
          <cell r="AL86" t="str">
            <v>Proj.</v>
          </cell>
          <cell r="AM86" t="str">
            <v>Proj.</v>
          </cell>
          <cell r="AN86" t="str">
            <v>Proj.</v>
          </cell>
          <cell r="AO86" t="str">
            <v>Proj.</v>
          </cell>
          <cell r="AP86" t="str">
            <v>Proj.</v>
          </cell>
          <cell r="AQ86" t="str">
            <v>Proj.</v>
          </cell>
        </row>
        <row r="87">
          <cell r="A87" t="str">
            <v>||</v>
          </cell>
          <cell r="C87" t="str">
            <v>||</v>
          </cell>
          <cell r="D87" t="str">
            <v>||</v>
          </cell>
        </row>
        <row r="88">
          <cell r="A88" t="str">
            <v>||</v>
          </cell>
          <cell r="B88" t="str">
            <v>_</v>
          </cell>
          <cell r="C88" t="str">
            <v>_</v>
          </cell>
          <cell r="D88" t="str">
            <v>||</v>
          </cell>
          <cell r="E88" t="str">
            <v>_</v>
          </cell>
          <cell r="F88" t="str">
            <v>_</v>
          </cell>
          <cell r="G88" t="str">
            <v>_</v>
          </cell>
          <cell r="H88" t="str">
            <v>_</v>
          </cell>
          <cell r="I88" t="str">
            <v>_</v>
          </cell>
          <cell r="J88" t="str">
            <v>_</v>
          </cell>
          <cell r="K88" t="str">
            <v>_</v>
          </cell>
          <cell r="L88" t="str">
            <v>_</v>
          </cell>
          <cell r="M88" t="str">
            <v>_</v>
          </cell>
          <cell r="N88" t="str">
            <v>_</v>
          </cell>
          <cell r="O88" t="str">
            <v>_</v>
          </cell>
          <cell r="P88" t="str">
            <v>_</v>
          </cell>
          <cell r="Q88" t="str">
            <v>_</v>
          </cell>
          <cell r="R88" t="str">
            <v>_</v>
          </cell>
          <cell r="S88" t="str">
            <v>_</v>
          </cell>
          <cell r="T88" t="str">
            <v>_</v>
          </cell>
          <cell r="U88" t="str">
            <v>_</v>
          </cell>
          <cell r="V88" t="str">
            <v>_</v>
          </cell>
          <cell r="W88" t="str">
            <v>_</v>
          </cell>
          <cell r="X88" t="str">
            <v>_</v>
          </cell>
          <cell r="Y88" t="str">
            <v>_</v>
          </cell>
          <cell r="Z88" t="str">
            <v>_</v>
          </cell>
          <cell r="AA88" t="str">
            <v>_</v>
          </cell>
          <cell r="AB88" t="str">
            <v>_</v>
          </cell>
          <cell r="AC88" t="str">
            <v>_</v>
          </cell>
          <cell r="AD88" t="str">
            <v>_</v>
          </cell>
          <cell r="AE88" t="str">
            <v>_</v>
          </cell>
          <cell r="AF88" t="str">
            <v>_</v>
          </cell>
          <cell r="AG88" t="str">
            <v>_</v>
          </cell>
          <cell r="AH88" t="str">
            <v>_</v>
          </cell>
          <cell r="AI88" t="str">
            <v>_</v>
          </cell>
          <cell r="AJ88" t="str">
            <v>_</v>
          </cell>
          <cell r="AK88" t="str">
            <v>_</v>
          </cell>
          <cell r="AL88" t="str">
            <v>_</v>
          </cell>
          <cell r="AM88" t="str">
            <v>_</v>
          </cell>
          <cell r="AN88" t="str">
            <v>_</v>
          </cell>
          <cell r="AO88" t="str">
            <v>_</v>
          </cell>
          <cell r="AP88" t="str">
            <v>_</v>
          </cell>
          <cell r="AQ88" t="str">
            <v>_</v>
          </cell>
        </row>
      </sheetData>
      <sheetData sheetId="11">
        <row r="36">
          <cell r="A36" t="str">
            <v>||</v>
          </cell>
        </row>
      </sheetData>
      <sheetData sheetId="12">
        <row r="36">
          <cell r="A36" t="str">
            <v>||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/>
      <sheetData sheetId="18">
        <row r="36">
          <cell r="A36" t="str">
            <v>||</v>
          </cell>
        </row>
      </sheetData>
      <sheetData sheetId="19"/>
      <sheetData sheetId="20">
        <row r="36">
          <cell r="A36" t="str">
            <v>||</v>
          </cell>
        </row>
      </sheetData>
      <sheetData sheetId="21">
        <row r="36">
          <cell r="A36" t="str">
            <v>||</v>
          </cell>
        </row>
      </sheetData>
      <sheetData sheetId="22">
        <row r="36">
          <cell r="A36" t="str">
            <v>||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 refreshError="1"/>
      <sheetData sheetId="39" refreshError="1"/>
      <sheetData sheetId="40" refreshError="1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</sheetDataSet>
  </externalBook>
</externalLink>
</file>

<file path=xl/theme/theme1.xml><?xml version="1.0" encoding="utf-8"?>
<a:theme xmlns:a="http://schemas.openxmlformats.org/drawingml/2006/main" name="Office Theme">
  <a:themeElements>
    <a:clrScheme name="Climat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4C97"/>
      </a:accent1>
      <a:accent2>
        <a:srgbClr val="009CDE"/>
      </a:accent2>
      <a:accent3>
        <a:srgbClr val="78BE20"/>
      </a:accent3>
      <a:accent4>
        <a:srgbClr val="658D1B"/>
      </a:accent4>
      <a:accent5>
        <a:srgbClr val="F2A900"/>
      </a:accent5>
      <a:accent6>
        <a:srgbClr val="E35205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Climat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004C97"/>
    </a:accent1>
    <a:accent2>
      <a:srgbClr val="009CDE"/>
    </a:accent2>
    <a:accent3>
      <a:srgbClr val="78BE20"/>
    </a:accent3>
    <a:accent4>
      <a:srgbClr val="658D1B"/>
    </a:accent4>
    <a:accent5>
      <a:srgbClr val="F2A900"/>
    </a:accent5>
    <a:accent6>
      <a:srgbClr val="E35205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Climat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004C97"/>
    </a:accent1>
    <a:accent2>
      <a:srgbClr val="009CDE"/>
    </a:accent2>
    <a:accent3>
      <a:srgbClr val="78BE20"/>
    </a:accent3>
    <a:accent4>
      <a:srgbClr val="658D1B"/>
    </a:accent4>
    <a:accent5>
      <a:srgbClr val="F2A900"/>
    </a:accent5>
    <a:accent6>
      <a:srgbClr val="E35205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Climat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004C97"/>
    </a:accent1>
    <a:accent2>
      <a:srgbClr val="009CDE"/>
    </a:accent2>
    <a:accent3>
      <a:srgbClr val="78BE20"/>
    </a:accent3>
    <a:accent4>
      <a:srgbClr val="658D1B"/>
    </a:accent4>
    <a:accent5>
      <a:srgbClr val="F2A900"/>
    </a:accent5>
    <a:accent6>
      <a:srgbClr val="E35205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Climat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004C97"/>
    </a:accent1>
    <a:accent2>
      <a:srgbClr val="009CDE"/>
    </a:accent2>
    <a:accent3>
      <a:srgbClr val="78BE20"/>
    </a:accent3>
    <a:accent4>
      <a:srgbClr val="658D1B"/>
    </a:accent4>
    <a:accent5>
      <a:srgbClr val="F2A900"/>
    </a:accent5>
    <a:accent6>
      <a:srgbClr val="E35205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E4D2E-1817-43B7-99ED-618C805EB55C}">
  <sheetPr>
    <tabColor theme="6"/>
  </sheetPr>
  <dimension ref="A1:A3"/>
  <sheetViews>
    <sheetView workbookViewId="0">
      <selection activeCell="N21" sqref="N21"/>
    </sheetView>
  </sheetViews>
  <sheetFormatPr defaultRowHeight="14.25" x14ac:dyDescent="0.25"/>
  <sheetData>
    <row r="1" spans="1:1" x14ac:dyDescent="0.25">
      <c r="A1" t="s">
        <v>461</v>
      </c>
    </row>
    <row r="3" spans="1:1" x14ac:dyDescent="0.25">
      <c r="A3" t="s">
        <v>462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50A94-B06F-40BA-820F-64FA5B556492}">
  <sheetPr>
    <tabColor theme="6"/>
  </sheetPr>
  <dimension ref="A1:X194"/>
  <sheetViews>
    <sheetView tabSelected="1" workbookViewId="0">
      <selection activeCell="X79" sqref="X79"/>
    </sheetView>
  </sheetViews>
  <sheetFormatPr defaultColWidth="9.140625" defaultRowHeight="12.75" x14ac:dyDescent="0.2"/>
  <cols>
    <col min="1" max="13" width="9.140625" style="1"/>
    <col min="14" max="14" width="4.85546875" style="1" customWidth="1"/>
    <col min="15" max="16384" width="9.1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5</v>
      </c>
      <c r="J1" s="2" t="s">
        <v>6</v>
      </c>
      <c r="K1" s="2" t="s">
        <v>7</v>
      </c>
      <c r="L1" s="2" t="s">
        <v>460</v>
      </c>
      <c r="M1" s="2" t="s">
        <v>460</v>
      </c>
    </row>
    <row r="2" spans="1:24" x14ac:dyDescent="0.2">
      <c r="A2" s="1" t="s">
        <v>8</v>
      </c>
      <c r="B2" s="1" t="s">
        <v>9</v>
      </c>
      <c r="C2" s="1" t="s">
        <v>10</v>
      </c>
      <c r="D2" s="1">
        <v>0.3906630277633667</v>
      </c>
      <c r="E2" s="1">
        <v>0.34039387106895447</v>
      </c>
      <c r="F2" s="1" t="e">
        <v>#N/A</v>
      </c>
      <c r="G2" s="1">
        <v>0.34039387106895447</v>
      </c>
      <c r="H2" s="1" t="e">
        <v>#N/A</v>
      </c>
      <c r="I2" s="25" t="e">
        <f>IF(ISNUMBER(F2),VLOOKUP($B2,'[22]Figure 1 B&amp;C'!$B$3:$D$191,3,FALSE),F2)</f>
        <v>#N/A</v>
      </c>
      <c r="J2" s="25">
        <f>IF(ISNUMBER(G2),VLOOKUP($B2,'[22]Figure 1 B&amp;C'!$B$3:$D$191,3,FALSE),G2)</f>
        <v>3620.5886069590792</v>
      </c>
      <c r="K2" s="25" t="e">
        <f>IF(ISNUMBER(H2),VLOOKUP($B2,'[22]Figure 1 B&amp;C'!$B$3:$D$191,3,FALSE),H2)</f>
        <v>#N/A</v>
      </c>
      <c r="L2" s="1">
        <f>IF(ISNUMBER(G2),G2,H2)</f>
        <v>0.34039387106895447</v>
      </c>
      <c r="M2" s="25">
        <f>IF(ISNUMBER(G2),VLOOKUP($B2,'[22]Figure 1 B&amp;C'!$B$3:$D$191,3,FALSE),IF(ISNUMBER(H2),VLOOKUP($B2,'[22]Figure 1 B&amp;C'!$B$3:$D$191,3,FALSE),H2))</f>
        <v>3620.5886069590792</v>
      </c>
      <c r="X2" s="1" t="b">
        <f>D2&gt;0.55</f>
        <v>0</v>
      </c>
    </row>
    <row r="3" spans="1:24" x14ac:dyDescent="0.2">
      <c r="A3" s="1" t="s">
        <v>11</v>
      </c>
      <c r="B3" s="1" t="s">
        <v>12</v>
      </c>
      <c r="C3" s="1" t="s">
        <v>13</v>
      </c>
      <c r="D3" s="1">
        <v>0.32569637894630432</v>
      </c>
      <c r="E3" s="1">
        <v>0.3583853542804718</v>
      </c>
      <c r="F3" s="1" t="e">
        <v>#N/A</v>
      </c>
      <c r="G3" s="1" t="e">
        <v>#N/A</v>
      </c>
      <c r="H3" s="1">
        <v>0.3583853542804718</v>
      </c>
      <c r="I3" s="25" t="e">
        <f>IF(ISNUMBER(F3),VLOOKUP($B3,'[22]Figure 1 B&amp;C'!$B$3:$D$191,3,FALSE),F3)</f>
        <v>#N/A</v>
      </c>
      <c r="J3" s="25" t="e">
        <f>IF(ISNUMBER(G3),VLOOKUP($B3,'[22]Figure 1 B&amp;C'!$B$3:$D$191,3,FALSE),G3)</f>
        <v>#N/A</v>
      </c>
      <c r="K3" s="25">
        <f>IF(ISNUMBER(H3),VLOOKUP($B3,'[22]Figure 1 B&amp;C'!$B$3:$D$191,3,FALSE),H3)</f>
        <v>1241.7689978427179</v>
      </c>
      <c r="L3" s="1">
        <f>IF(ISNUMBER(G3),G3,H3)</f>
        <v>0.3583853542804718</v>
      </c>
      <c r="M3" s="25">
        <f>IF(ISNUMBER(G3),VLOOKUP($B3,'[22]Figure 1 B&amp;C'!$B$3:$D$191,3,FALSE),IF(ISNUMBER(H3),VLOOKUP($B3,'[22]Figure 1 B&amp;C'!$B$3:$D$191,3,FALSE),H3))</f>
        <v>1241.7689978427179</v>
      </c>
      <c r="X3" s="1" t="b">
        <f t="shared" ref="X3:X66" si="0">D3&gt;0.55</f>
        <v>0</v>
      </c>
    </row>
    <row r="4" spans="1:24" x14ac:dyDescent="0.2">
      <c r="A4" s="1" t="s">
        <v>14</v>
      </c>
      <c r="B4" s="1" t="s">
        <v>15</v>
      </c>
      <c r="C4" s="1" t="s">
        <v>10</v>
      </c>
      <c r="D4" s="1">
        <v>0.24419103562831879</v>
      </c>
      <c r="E4" s="1">
        <v>0.51315134763717651</v>
      </c>
      <c r="F4" s="1" t="e">
        <v>#N/A</v>
      </c>
      <c r="G4" s="1">
        <v>0.51315134763717651</v>
      </c>
      <c r="H4" s="1" t="e">
        <v>#N/A</v>
      </c>
      <c r="I4" s="25" t="e">
        <f>IF(ISNUMBER(F4),VLOOKUP($B4,'[22]Figure 1 B&amp;C'!$B$3:$D$191,3,FALSE),F4)</f>
        <v>#N/A</v>
      </c>
      <c r="J4" s="25">
        <f>IF(ISNUMBER(G4),VLOOKUP($B4,'[22]Figure 1 B&amp;C'!$B$3:$D$191,3,FALSE),G4)</f>
        <v>7993.9969369297796</v>
      </c>
      <c r="K4" s="25" t="e">
        <f>IF(ISNUMBER(H4),VLOOKUP($B4,'[22]Figure 1 B&amp;C'!$B$3:$D$191,3,FALSE),H4)</f>
        <v>#N/A</v>
      </c>
      <c r="L4" s="1">
        <f>IF(ISNUMBER(G4),G4,H4)</f>
        <v>0.51315134763717651</v>
      </c>
      <c r="M4" s="25">
        <f>IF(ISNUMBER(G4),VLOOKUP($B4,'[22]Figure 1 B&amp;C'!$B$3:$D$191,3,FALSE),IF(ISNUMBER(H4),VLOOKUP($B4,'[22]Figure 1 B&amp;C'!$B$3:$D$191,3,FALSE),H4))</f>
        <v>7993.9969369297796</v>
      </c>
      <c r="X4" s="1" t="b">
        <f t="shared" si="0"/>
        <v>0</v>
      </c>
    </row>
    <row r="5" spans="1:24" x14ac:dyDescent="0.2">
      <c r="A5" s="1" t="s">
        <v>16</v>
      </c>
      <c r="B5" s="1" t="s">
        <v>17</v>
      </c>
      <c r="C5" s="1" t="s">
        <v>13</v>
      </c>
      <c r="D5" s="1">
        <v>0.42493993043899536</v>
      </c>
      <c r="E5" s="1">
        <v>0.32411986589431763</v>
      </c>
      <c r="F5" s="1" t="e">
        <v>#N/A</v>
      </c>
      <c r="G5" s="1" t="e">
        <v>#N/A</v>
      </c>
      <c r="H5" s="1">
        <v>0.32411986589431763</v>
      </c>
      <c r="I5" s="25" t="e">
        <f>IF(ISNUMBER(F5),VLOOKUP($B5,'[22]Figure 1 B&amp;C'!$B$3:$D$191,3,FALSE),F5)</f>
        <v>#N/A</v>
      </c>
      <c r="J5" s="25" t="e">
        <f>IF(ISNUMBER(G5),VLOOKUP($B5,'[22]Figure 1 B&amp;C'!$B$3:$D$191,3,FALSE),G5)</f>
        <v>#N/A</v>
      </c>
      <c r="K5" s="25">
        <f>IF(ISNUMBER(H5),VLOOKUP($B5,'[22]Figure 1 B&amp;C'!$B$3:$D$191,3,FALSE),H5)</f>
        <v>820.5327760683881</v>
      </c>
      <c r="L5" s="1">
        <f>IF(ISNUMBER(G5),G5,H5)</f>
        <v>0.32411986589431763</v>
      </c>
      <c r="M5" s="25">
        <f>IF(ISNUMBER(G5),VLOOKUP($B5,'[22]Figure 1 B&amp;C'!$B$3:$D$191,3,FALSE),IF(ISNUMBER(H5),VLOOKUP($B5,'[22]Figure 1 B&amp;C'!$B$3:$D$191,3,FALSE),H5))</f>
        <v>820.5327760683881</v>
      </c>
      <c r="X5" s="1" t="b">
        <f t="shared" si="0"/>
        <v>0</v>
      </c>
    </row>
    <row r="6" spans="1:24" x14ac:dyDescent="0.2">
      <c r="A6" s="1" t="s">
        <v>18</v>
      </c>
      <c r="B6" s="1" t="s">
        <v>19</v>
      </c>
      <c r="C6" s="1" t="s">
        <v>13</v>
      </c>
      <c r="D6" s="1">
        <v>0.4048173725605011</v>
      </c>
      <c r="E6" s="1">
        <v>0.30493751168251038</v>
      </c>
      <c r="F6" s="1" t="e">
        <v>#N/A</v>
      </c>
      <c r="G6" s="1" t="e">
        <v>#N/A</v>
      </c>
      <c r="H6" s="1">
        <v>0.30493751168251038</v>
      </c>
      <c r="I6" s="25" t="e">
        <f>IF(ISNUMBER(F6),VLOOKUP($B6,'[22]Figure 1 B&amp;C'!$B$3:$D$191,3,FALSE),F6)</f>
        <v>#N/A</v>
      </c>
      <c r="J6" s="25" t="e">
        <f>IF(ISNUMBER(G6),VLOOKUP($B6,'[22]Figure 1 B&amp;C'!$B$3:$D$191,3,FALSE),G6)</f>
        <v>#N/A</v>
      </c>
      <c r="K6" s="25">
        <f>IF(ISNUMBER(H6),VLOOKUP($B6,'[22]Figure 1 B&amp;C'!$B$3:$D$191,3,FALSE),H6)</f>
        <v>284.68368408563106</v>
      </c>
      <c r="L6" s="1">
        <f t="shared" ref="L6:L69" si="1">IF(ISNUMBER(G6),G6,H6)</f>
        <v>0.30493751168251038</v>
      </c>
      <c r="M6" s="25">
        <f>IF(ISNUMBER(G6),VLOOKUP($B6,'[22]Figure 1 B&amp;C'!$B$3:$D$191,3,FALSE),IF(ISNUMBER(H6),VLOOKUP($B6,'[22]Figure 1 B&amp;C'!$B$3:$D$191,3,FALSE),H6))</f>
        <v>284.68368408563106</v>
      </c>
      <c r="X6" s="1" t="b">
        <f t="shared" si="0"/>
        <v>0</v>
      </c>
    </row>
    <row r="7" spans="1:24" x14ac:dyDescent="0.2">
      <c r="A7" s="1" t="s">
        <v>20</v>
      </c>
      <c r="B7" s="1" t="s">
        <v>21</v>
      </c>
      <c r="C7" s="1" t="s">
        <v>13</v>
      </c>
      <c r="D7" s="1">
        <v>0.4258665144443512</v>
      </c>
      <c r="E7" s="1">
        <v>0.36064282059669495</v>
      </c>
      <c r="F7" s="1" t="e">
        <v>#N/A</v>
      </c>
      <c r="G7" s="1" t="e">
        <v>#N/A</v>
      </c>
      <c r="H7" s="1">
        <v>0.36064282059669495</v>
      </c>
      <c r="I7" s="25" t="e">
        <f>IF(ISNUMBER(F7),VLOOKUP($B7,'[22]Figure 1 B&amp;C'!$B$3:$D$191,3,FALSE),F7)</f>
        <v>#N/A</v>
      </c>
      <c r="J7" s="25" t="e">
        <f>IF(ISNUMBER(G7),VLOOKUP($B7,'[22]Figure 1 B&amp;C'!$B$3:$D$191,3,FALSE),G7)</f>
        <v>#N/A</v>
      </c>
      <c r="K7" s="25">
        <f>IF(ISNUMBER(H7),VLOOKUP($B7,'[22]Figure 1 B&amp;C'!$B$3:$D$191,3,FALSE),H7)</f>
        <v>1555.6699210616646</v>
      </c>
      <c r="L7" s="1">
        <f t="shared" si="1"/>
        <v>0.36064282059669495</v>
      </c>
      <c r="M7" s="25">
        <f>IF(ISNUMBER(G7),VLOOKUP($B7,'[22]Figure 1 B&amp;C'!$B$3:$D$191,3,FALSE),IF(ISNUMBER(H7),VLOOKUP($B7,'[22]Figure 1 B&amp;C'!$B$3:$D$191,3,FALSE),H7))</f>
        <v>1555.6699210616646</v>
      </c>
      <c r="X7" s="1" t="b">
        <f t="shared" si="0"/>
        <v>0</v>
      </c>
    </row>
    <row r="8" spans="1:24" x14ac:dyDescent="0.2">
      <c r="A8" s="1" t="s">
        <v>22</v>
      </c>
      <c r="B8" s="1" t="s">
        <v>23</v>
      </c>
      <c r="C8" s="1" t="s">
        <v>10</v>
      </c>
      <c r="D8" s="1">
        <v>0.37771812081336975</v>
      </c>
      <c r="E8" s="1">
        <v>0.55050021409988403</v>
      </c>
      <c r="F8" s="1" t="e">
        <v>#N/A</v>
      </c>
      <c r="G8" s="1">
        <v>0.55050021409988403</v>
      </c>
      <c r="H8" s="1" t="e">
        <v>#N/A</v>
      </c>
      <c r="I8" s="25" t="e">
        <f>IF(ISNUMBER(F8),VLOOKUP($B8,'[22]Figure 1 B&amp;C'!$B$3:$D$191,3,FALSE),F8)</f>
        <v>#N/A</v>
      </c>
      <c r="J8" s="25">
        <f>IF(ISNUMBER(G8),VLOOKUP($B8,'[22]Figure 1 B&amp;C'!$B$3:$D$191,3,FALSE),G8)</f>
        <v>3635.4076708508624</v>
      </c>
      <c r="K8" s="25" t="e">
        <f>IF(ISNUMBER(H8),VLOOKUP($B8,'[22]Figure 1 B&amp;C'!$B$3:$D$191,3,FALSE),H8)</f>
        <v>#N/A</v>
      </c>
      <c r="L8" s="1">
        <f t="shared" si="1"/>
        <v>0.55050021409988403</v>
      </c>
      <c r="M8" s="25">
        <f>IF(ISNUMBER(G8),VLOOKUP($B8,'[22]Figure 1 B&amp;C'!$B$3:$D$191,3,FALSE),IF(ISNUMBER(H8),VLOOKUP($B8,'[22]Figure 1 B&amp;C'!$B$3:$D$191,3,FALSE),H8))</f>
        <v>3635.4076708508624</v>
      </c>
      <c r="X8" s="1" t="b">
        <f t="shared" si="0"/>
        <v>0</v>
      </c>
    </row>
    <row r="9" spans="1:24" x14ac:dyDescent="0.2">
      <c r="A9" s="1" t="s">
        <v>24</v>
      </c>
      <c r="B9" s="1" t="s">
        <v>25</v>
      </c>
      <c r="C9" s="1" t="s">
        <v>13</v>
      </c>
      <c r="D9" s="1">
        <v>0.40024146437644958</v>
      </c>
      <c r="E9" s="1">
        <v>0.20140905678272247</v>
      </c>
      <c r="F9" s="1" t="e">
        <v>#N/A</v>
      </c>
      <c r="G9" s="1" t="e">
        <v>#N/A</v>
      </c>
      <c r="H9" s="1">
        <v>0.20140905678272247</v>
      </c>
      <c r="I9" s="25" t="e">
        <f>IF(ISNUMBER(F9),VLOOKUP($B9,'[22]Figure 1 B&amp;C'!$B$3:$D$191,3,FALSE),F9)</f>
        <v>#N/A</v>
      </c>
      <c r="J9" s="25" t="e">
        <f>IF(ISNUMBER(G9),VLOOKUP($B9,'[22]Figure 1 B&amp;C'!$B$3:$D$191,3,FALSE),G9)</f>
        <v>#N/A</v>
      </c>
      <c r="K9" s="25">
        <f>IF(ISNUMBER(H9),VLOOKUP($B9,'[22]Figure 1 B&amp;C'!$B$3:$D$191,3,FALSE),H9)</f>
        <v>488.62870980635182</v>
      </c>
      <c r="L9" s="1">
        <f t="shared" si="1"/>
        <v>0.20140905678272247</v>
      </c>
      <c r="M9" s="25">
        <f>IF(ISNUMBER(G9),VLOOKUP($B9,'[22]Figure 1 B&amp;C'!$B$3:$D$191,3,FALSE),IF(ISNUMBER(H9),VLOOKUP($B9,'[22]Figure 1 B&amp;C'!$B$3:$D$191,3,FALSE),H9))</f>
        <v>488.62870980635182</v>
      </c>
      <c r="X9" s="1" t="b">
        <f t="shared" si="0"/>
        <v>0</v>
      </c>
    </row>
    <row r="10" spans="1:24" x14ac:dyDescent="0.2">
      <c r="A10" s="1" t="s">
        <v>26</v>
      </c>
      <c r="B10" s="1" t="s">
        <v>27</v>
      </c>
      <c r="C10" s="1" t="s">
        <v>13</v>
      </c>
      <c r="D10" s="1">
        <v>0.43628028035163879</v>
      </c>
      <c r="E10" s="1">
        <v>0.2091582864522934</v>
      </c>
      <c r="F10" s="1" t="e">
        <v>#N/A</v>
      </c>
      <c r="G10" s="1" t="e">
        <v>#N/A</v>
      </c>
      <c r="H10" s="1">
        <v>0.2091582864522934</v>
      </c>
      <c r="I10" s="25" t="e">
        <f>IF(ISNUMBER(F10),VLOOKUP($B10,'[22]Figure 1 B&amp;C'!$B$3:$D$191,3,FALSE),F10)</f>
        <v>#N/A</v>
      </c>
      <c r="J10" s="25" t="e">
        <f>IF(ISNUMBER(G10),VLOOKUP($B10,'[22]Figure 1 B&amp;C'!$B$3:$D$191,3,FALSE),G10)</f>
        <v>#N/A</v>
      </c>
      <c r="K10" s="25">
        <f>IF(ISNUMBER(H10),VLOOKUP($B10,'[22]Figure 1 B&amp;C'!$B$3:$D$191,3,FALSE),H10)</f>
        <v>713.03407492059046</v>
      </c>
      <c r="L10" s="1">
        <f t="shared" si="1"/>
        <v>0.2091582864522934</v>
      </c>
      <c r="M10" s="25">
        <f>IF(ISNUMBER(G10),VLOOKUP($B10,'[22]Figure 1 B&amp;C'!$B$3:$D$191,3,FALSE),IF(ISNUMBER(H10),VLOOKUP($B10,'[22]Figure 1 B&amp;C'!$B$3:$D$191,3,FALSE),H10))</f>
        <v>713.03407492059046</v>
      </c>
      <c r="X10" s="1" t="b">
        <f t="shared" si="0"/>
        <v>0</v>
      </c>
    </row>
    <row r="11" spans="1:24" x14ac:dyDescent="0.2">
      <c r="A11" s="1" t="s">
        <v>28</v>
      </c>
      <c r="B11" s="1" t="s">
        <v>29</v>
      </c>
      <c r="C11" s="1" t="s">
        <v>13</v>
      </c>
      <c r="D11" s="1">
        <v>0.34293758869171143</v>
      </c>
      <c r="E11" s="1">
        <v>0.37200608849525452</v>
      </c>
      <c r="F11" s="1" t="e">
        <v>#N/A</v>
      </c>
      <c r="G11" s="1" t="e">
        <v>#N/A</v>
      </c>
      <c r="H11" s="1">
        <v>0.37200608849525452</v>
      </c>
      <c r="I11" s="25" t="e">
        <f>IF(ISNUMBER(F11),VLOOKUP($B11,'[22]Figure 1 B&amp;C'!$B$3:$D$191,3,FALSE),F11)</f>
        <v>#N/A</v>
      </c>
      <c r="J11" s="25" t="e">
        <f>IF(ISNUMBER(G11),VLOOKUP($B11,'[22]Figure 1 B&amp;C'!$B$3:$D$191,3,FALSE),G11)</f>
        <v>#N/A</v>
      </c>
      <c r="K11" s="25">
        <f>IF(ISNUMBER(H11),VLOOKUP($B11,'[22]Figure 1 B&amp;C'!$B$3:$D$191,3,FALSE),H11)</f>
        <v>1386.0135157319719</v>
      </c>
      <c r="L11" s="1">
        <f t="shared" si="1"/>
        <v>0.37200608849525452</v>
      </c>
      <c r="M11" s="25">
        <f>IF(ISNUMBER(G11),VLOOKUP($B11,'[22]Figure 1 B&amp;C'!$B$3:$D$191,3,FALSE),IF(ISNUMBER(H11),VLOOKUP($B11,'[22]Figure 1 B&amp;C'!$B$3:$D$191,3,FALSE),H11))</f>
        <v>1386.0135157319719</v>
      </c>
      <c r="X11" s="1" t="b">
        <f t="shared" si="0"/>
        <v>0</v>
      </c>
    </row>
    <row r="12" spans="1:24" x14ac:dyDescent="0.2">
      <c r="A12" s="1" t="s">
        <v>30</v>
      </c>
      <c r="B12" s="1" t="s">
        <v>31</v>
      </c>
      <c r="C12" s="1" t="s">
        <v>13</v>
      </c>
      <c r="D12" s="1">
        <v>0.42536228895187378</v>
      </c>
      <c r="E12" s="1">
        <v>0.24848566949367523</v>
      </c>
      <c r="F12" s="1" t="e">
        <v>#N/A</v>
      </c>
      <c r="G12" s="1" t="e">
        <v>#N/A</v>
      </c>
      <c r="H12" s="1">
        <v>0.24848566949367523</v>
      </c>
      <c r="I12" s="25" t="e">
        <f>IF(ISNUMBER(F12),VLOOKUP($B12,'[22]Figure 1 B&amp;C'!$B$3:$D$191,3,FALSE),F12)</f>
        <v>#N/A</v>
      </c>
      <c r="J12" s="25" t="e">
        <f>IF(ISNUMBER(G12),VLOOKUP($B12,'[22]Figure 1 B&amp;C'!$B$3:$D$191,3,FALSE),G12)</f>
        <v>#N/A</v>
      </c>
      <c r="K12" s="25">
        <f>IF(ISNUMBER(H12),VLOOKUP($B12,'[22]Figure 1 B&amp;C'!$B$3:$D$191,3,FALSE),H12)</f>
        <v>495.63496146812025</v>
      </c>
      <c r="L12" s="1">
        <f t="shared" si="1"/>
        <v>0.24848566949367523</v>
      </c>
      <c r="M12" s="25">
        <f>IF(ISNUMBER(G12),VLOOKUP($B12,'[22]Figure 1 B&amp;C'!$B$3:$D$191,3,FALSE),IF(ISNUMBER(H12),VLOOKUP($B12,'[22]Figure 1 B&amp;C'!$B$3:$D$191,3,FALSE),H12))</f>
        <v>495.63496146812025</v>
      </c>
      <c r="X12" s="1" t="b">
        <f t="shared" si="0"/>
        <v>0</v>
      </c>
    </row>
    <row r="13" spans="1:24" x14ac:dyDescent="0.2">
      <c r="A13" s="1" t="s">
        <v>32</v>
      </c>
      <c r="B13" s="1" t="s">
        <v>33</v>
      </c>
      <c r="C13" s="1" t="s">
        <v>13</v>
      </c>
      <c r="D13" s="1">
        <v>0.33554327487945557</v>
      </c>
      <c r="E13" s="1">
        <v>0.32663315534591675</v>
      </c>
      <c r="F13" s="1" t="e">
        <v>#N/A</v>
      </c>
      <c r="G13" s="1" t="e">
        <v>#N/A</v>
      </c>
      <c r="H13" s="1">
        <v>0.32663315534591675</v>
      </c>
      <c r="I13" s="25" t="e">
        <f>IF(ISNUMBER(F13),VLOOKUP($B13,'[22]Figure 1 B&amp;C'!$B$3:$D$191,3,FALSE),F13)</f>
        <v>#N/A</v>
      </c>
      <c r="J13" s="25" t="e">
        <f>IF(ISNUMBER(G13),VLOOKUP($B13,'[22]Figure 1 B&amp;C'!$B$3:$D$191,3,FALSE),G13)</f>
        <v>#N/A</v>
      </c>
      <c r="K13" s="25">
        <f>IF(ISNUMBER(H13),VLOOKUP($B13,'[22]Figure 1 B&amp;C'!$B$3:$D$191,3,FALSE),H13)</f>
        <v>2617.5156479231005</v>
      </c>
      <c r="L13" s="1">
        <f t="shared" si="1"/>
        <v>0.32663315534591675</v>
      </c>
      <c r="M13" s="25">
        <f>IF(ISNUMBER(G13),VLOOKUP($B13,'[22]Figure 1 B&amp;C'!$B$3:$D$191,3,FALSE),IF(ISNUMBER(H13),VLOOKUP($B13,'[22]Figure 1 B&amp;C'!$B$3:$D$191,3,FALSE),H13))</f>
        <v>2617.5156479231005</v>
      </c>
      <c r="X13" s="1" t="b">
        <f t="shared" si="0"/>
        <v>0</v>
      </c>
    </row>
    <row r="14" spans="1:24" x14ac:dyDescent="0.2">
      <c r="A14" s="1" t="s">
        <v>34</v>
      </c>
      <c r="B14" s="1" t="s">
        <v>35</v>
      </c>
      <c r="C14" s="1" t="s">
        <v>13</v>
      </c>
      <c r="D14" s="1">
        <v>0.37199103832244873</v>
      </c>
      <c r="E14" s="1">
        <v>0.35214909911155701</v>
      </c>
      <c r="F14" s="1" t="e">
        <v>#N/A</v>
      </c>
      <c r="G14" s="1" t="e">
        <v>#N/A</v>
      </c>
      <c r="H14" s="1">
        <v>0.35214909911155701</v>
      </c>
      <c r="I14" s="25" t="e">
        <f>IF(ISNUMBER(F14),VLOOKUP($B14,'[22]Figure 1 B&amp;C'!$B$3:$D$191,3,FALSE),F14)</f>
        <v>#N/A</v>
      </c>
      <c r="J14" s="25" t="e">
        <f>IF(ISNUMBER(G14),VLOOKUP($B14,'[22]Figure 1 B&amp;C'!$B$3:$D$191,3,FALSE),G14)</f>
        <v>#N/A</v>
      </c>
      <c r="K14" s="25">
        <f>IF(ISNUMBER(H14),VLOOKUP($B14,'[22]Figure 1 B&amp;C'!$B$3:$D$191,3,FALSE),H14)</f>
        <v>2254.0968103026889</v>
      </c>
      <c r="L14" s="1">
        <f t="shared" si="1"/>
        <v>0.35214909911155701</v>
      </c>
      <c r="M14" s="25">
        <f>IF(ISNUMBER(G14),VLOOKUP($B14,'[22]Figure 1 B&amp;C'!$B$3:$D$191,3,FALSE),IF(ISNUMBER(H14),VLOOKUP($B14,'[22]Figure 1 B&amp;C'!$B$3:$D$191,3,FALSE),H14))</f>
        <v>2254.0968103026889</v>
      </c>
      <c r="X14" s="1" t="b">
        <f t="shared" si="0"/>
        <v>0</v>
      </c>
    </row>
    <row r="15" spans="1:24" x14ac:dyDescent="0.2">
      <c r="A15" s="1" t="s">
        <v>36</v>
      </c>
      <c r="B15" s="1" t="s">
        <v>37</v>
      </c>
      <c r="C15" s="1" t="s">
        <v>10</v>
      </c>
      <c r="D15" s="1">
        <v>0.31372055411338806</v>
      </c>
      <c r="E15" s="1">
        <v>0.40955656766891479</v>
      </c>
      <c r="F15" s="1" t="e">
        <v>#N/A</v>
      </c>
      <c r="G15" s="1">
        <v>0.40955656766891479</v>
      </c>
      <c r="H15" s="1" t="e">
        <v>#N/A</v>
      </c>
      <c r="I15" s="25" t="e">
        <f>IF(ISNUMBER(F15),VLOOKUP($B15,'[22]Figure 1 B&amp;C'!$B$3:$D$191,3,FALSE),F15)</f>
        <v>#N/A</v>
      </c>
      <c r="J15" s="25">
        <f>IF(ISNUMBER(G15),VLOOKUP($B15,'[22]Figure 1 B&amp;C'!$B$3:$D$191,3,FALSE),G15)</f>
        <v>10365.292145761043</v>
      </c>
      <c r="K15" s="25" t="e">
        <f>IF(ISNUMBER(H15),VLOOKUP($B15,'[22]Figure 1 B&amp;C'!$B$3:$D$191,3,FALSE),H15)</f>
        <v>#N/A</v>
      </c>
      <c r="L15" s="1">
        <f t="shared" si="1"/>
        <v>0.40955656766891479</v>
      </c>
      <c r="M15" s="25">
        <f>IF(ISNUMBER(G15),VLOOKUP($B15,'[22]Figure 1 B&amp;C'!$B$3:$D$191,3,FALSE),IF(ISNUMBER(H15),VLOOKUP($B15,'[22]Figure 1 B&amp;C'!$B$3:$D$191,3,FALSE),H15))</f>
        <v>10365.292145761043</v>
      </c>
      <c r="X15" s="1" t="b">
        <f t="shared" si="0"/>
        <v>0</v>
      </c>
    </row>
    <row r="16" spans="1:24" x14ac:dyDescent="0.2">
      <c r="A16" s="1" t="s">
        <v>38</v>
      </c>
      <c r="B16" s="1" t="s">
        <v>39</v>
      </c>
      <c r="C16" s="1" t="s">
        <v>13</v>
      </c>
      <c r="D16" s="1">
        <v>0.3362278938293457</v>
      </c>
      <c r="E16" s="1">
        <v>0.27241089940071106</v>
      </c>
      <c r="F16" s="1" t="e">
        <v>#N/A</v>
      </c>
      <c r="G16" s="1" t="e">
        <v>#N/A</v>
      </c>
      <c r="H16" s="1">
        <v>0.27241089940071106</v>
      </c>
      <c r="I16" s="25" t="e">
        <f>IF(ISNUMBER(F16),VLOOKUP($B16,'[22]Figure 1 B&amp;C'!$B$3:$D$191,3,FALSE),F16)</f>
        <v>#N/A</v>
      </c>
      <c r="J16" s="25" t="e">
        <f>IF(ISNUMBER(G16),VLOOKUP($B16,'[22]Figure 1 B&amp;C'!$B$3:$D$191,3,FALSE),G16)</f>
        <v>#N/A</v>
      </c>
      <c r="K16" s="25">
        <f>IF(ISNUMBER(H16),VLOOKUP($B16,'[22]Figure 1 B&amp;C'!$B$3:$D$191,3,FALSE),H16)</f>
        <v>331.67482513531627</v>
      </c>
      <c r="L16" s="1">
        <f t="shared" si="1"/>
        <v>0.27241089940071106</v>
      </c>
      <c r="M16" s="25">
        <f>IF(ISNUMBER(G16),VLOOKUP($B16,'[22]Figure 1 B&amp;C'!$B$3:$D$191,3,FALSE),IF(ISNUMBER(H16),VLOOKUP($B16,'[22]Figure 1 B&amp;C'!$B$3:$D$191,3,FALSE),H16))</f>
        <v>331.67482513531627</v>
      </c>
      <c r="X16" s="1" t="b">
        <f t="shared" si="0"/>
        <v>0</v>
      </c>
    </row>
    <row r="17" spans="1:24" x14ac:dyDescent="0.2">
      <c r="A17" s="1" t="s">
        <v>40</v>
      </c>
      <c r="B17" s="1" t="s">
        <v>41</v>
      </c>
      <c r="C17" s="1" t="s">
        <v>13</v>
      </c>
      <c r="D17" s="1">
        <v>0.40083727240562439</v>
      </c>
      <c r="E17" s="1">
        <v>0.32518470287322998</v>
      </c>
      <c r="F17" s="1" t="e">
        <v>#N/A</v>
      </c>
      <c r="G17" s="1" t="e">
        <v>#N/A</v>
      </c>
      <c r="H17" s="1">
        <v>0.32518470287322998</v>
      </c>
      <c r="I17" s="25" t="e">
        <f>IF(ISNUMBER(F17),VLOOKUP($B17,'[22]Figure 1 B&amp;C'!$B$3:$D$191,3,FALSE),F17)</f>
        <v>#N/A</v>
      </c>
      <c r="J17" s="25" t="e">
        <f>IF(ISNUMBER(G17),VLOOKUP($B17,'[22]Figure 1 B&amp;C'!$B$3:$D$191,3,FALSE),G17)</f>
        <v>#N/A</v>
      </c>
      <c r="K17" s="25">
        <f>IF(ISNUMBER(H17),VLOOKUP($B17,'[22]Figure 1 B&amp;C'!$B$3:$D$191,3,FALSE),H17)</f>
        <v>852.01094280920699</v>
      </c>
      <c r="L17" s="1">
        <f t="shared" si="1"/>
        <v>0.32518470287322998</v>
      </c>
      <c r="M17" s="25">
        <f>IF(ISNUMBER(G17),VLOOKUP($B17,'[22]Figure 1 B&amp;C'!$B$3:$D$191,3,FALSE),IF(ISNUMBER(H17),VLOOKUP($B17,'[22]Figure 1 B&amp;C'!$B$3:$D$191,3,FALSE),H17))</f>
        <v>852.01094280920699</v>
      </c>
      <c r="X17" s="1" t="b">
        <f t="shared" si="0"/>
        <v>0</v>
      </c>
    </row>
    <row r="18" spans="1:24" x14ac:dyDescent="0.2">
      <c r="A18" s="1" t="s">
        <v>42</v>
      </c>
      <c r="B18" s="1" t="s">
        <v>43</v>
      </c>
      <c r="C18" s="1" t="s">
        <v>10</v>
      </c>
      <c r="D18" s="1">
        <v>0.33708536624908447</v>
      </c>
      <c r="E18" s="1">
        <v>0.46030500531196594</v>
      </c>
      <c r="F18" s="1" t="e">
        <v>#N/A</v>
      </c>
      <c r="G18" s="1">
        <v>0.46030500531196594</v>
      </c>
      <c r="H18" s="1" t="e">
        <v>#N/A</v>
      </c>
      <c r="I18" s="25" t="e">
        <f>IF(ISNUMBER(F18),VLOOKUP($B18,'[22]Figure 1 B&amp;C'!$B$3:$D$191,3,FALSE),F18)</f>
        <v>#N/A</v>
      </c>
      <c r="J18" s="25">
        <f>IF(ISNUMBER(G18),VLOOKUP($B18,'[22]Figure 1 B&amp;C'!$B$3:$D$191,3,FALSE),G18)</f>
        <v>8220.3974924120375</v>
      </c>
      <c r="K18" s="25" t="e">
        <f>IF(ISNUMBER(H18),VLOOKUP($B18,'[22]Figure 1 B&amp;C'!$B$3:$D$191,3,FALSE),H18)</f>
        <v>#N/A</v>
      </c>
      <c r="L18" s="1">
        <f t="shared" si="1"/>
        <v>0.46030500531196594</v>
      </c>
      <c r="M18" s="25">
        <f>IF(ISNUMBER(G18),VLOOKUP($B18,'[22]Figure 1 B&amp;C'!$B$3:$D$191,3,FALSE),IF(ISNUMBER(H18),VLOOKUP($B18,'[22]Figure 1 B&amp;C'!$B$3:$D$191,3,FALSE),H18))</f>
        <v>8220.3974924120375</v>
      </c>
      <c r="X18" s="1" t="b">
        <f t="shared" si="0"/>
        <v>0</v>
      </c>
    </row>
    <row r="19" spans="1:24" x14ac:dyDescent="0.2">
      <c r="A19" s="1" t="s">
        <v>44</v>
      </c>
      <c r="B19" s="1" t="s">
        <v>45</v>
      </c>
      <c r="C19" s="1" t="s">
        <v>13</v>
      </c>
      <c r="D19" s="1">
        <v>0.34259042143821716</v>
      </c>
      <c r="E19" s="1">
        <v>0.3934113085269928</v>
      </c>
      <c r="F19" s="1" t="e">
        <v>#N/A</v>
      </c>
      <c r="G19" s="1" t="e">
        <v>#N/A</v>
      </c>
      <c r="H19" s="1">
        <v>0.3934113085269928</v>
      </c>
      <c r="I19" s="25" t="e">
        <f>IF(ISNUMBER(F19),VLOOKUP($B19,'[22]Figure 1 B&amp;C'!$B$3:$D$191,3,FALSE),F19)</f>
        <v>#N/A</v>
      </c>
      <c r="J19" s="25" t="e">
        <f>IF(ISNUMBER(G19),VLOOKUP($B19,'[22]Figure 1 B&amp;C'!$B$3:$D$191,3,FALSE),G19)</f>
        <v>#N/A</v>
      </c>
      <c r="K19" s="25">
        <f>IF(ISNUMBER(H19),VLOOKUP($B19,'[22]Figure 1 B&amp;C'!$B$3:$D$191,3,FALSE),H19)</f>
        <v>712.51237069493334</v>
      </c>
      <c r="L19" s="1">
        <f t="shared" si="1"/>
        <v>0.3934113085269928</v>
      </c>
      <c r="M19" s="25">
        <f>IF(ISNUMBER(G19),VLOOKUP($B19,'[22]Figure 1 B&amp;C'!$B$3:$D$191,3,FALSE),IF(ISNUMBER(H19),VLOOKUP($B19,'[22]Figure 1 B&amp;C'!$B$3:$D$191,3,FALSE),H19))</f>
        <v>712.51237069493334</v>
      </c>
      <c r="X19" s="1" t="b">
        <f t="shared" si="0"/>
        <v>0</v>
      </c>
    </row>
    <row r="20" spans="1:24" x14ac:dyDescent="0.2">
      <c r="A20" s="1" t="s">
        <v>46</v>
      </c>
      <c r="B20" s="1" t="s">
        <v>47</v>
      </c>
      <c r="C20" s="1" t="s">
        <v>13</v>
      </c>
      <c r="D20" s="1">
        <v>0.3297397792339325</v>
      </c>
      <c r="E20" s="1">
        <v>0.45960161089897156</v>
      </c>
      <c r="F20" s="1" t="e">
        <v>#N/A</v>
      </c>
      <c r="G20" s="1" t="e">
        <v>#N/A</v>
      </c>
      <c r="H20" s="1">
        <v>0.45960161089897156</v>
      </c>
      <c r="I20" s="25" t="e">
        <f>IF(ISNUMBER(F20),VLOOKUP($B20,'[22]Figure 1 B&amp;C'!$B$3:$D$191,3,FALSE),F20)</f>
        <v>#N/A</v>
      </c>
      <c r="J20" s="25" t="e">
        <f>IF(ISNUMBER(G20),VLOOKUP($B20,'[22]Figure 1 B&amp;C'!$B$3:$D$191,3,FALSE),G20)</f>
        <v>#N/A</v>
      </c>
      <c r="K20" s="25">
        <f>IF(ISNUMBER(H20),VLOOKUP($B20,'[22]Figure 1 B&amp;C'!$B$3:$D$191,3,FALSE),H20)</f>
        <v>2216.8377671976668</v>
      </c>
      <c r="L20" s="1">
        <f t="shared" si="1"/>
        <v>0.45960161089897156</v>
      </c>
      <c r="M20" s="25">
        <f>IF(ISNUMBER(G20),VLOOKUP($B20,'[22]Figure 1 B&amp;C'!$B$3:$D$191,3,FALSE),IF(ISNUMBER(H20),VLOOKUP($B20,'[22]Figure 1 B&amp;C'!$B$3:$D$191,3,FALSE),H20))</f>
        <v>2216.8377671976668</v>
      </c>
      <c r="X20" s="1" t="b">
        <f t="shared" si="0"/>
        <v>0</v>
      </c>
    </row>
    <row r="21" spans="1:24" x14ac:dyDescent="0.2">
      <c r="A21" s="1" t="s">
        <v>48</v>
      </c>
      <c r="B21" s="1" t="s">
        <v>49</v>
      </c>
      <c r="C21" s="1" t="s">
        <v>13</v>
      </c>
      <c r="D21" s="1">
        <v>0.33952063322067261</v>
      </c>
      <c r="E21" s="1">
        <v>0.3448617160320282</v>
      </c>
      <c r="F21" s="1" t="e">
        <v>#N/A</v>
      </c>
      <c r="G21" s="1" t="e">
        <v>#N/A</v>
      </c>
      <c r="H21" s="1">
        <v>0.3448617160320282</v>
      </c>
      <c r="I21" s="25" t="e">
        <f>IF(ISNUMBER(F21),VLOOKUP($B21,'[22]Figure 1 B&amp;C'!$B$3:$D$191,3,FALSE),F21)</f>
        <v>#N/A</v>
      </c>
      <c r="J21" s="25" t="e">
        <f>IF(ISNUMBER(G21),VLOOKUP($B21,'[22]Figure 1 B&amp;C'!$B$3:$D$191,3,FALSE),G21)</f>
        <v>#N/A</v>
      </c>
      <c r="K21" s="25">
        <f>IF(ISNUMBER(H21),VLOOKUP($B21,'[22]Figure 1 B&amp;C'!$B$3:$D$191,3,FALSE),H21)</f>
        <v>916.22268126287395</v>
      </c>
      <c r="L21" s="1">
        <f t="shared" si="1"/>
        <v>0.3448617160320282</v>
      </c>
      <c r="M21" s="25">
        <f>IF(ISNUMBER(G21),VLOOKUP($B21,'[22]Figure 1 B&amp;C'!$B$3:$D$191,3,FALSE),IF(ISNUMBER(H21),VLOOKUP($B21,'[22]Figure 1 B&amp;C'!$B$3:$D$191,3,FALSE),H21))</f>
        <v>916.22268126287395</v>
      </c>
      <c r="X21" s="1" t="b">
        <f t="shared" si="0"/>
        <v>0</v>
      </c>
    </row>
    <row r="22" spans="1:24" x14ac:dyDescent="0.2">
      <c r="A22" s="1" t="s">
        <v>50</v>
      </c>
      <c r="B22" s="1" t="s">
        <v>51</v>
      </c>
      <c r="C22" s="1" t="s">
        <v>13</v>
      </c>
      <c r="D22" s="1">
        <v>0.36423796415328979</v>
      </c>
      <c r="E22" s="1">
        <v>0.2991161048412323</v>
      </c>
      <c r="F22" s="1" t="e">
        <v>#N/A</v>
      </c>
      <c r="G22" s="1" t="e">
        <v>#N/A</v>
      </c>
      <c r="H22" s="1">
        <v>0.2991161048412323</v>
      </c>
      <c r="I22" s="25" t="e">
        <f>IF(ISNUMBER(F22),VLOOKUP($B22,'[22]Figure 1 B&amp;C'!$B$3:$D$191,3,FALSE),F22)</f>
        <v>#N/A</v>
      </c>
      <c r="J22" s="25" t="e">
        <f>IF(ISNUMBER(G22),VLOOKUP($B22,'[22]Figure 1 B&amp;C'!$B$3:$D$191,3,FALSE),G22)</f>
        <v>#N/A</v>
      </c>
      <c r="K22" s="25">
        <f>IF(ISNUMBER(H22),VLOOKUP($B22,'[22]Figure 1 B&amp;C'!$B$3:$D$191,3,FALSE),H22)</f>
        <v>879.83340081562267</v>
      </c>
      <c r="L22" s="1">
        <f t="shared" si="1"/>
        <v>0.2991161048412323</v>
      </c>
      <c r="M22" s="25">
        <f>IF(ISNUMBER(G22),VLOOKUP($B22,'[22]Figure 1 B&amp;C'!$B$3:$D$191,3,FALSE),IF(ISNUMBER(H22),VLOOKUP($B22,'[22]Figure 1 B&amp;C'!$B$3:$D$191,3,FALSE),H22))</f>
        <v>879.83340081562267</v>
      </c>
      <c r="X22" s="1" t="b">
        <f t="shared" si="0"/>
        <v>0</v>
      </c>
    </row>
    <row r="23" spans="1:24" x14ac:dyDescent="0.2">
      <c r="A23" s="1" t="s">
        <v>52</v>
      </c>
      <c r="B23" s="1" t="s">
        <v>53</v>
      </c>
      <c r="C23" s="1" t="s">
        <v>13</v>
      </c>
      <c r="D23" s="1">
        <v>0.41594141721725464</v>
      </c>
      <c r="E23" s="1">
        <v>0.3675486147403717</v>
      </c>
      <c r="F23" s="1" t="e">
        <v>#N/A</v>
      </c>
      <c r="G23" s="1" t="e">
        <v>#N/A</v>
      </c>
      <c r="H23" s="1">
        <v>0.3675486147403717</v>
      </c>
      <c r="I23" s="25" t="e">
        <f>IF(ISNUMBER(F23),VLOOKUP($B23,'[22]Figure 1 B&amp;C'!$B$3:$D$191,3,FALSE),F23)</f>
        <v>#N/A</v>
      </c>
      <c r="J23" s="25" t="e">
        <f>IF(ISNUMBER(G23),VLOOKUP($B23,'[22]Figure 1 B&amp;C'!$B$3:$D$191,3,FALSE),G23)</f>
        <v>#N/A</v>
      </c>
      <c r="K23" s="25">
        <f>IF(ISNUMBER(H23),VLOOKUP($B23,'[22]Figure 1 B&amp;C'!$B$3:$D$191,3,FALSE),H23)</f>
        <v>1830.5875773832495</v>
      </c>
      <c r="L23" s="1">
        <f t="shared" si="1"/>
        <v>0.3675486147403717</v>
      </c>
      <c r="M23" s="25">
        <f>IF(ISNUMBER(G23),VLOOKUP($B23,'[22]Figure 1 B&amp;C'!$B$3:$D$191,3,FALSE),IF(ISNUMBER(H23),VLOOKUP($B23,'[22]Figure 1 B&amp;C'!$B$3:$D$191,3,FALSE),H23))</f>
        <v>1830.5875773832495</v>
      </c>
      <c r="X23" s="1" t="b">
        <f t="shared" si="0"/>
        <v>0</v>
      </c>
    </row>
    <row r="24" spans="1:24" x14ac:dyDescent="0.2">
      <c r="A24" s="1" t="s">
        <v>54</v>
      </c>
      <c r="B24" s="1" t="s">
        <v>55</v>
      </c>
      <c r="C24" s="1" t="s">
        <v>13</v>
      </c>
      <c r="D24" s="1">
        <v>0.26325103640556335</v>
      </c>
      <c r="E24" s="1">
        <v>0.36697596311569214</v>
      </c>
      <c r="F24" s="1" t="e">
        <v>#N/A</v>
      </c>
      <c r="G24" s="1" t="e">
        <v>#N/A</v>
      </c>
      <c r="H24" s="1">
        <v>0.36697596311569214</v>
      </c>
      <c r="I24" s="25" t="e">
        <f>IF(ISNUMBER(F24),VLOOKUP($B24,'[22]Figure 1 B&amp;C'!$B$3:$D$191,3,FALSE),F24)</f>
        <v>#N/A</v>
      </c>
      <c r="J24" s="25" t="e">
        <f>IF(ISNUMBER(G24),VLOOKUP($B24,'[22]Figure 1 B&amp;C'!$B$3:$D$191,3,FALSE),G24)</f>
        <v>#N/A</v>
      </c>
      <c r="K24" s="25">
        <f>IF(ISNUMBER(H24),VLOOKUP($B24,'[22]Figure 1 B&amp;C'!$B$3:$D$191,3,FALSE),H24)</f>
        <v>1215.1498948519097</v>
      </c>
      <c r="L24" s="1">
        <f t="shared" si="1"/>
        <v>0.36697596311569214</v>
      </c>
      <c r="M24" s="25">
        <f>IF(ISNUMBER(G24),VLOOKUP($B24,'[22]Figure 1 B&amp;C'!$B$3:$D$191,3,FALSE),IF(ISNUMBER(H24),VLOOKUP($B24,'[22]Figure 1 B&amp;C'!$B$3:$D$191,3,FALSE),H24))</f>
        <v>1215.1498948519097</v>
      </c>
      <c r="X24" s="1" t="b">
        <f t="shared" si="0"/>
        <v>0</v>
      </c>
    </row>
    <row r="25" spans="1:24" x14ac:dyDescent="0.2">
      <c r="A25" s="1" t="s">
        <v>56</v>
      </c>
      <c r="B25" s="1" t="s">
        <v>57</v>
      </c>
      <c r="C25" s="1" t="s">
        <v>13</v>
      </c>
      <c r="D25" s="1">
        <v>0.34650048613548279</v>
      </c>
      <c r="E25" s="1">
        <v>0.30050626397132874</v>
      </c>
      <c r="F25" s="1" t="e">
        <v>#N/A</v>
      </c>
      <c r="G25" s="1" t="e">
        <v>#N/A</v>
      </c>
      <c r="H25" s="1">
        <v>0.30050626397132874</v>
      </c>
      <c r="I25" s="25" t="e">
        <f>IF(ISNUMBER(F25),VLOOKUP($B25,'[22]Figure 1 B&amp;C'!$B$3:$D$191,3,FALSE),F25)</f>
        <v>#N/A</v>
      </c>
      <c r="J25" s="25" t="e">
        <f>IF(ISNUMBER(G25),VLOOKUP($B25,'[22]Figure 1 B&amp;C'!$B$3:$D$191,3,FALSE),G25)</f>
        <v>#N/A</v>
      </c>
      <c r="K25" s="25">
        <f>IF(ISNUMBER(H25),VLOOKUP($B25,'[22]Figure 1 B&amp;C'!$B$3:$D$191,3,FALSE),H25)</f>
        <v>731.25721475169803</v>
      </c>
      <c r="L25" s="1">
        <f t="shared" si="1"/>
        <v>0.30050626397132874</v>
      </c>
      <c r="M25" s="25">
        <f>IF(ISNUMBER(G25),VLOOKUP($B25,'[22]Figure 1 B&amp;C'!$B$3:$D$191,3,FALSE),IF(ISNUMBER(H25),VLOOKUP($B25,'[22]Figure 1 B&amp;C'!$B$3:$D$191,3,FALSE),H25))</f>
        <v>731.25721475169803</v>
      </c>
      <c r="X25" s="1" t="b">
        <f t="shared" si="0"/>
        <v>0</v>
      </c>
    </row>
    <row r="26" spans="1:24" x14ac:dyDescent="0.2">
      <c r="A26" s="1" t="s">
        <v>58</v>
      </c>
      <c r="B26" s="1" t="s">
        <v>59</v>
      </c>
      <c r="C26" s="1" t="s">
        <v>13</v>
      </c>
      <c r="D26" s="1">
        <v>0.37318059802055359</v>
      </c>
      <c r="E26" s="1">
        <v>0.31909680366516113</v>
      </c>
      <c r="F26" s="1" t="e">
        <v>#N/A</v>
      </c>
      <c r="G26" s="1" t="e">
        <v>#N/A</v>
      </c>
      <c r="H26" s="1">
        <v>0.31909680366516113</v>
      </c>
      <c r="I26" s="25" t="e">
        <f>IF(ISNUMBER(F26),VLOOKUP($B26,'[22]Figure 1 B&amp;C'!$B$3:$D$191,3,FALSE),F26)</f>
        <v>#N/A</v>
      </c>
      <c r="J26" s="25" t="e">
        <f>IF(ISNUMBER(G26),VLOOKUP($B26,'[22]Figure 1 B&amp;C'!$B$3:$D$191,3,FALSE),G26)</f>
        <v>#N/A</v>
      </c>
      <c r="K26" s="25">
        <f>IF(ISNUMBER(H26),VLOOKUP($B26,'[22]Figure 1 B&amp;C'!$B$3:$D$191,3,FALSE),H26)</f>
        <v>528.48071117892493</v>
      </c>
      <c r="L26" s="1">
        <f t="shared" si="1"/>
        <v>0.31909680366516113</v>
      </c>
      <c r="M26" s="25">
        <f>IF(ISNUMBER(G26),VLOOKUP($B26,'[22]Figure 1 B&amp;C'!$B$3:$D$191,3,FALSE),IF(ISNUMBER(H26),VLOOKUP($B26,'[22]Figure 1 B&amp;C'!$B$3:$D$191,3,FALSE),H26))</f>
        <v>528.48071117892493</v>
      </c>
      <c r="X26" s="1" t="b">
        <f t="shared" si="0"/>
        <v>0</v>
      </c>
    </row>
    <row r="27" spans="1:24" x14ac:dyDescent="0.2">
      <c r="A27" s="1" t="s">
        <v>60</v>
      </c>
      <c r="B27" s="1" t="s">
        <v>61</v>
      </c>
      <c r="C27" s="1" t="s">
        <v>13</v>
      </c>
      <c r="D27" s="1">
        <v>0.34975177049636841</v>
      </c>
      <c r="E27" s="1">
        <v>0.34317013621330261</v>
      </c>
      <c r="F27" s="1" t="e">
        <v>#N/A</v>
      </c>
      <c r="G27" s="1" t="e">
        <v>#N/A</v>
      </c>
      <c r="H27" s="1">
        <v>0.34317013621330261</v>
      </c>
      <c r="I27" s="25" t="e">
        <f>IF(ISNUMBER(F27),VLOOKUP($B27,'[22]Figure 1 B&amp;C'!$B$3:$D$191,3,FALSE),F27)</f>
        <v>#N/A</v>
      </c>
      <c r="J27" s="25" t="e">
        <f>IF(ISNUMBER(G27),VLOOKUP($B27,'[22]Figure 1 B&amp;C'!$B$3:$D$191,3,FALSE),G27)</f>
        <v>#N/A</v>
      </c>
      <c r="K27" s="25">
        <f>IF(ISNUMBER(H27),VLOOKUP($B27,'[22]Figure 1 B&amp;C'!$B$3:$D$191,3,FALSE),H27)</f>
        <v>350.44087952443766</v>
      </c>
      <c r="L27" s="1">
        <f t="shared" si="1"/>
        <v>0.34317013621330261</v>
      </c>
      <c r="M27" s="25">
        <f>IF(ISNUMBER(G27),VLOOKUP($B27,'[22]Figure 1 B&amp;C'!$B$3:$D$191,3,FALSE),IF(ISNUMBER(H27),VLOOKUP($B27,'[22]Figure 1 B&amp;C'!$B$3:$D$191,3,FALSE),H27))</f>
        <v>350.44087952443766</v>
      </c>
      <c r="X27" s="1" t="b">
        <f t="shared" si="0"/>
        <v>0</v>
      </c>
    </row>
    <row r="28" spans="1:24" x14ac:dyDescent="0.2">
      <c r="A28" s="1" t="s">
        <v>62</v>
      </c>
      <c r="B28" s="1" t="s">
        <v>63</v>
      </c>
      <c r="C28" s="1" t="s">
        <v>13</v>
      </c>
      <c r="D28" s="1">
        <v>0.42362391948699951</v>
      </c>
      <c r="E28" s="1">
        <v>0.31725302338600159</v>
      </c>
      <c r="F28" s="1" t="e">
        <v>#N/A</v>
      </c>
      <c r="G28" s="1" t="e">
        <v>#N/A</v>
      </c>
      <c r="H28" s="1">
        <v>0.31725302338600159</v>
      </c>
      <c r="I28" s="25" t="e">
        <f>IF(ISNUMBER(F28),VLOOKUP($B28,'[22]Figure 1 B&amp;C'!$B$3:$D$191,3,FALSE),F28)</f>
        <v>#N/A</v>
      </c>
      <c r="J28" s="25" t="e">
        <f>IF(ISNUMBER(G28),VLOOKUP($B28,'[22]Figure 1 B&amp;C'!$B$3:$D$191,3,FALSE),G28)</f>
        <v>#N/A</v>
      </c>
      <c r="K28" s="25">
        <f>IF(ISNUMBER(H28),VLOOKUP($B28,'[22]Figure 1 B&amp;C'!$B$3:$D$191,3,FALSE),H28)</f>
        <v>915.63836235736881</v>
      </c>
      <c r="L28" s="1">
        <f t="shared" si="1"/>
        <v>0.31725302338600159</v>
      </c>
      <c r="M28" s="25">
        <f>IF(ISNUMBER(G28),VLOOKUP($B28,'[22]Figure 1 B&amp;C'!$B$3:$D$191,3,FALSE),IF(ISNUMBER(H28),VLOOKUP($B28,'[22]Figure 1 B&amp;C'!$B$3:$D$191,3,FALSE),H28))</f>
        <v>915.63836235736881</v>
      </c>
      <c r="X28" s="1" t="b">
        <f t="shared" si="0"/>
        <v>0</v>
      </c>
    </row>
    <row r="29" spans="1:24" x14ac:dyDescent="0.2">
      <c r="A29" s="1" t="s">
        <v>64</v>
      </c>
      <c r="B29" s="1" t="s">
        <v>65</v>
      </c>
      <c r="C29" s="1" t="s">
        <v>10</v>
      </c>
      <c r="D29" s="1">
        <v>0.35494783520698547</v>
      </c>
      <c r="E29" s="1">
        <v>0.63418132066726685</v>
      </c>
      <c r="F29" s="1" t="e">
        <v>#N/A</v>
      </c>
      <c r="G29" s="1">
        <v>0.63418132066726685</v>
      </c>
      <c r="H29" s="1" t="e">
        <v>#N/A</v>
      </c>
      <c r="I29" s="25" t="e">
        <f>IF(ISNUMBER(F29),VLOOKUP($B29,'[22]Figure 1 B&amp;C'!$B$3:$D$191,3,FALSE),F29)</f>
        <v>#N/A</v>
      </c>
      <c r="J29" s="25">
        <f>IF(ISNUMBER(G29),VLOOKUP($B29,'[22]Figure 1 B&amp;C'!$B$3:$D$191,3,FALSE),G29)</f>
        <v>11228.114280049047</v>
      </c>
      <c r="K29" s="25" t="e">
        <f>IF(ISNUMBER(H29),VLOOKUP($B29,'[22]Figure 1 B&amp;C'!$B$3:$D$191,3,FALSE),H29)</f>
        <v>#N/A</v>
      </c>
      <c r="L29" s="1">
        <f t="shared" si="1"/>
        <v>0.63418132066726685</v>
      </c>
      <c r="M29" s="25">
        <f>IF(ISNUMBER(G29),VLOOKUP($B29,'[22]Figure 1 B&amp;C'!$B$3:$D$191,3,FALSE),IF(ISNUMBER(H29),VLOOKUP($B29,'[22]Figure 1 B&amp;C'!$B$3:$D$191,3,FALSE),H29))</f>
        <v>11228.114280049047</v>
      </c>
      <c r="X29" s="1" t="b">
        <f t="shared" si="0"/>
        <v>0</v>
      </c>
    </row>
    <row r="30" spans="1:24" x14ac:dyDescent="0.2">
      <c r="A30" s="1" t="s">
        <v>66</v>
      </c>
      <c r="B30" s="1" t="s">
        <v>67</v>
      </c>
      <c r="C30" s="1" t="s">
        <v>13</v>
      </c>
      <c r="D30" s="1">
        <v>0.37907075881958008</v>
      </c>
      <c r="E30" s="1">
        <v>0.31147667765617371</v>
      </c>
      <c r="F30" s="1" t="e">
        <v>#N/A</v>
      </c>
      <c r="G30" s="1" t="e">
        <v>#N/A</v>
      </c>
      <c r="H30" s="1">
        <v>0.31147667765617371</v>
      </c>
      <c r="I30" s="25" t="e">
        <f>IF(ISNUMBER(F30),VLOOKUP($B30,'[22]Figure 1 B&amp;C'!$B$3:$D$191,3,FALSE),F30)</f>
        <v>#N/A</v>
      </c>
      <c r="J30" s="25" t="e">
        <f>IF(ISNUMBER(G30),VLOOKUP($B30,'[22]Figure 1 B&amp;C'!$B$3:$D$191,3,FALSE),G30)</f>
        <v>#N/A</v>
      </c>
      <c r="K30" s="25">
        <f>IF(ISNUMBER(H30),VLOOKUP($B30,'[22]Figure 1 B&amp;C'!$B$3:$D$191,3,FALSE),H30)</f>
        <v>480.66873919988342</v>
      </c>
      <c r="L30" s="1">
        <f t="shared" si="1"/>
        <v>0.31147667765617371</v>
      </c>
      <c r="M30" s="25">
        <f>IF(ISNUMBER(G30),VLOOKUP($B30,'[22]Figure 1 B&amp;C'!$B$3:$D$191,3,FALSE),IF(ISNUMBER(H30),VLOOKUP($B30,'[22]Figure 1 B&amp;C'!$B$3:$D$191,3,FALSE),H30))</f>
        <v>480.66873919988342</v>
      </c>
      <c r="X30" s="1" t="b">
        <f t="shared" si="0"/>
        <v>0</v>
      </c>
    </row>
    <row r="31" spans="1:24" x14ac:dyDescent="0.2">
      <c r="A31" s="1" t="s">
        <v>68</v>
      </c>
      <c r="B31" s="1" t="s">
        <v>69</v>
      </c>
      <c r="C31" s="1" t="s">
        <v>10</v>
      </c>
      <c r="D31" s="1">
        <v>0.29303979873657227</v>
      </c>
      <c r="E31" s="1">
        <v>0.46056371927261353</v>
      </c>
      <c r="F31" s="1" t="e">
        <v>#N/A</v>
      </c>
      <c r="G31" s="1">
        <v>0.46056371927261353</v>
      </c>
      <c r="H31" s="1" t="e">
        <v>#N/A</v>
      </c>
      <c r="I31" s="25" t="e">
        <f>IF(ISNUMBER(F31),VLOOKUP($B31,'[22]Figure 1 B&amp;C'!$B$3:$D$191,3,FALSE),F31)</f>
        <v>#N/A</v>
      </c>
      <c r="J31" s="25">
        <f>IF(ISNUMBER(G31),VLOOKUP($B31,'[22]Figure 1 B&amp;C'!$B$3:$D$191,3,FALSE),G31)</f>
        <v>6012.7324053787552</v>
      </c>
      <c r="K31" s="25" t="e">
        <f>IF(ISNUMBER(H31),VLOOKUP($B31,'[22]Figure 1 B&amp;C'!$B$3:$D$191,3,FALSE),H31)</f>
        <v>#N/A</v>
      </c>
      <c r="L31" s="1">
        <f t="shared" si="1"/>
        <v>0.46056371927261353</v>
      </c>
      <c r="M31" s="25">
        <f>IF(ISNUMBER(G31),VLOOKUP($B31,'[22]Figure 1 B&amp;C'!$B$3:$D$191,3,FALSE),IF(ISNUMBER(H31),VLOOKUP($B31,'[22]Figure 1 B&amp;C'!$B$3:$D$191,3,FALSE),H31))</f>
        <v>6012.7324053787552</v>
      </c>
      <c r="X31" s="1" t="b">
        <f t="shared" si="0"/>
        <v>0</v>
      </c>
    </row>
    <row r="32" spans="1:24" x14ac:dyDescent="0.2">
      <c r="A32" s="1" t="s">
        <v>70</v>
      </c>
      <c r="B32" s="1" t="s">
        <v>71</v>
      </c>
      <c r="C32" s="1" t="s">
        <v>13</v>
      </c>
      <c r="D32" s="1">
        <v>0.5161556601524353</v>
      </c>
      <c r="E32" s="1">
        <v>0.27871999144554138</v>
      </c>
      <c r="F32" s="1" t="e">
        <v>#N/A</v>
      </c>
      <c r="G32" s="1" t="e">
        <v>#N/A</v>
      </c>
      <c r="H32" s="1">
        <v>0.27871999144554138</v>
      </c>
      <c r="I32" s="25" t="e">
        <f>IF(ISNUMBER(F32),VLOOKUP($B32,'[22]Figure 1 B&amp;C'!$B$3:$D$191,3,FALSE),F32)</f>
        <v>#N/A</v>
      </c>
      <c r="J32" s="25" t="e">
        <f>IF(ISNUMBER(G32),VLOOKUP($B32,'[22]Figure 1 B&amp;C'!$B$3:$D$191,3,FALSE),G32)</f>
        <v>#N/A</v>
      </c>
      <c r="K32" s="25">
        <f>IF(ISNUMBER(H32),VLOOKUP($B32,'[22]Figure 1 B&amp;C'!$B$3:$D$191,3,FALSE),H32)</f>
        <v>571.53016825382247</v>
      </c>
      <c r="L32" s="1">
        <f t="shared" si="1"/>
        <v>0.27871999144554138</v>
      </c>
      <c r="M32" s="25">
        <f>IF(ISNUMBER(G32),VLOOKUP($B32,'[22]Figure 1 B&amp;C'!$B$3:$D$191,3,FALSE),IF(ISNUMBER(H32),VLOOKUP($B32,'[22]Figure 1 B&amp;C'!$B$3:$D$191,3,FALSE),H32))</f>
        <v>571.53016825382247</v>
      </c>
      <c r="X32" s="1" t="b">
        <f t="shared" si="0"/>
        <v>0</v>
      </c>
    </row>
    <row r="33" spans="1:24" x14ac:dyDescent="0.2">
      <c r="A33" s="1" t="s">
        <v>72</v>
      </c>
      <c r="B33" s="1" t="s">
        <v>73</v>
      </c>
      <c r="C33" s="1" t="s">
        <v>13</v>
      </c>
      <c r="D33" s="1">
        <v>0.42352011799812317</v>
      </c>
      <c r="E33" s="1">
        <v>0.3496519923210144</v>
      </c>
      <c r="F33" s="1" t="e">
        <v>#N/A</v>
      </c>
      <c r="G33" s="1" t="e">
        <v>#N/A</v>
      </c>
      <c r="H33" s="1">
        <v>0.3496519923210144</v>
      </c>
      <c r="I33" s="25" t="e">
        <f>IF(ISNUMBER(F33),VLOOKUP($B33,'[22]Figure 1 B&amp;C'!$B$3:$D$191,3,FALSE),F33)</f>
        <v>#N/A</v>
      </c>
      <c r="J33" s="25" t="e">
        <f>IF(ISNUMBER(G33),VLOOKUP($B33,'[22]Figure 1 B&amp;C'!$B$3:$D$191,3,FALSE),G33)</f>
        <v>#N/A</v>
      </c>
      <c r="K33" s="25">
        <f>IF(ISNUMBER(H33),VLOOKUP($B33,'[22]Figure 1 B&amp;C'!$B$3:$D$191,3,FALSE),H33)</f>
        <v>2032.7268134289141</v>
      </c>
      <c r="L33" s="1">
        <f t="shared" si="1"/>
        <v>0.3496519923210144</v>
      </c>
      <c r="M33" s="25">
        <f>IF(ISNUMBER(G33),VLOOKUP($B33,'[22]Figure 1 B&amp;C'!$B$3:$D$191,3,FALSE),IF(ISNUMBER(H33),VLOOKUP($B33,'[22]Figure 1 B&amp;C'!$B$3:$D$191,3,FALSE),H33))</f>
        <v>2032.7268134289141</v>
      </c>
      <c r="X33" s="1" t="b">
        <f t="shared" si="0"/>
        <v>0</v>
      </c>
    </row>
    <row r="34" spans="1:24" x14ac:dyDescent="0.2">
      <c r="A34" s="1" t="s">
        <v>74</v>
      </c>
      <c r="B34" s="1" t="s">
        <v>75</v>
      </c>
      <c r="C34" s="1" t="s">
        <v>13</v>
      </c>
      <c r="D34" s="1">
        <v>0.34607720375061035</v>
      </c>
      <c r="E34" s="1">
        <v>0.41416412591934204</v>
      </c>
      <c r="F34" s="1" t="e">
        <v>#N/A</v>
      </c>
      <c r="G34" s="1" t="e">
        <v>#N/A</v>
      </c>
      <c r="H34" s="1">
        <v>0.41416412591934204</v>
      </c>
      <c r="I34" s="25" t="e">
        <f>IF(ISNUMBER(F34),VLOOKUP($B34,'[22]Figure 1 B&amp;C'!$B$3:$D$191,3,FALSE),F34)</f>
        <v>#N/A</v>
      </c>
      <c r="J34" s="25" t="e">
        <f>IF(ISNUMBER(G34),VLOOKUP($B34,'[22]Figure 1 B&amp;C'!$B$3:$D$191,3,FALSE),G34)</f>
        <v>#N/A</v>
      </c>
      <c r="K34" s="25">
        <f>IF(ISNUMBER(H34),VLOOKUP($B34,'[22]Figure 1 B&amp;C'!$B$3:$D$191,3,FALSE),H34)</f>
        <v>786.53089620107096</v>
      </c>
      <c r="L34" s="1">
        <f t="shared" si="1"/>
        <v>0.41416412591934204</v>
      </c>
      <c r="M34" s="25">
        <f>IF(ISNUMBER(G34),VLOOKUP($B34,'[22]Figure 1 B&amp;C'!$B$3:$D$191,3,FALSE),IF(ISNUMBER(H34),VLOOKUP($B34,'[22]Figure 1 B&amp;C'!$B$3:$D$191,3,FALSE),H34))</f>
        <v>786.53089620107096</v>
      </c>
      <c r="X34" s="1" t="b">
        <f t="shared" si="0"/>
        <v>0</v>
      </c>
    </row>
    <row r="35" spans="1:24" x14ac:dyDescent="0.2">
      <c r="A35" s="1" t="s">
        <v>76</v>
      </c>
      <c r="B35" s="1" t="s">
        <v>77</v>
      </c>
      <c r="C35" s="1" t="s">
        <v>13</v>
      </c>
      <c r="D35" s="1">
        <v>0.37432992458343506</v>
      </c>
      <c r="E35" s="1">
        <v>0.41301465034484863</v>
      </c>
      <c r="F35" s="1" t="e">
        <v>#N/A</v>
      </c>
      <c r="G35" s="1" t="e">
        <v>#N/A</v>
      </c>
      <c r="H35" s="1">
        <v>0.41301465034484863</v>
      </c>
      <c r="I35" s="25" t="e">
        <f>IF(ISNUMBER(F35),VLOOKUP($B35,'[22]Figure 1 B&amp;C'!$B$3:$D$191,3,FALSE),F35)</f>
        <v>#N/A</v>
      </c>
      <c r="J35" s="25" t="e">
        <f>IF(ISNUMBER(G35),VLOOKUP($B35,'[22]Figure 1 B&amp;C'!$B$3:$D$191,3,FALSE),G35)</f>
        <v>#N/A</v>
      </c>
      <c r="K35" s="25">
        <f>IF(ISNUMBER(H35),VLOOKUP($B35,'[22]Figure 1 B&amp;C'!$B$3:$D$191,3,FALSE),H35)</f>
        <v>1426.1020440344223</v>
      </c>
      <c r="L35" s="1">
        <f t="shared" si="1"/>
        <v>0.41301465034484863</v>
      </c>
      <c r="M35" s="25">
        <f>IF(ISNUMBER(G35),VLOOKUP($B35,'[22]Figure 1 B&amp;C'!$B$3:$D$191,3,FALSE),IF(ISNUMBER(H35),VLOOKUP($B35,'[22]Figure 1 B&amp;C'!$B$3:$D$191,3,FALSE),H35))</f>
        <v>1426.1020440344223</v>
      </c>
      <c r="X35" s="1" t="b">
        <f t="shared" si="0"/>
        <v>0</v>
      </c>
    </row>
    <row r="36" spans="1:24" x14ac:dyDescent="0.2">
      <c r="A36" s="1" t="s">
        <v>78</v>
      </c>
      <c r="B36" s="1" t="s">
        <v>79</v>
      </c>
      <c r="C36" s="1" t="s">
        <v>10</v>
      </c>
      <c r="D36" s="1">
        <v>0.34773904085159302</v>
      </c>
      <c r="E36" s="1">
        <v>0.60232287645339966</v>
      </c>
      <c r="F36" s="1" t="e">
        <v>#N/A</v>
      </c>
      <c r="G36" s="1">
        <v>0.60232287645339966</v>
      </c>
      <c r="H36" s="1" t="e">
        <v>#N/A</v>
      </c>
      <c r="I36" s="25" t="e">
        <f>IF(ISNUMBER(F36),VLOOKUP($B36,'[22]Figure 1 B&amp;C'!$B$3:$D$191,3,FALSE),F36)</f>
        <v>#N/A</v>
      </c>
      <c r="J36" s="25">
        <f>IF(ISNUMBER(G36),VLOOKUP($B36,'[22]Figure 1 B&amp;C'!$B$3:$D$191,3,FALSE),G36)</f>
        <v>16535.809860074038</v>
      </c>
      <c r="K36" s="25" t="e">
        <f>IF(ISNUMBER(H36),VLOOKUP($B36,'[22]Figure 1 B&amp;C'!$B$3:$D$191,3,FALSE),H36)</f>
        <v>#N/A</v>
      </c>
      <c r="L36" s="1">
        <f t="shared" si="1"/>
        <v>0.60232287645339966</v>
      </c>
      <c r="M36" s="25">
        <f>IF(ISNUMBER(G36),VLOOKUP($B36,'[22]Figure 1 B&amp;C'!$B$3:$D$191,3,FALSE),IF(ISNUMBER(H36),VLOOKUP($B36,'[22]Figure 1 B&amp;C'!$B$3:$D$191,3,FALSE),H36))</f>
        <v>16535.809860074038</v>
      </c>
      <c r="X36" s="1" t="b">
        <f t="shared" si="0"/>
        <v>0</v>
      </c>
    </row>
    <row r="37" spans="1:24" x14ac:dyDescent="0.2">
      <c r="A37" s="1" t="s">
        <v>80</v>
      </c>
      <c r="B37" s="1" t="s">
        <v>81</v>
      </c>
      <c r="C37" s="1" t="s">
        <v>13</v>
      </c>
      <c r="D37" s="1">
        <v>0.3606274425983429</v>
      </c>
      <c r="E37" s="1">
        <v>0.33272770047187805</v>
      </c>
      <c r="F37" s="1" t="e">
        <v>#N/A</v>
      </c>
      <c r="G37" s="1" t="e">
        <v>#N/A</v>
      </c>
      <c r="H37" s="1">
        <v>0.33272770047187805</v>
      </c>
      <c r="I37" s="25" t="e">
        <f>IF(ISNUMBER(F37),VLOOKUP($B37,'[22]Figure 1 B&amp;C'!$B$3:$D$191,3,FALSE),F37)</f>
        <v>#N/A</v>
      </c>
      <c r="J37" s="25" t="e">
        <f>IF(ISNUMBER(G37),VLOOKUP($B37,'[22]Figure 1 B&amp;C'!$B$3:$D$191,3,FALSE),G37)</f>
        <v>#N/A</v>
      </c>
      <c r="K37" s="25">
        <f>IF(ISNUMBER(H37),VLOOKUP($B37,'[22]Figure 1 B&amp;C'!$B$3:$D$191,3,FALSE),H37)</f>
        <v>533.59608460071365</v>
      </c>
      <c r="L37" s="1">
        <f t="shared" si="1"/>
        <v>0.33272770047187805</v>
      </c>
      <c r="M37" s="25">
        <f>IF(ISNUMBER(G37),VLOOKUP($B37,'[22]Figure 1 B&amp;C'!$B$3:$D$191,3,FALSE),IF(ISNUMBER(H37),VLOOKUP($B37,'[22]Figure 1 B&amp;C'!$B$3:$D$191,3,FALSE),H37))</f>
        <v>533.59608460071365</v>
      </c>
      <c r="X37" s="1" t="b">
        <f t="shared" si="0"/>
        <v>0</v>
      </c>
    </row>
    <row r="38" spans="1:24" x14ac:dyDescent="0.2">
      <c r="A38" s="1" t="s">
        <v>82</v>
      </c>
      <c r="B38" s="1" t="s">
        <v>83</v>
      </c>
      <c r="C38" s="1" t="s">
        <v>10</v>
      </c>
      <c r="D38" s="1">
        <v>0.35453471541404724</v>
      </c>
      <c r="E38" s="1">
        <v>0.51644438505172729</v>
      </c>
      <c r="F38" s="1" t="e">
        <v>#N/A</v>
      </c>
      <c r="G38" s="1">
        <v>0.51644438505172729</v>
      </c>
      <c r="H38" s="1" t="e">
        <v>#N/A</v>
      </c>
      <c r="I38" s="25" t="e">
        <f>IF(ISNUMBER(F38),VLOOKUP($B38,'[22]Figure 1 B&amp;C'!$B$3:$D$191,3,FALSE),F38)</f>
        <v>#N/A</v>
      </c>
      <c r="J38" s="25">
        <f>IF(ISNUMBER(G38),VLOOKUP($B38,'[22]Figure 1 B&amp;C'!$B$3:$D$191,3,FALSE),G38)</f>
        <v>6353.8459290321371</v>
      </c>
      <c r="K38" s="25" t="e">
        <f>IF(ISNUMBER(H38),VLOOKUP($B38,'[22]Figure 1 B&amp;C'!$B$3:$D$191,3,FALSE),H38)</f>
        <v>#N/A</v>
      </c>
      <c r="L38" s="1">
        <f t="shared" si="1"/>
        <v>0.51644438505172729</v>
      </c>
      <c r="M38" s="25">
        <f>IF(ISNUMBER(G38),VLOOKUP($B38,'[22]Figure 1 B&amp;C'!$B$3:$D$191,3,FALSE),IF(ISNUMBER(H38),VLOOKUP($B38,'[22]Figure 1 B&amp;C'!$B$3:$D$191,3,FALSE),H38))</f>
        <v>6353.8459290321371</v>
      </c>
      <c r="X38" s="1" t="b">
        <f t="shared" si="0"/>
        <v>0</v>
      </c>
    </row>
    <row r="39" spans="1:24" x14ac:dyDescent="0.2">
      <c r="A39" s="1" t="s">
        <v>84</v>
      </c>
      <c r="B39" s="1" t="s">
        <v>85</v>
      </c>
      <c r="C39" s="1" t="s">
        <v>13</v>
      </c>
      <c r="D39" s="1">
        <v>0.48805901408195496</v>
      </c>
      <c r="E39" s="1">
        <v>0.12605200707912445</v>
      </c>
      <c r="F39" s="1" t="e">
        <v>#N/A</v>
      </c>
      <c r="G39" s="1" t="e">
        <v>#N/A</v>
      </c>
      <c r="H39" s="1">
        <v>0.12605200707912445</v>
      </c>
      <c r="I39" s="25" t="e">
        <f>IF(ISNUMBER(F39),VLOOKUP($B39,'[22]Figure 1 B&amp;C'!$B$3:$D$191,3,FALSE),F39)</f>
        <v>#N/A</v>
      </c>
      <c r="J39" s="25" t="e">
        <f>IF(ISNUMBER(G39),VLOOKUP($B39,'[22]Figure 1 B&amp;C'!$B$3:$D$191,3,FALSE),G39)</f>
        <v>#N/A</v>
      </c>
      <c r="K39" s="25">
        <f>IF(ISNUMBER(H39),VLOOKUP($B39,'[22]Figure 1 B&amp;C'!$B$3:$D$191,3,FALSE),H39)</f>
        <v>353.15364405048149</v>
      </c>
      <c r="L39" s="1">
        <f t="shared" si="1"/>
        <v>0.12605200707912445</v>
      </c>
      <c r="M39" s="25">
        <f>IF(ISNUMBER(G39),VLOOKUP($B39,'[22]Figure 1 B&amp;C'!$B$3:$D$191,3,FALSE),IF(ISNUMBER(H39),VLOOKUP($B39,'[22]Figure 1 B&amp;C'!$B$3:$D$191,3,FALSE),H39))</f>
        <v>353.15364405048149</v>
      </c>
      <c r="X39" s="1" t="b">
        <f t="shared" si="0"/>
        <v>0</v>
      </c>
    </row>
    <row r="40" spans="1:24" x14ac:dyDescent="0.2">
      <c r="A40" s="1" t="s">
        <v>86</v>
      </c>
      <c r="B40" s="1" t="s">
        <v>87</v>
      </c>
      <c r="C40" s="1" t="s">
        <v>10</v>
      </c>
      <c r="D40" s="1">
        <v>0.3025830090045929</v>
      </c>
      <c r="E40" s="1">
        <v>0.41641676425933838</v>
      </c>
      <c r="F40" s="1" t="e">
        <v>#N/A</v>
      </c>
      <c r="G40" s="1">
        <v>0.41641676425933838</v>
      </c>
      <c r="H40" s="1" t="e">
        <v>#N/A</v>
      </c>
      <c r="I40" s="25" t="e">
        <f>IF(ISNUMBER(F40),VLOOKUP($B40,'[22]Figure 1 B&amp;C'!$B$3:$D$191,3,FALSE),F40)</f>
        <v>#N/A</v>
      </c>
      <c r="J40" s="25">
        <f>IF(ISNUMBER(G40),VLOOKUP($B40,'[22]Figure 1 B&amp;C'!$B$3:$D$191,3,FALSE),G40)</f>
        <v>4267.1066180956368</v>
      </c>
      <c r="K40" s="25" t="e">
        <f>IF(ISNUMBER(H40),VLOOKUP($B40,'[22]Figure 1 B&amp;C'!$B$3:$D$191,3,FALSE),H40)</f>
        <v>#N/A</v>
      </c>
      <c r="L40" s="1">
        <f t="shared" si="1"/>
        <v>0.41641676425933838</v>
      </c>
      <c r="M40" s="25">
        <f>IF(ISNUMBER(G40),VLOOKUP($B40,'[22]Figure 1 B&amp;C'!$B$3:$D$191,3,FALSE),IF(ISNUMBER(H40),VLOOKUP($B40,'[22]Figure 1 B&amp;C'!$B$3:$D$191,3,FALSE),H40))</f>
        <v>4267.1066180956368</v>
      </c>
      <c r="X40" s="1" t="b">
        <f t="shared" si="0"/>
        <v>0</v>
      </c>
    </row>
    <row r="41" spans="1:24" x14ac:dyDescent="0.2">
      <c r="A41" s="1" t="s">
        <v>88</v>
      </c>
      <c r="B41" s="1" t="s">
        <v>89</v>
      </c>
      <c r="C41" s="1" t="s">
        <v>13</v>
      </c>
      <c r="D41" s="1">
        <v>0.26958674192428589</v>
      </c>
      <c r="E41" s="1">
        <v>0.47064876556396484</v>
      </c>
      <c r="F41" s="1" t="e">
        <v>#N/A</v>
      </c>
      <c r="G41" s="1" t="e">
        <v>#N/A</v>
      </c>
      <c r="H41" s="1">
        <v>0.47064876556396484</v>
      </c>
      <c r="I41" s="25" t="e">
        <f>IF(ISNUMBER(F41),VLOOKUP($B41,'[22]Figure 1 B&amp;C'!$B$3:$D$191,3,FALSE),F41)</f>
        <v>#N/A</v>
      </c>
      <c r="J41" s="25" t="e">
        <f>IF(ISNUMBER(G41),VLOOKUP($B41,'[22]Figure 1 B&amp;C'!$B$3:$D$191,3,FALSE),G41)</f>
        <v>#N/A</v>
      </c>
      <c r="K41" s="25">
        <f>IF(ISNUMBER(H41),VLOOKUP($B41,'[22]Figure 1 B&amp;C'!$B$3:$D$191,3,FALSE),H41)</f>
        <v>1988.7220563228088</v>
      </c>
      <c r="L41" s="1">
        <f t="shared" si="1"/>
        <v>0.47064876556396484</v>
      </c>
      <c r="M41" s="25">
        <f>IF(ISNUMBER(G41),VLOOKUP($B41,'[22]Figure 1 B&amp;C'!$B$3:$D$191,3,FALSE),IF(ISNUMBER(H41),VLOOKUP($B41,'[22]Figure 1 B&amp;C'!$B$3:$D$191,3,FALSE),H41))</f>
        <v>1988.7220563228088</v>
      </c>
      <c r="X41" s="1" t="b">
        <f t="shared" si="0"/>
        <v>0</v>
      </c>
    </row>
    <row r="42" spans="1:24" x14ac:dyDescent="0.2">
      <c r="A42" s="1" t="s">
        <v>90</v>
      </c>
      <c r="B42" s="1" t="s">
        <v>91</v>
      </c>
      <c r="C42" s="1" t="s">
        <v>13</v>
      </c>
      <c r="D42" s="1">
        <v>0.36712139844894409</v>
      </c>
      <c r="E42" s="1">
        <v>0.36217477917671204</v>
      </c>
      <c r="F42" s="1" t="e">
        <v>#N/A</v>
      </c>
      <c r="G42" s="1" t="e">
        <v>#N/A</v>
      </c>
      <c r="H42" s="1">
        <v>0.36217477917671204</v>
      </c>
      <c r="I42" s="25" t="e">
        <f>IF(ISNUMBER(F42),VLOOKUP($B42,'[22]Figure 1 B&amp;C'!$B$3:$D$191,3,FALSE),F42)</f>
        <v>#N/A</v>
      </c>
      <c r="J42" s="25" t="e">
        <f>IF(ISNUMBER(G42),VLOOKUP($B42,'[22]Figure 1 B&amp;C'!$B$3:$D$191,3,FALSE),G42)</f>
        <v>#N/A</v>
      </c>
      <c r="K42" s="25">
        <f>IF(ISNUMBER(H42),VLOOKUP($B42,'[22]Figure 1 B&amp;C'!$B$3:$D$191,3,FALSE),H42)</f>
        <v>1039.7387964741072</v>
      </c>
      <c r="L42" s="1">
        <f t="shared" si="1"/>
        <v>0.36217477917671204</v>
      </c>
      <c r="M42" s="25">
        <f>IF(ISNUMBER(G42),VLOOKUP($B42,'[22]Figure 1 B&amp;C'!$B$3:$D$191,3,FALSE),IF(ISNUMBER(H42),VLOOKUP($B42,'[22]Figure 1 B&amp;C'!$B$3:$D$191,3,FALSE),H42))</f>
        <v>1039.7387964741072</v>
      </c>
      <c r="X42" s="1" t="b">
        <f t="shared" si="0"/>
        <v>0</v>
      </c>
    </row>
    <row r="43" spans="1:24" x14ac:dyDescent="0.2">
      <c r="A43" s="1" t="s">
        <v>92</v>
      </c>
      <c r="B43" s="1" t="s">
        <v>93</v>
      </c>
      <c r="C43" s="1" t="s">
        <v>13</v>
      </c>
      <c r="D43" s="1">
        <v>0.30348455905914307</v>
      </c>
      <c r="E43" s="1">
        <v>0.34092250466346741</v>
      </c>
      <c r="F43" s="1" t="e">
        <v>#N/A</v>
      </c>
      <c r="G43" s="1" t="e">
        <v>#N/A</v>
      </c>
      <c r="H43" s="1">
        <v>0.34092250466346741</v>
      </c>
      <c r="I43" s="25" t="e">
        <f>IF(ISNUMBER(F43),VLOOKUP($B43,'[22]Figure 1 B&amp;C'!$B$3:$D$191,3,FALSE),F43)</f>
        <v>#N/A</v>
      </c>
      <c r="J43" s="25" t="e">
        <f>IF(ISNUMBER(G43),VLOOKUP($B43,'[22]Figure 1 B&amp;C'!$B$3:$D$191,3,FALSE),G43)</f>
        <v>#N/A</v>
      </c>
      <c r="K43" s="25">
        <f>IF(ISNUMBER(H43),VLOOKUP($B43,'[22]Figure 1 B&amp;C'!$B$3:$D$191,3,FALSE),H43)</f>
        <v>670.32272562527498</v>
      </c>
      <c r="L43" s="1">
        <f t="shared" si="1"/>
        <v>0.34092250466346741</v>
      </c>
      <c r="M43" s="25">
        <f>IF(ISNUMBER(G43),VLOOKUP($B43,'[22]Figure 1 B&amp;C'!$B$3:$D$191,3,FALSE),IF(ISNUMBER(H43),VLOOKUP($B43,'[22]Figure 1 B&amp;C'!$B$3:$D$191,3,FALSE),H43))</f>
        <v>670.32272562527498</v>
      </c>
      <c r="X43" s="1" t="b">
        <f t="shared" si="0"/>
        <v>0</v>
      </c>
    </row>
    <row r="44" spans="1:24" x14ac:dyDescent="0.2">
      <c r="A44" s="1" t="s">
        <v>94</v>
      </c>
      <c r="B44" s="1" t="s">
        <v>95</v>
      </c>
      <c r="C44" s="1" t="s">
        <v>13</v>
      </c>
      <c r="D44" s="1">
        <v>0.40837454795837402</v>
      </c>
      <c r="E44" s="1">
        <v>0.32229739427566528</v>
      </c>
      <c r="F44" s="1" t="e">
        <v>#N/A</v>
      </c>
      <c r="G44" s="1" t="e">
        <v>#N/A</v>
      </c>
      <c r="H44" s="1">
        <v>0.32229739427566528</v>
      </c>
      <c r="I44" s="25" t="e">
        <f>IF(ISNUMBER(F44),VLOOKUP($B44,'[22]Figure 1 B&amp;C'!$B$3:$D$191,3,FALSE),F44)</f>
        <v>#N/A</v>
      </c>
      <c r="J44" s="25" t="e">
        <f>IF(ISNUMBER(G44),VLOOKUP($B44,'[22]Figure 1 B&amp;C'!$B$3:$D$191,3,FALSE),G44)</f>
        <v>#N/A</v>
      </c>
      <c r="K44" s="25">
        <f>IF(ISNUMBER(H44),VLOOKUP($B44,'[22]Figure 1 B&amp;C'!$B$3:$D$191,3,FALSE),H44)</f>
        <v>852.48799507865556</v>
      </c>
      <c r="L44" s="1">
        <f t="shared" si="1"/>
        <v>0.32229739427566528</v>
      </c>
      <c r="M44" s="25">
        <f>IF(ISNUMBER(G44),VLOOKUP($B44,'[22]Figure 1 B&amp;C'!$B$3:$D$191,3,FALSE),IF(ISNUMBER(H44),VLOOKUP($B44,'[22]Figure 1 B&amp;C'!$B$3:$D$191,3,FALSE),H44))</f>
        <v>852.48799507865556</v>
      </c>
      <c r="X44" s="1" t="b">
        <f t="shared" si="0"/>
        <v>0</v>
      </c>
    </row>
    <row r="45" spans="1:24" x14ac:dyDescent="0.2">
      <c r="A45" s="1" t="s">
        <v>96</v>
      </c>
      <c r="B45" s="1" t="s">
        <v>97</v>
      </c>
      <c r="C45" s="1" t="s">
        <v>13</v>
      </c>
      <c r="D45" s="1">
        <v>0.35949674248695374</v>
      </c>
      <c r="E45" s="1">
        <v>0.38093695044517517</v>
      </c>
      <c r="F45" s="1" t="e">
        <v>#N/A</v>
      </c>
      <c r="G45" s="1" t="e">
        <v>#N/A</v>
      </c>
      <c r="H45" s="1">
        <v>0.38093695044517517</v>
      </c>
      <c r="I45" s="25" t="e">
        <f>IF(ISNUMBER(F45),VLOOKUP($B45,'[22]Figure 1 B&amp;C'!$B$3:$D$191,3,FALSE),F45)</f>
        <v>#N/A</v>
      </c>
      <c r="J45" s="25" t="e">
        <f>IF(ISNUMBER(G45),VLOOKUP($B45,'[22]Figure 1 B&amp;C'!$B$3:$D$191,3,FALSE),G45)</f>
        <v>#N/A</v>
      </c>
      <c r="K45" s="25">
        <f>IF(ISNUMBER(H45),VLOOKUP($B45,'[22]Figure 1 B&amp;C'!$B$3:$D$191,3,FALSE),H45)</f>
        <v>1519.4467612898834</v>
      </c>
      <c r="L45" s="1">
        <f t="shared" si="1"/>
        <v>0.38093695044517517</v>
      </c>
      <c r="M45" s="25">
        <f>IF(ISNUMBER(G45),VLOOKUP($B45,'[22]Figure 1 B&amp;C'!$B$3:$D$191,3,FALSE),IF(ISNUMBER(H45),VLOOKUP($B45,'[22]Figure 1 B&amp;C'!$B$3:$D$191,3,FALSE),H45))</f>
        <v>1519.4467612898834</v>
      </c>
      <c r="X45" s="1" t="b">
        <f t="shared" si="0"/>
        <v>0</v>
      </c>
    </row>
    <row r="46" spans="1:24" x14ac:dyDescent="0.2">
      <c r="A46" s="1" t="s">
        <v>98</v>
      </c>
      <c r="B46" s="1" t="s">
        <v>99</v>
      </c>
      <c r="C46" s="1" t="s">
        <v>13</v>
      </c>
      <c r="D46" s="1">
        <v>0.37826672196388245</v>
      </c>
      <c r="E46" s="1">
        <v>0.35935965180397034</v>
      </c>
      <c r="F46" s="1" t="e">
        <v>#N/A</v>
      </c>
      <c r="G46" s="1" t="e">
        <v>#N/A</v>
      </c>
      <c r="H46" s="1">
        <v>0.35935965180397034</v>
      </c>
      <c r="I46" s="25" t="e">
        <f>IF(ISNUMBER(F46),VLOOKUP($B46,'[22]Figure 1 B&amp;C'!$B$3:$D$191,3,FALSE),F46)</f>
        <v>#N/A</v>
      </c>
      <c r="J46" s="25" t="e">
        <f>IF(ISNUMBER(G46),VLOOKUP($B46,'[22]Figure 1 B&amp;C'!$B$3:$D$191,3,FALSE),G46)</f>
        <v>#N/A</v>
      </c>
      <c r="K46" s="25">
        <f>IF(ISNUMBER(H46),VLOOKUP($B46,'[22]Figure 1 B&amp;C'!$B$3:$D$191,3,FALSE),H46)</f>
        <v>1423.0996602752602</v>
      </c>
      <c r="L46" s="1">
        <f t="shared" si="1"/>
        <v>0.35935965180397034</v>
      </c>
      <c r="M46" s="25">
        <f>IF(ISNUMBER(G46),VLOOKUP($B46,'[22]Figure 1 B&amp;C'!$B$3:$D$191,3,FALSE),IF(ISNUMBER(H46),VLOOKUP($B46,'[22]Figure 1 B&amp;C'!$B$3:$D$191,3,FALSE),H46))</f>
        <v>1423.0996602752602</v>
      </c>
      <c r="X46" s="1" t="b">
        <f t="shared" si="0"/>
        <v>0</v>
      </c>
    </row>
    <row r="47" spans="1:24" x14ac:dyDescent="0.2">
      <c r="A47" s="1" t="s">
        <v>100</v>
      </c>
      <c r="B47" s="1" t="s">
        <v>101</v>
      </c>
      <c r="C47" s="1" t="s">
        <v>102</v>
      </c>
      <c r="D47" s="1">
        <v>0.35094895958900452</v>
      </c>
      <c r="E47" s="1">
        <v>0.74725526571273804</v>
      </c>
      <c r="F47" s="1">
        <v>0.74725526571273804</v>
      </c>
      <c r="G47" s="1" t="e">
        <v>#N/A</v>
      </c>
      <c r="H47" s="1" t="e">
        <v>#N/A</v>
      </c>
      <c r="I47" s="25">
        <f>IF(ISNUMBER(F47),VLOOKUP($B47,'[22]Figure 1 B&amp;C'!$B$3:$D$191,3,FALSE),F47)</f>
        <v>56442.917369909417</v>
      </c>
      <c r="J47" s="25" t="e">
        <f>IF(ISNUMBER(G47),VLOOKUP($B47,'[22]Figure 1 B&amp;C'!$B$3:$D$191,3,FALSE),G47)</f>
        <v>#N/A</v>
      </c>
      <c r="K47" s="25" t="e">
        <f>IF(ISNUMBER(H47),VLOOKUP($B47,'[22]Figure 1 B&amp;C'!$B$3:$D$191,3,FALSE),H47)</f>
        <v>#N/A</v>
      </c>
      <c r="L47" s="1" t="e">
        <f t="shared" si="1"/>
        <v>#N/A</v>
      </c>
      <c r="M47" s="25" t="e">
        <f>IF(ISNUMBER(G47),VLOOKUP($B47,'[22]Figure 1 B&amp;C'!$B$3:$D$191,3,FALSE),IF(ISNUMBER(H47),VLOOKUP($B47,'[22]Figure 1 B&amp;C'!$B$3:$D$191,3,FALSE),H47))</f>
        <v>#N/A</v>
      </c>
      <c r="X47" s="1" t="b">
        <f t="shared" si="0"/>
        <v>0</v>
      </c>
    </row>
    <row r="48" spans="1:24" x14ac:dyDescent="0.2">
      <c r="A48" s="1" t="s">
        <v>103</v>
      </c>
      <c r="B48" s="1" t="s">
        <v>104</v>
      </c>
      <c r="C48" s="1" t="s">
        <v>13</v>
      </c>
      <c r="D48" s="1">
        <v>0.49778774380683899</v>
      </c>
      <c r="E48" s="1">
        <v>0.39912253618240356</v>
      </c>
      <c r="F48" s="1" t="e">
        <v>#N/A</v>
      </c>
      <c r="G48" s="1" t="e">
        <v>#N/A</v>
      </c>
      <c r="H48" s="1">
        <v>0.39912253618240356</v>
      </c>
      <c r="I48" s="25" t="e">
        <f>IF(ISNUMBER(F48),VLOOKUP($B48,'[22]Figure 1 B&amp;C'!$B$3:$D$191,3,FALSE),F48)</f>
        <v>#N/A</v>
      </c>
      <c r="J48" s="25" t="e">
        <f>IF(ISNUMBER(G48),VLOOKUP($B48,'[22]Figure 1 B&amp;C'!$B$3:$D$191,3,FALSE),G48)</f>
        <v>#N/A</v>
      </c>
      <c r="K48" s="25">
        <f>IF(ISNUMBER(H48),VLOOKUP($B48,'[22]Figure 1 B&amp;C'!$B$3:$D$191,3,FALSE),H48)</f>
        <v>1749.3538809702841</v>
      </c>
      <c r="L48" s="1">
        <f t="shared" si="1"/>
        <v>0.39912253618240356</v>
      </c>
      <c r="M48" s="25">
        <f>IF(ISNUMBER(G48),VLOOKUP($B48,'[22]Figure 1 B&amp;C'!$B$3:$D$191,3,FALSE),IF(ISNUMBER(H48),VLOOKUP($B48,'[22]Figure 1 B&amp;C'!$B$3:$D$191,3,FALSE),H48))</f>
        <v>1749.3538809702841</v>
      </c>
      <c r="X48" s="1" t="b">
        <f t="shared" si="0"/>
        <v>0</v>
      </c>
    </row>
    <row r="49" spans="1:24" x14ac:dyDescent="0.2">
      <c r="A49" s="1" t="s">
        <v>105</v>
      </c>
      <c r="B49" s="1" t="s">
        <v>106</v>
      </c>
      <c r="C49" s="1" t="s">
        <v>13</v>
      </c>
      <c r="D49" s="1">
        <v>0.30491012334823608</v>
      </c>
      <c r="E49" s="1">
        <v>0.5152897834777832</v>
      </c>
      <c r="F49" s="1" t="e">
        <v>#N/A</v>
      </c>
      <c r="G49" s="1" t="e">
        <v>#N/A</v>
      </c>
      <c r="H49" s="1">
        <v>0.5152897834777832</v>
      </c>
      <c r="I49" s="25" t="e">
        <f>IF(ISNUMBER(F49),VLOOKUP($B49,'[22]Figure 1 B&amp;C'!$B$3:$D$191,3,FALSE),F49)</f>
        <v>#N/A</v>
      </c>
      <c r="J49" s="25" t="e">
        <f>IF(ISNUMBER(G49),VLOOKUP($B49,'[22]Figure 1 B&amp;C'!$B$3:$D$191,3,FALSE),G49)</f>
        <v>#N/A</v>
      </c>
      <c r="K49" s="25">
        <f>IF(ISNUMBER(H49),VLOOKUP($B49,'[22]Figure 1 B&amp;C'!$B$3:$D$191,3,FALSE),H49)</f>
        <v>3418.6577624974993</v>
      </c>
      <c r="L49" s="1">
        <f t="shared" si="1"/>
        <v>0.5152897834777832</v>
      </c>
      <c r="M49" s="25">
        <f>IF(ISNUMBER(G49),VLOOKUP($B49,'[22]Figure 1 B&amp;C'!$B$3:$D$191,3,FALSE),IF(ISNUMBER(H49),VLOOKUP($B49,'[22]Figure 1 B&amp;C'!$B$3:$D$191,3,FALSE),H49))</f>
        <v>3418.6577624974993</v>
      </c>
      <c r="X49" s="1" t="b">
        <f t="shared" si="0"/>
        <v>0</v>
      </c>
    </row>
    <row r="50" spans="1:24" x14ac:dyDescent="0.2">
      <c r="A50" s="1" t="s">
        <v>107</v>
      </c>
      <c r="B50" s="1" t="s">
        <v>108</v>
      </c>
      <c r="C50" s="1" t="s">
        <v>10</v>
      </c>
      <c r="D50" s="1">
        <v>0.41091883182525635</v>
      </c>
      <c r="E50" s="1">
        <v>0.62977713346481323</v>
      </c>
      <c r="F50" s="1" t="e">
        <v>#N/A</v>
      </c>
      <c r="G50" s="1">
        <v>0.62977713346481323</v>
      </c>
      <c r="H50" s="1" t="e">
        <v>#N/A</v>
      </c>
      <c r="I50" s="25" t="e">
        <f>IF(ISNUMBER(F50),VLOOKUP($B50,'[22]Figure 1 B&amp;C'!$B$3:$D$191,3,FALSE),F50)</f>
        <v>#N/A</v>
      </c>
      <c r="J50" s="25">
        <f>IF(ISNUMBER(G50),VLOOKUP($B50,'[22]Figure 1 B&amp;C'!$B$3:$D$191,3,FALSE),G50)</f>
        <v>30668.368523276593</v>
      </c>
      <c r="K50" s="25" t="e">
        <f>IF(ISNUMBER(H50),VLOOKUP($B50,'[22]Figure 1 B&amp;C'!$B$3:$D$191,3,FALSE),H50)</f>
        <v>#N/A</v>
      </c>
      <c r="L50" s="1">
        <f t="shared" si="1"/>
        <v>0.62977713346481323</v>
      </c>
      <c r="M50" s="25">
        <f>IF(ISNUMBER(G50),VLOOKUP($B50,'[22]Figure 1 B&amp;C'!$B$3:$D$191,3,FALSE),IF(ISNUMBER(H50),VLOOKUP($B50,'[22]Figure 1 B&amp;C'!$B$3:$D$191,3,FALSE),H50))</f>
        <v>30668.368523276593</v>
      </c>
      <c r="X50" s="1" t="b">
        <f t="shared" si="0"/>
        <v>0</v>
      </c>
    </row>
    <row r="51" spans="1:24" x14ac:dyDescent="0.2">
      <c r="A51" s="1" t="s">
        <v>109</v>
      </c>
      <c r="B51" s="1" t="s">
        <v>110</v>
      </c>
      <c r="C51" s="1" t="s">
        <v>13</v>
      </c>
      <c r="D51" s="1">
        <v>0.36461123824119568</v>
      </c>
      <c r="E51" s="1">
        <v>0.41679644584655762</v>
      </c>
      <c r="F51" s="1" t="e">
        <v>#N/A</v>
      </c>
      <c r="G51" s="1" t="e">
        <v>#N/A</v>
      </c>
      <c r="H51" s="1">
        <v>0.41679644584655762</v>
      </c>
      <c r="I51" s="25" t="e">
        <f>IF(ISNUMBER(F51),VLOOKUP($B51,'[22]Figure 1 B&amp;C'!$B$3:$D$191,3,FALSE),F51)</f>
        <v>#N/A</v>
      </c>
      <c r="J51" s="25" t="e">
        <f>IF(ISNUMBER(G51),VLOOKUP($B51,'[22]Figure 1 B&amp;C'!$B$3:$D$191,3,FALSE),G51)</f>
        <v>#N/A</v>
      </c>
      <c r="K51" s="25">
        <f>IF(ISNUMBER(H51),VLOOKUP($B51,'[22]Figure 1 B&amp;C'!$B$3:$D$191,3,FALSE),H51)</f>
        <v>1504.2638125160977</v>
      </c>
      <c r="L51" s="1">
        <f t="shared" si="1"/>
        <v>0.41679644584655762</v>
      </c>
      <c r="M51" s="25">
        <f>IF(ISNUMBER(G51),VLOOKUP($B51,'[22]Figure 1 B&amp;C'!$B$3:$D$191,3,FALSE),IF(ISNUMBER(H51),VLOOKUP($B51,'[22]Figure 1 B&amp;C'!$B$3:$D$191,3,FALSE),H51))</f>
        <v>1504.2638125160977</v>
      </c>
      <c r="X51" s="1" t="b">
        <f t="shared" si="0"/>
        <v>0</v>
      </c>
    </row>
    <row r="52" spans="1:24" x14ac:dyDescent="0.2">
      <c r="A52" s="1" t="s">
        <v>111</v>
      </c>
      <c r="B52" s="1" t="s">
        <v>112</v>
      </c>
      <c r="C52" s="1" t="s">
        <v>10</v>
      </c>
      <c r="D52" s="1">
        <v>0.39850226044654846</v>
      </c>
      <c r="E52" s="1">
        <v>0.5939599871635437</v>
      </c>
      <c r="F52" s="1" t="e">
        <v>#N/A</v>
      </c>
      <c r="G52" s="1">
        <v>0.5939599871635437</v>
      </c>
      <c r="H52" s="1" t="e">
        <v>#N/A</v>
      </c>
      <c r="I52" s="25" t="e">
        <f>IF(ISNUMBER(F52),VLOOKUP($B52,'[22]Figure 1 B&amp;C'!$B$3:$D$191,3,FALSE),F52)</f>
        <v>#N/A</v>
      </c>
      <c r="J52" s="25">
        <f>IF(ISNUMBER(G52),VLOOKUP($B52,'[22]Figure 1 B&amp;C'!$B$3:$D$191,3,FALSE),G52)</f>
        <v>9919.8076419006793</v>
      </c>
      <c r="K52" s="25" t="e">
        <f>IF(ISNUMBER(H52),VLOOKUP($B52,'[22]Figure 1 B&amp;C'!$B$3:$D$191,3,FALSE),H52)</f>
        <v>#N/A</v>
      </c>
      <c r="L52" s="1">
        <f t="shared" si="1"/>
        <v>0.5939599871635437</v>
      </c>
      <c r="M52" s="25">
        <f>IF(ISNUMBER(G52),VLOOKUP($B52,'[22]Figure 1 B&amp;C'!$B$3:$D$191,3,FALSE),IF(ISNUMBER(H52),VLOOKUP($B52,'[22]Figure 1 B&amp;C'!$B$3:$D$191,3,FALSE),H52))</f>
        <v>9919.8076419006793</v>
      </c>
      <c r="X52" s="1" t="b">
        <f t="shared" si="0"/>
        <v>0</v>
      </c>
    </row>
    <row r="53" spans="1:24" x14ac:dyDescent="0.2">
      <c r="A53" s="1" t="s">
        <v>113</v>
      </c>
      <c r="B53" s="1" t="s">
        <v>114</v>
      </c>
      <c r="C53" s="1" t="s">
        <v>10</v>
      </c>
      <c r="D53" s="1">
        <v>0.39264801144599915</v>
      </c>
      <c r="E53" s="1">
        <v>0.54984760284423828</v>
      </c>
      <c r="F53" s="1" t="e">
        <v>#N/A</v>
      </c>
      <c r="G53" s="1">
        <v>0.54984760284423828</v>
      </c>
      <c r="H53" s="1" t="e">
        <v>#N/A</v>
      </c>
      <c r="I53" s="25" t="e">
        <f>IF(ISNUMBER(F53),VLOOKUP($B53,'[22]Figure 1 B&amp;C'!$B$3:$D$191,3,FALSE),F53)</f>
        <v>#N/A</v>
      </c>
      <c r="J53" s="25">
        <f>IF(ISNUMBER(G53),VLOOKUP($B53,'[22]Figure 1 B&amp;C'!$B$3:$D$191,3,FALSE),G53)</f>
        <v>6222.5713558777243</v>
      </c>
      <c r="K53" s="25" t="e">
        <f>IF(ISNUMBER(H53),VLOOKUP($B53,'[22]Figure 1 B&amp;C'!$B$3:$D$191,3,FALSE),H53)</f>
        <v>#N/A</v>
      </c>
      <c r="L53" s="1">
        <f t="shared" si="1"/>
        <v>0.54984760284423828</v>
      </c>
      <c r="M53" s="25">
        <f>IF(ISNUMBER(G53),VLOOKUP($B53,'[22]Figure 1 B&amp;C'!$B$3:$D$191,3,FALSE),IF(ISNUMBER(H53),VLOOKUP($B53,'[22]Figure 1 B&amp;C'!$B$3:$D$191,3,FALSE),H53))</f>
        <v>6222.5713558777243</v>
      </c>
      <c r="X53" s="1" t="b">
        <f t="shared" si="0"/>
        <v>0</v>
      </c>
    </row>
    <row r="54" spans="1:24" x14ac:dyDescent="0.2">
      <c r="A54" s="1" t="s">
        <v>115</v>
      </c>
      <c r="B54" s="1" t="s">
        <v>116</v>
      </c>
      <c r="C54" s="1" t="s">
        <v>10</v>
      </c>
      <c r="D54" s="1">
        <v>0.46261924505233765</v>
      </c>
      <c r="E54" s="1">
        <v>0.46467936038970947</v>
      </c>
      <c r="F54" s="1" t="e">
        <v>#N/A</v>
      </c>
      <c r="G54" s="1">
        <v>0.46467936038970947</v>
      </c>
      <c r="H54" s="1" t="e">
        <v>#N/A</v>
      </c>
      <c r="I54" s="25" t="e">
        <f>IF(ISNUMBER(F54),VLOOKUP($B54,'[22]Figure 1 B&amp;C'!$B$3:$D$191,3,FALSE),F54)</f>
        <v>#N/A</v>
      </c>
      <c r="J54" s="25">
        <f>IF(ISNUMBER(G54),VLOOKUP($B54,'[22]Figure 1 B&amp;C'!$B$3:$D$191,3,FALSE),G54)</f>
        <v>2033.5205320768541</v>
      </c>
      <c r="K54" s="25" t="e">
        <f>IF(ISNUMBER(H54),VLOOKUP($B54,'[22]Figure 1 B&amp;C'!$B$3:$D$191,3,FALSE),H54)</f>
        <v>#N/A</v>
      </c>
      <c r="L54" s="1">
        <f t="shared" si="1"/>
        <v>0.46467936038970947</v>
      </c>
      <c r="M54" s="25">
        <f>IF(ISNUMBER(G54),VLOOKUP($B54,'[22]Figure 1 B&amp;C'!$B$3:$D$191,3,FALSE),IF(ISNUMBER(H54),VLOOKUP($B54,'[22]Figure 1 B&amp;C'!$B$3:$D$191,3,FALSE),H54))</f>
        <v>2033.5205320768541</v>
      </c>
      <c r="X54" s="1" t="b">
        <f t="shared" si="0"/>
        <v>0</v>
      </c>
    </row>
    <row r="55" spans="1:24" x14ac:dyDescent="0.2">
      <c r="A55" s="1" t="s">
        <v>117</v>
      </c>
      <c r="B55" s="1" t="s">
        <v>118</v>
      </c>
      <c r="C55" s="1" t="s">
        <v>10</v>
      </c>
      <c r="D55" s="1">
        <v>0.46221241354942322</v>
      </c>
      <c r="E55" s="1">
        <v>0.50775027275085449</v>
      </c>
      <c r="F55" s="1" t="e">
        <v>#N/A</v>
      </c>
      <c r="G55" s="1">
        <v>0.50775027275085449</v>
      </c>
      <c r="H55" s="1" t="e">
        <v>#N/A</v>
      </c>
      <c r="I55" s="25" t="e">
        <f>IF(ISNUMBER(F55),VLOOKUP($B55,'[22]Figure 1 B&amp;C'!$B$3:$D$191,3,FALSE),F55)</f>
        <v>#N/A</v>
      </c>
      <c r="J55" s="25">
        <f>IF(ISNUMBER(G55),VLOOKUP($B55,'[22]Figure 1 B&amp;C'!$B$3:$D$191,3,FALSE),G55)</f>
        <v>3947.1297510211753</v>
      </c>
      <c r="K55" s="25" t="e">
        <f>IF(ISNUMBER(H55),VLOOKUP($B55,'[22]Figure 1 B&amp;C'!$B$3:$D$191,3,FALSE),H55)</f>
        <v>#N/A</v>
      </c>
      <c r="L55" s="1">
        <f t="shared" si="1"/>
        <v>0.50775027275085449</v>
      </c>
      <c r="M55" s="25">
        <f>IF(ISNUMBER(G55),VLOOKUP($B55,'[22]Figure 1 B&amp;C'!$B$3:$D$191,3,FALSE),IF(ISNUMBER(H55),VLOOKUP($B55,'[22]Figure 1 B&amp;C'!$B$3:$D$191,3,FALSE),H55))</f>
        <v>3947.1297510211753</v>
      </c>
      <c r="X55" s="1" t="b">
        <f t="shared" si="0"/>
        <v>0</v>
      </c>
    </row>
    <row r="56" spans="1:24" x14ac:dyDescent="0.2">
      <c r="A56" s="1" t="s">
        <v>119</v>
      </c>
      <c r="B56" s="1" t="s">
        <v>120</v>
      </c>
      <c r="C56" s="1" t="s">
        <v>102</v>
      </c>
      <c r="D56" s="1">
        <v>0.48437789082527161</v>
      </c>
      <c r="E56" s="1">
        <v>0.75878596305847168</v>
      </c>
      <c r="F56" s="1">
        <v>0.75878596305847168</v>
      </c>
      <c r="G56" s="1" t="e">
        <v>#N/A</v>
      </c>
      <c r="H56" s="1" t="e">
        <v>#N/A</v>
      </c>
      <c r="I56" s="25">
        <f>IF(ISNUMBER(F56),VLOOKUP($B56,'[22]Figure 1 B&amp;C'!$B$3:$D$191,3,FALSE),F56)</f>
        <v>39169.88393987259</v>
      </c>
      <c r="J56" s="25" t="e">
        <f>IF(ISNUMBER(G56),VLOOKUP($B56,'[22]Figure 1 B&amp;C'!$B$3:$D$191,3,FALSE),G56)</f>
        <v>#N/A</v>
      </c>
      <c r="K56" s="25" t="e">
        <f>IF(ISNUMBER(H56),VLOOKUP($B56,'[22]Figure 1 B&amp;C'!$B$3:$D$191,3,FALSE),H56)</f>
        <v>#N/A</v>
      </c>
      <c r="L56" s="1" t="e">
        <f t="shared" si="1"/>
        <v>#N/A</v>
      </c>
      <c r="M56" s="25" t="e">
        <f>IF(ISNUMBER(G56),VLOOKUP($B56,'[22]Figure 1 B&amp;C'!$B$3:$D$191,3,FALSE),IF(ISNUMBER(H56),VLOOKUP($B56,'[22]Figure 1 B&amp;C'!$B$3:$D$191,3,FALSE),H56))</f>
        <v>#N/A</v>
      </c>
      <c r="X56" s="1" t="b">
        <f t="shared" si="0"/>
        <v>0</v>
      </c>
    </row>
    <row r="57" spans="1:24" x14ac:dyDescent="0.2">
      <c r="A57" s="1" t="s">
        <v>121</v>
      </c>
      <c r="B57" s="1" t="s">
        <v>122</v>
      </c>
      <c r="C57" s="1" t="s">
        <v>13</v>
      </c>
      <c r="D57" s="1">
        <v>0.33956804871559143</v>
      </c>
      <c r="E57" s="1">
        <v>0.44526931643486023</v>
      </c>
      <c r="F57" s="1" t="e">
        <v>#N/A</v>
      </c>
      <c r="G57" s="1" t="e">
        <v>#N/A</v>
      </c>
      <c r="H57" s="1">
        <v>0.44526931643486023</v>
      </c>
      <c r="I57" s="25" t="e">
        <f>IF(ISNUMBER(F57),VLOOKUP($B57,'[22]Figure 1 B&amp;C'!$B$3:$D$191,3,FALSE),F57)</f>
        <v>#N/A</v>
      </c>
      <c r="J57" s="25" t="e">
        <f>IF(ISNUMBER(G57),VLOOKUP($B57,'[22]Figure 1 B&amp;C'!$B$3:$D$191,3,FALSE),G57)</f>
        <v>#N/A</v>
      </c>
      <c r="K57" s="25">
        <f>IF(ISNUMBER(H57),VLOOKUP($B57,'[22]Figure 1 B&amp;C'!$B$3:$D$191,3,FALSE),H57)</f>
        <v>1718.7776202803996</v>
      </c>
      <c r="L57" s="1">
        <f t="shared" si="1"/>
        <v>0.44526931643486023</v>
      </c>
      <c r="M57" s="25">
        <f>IF(ISNUMBER(G57),VLOOKUP($B57,'[22]Figure 1 B&amp;C'!$B$3:$D$191,3,FALSE),IF(ISNUMBER(H57),VLOOKUP($B57,'[22]Figure 1 B&amp;C'!$B$3:$D$191,3,FALSE),H57))</f>
        <v>1718.7776202803996</v>
      </c>
      <c r="X57" s="1" t="b">
        <f t="shared" si="0"/>
        <v>0</v>
      </c>
    </row>
    <row r="58" spans="1:24" x14ac:dyDescent="0.2">
      <c r="A58" s="1" t="s">
        <v>123</v>
      </c>
      <c r="B58" s="1" t="s">
        <v>124</v>
      </c>
      <c r="C58" s="1" t="s">
        <v>102</v>
      </c>
      <c r="D58" s="1">
        <v>0.35311129689216614</v>
      </c>
      <c r="E58" s="1">
        <v>0.74602729082107544</v>
      </c>
      <c r="F58" s="1">
        <v>0.74602729082107544</v>
      </c>
      <c r="G58" s="1" t="e">
        <v>#N/A</v>
      </c>
      <c r="H58" s="1" t="e">
        <v>#N/A</v>
      </c>
      <c r="I58" s="25">
        <f>IF(ISNUMBER(F58),VLOOKUP($B58,'[22]Figure 1 B&amp;C'!$B$3:$D$191,3,FALSE),F58)</f>
        <v>33340.266912459301</v>
      </c>
      <c r="J58" s="25" t="e">
        <f>IF(ISNUMBER(G58),VLOOKUP($B58,'[22]Figure 1 B&amp;C'!$B$3:$D$191,3,FALSE),G58)</f>
        <v>#N/A</v>
      </c>
      <c r="K58" s="25" t="e">
        <f>IF(ISNUMBER(H58),VLOOKUP($B58,'[22]Figure 1 B&amp;C'!$B$3:$D$191,3,FALSE),H58)</f>
        <v>#N/A</v>
      </c>
      <c r="L58" s="1" t="e">
        <f t="shared" si="1"/>
        <v>#N/A</v>
      </c>
      <c r="M58" s="25" t="e">
        <f>IF(ISNUMBER(G58),VLOOKUP($B58,'[22]Figure 1 B&amp;C'!$B$3:$D$191,3,FALSE),IF(ISNUMBER(H58),VLOOKUP($B58,'[22]Figure 1 B&amp;C'!$B$3:$D$191,3,FALSE),H58))</f>
        <v>#N/A</v>
      </c>
      <c r="X58" s="1" t="b">
        <f t="shared" si="0"/>
        <v>0</v>
      </c>
    </row>
    <row r="59" spans="1:24" x14ac:dyDescent="0.2">
      <c r="A59" s="1" t="s">
        <v>125</v>
      </c>
      <c r="B59" s="1" t="s">
        <v>126</v>
      </c>
      <c r="C59" s="1" t="s">
        <v>13</v>
      </c>
      <c r="D59" s="1">
        <v>0.29187491536140442</v>
      </c>
      <c r="E59" s="1">
        <v>0.4283292293548584</v>
      </c>
      <c r="F59" s="1" t="e">
        <v>#N/A</v>
      </c>
      <c r="G59" s="1" t="e">
        <v>#N/A</v>
      </c>
      <c r="H59" s="1">
        <v>0.4283292293548584</v>
      </c>
      <c r="I59" s="25" t="e">
        <f>IF(ISNUMBER(F59),VLOOKUP($B59,'[22]Figure 1 B&amp;C'!$B$3:$D$191,3,FALSE),F59)</f>
        <v>#N/A</v>
      </c>
      <c r="J59" s="25" t="e">
        <f>IF(ISNUMBER(G59),VLOOKUP($B59,'[22]Figure 1 B&amp;C'!$B$3:$D$191,3,FALSE),G59)</f>
        <v>#N/A</v>
      </c>
      <c r="K59" s="25">
        <f>IF(ISNUMBER(H59),VLOOKUP($B59,'[22]Figure 1 B&amp;C'!$B$3:$D$191,3,FALSE),H59)</f>
        <v>2565.9844356216272</v>
      </c>
      <c r="L59" s="1">
        <f t="shared" si="1"/>
        <v>0.4283292293548584</v>
      </c>
      <c r="M59" s="25">
        <f>IF(ISNUMBER(G59),VLOOKUP($B59,'[22]Figure 1 B&amp;C'!$B$3:$D$191,3,FALSE),IF(ISNUMBER(H59),VLOOKUP($B59,'[22]Figure 1 B&amp;C'!$B$3:$D$191,3,FALSE),H59))</f>
        <v>2565.9844356216272</v>
      </c>
      <c r="X59" s="1" t="b">
        <f t="shared" si="0"/>
        <v>0</v>
      </c>
    </row>
    <row r="60" spans="1:24" x14ac:dyDescent="0.2">
      <c r="A60" s="1" t="s">
        <v>127</v>
      </c>
      <c r="B60" s="1" t="s">
        <v>128</v>
      </c>
      <c r="C60" s="1" t="s">
        <v>10</v>
      </c>
      <c r="D60" s="1">
        <v>0.3448270857334137</v>
      </c>
      <c r="E60" s="1">
        <v>0.61356610059738159</v>
      </c>
      <c r="F60" s="1" t="e">
        <v>#N/A</v>
      </c>
      <c r="G60" s="1">
        <v>0.61356610059738159</v>
      </c>
      <c r="H60" s="1" t="e">
        <v>#N/A</v>
      </c>
      <c r="I60" s="25" t="e">
        <f>IF(ISNUMBER(F60),VLOOKUP($B60,'[22]Figure 1 B&amp;C'!$B$3:$D$191,3,FALSE),F60)</f>
        <v>#N/A</v>
      </c>
      <c r="J60" s="25">
        <f>IF(ISNUMBER(G60),VLOOKUP($B60,'[22]Figure 1 B&amp;C'!$B$3:$D$191,3,FALSE),G60)</f>
        <v>11073.3105837118</v>
      </c>
      <c r="K60" s="25" t="e">
        <f>IF(ISNUMBER(H60),VLOOKUP($B60,'[22]Figure 1 B&amp;C'!$B$3:$D$191,3,FALSE),H60)</f>
        <v>#N/A</v>
      </c>
      <c r="L60" s="1">
        <f t="shared" si="1"/>
        <v>0.61356610059738159</v>
      </c>
      <c r="M60" s="25">
        <f>IF(ISNUMBER(G60),VLOOKUP($B60,'[22]Figure 1 B&amp;C'!$B$3:$D$191,3,FALSE),IF(ISNUMBER(H60),VLOOKUP($B60,'[22]Figure 1 B&amp;C'!$B$3:$D$191,3,FALSE),H60))</f>
        <v>11073.3105837118</v>
      </c>
      <c r="X60" s="1" t="b">
        <f t="shared" si="0"/>
        <v>0</v>
      </c>
    </row>
    <row r="61" spans="1:24" x14ac:dyDescent="0.2">
      <c r="A61" s="1" t="s">
        <v>129</v>
      </c>
      <c r="B61" s="1" t="s">
        <v>130</v>
      </c>
      <c r="C61" s="1" t="s">
        <v>10</v>
      </c>
      <c r="D61" s="1">
        <v>0.38786965608596802</v>
      </c>
      <c r="E61" s="1">
        <v>0.55801272392272949</v>
      </c>
      <c r="F61" s="1" t="e">
        <v>#N/A</v>
      </c>
      <c r="G61" s="1">
        <v>0.55801272392272949</v>
      </c>
      <c r="H61" s="1" t="e">
        <v>#N/A</v>
      </c>
      <c r="I61" s="25" t="e">
        <f>IF(ISNUMBER(F61),VLOOKUP($B61,'[22]Figure 1 B&amp;C'!$B$3:$D$191,3,FALSE),F61)</f>
        <v>#N/A</v>
      </c>
      <c r="J61" s="25">
        <f>IF(ISNUMBER(G61),VLOOKUP($B61,'[22]Figure 1 B&amp;C'!$B$3:$D$191,3,FALSE),G61)</f>
        <v>14552.209621595097</v>
      </c>
      <c r="K61" s="25" t="e">
        <f>IF(ISNUMBER(H61),VLOOKUP($B61,'[22]Figure 1 B&amp;C'!$B$3:$D$191,3,FALSE),H61)</f>
        <v>#N/A</v>
      </c>
      <c r="L61" s="1">
        <f t="shared" si="1"/>
        <v>0.55801272392272949</v>
      </c>
      <c r="M61" s="25">
        <f>IF(ISNUMBER(G61),VLOOKUP($B61,'[22]Figure 1 B&amp;C'!$B$3:$D$191,3,FALSE),IF(ISNUMBER(H61),VLOOKUP($B61,'[22]Figure 1 B&amp;C'!$B$3:$D$191,3,FALSE),H61))</f>
        <v>14552.209621595097</v>
      </c>
      <c r="X61" s="1" t="b">
        <f t="shared" si="0"/>
        <v>0</v>
      </c>
    </row>
    <row r="62" spans="1:24" x14ac:dyDescent="0.2">
      <c r="A62" s="1" t="s">
        <v>131</v>
      </c>
      <c r="B62" s="1" t="s">
        <v>132</v>
      </c>
      <c r="C62" s="1" t="s">
        <v>10</v>
      </c>
      <c r="D62" s="1">
        <v>0.25213989615440369</v>
      </c>
      <c r="E62" s="1">
        <v>0.44893792271614075</v>
      </c>
      <c r="F62" s="1" t="e">
        <v>#N/A</v>
      </c>
      <c r="G62" s="1">
        <v>0.44893792271614075</v>
      </c>
      <c r="H62" s="1" t="e">
        <v>#N/A</v>
      </c>
      <c r="I62" s="25" t="e">
        <f>IF(ISNUMBER(F62),VLOOKUP($B62,'[22]Figure 1 B&amp;C'!$B$3:$D$191,3,FALSE),F62)</f>
        <v>#N/A</v>
      </c>
      <c r="J62" s="25">
        <f>IF(ISNUMBER(G62),VLOOKUP($B62,'[22]Figure 1 B&amp;C'!$B$3:$D$191,3,FALSE),G62)</f>
        <v>4055.9754319419071</v>
      </c>
      <c r="K62" s="25" t="e">
        <f>IF(ISNUMBER(H62),VLOOKUP($B62,'[22]Figure 1 B&amp;C'!$B$3:$D$191,3,FALSE),H62)</f>
        <v>#N/A</v>
      </c>
      <c r="L62" s="1">
        <f t="shared" si="1"/>
        <v>0.44893792271614075</v>
      </c>
      <c r="M62" s="25">
        <f>IF(ISNUMBER(G62),VLOOKUP($B62,'[22]Figure 1 B&amp;C'!$B$3:$D$191,3,FALSE),IF(ISNUMBER(H62),VLOOKUP($B62,'[22]Figure 1 B&amp;C'!$B$3:$D$191,3,FALSE),H62))</f>
        <v>4055.9754319419071</v>
      </c>
      <c r="X62" s="1" t="b">
        <f t="shared" si="0"/>
        <v>0</v>
      </c>
    </row>
    <row r="63" spans="1:24" x14ac:dyDescent="0.2">
      <c r="A63" s="1" t="s">
        <v>133</v>
      </c>
      <c r="B63" s="1" t="s">
        <v>134</v>
      </c>
      <c r="C63" s="1" t="s">
        <v>10</v>
      </c>
      <c r="D63" s="1">
        <v>0.40002372860908508</v>
      </c>
      <c r="E63" s="1">
        <v>0.44668757915496826</v>
      </c>
      <c r="F63" s="1" t="e">
        <v>#N/A</v>
      </c>
      <c r="G63" s="1">
        <v>0.44668757915496826</v>
      </c>
      <c r="H63" s="1" t="e">
        <v>#N/A</v>
      </c>
      <c r="I63" s="25" t="e">
        <f>IF(ISNUMBER(F63),VLOOKUP($B63,'[22]Figure 1 B&amp;C'!$B$3:$D$191,3,FALSE),F63)</f>
        <v>#N/A</v>
      </c>
      <c r="J63" s="25">
        <f>IF(ISNUMBER(G63),VLOOKUP($B63,'[22]Figure 1 B&amp;C'!$B$3:$D$191,3,FALSE),G63)</f>
        <v>3928.1403533554076</v>
      </c>
      <c r="K63" s="25" t="e">
        <f>IF(ISNUMBER(H63),VLOOKUP($B63,'[22]Figure 1 B&amp;C'!$B$3:$D$191,3,FALSE),H63)</f>
        <v>#N/A</v>
      </c>
      <c r="L63" s="1">
        <f t="shared" si="1"/>
        <v>0.44668757915496826</v>
      </c>
      <c r="M63" s="25">
        <f>IF(ISNUMBER(G63),VLOOKUP($B63,'[22]Figure 1 B&amp;C'!$B$3:$D$191,3,FALSE),IF(ISNUMBER(H63),VLOOKUP($B63,'[22]Figure 1 B&amp;C'!$B$3:$D$191,3,FALSE),H63))</f>
        <v>3928.1403533554076</v>
      </c>
      <c r="X63" s="1" t="b">
        <f t="shared" si="0"/>
        <v>0</v>
      </c>
    </row>
    <row r="64" spans="1:24" x14ac:dyDescent="0.2">
      <c r="A64" s="1" t="s">
        <v>135</v>
      </c>
      <c r="B64" s="1" t="s">
        <v>136</v>
      </c>
      <c r="C64" s="1" t="s">
        <v>10</v>
      </c>
      <c r="D64" s="1">
        <v>0.19097153842449188</v>
      </c>
      <c r="E64" s="1">
        <v>0.5497206449508667</v>
      </c>
      <c r="F64" s="1" t="e">
        <v>#N/A</v>
      </c>
      <c r="G64" s="1">
        <v>0.5497206449508667</v>
      </c>
      <c r="H64" s="1" t="e">
        <v>#N/A</v>
      </c>
      <c r="I64" s="25" t="e">
        <f>IF(ISNUMBER(F64),VLOOKUP($B64,'[22]Figure 1 B&amp;C'!$B$3:$D$191,3,FALSE),F64)</f>
        <v>#N/A</v>
      </c>
      <c r="J64" s="25">
        <f>IF(ISNUMBER(G64),VLOOKUP($B64,'[22]Figure 1 B&amp;C'!$B$3:$D$191,3,FALSE),G64)</f>
        <v>4056.7286284673646</v>
      </c>
      <c r="K64" s="25" t="e">
        <f>IF(ISNUMBER(H64),VLOOKUP($B64,'[22]Figure 1 B&amp;C'!$B$3:$D$191,3,FALSE),H64)</f>
        <v>#N/A</v>
      </c>
      <c r="L64" s="1">
        <f t="shared" si="1"/>
        <v>0.5497206449508667</v>
      </c>
      <c r="M64" s="25">
        <f>IF(ISNUMBER(G64),VLOOKUP($B64,'[22]Figure 1 B&amp;C'!$B$3:$D$191,3,FALSE),IF(ISNUMBER(H64),VLOOKUP($B64,'[22]Figure 1 B&amp;C'!$B$3:$D$191,3,FALSE),H64))</f>
        <v>4056.7286284673646</v>
      </c>
      <c r="X64" s="1" t="b">
        <f t="shared" si="0"/>
        <v>0</v>
      </c>
    </row>
    <row r="65" spans="1:24" x14ac:dyDescent="0.2">
      <c r="A65" s="1" t="s">
        <v>137</v>
      </c>
      <c r="B65" s="1" t="s">
        <v>138</v>
      </c>
      <c r="C65" s="1" t="s">
        <v>13</v>
      </c>
      <c r="D65" s="1">
        <v>0.45942309498786926</v>
      </c>
      <c r="E65" s="1">
        <v>0.39135676622390747</v>
      </c>
      <c r="F65" s="1" t="e">
        <v>#N/A</v>
      </c>
      <c r="G65" s="1" t="e">
        <v>#N/A</v>
      </c>
      <c r="H65" s="1">
        <v>0.39135676622390747</v>
      </c>
      <c r="I65" s="25" t="e">
        <f>IF(ISNUMBER(F65),VLOOKUP($B65,'[22]Figure 1 B&amp;C'!$B$3:$D$191,3,FALSE),F65)</f>
        <v>#N/A</v>
      </c>
      <c r="J65" s="25" t="e">
        <f>IF(ISNUMBER(G65),VLOOKUP($B65,'[22]Figure 1 B&amp;C'!$B$3:$D$191,3,FALSE),G65)</f>
        <v>#N/A</v>
      </c>
      <c r="K65" s="25">
        <f>IF(ISNUMBER(H65),VLOOKUP($B65,'[22]Figure 1 B&amp;C'!$B$3:$D$191,3,FALSE),H65)</f>
        <v>1280.1818437169027</v>
      </c>
      <c r="L65" s="1">
        <f t="shared" si="1"/>
        <v>0.39135676622390747</v>
      </c>
      <c r="M65" s="25">
        <f>IF(ISNUMBER(G65),VLOOKUP($B65,'[22]Figure 1 B&amp;C'!$B$3:$D$191,3,FALSE),IF(ISNUMBER(H65),VLOOKUP($B65,'[22]Figure 1 B&amp;C'!$B$3:$D$191,3,FALSE),H65))</f>
        <v>1280.1818437169027</v>
      </c>
      <c r="X65" s="1" t="b">
        <f t="shared" si="0"/>
        <v>0</v>
      </c>
    </row>
    <row r="66" spans="1:24" x14ac:dyDescent="0.2">
      <c r="A66" s="1" t="s">
        <v>139</v>
      </c>
      <c r="B66" s="1" t="s">
        <v>140</v>
      </c>
      <c r="C66" s="1" t="s">
        <v>13</v>
      </c>
      <c r="D66" s="1">
        <v>0.37196621298789978</v>
      </c>
      <c r="E66" s="1">
        <v>0.42697682976722717</v>
      </c>
      <c r="F66" s="1" t="e">
        <v>#N/A</v>
      </c>
      <c r="G66" s="1" t="e">
        <v>#N/A</v>
      </c>
      <c r="H66" s="1">
        <v>0.42697682976722717</v>
      </c>
      <c r="I66" s="25" t="e">
        <f>IF(ISNUMBER(F66),VLOOKUP($B66,'[22]Figure 1 B&amp;C'!$B$3:$D$191,3,FALSE),F66)</f>
        <v>#N/A</v>
      </c>
      <c r="J66" s="25" t="e">
        <f>IF(ISNUMBER(G66),VLOOKUP($B66,'[22]Figure 1 B&amp;C'!$B$3:$D$191,3,FALSE),G66)</f>
        <v>#N/A</v>
      </c>
      <c r="K66" s="25">
        <f>IF(ISNUMBER(H66),VLOOKUP($B66,'[22]Figure 1 B&amp;C'!$B$3:$D$191,3,FALSE),H66)</f>
        <v>1033.912409305163</v>
      </c>
      <c r="L66" s="1">
        <f t="shared" si="1"/>
        <v>0.42697682976722717</v>
      </c>
      <c r="M66" s="25">
        <f>IF(ISNUMBER(G66),VLOOKUP($B66,'[22]Figure 1 B&amp;C'!$B$3:$D$191,3,FALSE),IF(ISNUMBER(H66),VLOOKUP($B66,'[22]Figure 1 B&amp;C'!$B$3:$D$191,3,FALSE),H66))</f>
        <v>1033.912409305163</v>
      </c>
      <c r="X66" s="1" t="b">
        <f t="shared" si="0"/>
        <v>0</v>
      </c>
    </row>
    <row r="67" spans="1:24" x14ac:dyDescent="0.2">
      <c r="A67" s="1" t="s">
        <v>141</v>
      </c>
      <c r="B67" s="1" t="s">
        <v>142</v>
      </c>
      <c r="C67" s="1" t="s">
        <v>102</v>
      </c>
      <c r="D67" s="1">
        <v>0.33000627160072327</v>
      </c>
      <c r="E67" s="1">
        <v>0.77822047472000122</v>
      </c>
      <c r="F67" s="1">
        <v>0.77822047472000122</v>
      </c>
      <c r="G67" s="1" t="e">
        <v>#N/A</v>
      </c>
      <c r="H67" s="1" t="e">
        <v>#N/A</v>
      </c>
      <c r="I67" s="25">
        <f>IF(ISNUMBER(F67),VLOOKUP($B67,'[22]Figure 1 B&amp;C'!$B$3:$D$191,3,FALSE),F67)</f>
        <v>42237.466479301125</v>
      </c>
      <c r="J67" s="25" t="e">
        <f>IF(ISNUMBER(G67),VLOOKUP($B67,'[22]Figure 1 B&amp;C'!$B$3:$D$191,3,FALSE),G67)</f>
        <v>#N/A</v>
      </c>
      <c r="K67" s="25" t="e">
        <f>IF(ISNUMBER(H67),VLOOKUP($B67,'[22]Figure 1 B&amp;C'!$B$3:$D$191,3,FALSE),H67)</f>
        <v>#N/A</v>
      </c>
      <c r="L67" s="1" t="e">
        <f t="shared" si="1"/>
        <v>#N/A</v>
      </c>
      <c r="M67" s="25" t="e">
        <f>IF(ISNUMBER(G67),VLOOKUP($B67,'[22]Figure 1 B&amp;C'!$B$3:$D$191,3,FALSE),IF(ISNUMBER(H67),VLOOKUP($B67,'[22]Figure 1 B&amp;C'!$B$3:$D$191,3,FALSE),H67))</f>
        <v>#N/A</v>
      </c>
      <c r="X67" s="1" t="b">
        <f t="shared" ref="X67:X130" si="2">D67&gt;0.55</f>
        <v>0</v>
      </c>
    </row>
    <row r="68" spans="1:24" x14ac:dyDescent="0.2">
      <c r="A68" s="1" t="s">
        <v>143</v>
      </c>
      <c r="B68" s="1" t="s">
        <v>144</v>
      </c>
      <c r="C68" s="1" t="s">
        <v>10</v>
      </c>
      <c r="D68" s="1">
        <v>0.23605449497699738</v>
      </c>
      <c r="E68" s="1">
        <v>0.60425013303756714</v>
      </c>
      <c r="F68" s="1" t="e">
        <v>#N/A</v>
      </c>
      <c r="G68" s="1">
        <v>0.60425013303756714</v>
      </c>
      <c r="H68" s="1" t="e">
        <v>#N/A</v>
      </c>
      <c r="I68" s="25" t="e">
        <f>IF(ISNUMBER(F68),VLOOKUP($B68,'[22]Figure 1 B&amp;C'!$B$3:$D$191,3,FALSE),F68)</f>
        <v>#N/A</v>
      </c>
      <c r="J68" s="25">
        <f>IF(ISNUMBER(G68),VLOOKUP($B68,'[22]Figure 1 B&amp;C'!$B$3:$D$191,3,FALSE),G68)</f>
        <v>16147.399656748521</v>
      </c>
      <c r="K68" s="25" t="e">
        <f>IF(ISNUMBER(H68),VLOOKUP($B68,'[22]Figure 1 B&amp;C'!$B$3:$D$191,3,FALSE),H68)</f>
        <v>#N/A</v>
      </c>
      <c r="L68" s="1">
        <f t="shared" si="1"/>
        <v>0.60425013303756714</v>
      </c>
      <c r="M68" s="25">
        <f>IF(ISNUMBER(G68),VLOOKUP($B68,'[22]Figure 1 B&amp;C'!$B$3:$D$191,3,FALSE),IF(ISNUMBER(H68),VLOOKUP($B68,'[22]Figure 1 B&amp;C'!$B$3:$D$191,3,FALSE),H68))</f>
        <v>16147.399656748521</v>
      </c>
      <c r="X68" s="1" t="b">
        <f t="shared" si="2"/>
        <v>0</v>
      </c>
    </row>
    <row r="69" spans="1:24" x14ac:dyDescent="0.2">
      <c r="A69" s="1" t="s">
        <v>145</v>
      </c>
      <c r="B69" s="1" t="s">
        <v>146</v>
      </c>
      <c r="C69" s="1" t="s">
        <v>13</v>
      </c>
      <c r="D69" s="1">
        <v>0.44611966609954834</v>
      </c>
      <c r="E69" s="1">
        <v>0.32637611031532288</v>
      </c>
      <c r="F69" s="1" t="e">
        <v>#N/A</v>
      </c>
      <c r="G69" s="1" t="e">
        <v>#N/A</v>
      </c>
      <c r="H69" s="1">
        <v>0.32637611031532288</v>
      </c>
      <c r="I69" s="25" t="e">
        <f>IF(ISNUMBER(F69),VLOOKUP($B69,'[22]Figure 1 B&amp;C'!$B$3:$D$191,3,FALSE),F69)</f>
        <v>#N/A</v>
      </c>
      <c r="J69" s="25" t="e">
        <f>IF(ISNUMBER(G69),VLOOKUP($B69,'[22]Figure 1 B&amp;C'!$B$3:$D$191,3,FALSE),G69)</f>
        <v>#N/A</v>
      </c>
      <c r="K69" s="25">
        <f>IF(ISNUMBER(H69),VLOOKUP($B69,'[22]Figure 1 B&amp;C'!$B$3:$D$191,3,FALSE),H69)</f>
        <v>2865.170334620298</v>
      </c>
      <c r="L69" s="1">
        <f t="shared" si="1"/>
        <v>0.32637611031532288</v>
      </c>
      <c r="M69" s="25">
        <f>IF(ISNUMBER(G69),VLOOKUP($B69,'[22]Figure 1 B&amp;C'!$B$3:$D$191,3,FALSE),IF(ISNUMBER(H69),VLOOKUP($B69,'[22]Figure 1 B&amp;C'!$B$3:$D$191,3,FALSE),H69))</f>
        <v>2865.170334620298</v>
      </c>
      <c r="X69" s="1" t="b">
        <f t="shared" si="2"/>
        <v>0</v>
      </c>
    </row>
    <row r="70" spans="1:24" x14ac:dyDescent="0.2">
      <c r="A70" s="1" t="s">
        <v>147</v>
      </c>
      <c r="B70" s="1" t="s">
        <v>148</v>
      </c>
      <c r="C70" s="1" t="s">
        <v>10</v>
      </c>
      <c r="D70" s="1">
        <v>0.52096790075302124</v>
      </c>
      <c r="E70" s="1">
        <v>0.48192545771598816</v>
      </c>
      <c r="F70" s="1" t="e">
        <v>#N/A</v>
      </c>
      <c r="G70" s="1">
        <v>0.48192545771598816</v>
      </c>
      <c r="H70" s="1" t="e">
        <v>#N/A</v>
      </c>
      <c r="I70" s="25" t="e">
        <f>IF(ISNUMBER(F70),VLOOKUP($B70,'[22]Figure 1 B&amp;C'!$B$3:$D$191,3,FALSE),F70)</f>
        <v>#N/A</v>
      </c>
      <c r="J70" s="25">
        <f>IF(ISNUMBER(G70),VLOOKUP($B70,'[22]Figure 1 B&amp;C'!$B$3:$D$191,3,FALSE),G70)</f>
        <v>3104.2226468406639</v>
      </c>
      <c r="K70" s="25" t="e">
        <f>IF(ISNUMBER(H70),VLOOKUP($B70,'[22]Figure 1 B&amp;C'!$B$3:$D$191,3,FALSE),H70)</f>
        <v>#N/A</v>
      </c>
      <c r="L70" s="1">
        <f t="shared" ref="L70:L133" si="3">IF(ISNUMBER(G70),G70,H70)</f>
        <v>0.48192545771598816</v>
      </c>
      <c r="M70" s="25">
        <f>IF(ISNUMBER(G70),VLOOKUP($B70,'[22]Figure 1 B&amp;C'!$B$3:$D$191,3,FALSE),IF(ISNUMBER(H70),VLOOKUP($B70,'[22]Figure 1 B&amp;C'!$B$3:$D$191,3,FALSE),H70))</f>
        <v>3104.2226468406639</v>
      </c>
      <c r="X70" s="1" t="b">
        <f t="shared" si="2"/>
        <v>0</v>
      </c>
    </row>
    <row r="71" spans="1:24" x14ac:dyDescent="0.2">
      <c r="A71" s="1" t="s">
        <v>149</v>
      </c>
      <c r="B71" s="1" t="s">
        <v>150</v>
      </c>
      <c r="C71" s="1" t="s">
        <v>10</v>
      </c>
      <c r="D71" s="1">
        <v>0.31865251064300537</v>
      </c>
      <c r="E71" s="1">
        <v>0.52772027254104614</v>
      </c>
      <c r="F71" s="1" t="e">
        <v>#N/A</v>
      </c>
      <c r="G71" s="1">
        <v>0.52772027254104614</v>
      </c>
      <c r="H71" s="1" t="e">
        <v>#N/A</v>
      </c>
      <c r="I71" s="25" t="e">
        <f>IF(ISNUMBER(F71),VLOOKUP($B71,'[22]Figure 1 B&amp;C'!$B$3:$D$191,3,FALSE),F71)</f>
        <v>#N/A</v>
      </c>
      <c r="J71" s="25">
        <f>IF(ISNUMBER(G71),VLOOKUP($B71,'[22]Figure 1 B&amp;C'!$B$3:$D$191,3,FALSE),G71)</f>
        <v>4192.5930644659684</v>
      </c>
      <c r="K71" s="25" t="e">
        <f>IF(ISNUMBER(H71),VLOOKUP($B71,'[22]Figure 1 B&amp;C'!$B$3:$D$191,3,FALSE),H71)</f>
        <v>#N/A</v>
      </c>
      <c r="L71" s="1">
        <f t="shared" si="3"/>
        <v>0.52772027254104614</v>
      </c>
      <c r="M71" s="25">
        <f>IF(ISNUMBER(G71),VLOOKUP($B71,'[22]Figure 1 B&amp;C'!$B$3:$D$191,3,FALSE),IF(ISNUMBER(H71),VLOOKUP($B71,'[22]Figure 1 B&amp;C'!$B$3:$D$191,3,FALSE),H71))</f>
        <v>4192.5930644659684</v>
      </c>
      <c r="X71" s="1" t="b">
        <f t="shared" si="2"/>
        <v>0</v>
      </c>
    </row>
    <row r="72" spans="1:24" x14ac:dyDescent="0.2">
      <c r="A72" s="1" t="s">
        <v>151</v>
      </c>
      <c r="B72" s="1" t="s">
        <v>152</v>
      </c>
      <c r="C72" s="1" t="s">
        <v>102</v>
      </c>
      <c r="D72" s="1">
        <v>0.3007836639881134</v>
      </c>
      <c r="E72" s="1">
        <v>0.77510106563568115</v>
      </c>
      <c r="F72" s="1">
        <v>0.77510106563568115</v>
      </c>
      <c r="G72" s="1" t="e">
        <v>#N/A</v>
      </c>
      <c r="H72" s="1" t="e">
        <v>#N/A</v>
      </c>
      <c r="I72" s="25">
        <f>IF(ISNUMBER(F72),VLOOKUP($B72,'[22]Figure 1 B&amp;C'!$B$3:$D$191,3,FALSE),F72)</f>
        <v>66185.52851297702</v>
      </c>
      <c r="J72" s="25" t="e">
        <f>IF(ISNUMBER(G72),VLOOKUP($B72,'[22]Figure 1 B&amp;C'!$B$3:$D$191,3,FALSE),G72)</f>
        <v>#N/A</v>
      </c>
      <c r="K72" s="25" t="e">
        <f>IF(ISNUMBER(H72),VLOOKUP($B72,'[22]Figure 1 B&amp;C'!$B$3:$D$191,3,FALSE),H72)</f>
        <v>#N/A</v>
      </c>
      <c r="L72" s="1" t="e">
        <f t="shared" si="3"/>
        <v>#N/A</v>
      </c>
      <c r="M72" s="25" t="e">
        <f>IF(ISNUMBER(G72),VLOOKUP($B72,'[22]Figure 1 B&amp;C'!$B$3:$D$191,3,FALSE),IF(ISNUMBER(H72),VLOOKUP($B72,'[22]Figure 1 B&amp;C'!$B$3:$D$191,3,FALSE),H72))</f>
        <v>#N/A</v>
      </c>
      <c r="X72" s="1" t="b">
        <f t="shared" si="2"/>
        <v>0</v>
      </c>
    </row>
    <row r="73" spans="1:24" x14ac:dyDescent="0.2">
      <c r="A73" s="1" t="s">
        <v>153</v>
      </c>
      <c r="B73" s="1" t="s">
        <v>154</v>
      </c>
      <c r="C73" s="1" t="s">
        <v>13</v>
      </c>
      <c r="D73" s="1">
        <v>0.50735938549041748</v>
      </c>
      <c r="E73" s="1">
        <v>0.41050040721893311</v>
      </c>
      <c r="F73" s="1" t="e">
        <v>#N/A</v>
      </c>
      <c r="G73" s="1" t="e">
        <v>#N/A</v>
      </c>
      <c r="H73" s="1">
        <v>0.41050040721893311</v>
      </c>
      <c r="I73" s="25" t="e">
        <f>IF(ISNUMBER(F73),VLOOKUP($B73,'[22]Figure 1 B&amp;C'!$B$3:$D$191,3,FALSE),F73)</f>
        <v>#N/A</v>
      </c>
      <c r="J73" s="25" t="e">
        <f>IF(ISNUMBER(G73),VLOOKUP($B73,'[22]Figure 1 B&amp;C'!$B$3:$D$191,3,FALSE),G73)</f>
        <v>#N/A</v>
      </c>
      <c r="K73" s="25">
        <f>IF(ISNUMBER(H73),VLOOKUP($B73,'[22]Figure 1 B&amp;C'!$B$3:$D$191,3,FALSE),H73)</f>
        <v>2212.3343158500752</v>
      </c>
      <c r="L73" s="1">
        <f t="shared" si="3"/>
        <v>0.41050040721893311</v>
      </c>
      <c r="M73" s="25">
        <f>IF(ISNUMBER(G73),VLOOKUP($B73,'[22]Figure 1 B&amp;C'!$B$3:$D$191,3,FALSE),IF(ISNUMBER(H73),VLOOKUP($B73,'[22]Figure 1 B&amp;C'!$B$3:$D$191,3,FALSE),H73))</f>
        <v>2212.3343158500752</v>
      </c>
      <c r="X73" s="1" t="b">
        <f t="shared" si="2"/>
        <v>0</v>
      </c>
    </row>
    <row r="74" spans="1:24" x14ac:dyDescent="0.2">
      <c r="A74" s="1" t="s">
        <v>155</v>
      </c>
      <c r="B74" s="1" t="s">
        <v>156</v>
      </c>
      <c r="C74" s="1" t="s">
        <v>10</v>
      </c>
      <c r="D74" s="1">
        <v>0.38300147652626038</v>
      </c>
      <c r="E74" s="1">
        <v>0.5295863151550293</v>
      </c>
      <c r="F74" s="1" t="e">
        <v>#N/A</v>
      </c>
      <c r="G74" s="1">
        <v>0.5295863151550293</v>
      </c>
      <c r="H74" s="1" t="e">
        <v>#N/A</v>
      </c>
      <c r="I74" s="25" t="e">
        <f>IF(ISNUMBER(F74),VLOOKUP($B74,'[22]Figure 1 B&amp;C'!$B$3:$D$191,3,FALSE),F74)</f>
        <v>#N/A</v>
      </c>
      <c r="J74" s="25">
        <f>IF(ISNUMBER(G74),VLOOKUP($B74,'[22]Figure 1 B&amp;C'!$B$3:$D$191,3,FALSE),G74)</f>
        <v>4078.674690799432</v>
      </c>
      <c r="K74" s="25" t="e">
        <f>IF(ISNUMBER(H74),VLOOKUP($B74,'[22]Figure 1 B&amp;C'!$B$3:$D$191,3,FALSE),H74)</f>
        <v>#N/A</v>
      </c>
      <c r="L74" s="1">
        <f t="shared" si="3"/>
        <v>0.5295863151550293</v>
      </c>
      <c r="M74" s="25">
        <f>IF(ISNUMBER(G74),VLOOKUP($B74,'[22]Figure 1 B&amp;C'!$B$3:$D$191,3,FALSE),IF(ISNUMBER(H74),VLOOKUP($B74,'[22]Figure 1 B&amp;C'!$B$3:$D$191,3,FALSE),H74))</f>
        <v>4078.674690799432</v>
      </c>
      <c r="X74" s="1" t="b">
        <f t="shared" si="2"/>
        <v>0</v>
      </c>
    </row>
    <row r="75" spans="1:24" x14ac:dyDescent="0.2">
      <c r="A75" s="1" t="s">
        <v>157</v>
      </c>
      <c r="B75" s="1" t="s">
        <v>158</v>
      </c>
      <c r="C75" s="1" t="s">
        <v>10</v>
      </c>
      <c r="D75" s="1">
        <v>0.37738975882530212</v>
      </c>
      <c r="E75" s="1">
        <v>0.57465636730194092</v>
      </c>
      <c r="F75" s="1" t="e">
        <v>#N/A</v>
      </c>
      <c r="G75" s="1">
        <v>0.57465636730194092</v>
      </c>
      <c r="H75" s="1" t="e">
        <v>#N/A</v>
      </c>
      <c r="I75" s="25" t="e">
        <f>IF(ISNUMBER(F75),VLOOKUP($B75,'[22]Figure 1 B&amp;C'!$B$3:$D$191,3,FALSE),F75)</f>
        <v>#N/A</v>
      </c>
      <c r="J75" s="25">
        <f>IF(ISNUMBER(G75),VLOOKUP($B75,'[22]Figure 1 B&amp;C'!$B$3:$D$191,3,FALSE),G75)</f>
        <v>7469.817945780831</v>
      </c>
      <c r="K75" s="25" t="e">
        <f>IF(ISNUMBER(H75),VLOOKUP($B75,'[22]Figure 1 B&amp;C'!$B$3:$D$191,3,FALSE),H75)</f>
        <v>#N/A</v>
      </c>
      <c r="L75" s="1">
        <f t="shared" si="3"/>
        <v>0.57465636730194092</v>
      </c>
      <c r="M75" s="25">
        <f>IF(ISNUMBER(G75),VLOOKUP($B75,'[22]Figure 1 B&amp;C'!$B$3:$D$191,3,FALSE),IF(ISNUMBER(H75),VLOOKUP($B75,'[22]Figure 1 B&amp;C'!$B$3:$D$191,3,FALSE),H75))</f>
        <v>7469.817945780831</v>
      </c>
      <c r="X75" s="1" t="b">
        <f t="shared" si="2"/>
        <v>0</v>
      </c>
    </row>
    <row r="76" spans="1:24" x14ac:dyDescent="0.2">
      <c r="A76" s="1" t="s">
        <v>159</v>
      </c>
      <c r="B76" s="1" t="s">
        <v>160</v>
      </c>
      <c r="C76" s="1" t="s">
        <v>13</v>
      </c>
      <c r="D76" s="1">
        <v>0.41042125225067139</v>
      </c>
      <c r="E76" s="1">
        <v>0.42373749613761902</v>
      </c>
      <c r="F76" s="1" t="e">
        <v>#N/A</v>
      </c>
      <c r="G76" s="1" t="e">
        <v>#N/A</v>
      </c>
      <c r="H76" s="1">
        <v>0.42373749613761902</v>
      </c>
      <c r="I76" s="25" t="e">
        <f>IF(ISNUMBER(F76),VLOOKUP($B76,'[22]Figure 1 B&amp;C'!$B$3:$D$191,3,FALSE),F76)</f>
        <v>#N/A</v>
      </c>
      <c r="J76" s="25" t="e">
        <f>IF(ISNUMBER(G76),VLOOKUP($B76,'[22]Figure 1 B&amp;C'!$B$3:$D$191,3,FALSE),G76)</f>
        <v>#N/A</v>
      </c>
      <c r="K76" s="25">
        <f>IF(ISNUMBER(H76),VLOOKUP($B76,'[22]Figure 1 B&amp;C'!$B$3:$D$191,3,FALSE),H76)</f>
        <v>1235.9676393829534</v>
      </c>
      <c r="L76" s="1">
        <f t="shared" si="3"/>
        <v>0.42373749613761902</v>
      </c>
      <c r="M76" s="25">
        <f>IF(ISNUMBER(G76),VLOOKUP($B76,'[22]Figure 1 B&amp;C'!$B$3:$D$191,3,FALSE),IF(ISNUMBER(H76),VLOOKUP($B76,'[22]Figure 1 B&amp;C'!$B$3:$D$191,3,FALSE),H76))</f>
        <v>1235.9676393829534</v>
      </c>
      <c r="X76" s="1" t="b">
        <f t="shared" si="2"/>
        <v>0</v>
      </c>
    </row>
    <row r="77" spans="1:24" x14ac:dyDescent="0.2">
      <c r="A77" s="1" t="s">
        <v>161</v>
      </c>
      <c r="B77" s="1" t="s">
        <v>162</v>
      </c>
      <c r="C77" s="1" t="s">
        <v>10</v>
      </c>
      <c r="D77" s="1">
        <v>0.52622681856155396</v>
      </c>
      <c r="E77" s="1">
        <v>0.49876147508621216</v>
      </c>
      <c r="F77" s="1" t="e">
        <v>#N/A</v>
      </c>
      <c r="G77" s="1">
        <v>0.49876147508621216</v>
      </c>
      <c r="H77" s="1" t="e">
        <v>#N/A</v>
      </c>
      <c r="I77" s="25" t="e">
        <f>IF(ISNUMBER(F77),VLOOKUP($B77,'[22]Figure 1 B&amp;C'!$B$3:$D$191,3,FALSE),F77)</f>
        <v>#N/A</v>
      </c>
      <c r="J77" s="25">
        <f>IF(ISNUMBER(G77),VLOOKUP($B77,'[22]Figure 1 B&amp;C'!$B$3:$D$191,3,FALSE),G77)</f>
        <v>4939.4692749669757</v>
      </c>
      <c r="K77" s="25" t="e">
        <f>IF(ISNUMBER(H77),VLOOKUP($B77,'[22]Figure 1 B&amp;C'!$B$3:$D$191,3,FALSE),H77)</f>
        <v>#N/A</v>
      </c>
      <c r="L77" s="1">
        <f t="shared" si="3"/>
        <v>0.49876147508621216</v>
      </c>
      <c r="M77" s="25">
        <f>IF(ISNUMBER(G77),VLOOKUP($B77,'[22]Figure 1 B&amp;C'!$B$3:$D$191,3,FALSE),IF(ISNUMBER(H77),VLOOKUP($B77,'[22]Figure 1 B&amp;C'!$B$3:$D$191,3,FALSE),H77))</f>
        <v>4939.4692749669757</v>
      </c>
      <c r="X77" s="1" t="b">
        <f t="shared" si="2"/>
        <v>0</v>
      </c>
    </row>
    <row r="78" spans="1:24" x14ac:dyDescent="0.2">
      <c r="A78" s="1" t="s">
        <v>163</v>
      </c>
      <c r="B78" s="1" t="s">
        <v>164</v>
      </c>
      <c r="C78" s="1" t="s">
        <v>10</v>
      </c>
      <c r="D78" s="1">
        <v>0.23069268465042114</v>
      </c>
      <c r="E78" s="1">
        <v>0.50615823268890381</v>
      </c>
      <c r="F78" s="1" t="e">
        <v>#N/A</v>
      </c>
      <c r="G78" s="1">
        <v>0.50615823268890381</v>
      </c>
      <c r="H78" s="1" t="e">
        <v>#N/A</v>
      </c>
      <c r="I78" s="25" t="e">
        <f>IF(ISNUMBER(F78),VLOOKUP($B78,'[22]Figure 1 B&amp;C'!$B$3:$D$191,3,FALSE),F78)</f>
        <v>#N/A</v>
      </c>
      <c r="J78" s="25">
        <f>IF(ISNUMBER(G78),VLOOKUP($B78,'[22]Figure 1 B&amp;C'!$B$3:$D$191,3,FALSE),G78)</f>
        <v>4230.5119720884322</v>
      </c>
      <c r="K78" s="25" t="e">
        <f>IF(ISNUMBER(H78),VLOOKUP($B78,'[22]Figure 1 B&amp;C'!$B$3:$D$191,3,FALSE),H78)</f>
        <v>#N/A</v>
      </c>
      <c r="L78" s="1">
        <f t="shared" si="3"/>
        <v>0.50615823268890381</v>
      </c>
      <c r="M78" s="25">
        <f>IF(ISNUMBER(G78),VLOOKUP($B78,'[22]Figure 1 B&amp;C'!$B$3:$D$191,3,FALSE),IF(ISNUMBER(H78),VLOOKUP($B78,'[22]Figure 1 B&amp;C'!$B$3:$D$191,3,FALSE),H78))</f>
        <v>4230.5119720884322</v>
      </c>
      <c r="X78" s="1" t="b">
        <f t="shared" si="2"/>
        <v>0</v>
      </c>
    </row>
    <row r="79" spans="1:24" x14ac:dyDescent="0.2">
      <c r="A79" s="1" t="s">
        <v>165</v>
      </c>
      <c r="B79" s="1" t="s">
        <v>166</v>
      </c>
      <c r="C79" s="1" t="s">
        <v>10</v>
      </c>
      <c r="D79" s="1">
        <v>0.61998748779296875</v>
      </c>
      <c r="E79" s="1">
        <v>0.4387151300907135</v>
      </c>
      <c r="F79" s="1" t="e">
        <v>#N/A</v>
      </c>
      <c r="G79" s="1">
        <v>0.4387151300907135</v>
      </c>
      <c r="H79" s="1" t="e">
        <v>#N/A</v>
      </c>
      <c r="I79" s="25" t="e">
        <f>IF(ISNUMBER(F79),VLOOKUP($B79,'[22]Figure 1 B&amp;C'!$B$3:$D$191,3,FALSE),F79)</f>
        <v>#N/A</v>
      </c>
      <c r="J79" s="25">
        <f>IF(ISNUMBER(G79),VLOOKUP($B79,'[22]Figure 1 B&amp;C'!$B$3:$D$191,3,FALSE),G79)</f>
        <v>3225.4978146288358</v>
      </c>
      <c r="K79" s="25" t="e">
        <f>IF(ISNUMBER(H79),VLOOKUP($B79,'[22]Figure 1 B&amp;C'!$B$3:$D$191,3,FALSE),H79)</f>
        <v>#N/A</v>
      </c>
      <c r="L79" s="1">
        <f t="shared" si="3"/>
        <v>0.4387151300907135</v>
      </c>
      <c r="M79" s="25">
        <f>IF(ISNUMBER(G79),VLOOKUP($B79,'[22]Figure 1 B&amp;C'!$B$3:$D$191,3,FALSE),IF(ISNUMBER(H79),VLOOKUP($B79,'[22]Figure 1 B&amp;C'!$B$3:$D$191,3,FALSE),H79))</f>
        <v>3225.4978146288358</v>
      </c>
      <c r="X79" s="1" t="b">
        <f t="shared" si="2"/>
        <v>1</v>
      </c>
    </row>
    <row r="80" spans="1:24" x14ac:dyDescent="0.2">
      <c r="A80" s="1" t="s">
        <v>167</v>
      </c>
      <c r="B80" s="1" t="s">
        <v>168</v>
      </c>
      <c r="C80" s="1" t="s">
        <v>13</v>
      </c>
      <c r="D80" s="1">
        <v>0.41344243288040161</v>
      </c>
      <c r="E80" s="1">
        <v>0.54618304967880249</v>
      </c>
      <c r="F80" s="1" t="e">
        <v>#N/A</v>
      </c>
      <c r="G80" s="1" t="e">
        <v>#N/A</v>
      </c>
      <c r="H80" s="1">
        <v>0.54618304967880249</v>
      </c>
      <c r="I80" s="25" t="e">
        <f>IF(ISNUMBER(F80),VLOOKUP($B80,'[22]Figure 1 B&amp;C'!$B$3:$D$191,3,FALSE),F80)</f>
        <v>#N/A</v>
      </c>
      <c r="J80" s="25" t="e">
        <f>IF(ISNUMBER(G80),VLOOKUP($B80,'[22]Figure 1 B&amp;C'!$B$3:$D$191,3,FALSE),G80)</f>
        <v>#N/A</v>
      </c>
      <c r="K80" s="25">
        <f>IF(ISNUMBER(H80),VLOOKUP($B80,'[22]Figure 1 B&amp;C'!$B$3:$D$191,3,FALSE),H80)</f>
        <v>3196.6602216523065</v>
      </c>
      <c r="L80" s="1">
        <f t="shared" si="3"/>
        <v>0.54618304967880249</v>
      </c>
      <c r="M80" s="25">
        <f>IF(ISNUMBER(G80),VLOOKUP($B80,'[22]Figure 1 B&amp;C'!$B$3:$D$191,3,FALSE),IF(ISNUMBER(H80),VLOOKUP($B80,'[22]Figure 1 B&amp;C'!$B$3:$D$191,3,FALSE),H80))</f>
        <v>3196.6602216523065</v>
      </c>
      <c r="X80" s="1" t="b">
        <f t="shared" si="2"/>
        <v>0</v>
      </c>
    </row>
    <row r="81" spans="1:24" x14ac:dyDescent="0.2">
      <c r="A81" s="1" t="s">
        <v>169</v>
      </c>
      <c r="B81" s="1" t="s">
        <v>170</v>
      </c>
      <c r="C81" s="1" t="s">
        <v>10</v>
      </c>
      <c r="D81" s="1">
        <v>0.34433081746101379</v>
      </c>
      <c r="E81" s="1">
        <v>0.58658266067504883</v>
      </c>
      <c r="F81" s="1" t="e">
        <v>#N/A</v>
      </c>
      <c r="G81" s="1">
        <v>0.58658266067504883</v>
      </c>
      <c r="H81" s="1" t="e">
        <v>#N/A</v>
      </c>
      <c r="I81" s="25" t="e">
        <f>IF(ISNUMBER(F81),VLOOKUP($B81,'[22]Figure 1 B&amp;C'!$B$3:$D$191,3,FALSE),F81)</f>
        <v>#N/A</v>
      </c>
      <c r="J81" s="25">
        <f>IF(ISNUMBER(G81),VLOOKUP($B81,'[22]Figure 1 B&amp;C'!$B$3:$D$191,3,FALSE),G81)</f>
        <v>5284.4422213239704</v>
      </c>
      <c r="K81" s="25" t="e">
        <f>IF(ISNUMBER(H81),VLOOKUP($B81,'[22]Figure 1 B&amp;C'!$B$3:$D$191,3,FALSE),H81)</f>
        <v>#N/A</v>
      </c>
      <c r="L81" s="1">
        <f t="shared" si="3"/>
        <v>0.58658266067504883</v>
      </c>
      <c r="M81" s="25">
        <f>IF(ISNUMBER(G81),VLOOKUP($B81,'[22]Figure 1 B&amp;C'!$B$3:$D$191,3,FALSE),IF(ISNUMBER(H81),VLOOKUP($B81,'[22]Figure 1 B&amp;C'!$B$3:$D$191,3,FALSE),H81))</f>
        <v>5284.4422213239704</v>
      </c>
      <c r="X81" s="1" t="b">
        <f t="shared" si="2"/>
        <v>0</v>
      </c>
    </row>
    <row r="82" spans="1:24" x14ac:dyDescent="0.2">
      <c r="A82" s="1" t="s">
        <v>171</v>
      </c>
      <c r="B82" s="1" t="s">
        <v>172</v>
      </c>
      <c r="C82" s="1" t="s">
        <v>102</v>
      </c>
      <c r="D82" s="1">
        <v>0.23947301506996155</v>
      </c>
      <c r="E82" s="1">
        <v>0.75958973169326782</v>
      </c>
      <c r="F82" s="1">
        <v>0.75958973169326782</v>
      </c>
      <c r="G82" s="1" t="e">
        <v>#N/A</v>
      </c>
      <c r="H82" s="1" t="e">
        <v>#N/A</v>
      </c>
      <c r="I82" s="25">
        <f>IF(ISNUMBER(F82),VLOOKUP($B82,'[22]Figure 1 B&amp;C'!$B$3:$D$191,3,FALSE),F82)</f>
        <v>51292.696348609279</v>
      </c>
      <c r="J82" s="25" t="e">
        <f>IF(ISNUMBER(G82),VLOOKUP($B82,'[22]Figure 1 B&amp;C'!$B$3:$D$191,3,FALSE),G82)</f>
        <v>#N/A</v>
      </c>
      <c r="K82" s="25" t="e">
        <f>IF(ISNUMBER(H82),VLOOKUP($B82,'[22]Figure 1 B&amp;C'!$B$3:$D$191,3,FALSE),H82)</f>
        <v>#N/A</v>
      </c>
      <c r="L82" s="1" t="e">
        <f t="shared" si="3"/>
        <v>#N/A</v>
      </c>
      <c r="M82" s="25" t="e">
        <f>IF(ISNUMBER(G82),VLOOKUP($B82,'[22]Figure 1 B&amp;C'!$B$3:$D$191,3,FALSE),IF(ISNUMBER(H82),VLOOKUP($B82,'[22]Figure 1 B&amp;C'!$B$3:$D$191,3,FALSE),H82))</f>
        <v>#N/A</v>
      </c>
      <c r="X82" s="1" t="b">
        <f t="shared" si="2"/>
        <v>0</v>
      </c>
    </row>
    <row r="83" spans="1:24" x14ac:dyDescent="0.2">
      <c r="A83" s="1" t="s">
        <v>173</v>
      </c>
      <c r="B83" s="1" t="s">
        <v>174</v>
      </c>
      <c r="C83" s="1" t="s">
        <v>10</v>
      </c>
      <c r="D83" s="1">
        <v>0.22343473136425018</v>
      </c>
      <c r="E83" s="1">
        <v>0.66530781984329224</v>
      </c>
      <c r="F83" s="1" t="e">
        <v>#N/A</v>
      </c>
      <c r="G83" s="1">
        <v>0.66530781984329224</v>
      </c>
      <c r="H83" s="1" t="e">
        <v>#N/A</v>
      </c>
      <c r="I83" s="25" t="e">
        <f>IF(ISNUMBER(F83),VLOOKUP($B83,'[22]Figure 1 B&amp;C'!$B$3:$D$191,3,FALSE),F83)</f>
        <v>#N/A</v>
      </c>
      <c r="J83" s="25">
        <f>IF(ISNUMBER(G83),VLOOKUP($B83,'[22]Figure 1 B&amp;C'!$B$3:$D$191,3,FALSE),G83)</f>
        <v>6322.3169572296938</v>
      </c>
      <c r="K83" s="25" t="e">
        <f>IF(ISNUMBER(H83),VLOOKUP($B83,'[22]Figure 1 B&amp;C'!$B$3:$D$191,3,FALSE),H83)</f>
        <v>#N/A</v>
      </c>
      <c r="L83" s="1">
        <f t="shared" si="3"/>
        <v>0.66530781984329224</v>
      </c>
      <c r="M83" s="25">
        <f>IF(ISNUMBER(G83),VLOOKUP($B83,'[22]Figure 1 B&amp;C'!$B$3:$D$191,3,FALSE),IF(ISNUMBER(H83),VLOOKUP($B83,'[22]Figure 1 B&amp;C'!$B$3:$D$191,3,FALSE),H83))</f>
        <v>6322.3169572296938</v>
      </c>
      <c r="X83" s="1" t="b">
        <f t="shared" si="2"/>
        <v>0</v>
      </c>
    </row>
    <row r="84" spans="1:24" x14ac:dyDescent="0.2">
      <c r="A84" s="1" t="s">
        <v>175</v>
      </c>
      <c r="B84" s="1" t="s">
        <v>176</v>
      </c>
      <c r="C84" s="1" t="s">
        <v>102</v>
      </c>
      <c r="D84" s="1">
        <v>0.24468781054019928</v>
      </c>
      <c r="E84" s="1">
        <v>0.72382611036300659</v>
      </c>
      <c r="F84" s="1">
        <v>0.72382611036300659</v>
      </c>
      <c r="G84" s="1" t="e">
        <v>#N/A</v>
      </c>
      <c r="H84" s="1" t="e">
        <v>#N/A</v>
      </c>
      <c r="I84" s="25">
        <f>IF(ISNUMBER(F84),VLOOKUP($B84,'[22]Figure 1 B&amp;C'!$B$3:$D$191,3,FALSE),F84)</f>
        <v>47661.403579921855</v>
      </c>
      <c r="J84" s="25" t="e">
        <f>IF(ISNUMBER(G84),VLOOKUP($B84,'[22]Figure 1 B&amp;C'!$B$3:$D$191,3,FALSE),G84)</f>
        <v>#N/A</v>
      </c>
      <c r="K84" s="25" t="e">
        <f>IF(ISNUMBER(H84),VLOOKUP($B84,'[22]Figure 1 B&amp;C'!$B$3:$D$191,3,FALSE),H84)</f>
        <v>#N/A</v>
      </c>
      <c r="L84" s="1" t="e">
        <f t="shared" si="3"/>
        <v>#N/A</v>
      </c>
      <c r="M84" s="25" t="e">
        <f>IF(ISNUMBER(G84),VLOOKUP($B84,'[22]Figure 1 B&amp;C'!$B$3:$D$191,3,FALSE),IF(ISNUMBER(H84),VLOOKUP($B84,'[22]Figure 1 B&amp;C'!$B$3:$D$191,3,FALSE),H84))</f>
        <v>#N/A</v>
      </c>
      <c r="X84" s="1" t="b">
        <f t="shared" si="2"/>
        <v>0</v>
      </c>
    </row>
    <row r="85" spans="1:24" x14ac:dyDescent="0.2">
      <c r="A85" s="1" t="s">
        <v>177</v>
      </c>
      <c r="B85" s="1" t="s">
        <v>178</v>
      </c>
      <c r="C85" s="1" t="s">
        <v>10</v>
      </c>
      <c r="D85" s="1">
        <v>0.27068436145782471</v>
      </c>
      <c r="E85" s="1">
        <v>0.5448487401008606</v>
      </c>
      <c r="F85" s="1" t="e">
        <v>#N/A</v>
      </c>
      <c r="G85" s="1">
        <v>0.5448487401008606</v>
      </c>
      <c r="H85" s="1" t="e">
        <v>#N/A</v>
      </c>
      <c r="I85" s="25" t="e">
        <f>IF(ISNUMBER(F85),VLOOKUP($B85,'[22]Figure 1 B&amp;C'!$B$3:$D$191,3,FALSE),F85)</f>
        <v>#N/A</v>
      </c>
      <c r="J85" s="25">
        <f>IF(ISNUMBER(G85),VLOOKUP($B85,'[22]Figure 1 B&amp;C'!$B$3:$D$191,3,FALSE),G85)</f>
        <v>5754.7401194053218</v>
      </c>
      <c r="K85" s="25" t="e">
        <f>IF(ISNUMBER(H85),VLOOKUP($B85,'[22]Figure 1 B&amp;C'!$B$3:$D$191,3,FALSE),H85)</f>
        <v>#N/A</v>
      </c>
      <c r="L85" s="1">
        <f t="shared" si="3"/>
        <v>0.5448487401008606</v>
      </c>
      <c r="M85" s="25">
        <f>IF(ISNUMBER(G85),VLOOKUP($B85,'[22]Figure 1 B&amp;C'!$B$3:$D$191,3,FALSE),IF(ISNUMBER(H85),VLOOKUP($B85,'[22]Figure 1 B&amp;C'!$B$3:$D$191,3,FALSE),H85))</f>
        <v>5754.7401194053218</v>
      </c>
      <c r="X85" s="1" t="b">
        <f t="shared" si="2"/>
        <v>0</v>
      </c>
    </row>
    <row r="86" spans="1:24" x14ac:dyDescent="0.2">
      <c r="A86" s="1" t="s">
        <v>179</v>
      </c>
      <c r="B86" s="1" t="s">
        <v>180</v>
      </c>
      <c r="C86" s="1" t="s">
        <v>10</v>
      </c>
      <c r="D86" s="1">
        <v>0.26756033301353455</v>
      </c>
      <c r="E86" s="1">
        <v>0.64200383424758911</v>
      </c>
      <c r="F86" s="1" t="e">
        <v>#N/A</v>
      </c>
      <c r="G86" s="1">
        <v>0.64200383424758911</v>
      </c>
      <c r="H86" s="1" t="e">
        <v>#N/A</v>
      </c>
      <c r="I86" s="25" t="e">
        <f>IF(ISNUMBER(F86),VLOOKUP($B86,'[22]Figure 1 B&amp;C'!$B$3:$D$191,3,FALSE),F86)</f>
        <v>#N/A</v>
      </c>
      <c r="J86" s="25">
        <f>IF(ISNUMBER(G86),VLOOKUP($B86,'[22]Figure 1 B&amp;C'!$B$3:$D$191,3,FALSE),G86)</f>
        <v>9466.5389074086524</v>
      </c>
      <c r="K86" s="25" t="e">
        <f>IF(ISNUMBER(H86),VLOOKUP($B86,'[22]Figure 1 B&amp;C'!$B$3:$D$191,3,FALSE),H86)</f>
        <v>#N/A</v>
      </c>
      <c r="L86" s="1">
        <f t="shared" si="3"/>
        <v>0.64200383424758911</v>
      </c>
      <c r="M86" s="25">
        <f>IF(ISNUMBER(G86),VLOOKUP($B86,'[22]Figure 1 B&amp;C'!$B$3:$D$191,3,FALSE),IF(ISNUMBER(H86),VLOOKUP($B86,'[22]Figure 1 B&amp;C'!$B$3:$D$191,3,FALSE),H86))</f>
        <v>9466.5389074086524</v>
      </c>
      <c r="X86" s="1" t="b">
        <f t="shared" si="2"/>
        <v>0</v>
      </c>
    </row>
    <row r="87" spans="1:24" x14ac:dyDescent="0.2">
      <c r="A87" s="1" t="s">
        <v>181</v>
      </c>
      <c r="B87" s="1" t="s">
        <v>182</v>
      </c>
      <c r="C87" s="1" t="s">
        <v>10</v>
      </c>
      <c r="D87" s="1">
        <v>0.29473602771759033</v>
      </c>
      <c r="E87" s="1">
        <v>0.66097575426101685</v>
      </c>
      <c r="F87" s="1" t="e">
        <v>#N/A</v>
      </c>
      <c r="G87" s="1">
        <v>0.66097575426101685</v>
      </c>
      <c r="H87" s="1" t="e">
        <v>#N/A</v>
      </c>
      <c r="I87" s="25" t="e">
        <f>IF(ISNUMBER(F87),VLOOKUP($B87,'[22]Figure 1 B&amp;C'!$B$3:$D$191,3,FALSE),F87)</f>
        <v>#N/A</v>
      </c>
      <c r="J87" s="25">
        <f>IF(ISNUMBER(G87),VLOOKUP($B87,'[22]Figure 1 B&amp;C'!$B$3:$D$191,3,FALSE),G87)</f>
        <v>14915.870720916009</v>
      </c>
      <c r="K87" s="25" t="e">
        <f>IF(ISNUMBER(H87),VLOOKUP($B87,'[22]Figure 1 B&amp;C'!$B$3:$D$191,3,FALSE),H87)</f>
        <v>#N/A</v>
      </c>
      <c r="L87" s="1">
        <f t="shared" si="3"/>
        <v>0.66097575426101685</v>
      </c>
      <c r="M87" s="25">
        <f>IF(ISNUMBER(G87),VLOOKUP($B87,'[22]Figure 1 B&amp;C'!$B$3:$D$191,3,FALSE),IF(ISNUMBER(H87),VLOOKUP($B87,'[22]Figure 1 B&amp;C'!$B$3:$D$191,3,FALSE),H87))</f>
        <v>14915.870720916009</v>
      </c>
      <c r="X87" s="1" t="b">
        <f t="shared" si="2"/>
        <v>0</v>
      </c>
    </row>
    <row r="88" spans="1:24" x14ac:dyDescent="0.2">
      <c r="A88" s="1" t="s">
        <v>183</v>
      </c>
      <c r="B88" s="1" t="s">
        <v>184</v>
      </c>
      <c r="C88" s="1" t="s">
        <v>102</v>
      </c>
      <c r="D88" s="1">
        <v>0.24503478407859802</v>
      </c>
      <c r="E88" s="1">
        <v>0.63228851556777954</v>
      </c>
      <c r="F88" s="1">
        <v>0.63228851556777954</v>
      </c>
      <c r="G88" s="1" t="e">
        <v>#N/A</v>
      </c>
      <c r="H88" s="1" t="e">
        <v>#N/A</v>
      </c>
      <c r="I88" s="25">
        <f>IF(ISNUMBER(F88),VLOOKUP($B88,'[22]Figure 1 B&amp;C'!$B$3:$D$191,3,FALSE),F88)</f>
        <v>28897.452008347376</v>
      </c>
      <c r="J88" s="25" t="e">
        <f>IF(ISNUMBER(G88),VLOOKUP($B88,'[22]Figure 1 B&amp;C'!$B$3:$D$191,3,FALSE),G88)</f>
        <v>#N/A</v>
      </c>
      <c r="K88" s="25" t="e">
        <f>IF(ISNUMBER(H88),VLOOKUP($B88,'[22]Figure 1 B&amp;C'!$B$3:$D$191,3,FALSE),H88)</f>
        <v>#N/A</v>
      </c>
      <c r="L88" s="1" t="e">
        <f t="shared" si="3"/>
        <v>#N/A</v>
      </c>
      <c r="M88" s="25" t="e">
        <f>IF(ISNUMBER(G88),VLOOKUP($B88,'[22]Figure 1 B&amp;C'!$B$3:$D$191,3,FALSE),IF(ISNUMBER(H88),VLOOKUP($B88,'[22]Figure 1 B&amp;C'!$B$3:$D$191,3,FALSE),H88))</f>
        <v>#N/A</v>
      </c>
      <c r="X88" s="1" t="b">
        <f t="shared" si="2"/>
        <v>0</v>
      </c>
    </row>
    <row r="89" spans="1:24" x14ac:dyDescent="0.2">
      <c r="A89" s="1" t="s">
        <v>185</v>
      </c>
      <c r="B89" s="1" t="s">
        <v>186</v>
      </c>
      <c r="C89" s="1" t="s">
        <v>102</v>
      </c>
      <c r="D89" s="1">
        <v>0.19045561552047729</v>
      </c>
      <c r="E89" s="1">
        <v>0.72316718101501465</v>
      </c>
      <c r="F89" s="1">
        <v>0.72316718101501465</v>
      </c>
      <c r="G89" s="1" t="e">
        <v>#N/A</v>
      </c>
      <c r="H89" s="1" t="e">
        <v>#N/A</v>
      </c>
      <c r="I89" s="25">
        <f>IF(ISNUMBER(F89),VLOOKUP($B89,'[22]Figure 1 B&amp;C'!$B$3:$D$191,3,FALSE),F89)</f>
        <v>23090.11685901089</v>
      </c>
      <c r="J89" s="25" t="e">
        <f>IF(ISNUMBER(G89),VLOOKUP($B89,'[22]Figure 1 B&amp;C'!$B$3:$D$191,3,FALSE),G89)</f>
        <v>#N/A</v>
      </c>
      <c r="K89" s="25" t="e">
        <f>IF(ISNUMBER(H89),VLOOKUP($B89,'[22]Figure 1 B&amp;C'!$B$3:$D$191,3,FALSE),H89)</f>
        <v>#N/A</v>
      </c>
      <c r="L89" s="1" t="e">
        <f t="shared" si="3"/>
        <v>#N/A</v>
      </c>
      <c r="M89" s="25" t="e">
        <f>IF(ISNUMBER(G89),VLOOKUP($B89,'[22]Figure 1 B&amp;C'!$B$3:$D$191,3,FALSE),IF(ISNUMBER(H89),VLOOKUP($B89,'[22]Figure 1 B&amp;C'!$B$3:$D$191,3,FALSE),H89))</f>
        <v>#N/A</v>
      </c>
      <c r="X89" s="1" t="b">
        <f t="shared" si="2"/>
        <v>0</v>
      </c>
    </row>
    <row r="90" spans="1:24" x14ac:dyDescent="0.2">
      <c r="A90" s="1" t="s">
        <v>187</v>
      </c>
      <c r="B90" s="1" t="s">
        <v>188</v>
      </c>
      <c r="C90" s="1" t="s">
        <v>102</v>
      </c>
      <c r="D90" s="1">
        <v>0.27227804064750671</v>
      </c>
      <c r="E90" s="1">
        <v>0.78076326847076416</v>
      </c>
      <c r="F90" s="1">
        <v>0.78076326847076416</v>
      </c>
      <c r="G90" s="1" t="e">
        <v>#N/A</v>
      </c>
      <c r="H90" s="1" t="e">
        <v>#N/A</v>
      </c>
      <c r="I90" s="25">
        <f>IF(ISNUMBER(F90),VLOOKUP($B90,'[22]Figure 1 B&amp;C'!$B$3:$D$191,3,FALSE),F90)</f>
        <v>61522.854442466436</v>
      </c>
      <c r="J90" s="25" t="e">
        <f>IF(ISNUMBER(G90),VLOOKUP($B90,'[22]Figure 1 B&amp;C'!$B$3:$D$191,3,FALSE),G90)</f>
        <v>#N/A</v>
      </c>
      <c r="K90" s="25" t="e">
        <f>IF(ISNUMBER(H90),VLOOKUP($B90,'[22]Figure 1 B&amp;C'!$B$3:$D$191,3,FALSE),H90)</f>
        <v>#N/A</v>
      </c>
      <c r="L90" s="1" t="e">
        <f t="shared" si="3"/>
        <v>#N/A</v>
      </c>
      <c r="M90" s="25" t="e">
        <f>IF(ISNUMBER(G90),VLOOKUP($B90,'[22]Figure 1 B&amp;C'!$B$3:$D$191,3,FALSE),IF(ISNUMBER(H90),VLOOKUP($B90,'[22]Figure 1 B&amp;C'!$B$3:$D$191,3,FALSE),H90))</f>
        <v>#N/A</v>
      </c>
      <c r="X90" s="1" t="b">
        <f t="shared" si="2"/>
        <v>0</v>
      </c>
    </row>
    <row r="91" spans="1:24" x14ac:dyDescent="0.2">
      <c r="A91" s="1" t="s">
        <v>189</v>
      </c>
      <c r="B91" s="1" t="s">
        <v>190</v>
      </c>
      <c r="C91" s="1" t="s">
        <v>102</v>
      </c>
      <c r="D91" s="1">
        <v>0.22305786609649658</v>
      </c>
      <c r="E91" s="1">
        <v>0.70974743366241455</v>
      </c>
      <c r="F91" s="1">
        <v>0.70974743366241455</v>
      </c>
      <c r="G91" s="1" t="e">
        <v>#N/A</v>
      </c>
      <c r="H91" s="1" t="e">
        <v>#N/A</v>
      </c>
      <c r="I91" s="25">
        <f>IF(ISNUMBER(F91),VLOOKUP($B91,'[22]Figure 1 B&amp;C'!$B$3:$D$191,3,FALSE),F91)</f>
        <v>23269.028832380463</v>
      </c>
      <c r="J91" s="25" t="e">
        <f>IF(ISNUMBER(G91),VLOOKUP($B91,'[22]Figure 1 B&amp;C'!$B$3:$D$191,3,FALSE),G91)</f>
        <v>#N/A</v>
      </c>
      <c r="K91" s="25" t="e">
        <f>IF(ISNUMBER(H91),VLOOKUP($B91,'[22]Figure 1 B&amp;C'!$B$3:$D$191,3,FALSE),H91)</f>
        <v>#N/A</v>
      </c>
      <c r="L91" s="1" t="e">
        <f t="shared" si="3"/>
        <v>#N/A</v>
      </c>
      <c r="M91" s="25" t="e">
        <f>IF(ISNUMBER(G91),VLOOKUP($B91,'[22]Figure 1 B&amp;C'!$B$3:$D$191,3,FALSE),IF(ISNUMBER(H91),VLOOKUP($B91,'[22]Figure 1 B&amp;C'!$B$3:$D$191,3,FALSE),H91))</f>
        <v>#N/A</v>
      </c>
      <c r="X91" s="1" t="b">
        <f t="shared" si="2"/>
        <v>0</v>
      </c>
    </row>
    <row r="92" spans="1:24" x14ac:dyDescent="0.2">
      <c r="A92" s="1" t="s">
        <v>191</v>
      </c>
      <c r="B92" s="1" t="s">
        <v>192</v>
      </c>
      <c r="C92" s="1" t="s">
        <v>102</v>
      </c>
      <c r="D92" s="1">
        <v>0.24774402379989624</v>
      </c>
      <c r="E92" s="1">
        <v>0.78040397167205811</v>
      </c>
      <c r="F92" s="1">
        <v>0.78040397167205811</v>
      </c>
      <c r="G92" s="1" t="e">
        <v>#N/A</v>
      </c>
      <c r="H92" s="1" t="e">
        <v>#N/A</v>
      </c>
      <c r="I92" s="25">
        <f>IF(ISNUMBER(F92),VLOOKUP($B92,'[22]Figure 1 B&amp;C'!$B$3:$D$191,3,FALSE),F92)</f>
        <v>50065.665392750911</v>
      </c>
      <c r="J92" s="25" t="e">
        <f>IF(ISNUMBER(G92),VLOOKUP($B92,'[22]Figure 1 B&amp;C'!$B$3:$D$191,3,FALSE),G92)</f>
        <v>#N/A</v>
      </c>
      <c r="K92" s="25" t="e">
        <f>IF(ISNUMBER(H92),VLOOKUP($B92,'[22]Figure 1 B&amp;C'!$B$3:$D$191,3,FALSE),H92)</f>
        <v>#N/A</v>
      </c>
      <c r="L92" s="1" t="e">
        <f t="shared" si="3"/>
        <v>#N/A</v>
      </c>
      <c r="M92" s="25" t="e">
        <f>IF(ISNUMBER(G92),VLOOKUP($B92,'[22]Figure 1 B&amp;C'!$B$3:$D$191,3,FALSE),IF(ISNUMBER(H92),VLOOKUP($B92,'[22]Figure 1 B&amp;C'!$B$3:$D$191,3,FALSE),H92))</f>
        <v>#N/A</v>
      </c>
      <c r="X92" s="1" t="b">
        <f t="shared" si="2"/>
        <v>0</v>
      </c>
    </row>
    <row r="93" spans="1:24" x14ac:dyDescent="0.2">
      <c r="A93" s="1" t="s">
        <v>193</v>
      </c>
      <c r="B93" s="1" t="s">
        <v>194</v>
      </c>
      <c r="C93" s="1" t="s">
        <v>102</v>
      </c>
      <c r="D93" s="1">
        <v>0.2694435715675354</v>
      </c>
      <c r="E93" s="1">
        <v>0.72844898700714111</v>
      </c>
      <c r="F93" s="1">
        <v>0.72844898700714111</v>
      </c>
      <c r="G93" s="1" t="e">
        <v>#N/A</v>
      </c>
      <c r="H93" s="1" t="e">
        <v>#N/A</v>
      </c>
      <c r="I93" s="25">
        <f>IF(ISNUMBER(F93),VLOOKUP($B93,'[22]Figure 1 B&amp;C'!$B$3:$D$191,3,FALSE),F93)</f>
        <v>42944.828700495615</v>
      </c>
      <c r="J93" s="25" t="e">
        <f>IF(ISNUMBER(G93),VLOOKUP($B93,'[22]Figure 1 B&amp;C'!$B$3:$D$191,3,FALSE),G93)</f>
        <v>#N/A</v>
      </c>
      <c r="K93" s="25" t="e">
        <f>IF(ISNUMBER(H93),VLOOKUP($B93,'[22]Figure 1 B&amp;C'!$B$3:$D$191,3,FALSE),H93)</f>
        <v>#N/A</v>
      </c>
      <c r="L93" s="1" t="e">
        <f t="shared" si="3"/>
        <v>#N/A</v>
      </c>
      <c r="M93" s="25" t="e">
        <f>IF(ISNUMBER(G93),VLOOKUP($B93,'[22]Figure 1 B&amp;C'!$B$3:$D$191,3,FALSE),IF(ISNUMBER(H93),VLOOKUP($B93,'[22]Figure 1 B&amp;C'!$B$3:$D$191,3,FALSE),H93))</f>
        <v>#N/A</v>
      </c>
      <c r="X93" s="1" t="b">
        <f t="shared" si="2"/>
        <v>0</v>
      </c>
    </row>
    <row r="94" spans="1:24" x14ac:dyDescent="0.2">
      <c r="A94" s="1" t="s">
        <v>195</v>
      </c>
      <c r="B94" s="1" t="s">
        <v>196</v>
      </c>
      <c r="C94" s="1" t="s">
        <v>102</v>
      </c>
      <c r="D94" s="1">
        <v>0.23577798902988434</v>
      </c>
      <c r="E94" s="1">
        <v>0.74959039688110352</v>
      </c>
      <c r="F94" s="1">
        <v>0.74959039688110352</v>
      </c>
      <c r="G94" s="1" t="e">
        <v>#N/A</v>
      </c>
      <c r="H94" s="1" t="e">
        <v>#N/A</v>
      </c>
      <c r="I94" s="25">
        <f>IF(ISNUMBER(F94),VLOOKUP($B94,'[22]Figure 1 B&amp;C'!$B$3:$D$191,3,FALSE),F94)</f>
        <v>47660.768559661745</v>
      </c>
      <c r="J94" s="25" t="e">
        <f>IF(ISNUMBER(G94),VLOOKUP($B94,'[22]Figure 1 B&amp;C'!$B$3:$D$191,3,FALSE),G94)</f>
        <v>#N/A</v>
      </c>
      <c r="K94" s="25" t="e">
        <f>IF(ISNUMBER(H94),VLOOKUP($B94,'[22]Figure 1 B&amp;C'!$B$3:$D$191,3,FALSE),H94)</f>
        <v>#N/A</v>
      </c>
      <c r="L94" s="1" t="e">
        <f t="shared" si="3"/>
        <v>#N/A</v>
      </c>
      <c r="M94" s="25" t="e">
        <f>IF(ISNUMBER(G94),VLOOKUP($B94,'[22]Figure 1 B&amp;C'!$B$3:$D$191,3,FALSE),IF(ISNUMBER(H94),VLOOKUP($B94,'[22]Figure 1 B&amp;C'!$B$3:$D$191,3,FALSE),H94))</f>
        <v>#N/A</v>
      </c>
      <c r="X94" s="1" t="b">
        <f t="shared" si="2"/>
        <v>0</v>
      </c>
    </row>
    <row r="95" spans="1:24" x14ac:dyDescent="0.2">
      <c r="A95" s="1" t="s">
        <v>197</v>
      </c>
      <c r="B95" s="1" t="s">
        <v>198</v>
      </c>
      <c r="C95" s="1" t="s">
        <v>102</v>
      </c>
      <c r="D95" s="1">
        <v>0.3536149263381958</v>
      </c>
      <c r="E95" s="1">
        <v>0.67217558622360229</v>
      </c>
      <c r="F95" s="1">
        <v>0.67217558622360229</v>
      </c>
      <c r="G95" s="1" t="e">
        <v>#N/A</v>
      </c>
      <c r="H95" s="1" t="e">
        <v>#N/A</v>
      </c>
      <c r="I95" s="25">
        <f>IF(ISNUMBER(F95),VLOOKUP($B95,'[22]Figure 1 B&amp;C'!$B$3:$D$191,3,FALSE),F95)</f>
        <v>20317.884642899422</v>
      </c>
      <c r="J95" s="25" t="e">
        <f>IF(ISNUMBER(G95),VLOOKUP($B95,'[22]Figure 1 B&amp;C'!$B$3:$D$191,3,FALSE),G95)</f>
        <v>#N/A</v>
      </c>
      <c r="K95" s="25" t="e">
        <f>IF(ISNUMBER(H95),VLOOKUP($B95,'[22]Figure 1 B&amp;C'!$B$3:$D$191,3,FALSE),H95)</f>
        <v>#N/A</v>
      </c>
      <c r="L95" s="1" t="e">
        <f t="shared" si="3"/>
        <v>#N/A</v>
      </c>
      <c r="M95" s="25" t="e">
        <f>IF(ISNUMBER(G95),VLOOKUP($B95,'[22]Figure 1 B&amp;C'!$B$3:$D$191,3,FALSE),IF(ISNUMBER(H95),VLOOKUP($B95,'[22]Figure 1 B&amp;C'!$B$3:$D$191,3,FALSE),H95))</f>
        <v>#N/A</v>
      </c>
      <c r="X95" s="1" t="b">
        <f t="shared" si="2"/>
        <v>0</v>
      </c>
    </row>
    <row r="96" spans="1:24" x14ac:dyDescent="0.2">
      <c r="A96" s="1" t="s">
        <v>199</v>
      </c>
      <c r="B96" s="1" t="s">
        <v>200</v>
      </c>
      <c r="C96" s="1" t="s">
        <v>10</v>
      </c>
      <c r="D96" s="1">
        <v>0.26182064414024353</v>
      </c>
      <c r="E96" s="1">
        <v>0.68062084913253784</v>
      </c>
      <c r="F96" s="1" t="e">
        <v>#N/A</v>
      </c>
      <c r="G96" s="1">
        <v>0.68062084913253784</v>
      </c>
      <c r="H96" s="1" t="e">
        <v>#N/A</v>
      </c>
      <c r="I96" s="25" t="e">
        <f>IF(ISNUMBER(F96),VLOOKUP($B96,'[22]Figure 1 B&amp;C'!$B$3:$D$191,3,FALSE),F96)</f>
        <v>#N/A</v>
      </c>
      <c r="J96" s="25">
        <f>IF(ISNUMBER(G96),VLOOKUP($B96,'[22]Figure 1 B&amp;C'!$B$3:$D$191,3,FALSE),G96)</f>
        <v>16714.968666162189</v>
      </c>
      <c r="K96" s="25" t="e">
        <f>IF(ISNUMBER(H96),VLOOKUP($B96,'[22]Figure 1 B&amp;C'!$B$3:$D$191,3,FALSE),H96)</f>
        <v>#N/A</v>
      </c>
      <c r="L96" s="1">
        <f t="shared" si="3"/>
        <v>0.68062084913253784</v>
      </c>
      <c r="M96" s="25">
        <f>IF(ISNUMBER(G96),VLOOKUP($B96,'[22]Figure 1 B&amp;C'!$B$3:$D$191,3,FALSE),IF(ISNUMBER(H96),VLOOKUP($B96,'[22]Figure 1 B&amp;C'!$B$3:$D$191,3,FALSE),H96))</f>
        <v>16714.968666162189</v>
      </c>
      <c r="X96" s="1" t="b">
        <f t="shared" si="2"/>
        <v>0</v>
      </c>
    </row>
    <row r="97" spans="1:24" x14ac:dyDescent="0.2">
      <c r="A97" s="1" t="s">
        <v>201</v>
      </c>
      <c r="B97" s="1" t="s">
        <v>202</v>
      </c>
      <c r="C97" s="1" t="s">
        <v>102</v>
      </c>
      <c r="D97" s="1">
        <v>0.26632827520370483</v>
      </c>
      <c r="E97" s="1">
        <v>0.77024561166763306</v>
      </c>
      <c r="F97" s="1">
        <v>0.77024561166763306</v>
      </c>
      <c r="G97" s="1" t="e">
        <v>#N/A</v>
      </c>
      <c r="H97" s="1" t="e">
        <v>#N/A</v>
      </c>
      <c r="I97" s="25">
        <f>IF(ISNUMBER(F97),VLOOKUP($B97,'[22]Figure 1 B&amp;C'!$B$3:$D$191,3,FALSE),F97)</f>
        <v>73863.06518216648</v>
      </c>
      <c r="J97" s="25" t="e">
        <f>IF(ISNUMBER(G97),VLOOKUP($B97,'[22]Figure 1 B&amp;C'!$B$3:$D$191,3,FALSE),G97)</f>
        <v>#N/A</v>
      </c>
      <c r="K97" s="25" t="e">
        <f>IF(ISNUMBER(H97),VLOOKUP($B97,'[22]Figure 1 B&amp;C'!$B$3:$D$191,3,FALSE),H97)</f>
        <v>#N/A</v>
      </c>
      <c r="L97" s="1" t="e">
        <f t="shared" si="3"/>
        <v>#N/A</v>
      </c>
      <c r="M97" s="25" t="e">
        <f>IF(ISNUMBER(G97),VLOOKUP($B97,'[22]Figure 1 B&amp;C'!$B$3:$D$191,3,FALSE),IF(ISNUMBER(H97),VLOOKUP($B97,'[22]Figure 1 B&amp;C'!$B$3:$D$191,3,FALSE),H97))</f>
        <v>#N/A</v>
      </c>
      <c r="X97" s="1" t="b">
        <f t="shared" si="2"/>
        <v>0</v>
      </c>
    </row>
    <row r="98" spans="1:24" x14ac:dyDescent="0.2">
      <c r="A98" s="1" t="s">
        <v>203</v>
      </c>
      <c r="B98" s="1" t="s">
        <v>204</v>
      </c>
      <c r="C98" s="1" t="s">
        <v>102</v>
      </c>
      <c r="D98" s="1">
        <v>0.280149906873703</v>
      </c>
      <c r="E98" s="1">
        <v>0.74007803201675415</v>
      </c>
      <c r="F98" s="1">
        <v>0.74007803201675415</v>
      </c>
      <c r="G98" s="1" t="e">
        <v>#N/A</v>
      </c>
      <c r="H98" s="1" t="e">
        <v>#N/A</v>
      </c>
      <c r="I98" s="25">
        <f>IF(ISNUMBER(F98),VLOOKUP($B98,'[22]Figure 1 B&amp;C'!$B$3:$D$191,3,FALSE),F98)</f>
        <v>78343.559234573171</v>
      </c>
      <c r="J98" s="25" t="e">
        <f>IF(ISNUMBER(G98),VLOOKUP($B98,'[22]Figure 1 B&amp;C'!$B$3:$D$191,3,FALSE),G98)</f>
        <v>#N/A</v>
      </c>
      <c r="K98" s="25" t="e">
        <f>IF(ISNUMBER(H98),VLOOKUP($B98,'[22]Figure 1 B&amp;C'!$B$3:$D$191,3,FALSE),H98)</f>
        <v>#N/A</v>
      </c>
      <c r="L98" s="1" t="e">
        <f t="shared" si="3"/>
        <v>#N/A</v>
      </c>
      <c r="M98" s="25" t="e">
        <f>IF(ISNUMBER(G98),VLOOKUP($B98,'[22]Figure 1 B&amp;C'!$B$3:$D$191,3,FALSE),IF(ISNUMBER(H98),VLOOKUP($B98,'[22]Figure 1 B&amp;C'!$B$3:$D$191,3,FALSE),H98))</f>
        <v>#N/A</v>
      </c>
      <c r="X98" s="1" t="b">
        <f t="shared" si="2"/>
        <v>0</v>
      </c>
    </row>
    <row r="99" spans="1:24" x14ac:dyDescent="0.2">
      <c r="A99" s="1" t="s">
        <v>205</v>
      </c>
      <c r="B99" s="1" t="s">
        <v>206</v>
      </c>
      <c r="C99" s="1" t="s">
        <v>102</v>
      </c>
      <c r="D99" s="1">
        <v>0.26894652843475342</v>
      </c>
      <c r="E99" s="1">
        <v>0.68263757228851318</v>
      </c>
      <c r="F99" s="1">
        <v>0.68263757228851318</v>
      </c>
      <c r="G99" s="1" t="e">
        <v>#N/A</v>
      </c>
      <c r="H99" s="1" t="e">
        <v>#N/A</v>
      </c>
      <c r="I99" s="25">
        <f>IF(ISNUMBER(F99),VLOOKUP($B99,'[22]Figure 1 B&amp;C'!$B$3:$D$191,3,FALSE),F99)</f>
        <v>41735.475530345429</v>
      </c>
      <c r="J99" s="25" t="e">
        <f>IF(ISNUMBER(G99),VLOOKUP($B99,'[22]Figure 1 B&amp;C'!$B$3:$D$191,3,FALSE),G99)</f>
        <v>#N/A</v>
      </c>
      <c r="K99" s="25" t="e">
        <f>IF(ISNUMBER(H99),VLOOKUP($B99,'[22]Figure 1 B&amp;C'!$B$3:$D$191,3,FALSE),H99)</f>
        <v>#N/A</v>
      </c>
      <c r="L99" s="1" t="e">
        <f t="shared" si="3"/>
        <v>#N/A</v>
      </c>
      <c r="M99" s="25" t="e">
        <f>IF(ISNUMBER(G99),VLOOKUP($B99,'[22]Figure 1 B&amp;C'!$B$3:$D$191,3,FALSE),IF(ISNUMBER(H99),VLOOKUP($B99,'[22]Figure 1 B&amp;C'!$B$3:$D$191,3,FALSE),H99))</f>
        <v>#N/A</v>
      </c>
      <c r="X99" s="1" t="b">
        <f t="shared" si="2"/>
        <v>0</v>
      </c>
    </row>
    <row r="100" spans="1:24" x14ac:dyDescent="0.2">
      <c r="A100" s="1" t="s">
        <v>207</v>
      </c>
      <c r="B100" s="1" t="s">
        <v>208</v>
      </c>
      <c r="C100" s="1" t="s">
        <v>102</v>
      </c>
      <c r="D100" s="1">
        <v>0.32730847597122192</v>
      </c>
      <c r="E100" s="1">
        <v>0.69442659616470337</v>
      </c>
      <c r="F100" s="1">
        <v>0.69442659616470337</v>
      </c>
      <c r="G100" s="1" t="e">
        <v>#N/A</v>
      </c>
      <c r="H100" s="1" t="e">
        <v>#N/A</v>
      </c>
      <c r="I100" s="25">
        <f>IF(ISNUMBER(F100),VLOOKUP($B100,'[22]Figure 1 B&amp;C'!$B$3:$D$191,3,FALSE),F100)</f>
        <v>34500.212187087505</v>
      </c>
      <c r="J100" s="25" t="e">
        <f>IF(ISNUMBER(G100),VLOOKUP($B100,'[22]Figure 1 B&amp;C'!$B$3:$D$191,3,FALSE),G100)</f>
        <v>#N/A</v>
      </c>
      <c r="K100" s="25" t="e">
        <f>IF(ISNUMBER(H100),VLOOKUP($B100,'[22]Figure 1 B&amp;C'!$B$3:$D$191,3,FALSE),H100)</f>
        <v>#N/A</v>
      </c>
      <c r="L100" s="1" t="e">
        <f t="shared" si="3"/>
        <v>#N/A</v>
      </c>
      <c r="M100" s="25" t="e">
        <f>IF(ISNUMBER(G100),VLOOKUP($B100,'[22]Figure 1 B&amp;C'!$B$3:$D$191,3,FALSE),IF(ISNUMBER(H100),VLOOKUP($B100,'[22]Figure 1 B&amp;C'!$B$3:$D$191,3,FALSE),H100))</f>
        <v>#N/A</v>
      </c>
      <c r="X100" s="1" t="b">
        <f t="shared" si="2"/>
        <v>0</v>
      </c>
    </row>
    <row r="101" spans="1:24" x14ac:dyDescent="0.2">
      <c r="A101" s="1" t="s">
        <v>209</v>
      </c>
      <c r="B101" s="1" t="s">
        <v>210</v>
      </c>
      <c r="C101" s="1" t="s">
        <v>10</v>
      </c>
      <c r="D101" s="1">
        <v>0.2380213737487793</v>
      </c>
      <c r="E101" s="1">
        <v>0.68322157859802246</v>
      </c>
      <c r="F101" s="1" t="e">
        <v>#N/A</v>
      </c>
      <c r="G101" s="1">
        <v>0.68322157859802246</v>
      </c>
      <c r="H101" s="1" t="e">
        <v>#N/A</v>
      </c>
      <c r="I101" s="25" t="e">
        <f>IF(ISNUMBER(F101),VLOOKUP($B101,'[22]Figure 1 B&amp;C'!$B$3:$D$191,3,FALSE),F101)</f>
        <v>#N/A</v>
      </c>
      <c r="J101" s="25">
        <f>IF(ISNUMBER(G101),VLOOKUP($B101,'[22]Figure 1 B&amp;C'!$B$3:$D$191,3,FALSE),G101)</f>
        <v>17747.004956432454</v>
      </c>
      <c r="K101" s="25" t="e">
        <f>IF(ISNUMBER(H101),VLOOKUP($B101,'[22]Figure 1 B&amp;C'!$B$3:$D$191,3,FALSE),H101)</f>
        <v>#N/A</v>
      </c>
      <c r="L101" s="1">
        <f t="shared" si="3"/>
        <v>0.68322157859802246</v>
      </c>
      <c r="M101" s="25">
        <f>IF(ISNUMBER(G101),VLOOKUP($B101,'[22]Figure 1 B&amp;C'!$B$3:$D$191,3,FALSE),IF(ISNUMBER(H101),VLOOKUP($B101,'[22]Figure 1 B&amp;C'!$B$3:$D$191,3,FALSE),H101))</f>
        <v>17747.004956432454</v>
      </c>
      <c r="X101" s="1" t="b">
        <f t="shared" si="2"/>
        <v>0</v>
      </c>
    </row>
    <row r="102" spans="1:24" x14ac:dyDescent="0.2">
      <c r="A102" s="1" t="s">
        <v>211</v>
      </c>
      <c r="B102" s="1" t="s">
        <v>212</v>
      </c>
      <c r="C102" s="1" t="s">
        <v>10</v>
      </c>
      <c r="D102" s="1">
        <v>0.22578378021717072</v>
      </c>
      <c r="E102" s="1">
        <v>0.69642919301986694</v>
      </c>
      <c r="F102" s="1" t="e">
        <v>#N/A</v>
      </c>
      <c r="G102" s="1">
        <v>0.69642919301986694</v>
      </c>
      <c r="H102" s="1" t="e">
        <v>#N/A</v>
      </c>
      <c r="I102" s="25" t="e">
        <f>IF(ISNUMBER(F102),VLOOKUP($B102,'[22]Figure 1 B&amp;C'!$B$3:$D$191,3,FALSE),F102)</f>
        <v>#N/A</v>
      </c>
      <c r="J102" s="25">
        <f>IF(ISNUMBER(G102),VLOOKUP($B102,'[22]Figure 1 B&amp;C'!$B$3:$D$191,3,FALSE),G102)</f>
        <v>19089.279659020794</v>
      </c>
      <c r="K102" s="25" t="e">
        <f>IF(ISNUMBER(H102),VLOOKUP($B102,'[22]Figure 1 B&amp;C'!$B$3:$D$191,3,FALSE),H102)</f>
        <v>#N/A</v>
      </c>
      <c r="L102" s="1">
        <f t="shared" si="3"/>
        <v>0.69642919301986694</v>
      </c>
      <c r="M102" s="25">
        <f>IF(ISNUMBER(G102),VLOOKUP($B102,'[22]Figure 1 B&amp;C'!$B$3:$D$191,3,FALSE),IF(ISNUMBER(H102),VLOOKUP($B102,'[22]Figure 1 B&amp;C'!$B$3:$D$191,3,FALSE),H102))</f>
        <v>19089.279659020794</v>
      </c>
      <c r="X102" s="1" t="b">
        <f t="shared" si="2"/>
        <v>0</v>
      </c>
    </row>
    <row r="103" spans="1:24" x14ac:dyDescent="0.2">
      <c r="A103" s="1" t="s">
        <v>213</v>
      </c>
      <c r="B103" s="1" t="s">
        <v>214</v>
      </c>
      <c r="C103" s="1" t="s">
        <v>102</v>
      </c>
      <c r="D103" s="1">
        <v>0.18066434562206268</v>
      </c>
      <c r="E103" s="1">
        <v>0.76643574237823486</v>
      </c>
      <c r="F103" s="1">
        <v>0.76643574237823486</v>
      </c>
      <c r="G103" s="1" t="e">
        <v>#N/A</v>
      </c>
      <c r="H103" s="1" t="e">
        <v>#N/A</v>
      </c>
      <c r="I103" s="25" t="e">
        <f>IF(ISNUMBER(F103),VLOOKUP($B103,'[22]Figure 1 B&amp;C'!$B$3:$D$191,3,FALSE),F103)</f>
        <v>#N/A</v>
      </c>
      <c r="J103" s="25" t="e">
        <f>IF(ISNUMBER(G103),VLOOKUP($B103,'[22]Figure 1 B&amp;C'!$B$3:$D$191,3,FALSE),G103)</f>
        <v>#N/A</v>
      </c>
      <c r="K103" s="25" t="e">
        <f>IF(ISNUMBER(H103),VLOOKUP($B103,'[22]Figure 1 B&amp;C'!$B$3:$D$191,3,FALSE),H103)</f>
        <v>#N/A</v>
      </c>
      <c r="L103" s="1" t="e">
        <f t="shared" si="3"/>
        <v>#N/A</v>
      </c>
      <c r="M103" s="25" t="e">
        <f>IF(ISNUMBER(G103),VLOOKUP($B103,'[22]Figure 1 B&amp;C'!$B$3:$D$191,3,FALSE),IF(ISNUMBER(H103),VLOOKUP($B103,'[22]Figure 1 B&amp;C'!$B$3:$D$191,3,FALSE),H103))</f>
        <v>#N/A</v>
      </c>
      <c r="X103" s="1" t="b">
        <f t="shared" si="2"/>
        <v>0</v>
      </c>
    </row>
    <row r="104" spans="1:24" x14ac:dyDescent="0.2">
      <c r="A104" s="1" t="s">
        <v>215</v>
      </c>
      <c r="B104" s="1" t="s">
        <v>216</v>
      </c>
      <c r="C104" s="1" t="s">
        <v>10</v>
      </c>
      <c r="D104" s="1">
        <v>0.24978093802928925</v>
      </c>
      <c r="E104" s="1">
        <v>0.61284321546554565</v>
      </c>
      <c r="F104" s="1" t="e">
        <v>#N/A</v>
      </c>
      <c r="G104" s="1">
        <v>0.61284321546554565</v>
      </c>
      <c r="H104" s="1" t="e">
        <v>#N/A</v>
      </c>
      <c r="I104" s="25" t="e">
        <f>IF(ISNUMBER(F104),VLOOKUP($B104,'[22]Figure 1 B&amp;C'!$B$3:$D$191,3,FALSE),F104)</f>
        <v>#N/A</v>
      </c>
      <c r="J104" s="25">
        <f>IF(ISNUMBER(G104),VLOOKUP($B104,'[22]Figure 1 B&amp;C'!$B$3:$D$191,3,FALSE),G104)</f>
        <v>6085.7514018408037</v>
      </c>
      <c r="K104" s="25" t="e">
        <f>IF(ISNUMBER(H104),VLOOKUP($B104,'[22]Figure 1 B&amp;C'!$B$3:$D$191,3,FALSE),H104)</f>
        <v>#N/A</v>
      </c>
      <c r="L104" s="1">
        <f t="shared" si="3"/>
        <v>0.61284321546554565</v>
      </c>
      <c r="M104" s="25">
        <f>IF(ISNUMBER(G104),VLOOKUP($B104,'[22]Figure 1 B&amp;C'!$B$3:$D$191,3,FALSE),IF(ISNUMBER(H104),VLOOKUP($B104,'[22]Figure 1 B&amp;C'!$B$3:$D$191,3,FALSE),H104))</f>
        <v>6085.7514018408037</v>
      </c>
      <c r="X104" s="1" t="b">
        <f t="shared" si="2"/>
        <v>0</v>
      </c>
    </row>
    <row r="105" spans="1:24" x14ac:dyDescent="0.2">
      <c r="A105" s="1" t="s">
        <v>217</v>
      </c>
      <c r="B105" s="1" t="s">
        <v>218</v>
      </c>
      <c r="C105" s="1" t="s">
        <v>102</v>
      </c>
      <c r="D105" s="1">
        <v>0.18889880180358887</v>
      </c>
      <c r="E105" s="1">
        <v>0.67708498239517212</v>
      </c>
      <c r="F105" s="1">
        <v>0.67708498239517212</v>
      </c>
      <c r="G105" s="1" t="e">
        <v>#N/A</v>
      </c>
      <c r="H105" s="1" t="e">
        <v>#N/A</v>
      </c>
      <c r="I105" s="25">
        <f>IF(ISNUMBER(F105),VLOOKUP($B105,'[22]Figure 1 B&amp;C'!$B$3:$D$191,3,FALSE),F105)</f>
        <v>30713.987293897884</v>
      </c>
      <c r="J105" s="25" t="e">
        <f>IF(ISNUMBER(G105),VLOOKUP($B105,'[22]Figure 1 B&amp;C'!$B$3:$D$191,3,FALSE),G105)</f>
        <v>#N/A</v>
      </c>
      <c r="K105" s="25" t="e">
        <f>IF(ISNUMBER(H105),VLOOKUP($B105,'[22]Figure 1 B&amp;C'!$B$3:$D$191,3,FALSE),H105)</f>
        <v>#N/A</v>
      </c>
      <c r="L105" s="1" t="e">
        <f t="shared" si="3"/>
        <v>#N/A</v>
      </c>
      <c r="M105" s="25" t="e">
        <f>IF(ISNUMBER(G105),VLOOKUP($B105,'[22]Figure 1 B&amp;C'!$B$3:$D$191,3,FALSE),IF(ISNUMBER(H105),VLOOKUP($B105,'[22]Figure 1 B&amp;C'!$B$3:$D$191,3,FALSE),H105))</f>
        <v>#N/A</v>
      </c>
      <c r="X105" s="1" t="b">
        <f t="shared" si="2"/>
        <v>0</v>
      </c>
    </row>
    <row r="106" spans="1:24" x14ac:dyDescent="0.2">
      <c r="A106" s="1" t="s">
        <v>219</v>
      </c>
      <c r="B106" s="1" t="s">
        <v>220</v>
      </c>
      <c r="C106" s="1" t="s">
        <v>13</v>
      </c>
      <c r="D106" s="1">
        <v>0.25637072324752808</v>
      </c>
      <c r="E106" s="1">
        <v>0.57429957389831543</v>
      </c>
      <c r="F106" s="1" t="e">
        <v>#N/A</v>
      </c>
      <c r="G106" s="1" t="e">
        <v>#N/A</v>
      </c>
      <c r="H106" s="1">
        <v>0.57429957389831543</v>
      </c>
      <c r="I106" s="25" t="e">
        <f>IF(ISNUMBER(F106),VLOOKUP($B106,'[22]Figure 1 B&amp;C'!$B$3:$D$191,3,FALSE),F106)</f>
        <v>#N/A</v>
      </c>
      <c r="J106" s="25" t="e">
        <f>IF(ISNUMBER(G106),VLOOKUP($B106,'[22]Figure 1 B&amp;C'!$B$3:$D$191,3,FALSE),G106)</f>
        <v>#N/A</v>
      </c>
      <c r="K106" s="25">
        <f>IF(ISNUMBER(H106),VLOOKUP($B106,'[22]Figure 1 B&amp;C'!$B$3:$D$191,3,FALSE),H106)</f>
        <v>4141.8352975182852</v>
      </c>
      <c r="L106" s="1">
        <f t="shared" si="3"/>
        <v>0.57429957389831543</v>
      </c>
      <c r="M106" s="25">
        <f>IF(ISNUMBER(G106),VLOOKUP($B106,'[22]Figure 1 B&amp;C'!$B$3:$D$191,3,FALSE),IF(ISNUMBER(H106),VLOOKUP($B106,'[22]Figure 1 B&amp;C'!$B$3:$D$191,3,FALSE),H106))</f>
        <v>4141.8352975182852</v>
      </c>
      <c r="X106" s="1" t="b">
        <f t="shared" si="2"/>
        <v>0</v>
      </c>
    </row>
    <row r="107" spans="1:24" x14ac:dyDescent="0.2">
      <c r="A107" s="1" t="s">
        <v>221</v>
      </c>
      <c r="B107" s="1" t="s">
        <v>222</v>
      </c>
      <c r="C107" s="1" t="s">
        <v>10</v>
      </c>
      <c r="D107" s="1">
        <v>0.26872590184211731</v>
      </c>
      <c r="E107" s="1">
        <v>0.627369225025177</v>
      </c>
      <c r="F107" s="1" t="e">
        <v>#N/A</v>
      </c>
      <c r="G107" s="1">
        <v>0.627369225025177</v>
      </c>
      <c r="H107" s="1" t="e">
        <v>#N/A</v>
      </c>
      <c r="I107" s="25" t="e">
        <f>IF(ISNUMBER(F107),VLOOKUP($B107,'[22]Figure 1 B&amp;C'!$B$3:$D$191,3,FALSE),F107)</f>
        <v>#N/A</v>
      </c>
      <c r="J107" s="25">
        <f>IF(ISNUMBER(G107),VLOOKUP($B107,'[22]Figure 1 B&amp;C'!$B$3:$D$191,3,FALSE),G107)</f>
        <v>8854.7760431647821</v>
      </c>
      <c r="K107" s="25" t="e">
        <f>IF(ISNUMBER(H107),VLOOKUP($B107,'[22]Figure 1 B&amp;C'!$B$3:$D$191,3,FALSE),H107)</f>
        <v>#N/A</v>
      </c>
      <c r="L107" s="1">
        <f t="shared" si="3"/>
        <v>0.627369225025177</v>
      </c>
      <c r="M107" s="25">
        <f>IF(ISNUMBER(G107),VLOOKUP($B107,'[22]Figure 1 B&amp;C'!$B$3:$D$191,3,FALSE),IF(ISNUMBER(H107),VLOOKUP($B107,'[22]Figure 1 B&amp;C'!$B$3:$D$191,3,FALSE),H107))</f>
        <v>8854.7760431647821</v>
      </c>
      <c r="X107" s="1" t="b">
        <f t="shared" si="2"/>
        <v>0</v>
      </c>
    </row>
    <row r="108" spans="1:24" x14ac:dyDescent="0.2">
      <c r="A108" s="1" t="s">
        <v>223</v>
      </c>
      <c r="B108" s="1" t="s">
        <v>224</v>
      </c>
      <c r="C108" s="1" t="s">
        <v>102</v>
      </c>
      <c r="D108" s="1">
        <v>0.31907182931900024</v>
      </c>
      <c r="E108" s="1">
        <v>0.75900757312774658</v>
      </c>
      <c r="F108" s="1">
        <v>0.75900757312774658</v>
      </c>
      <c r="G108" s="1" t="e">
        <v>#N/A</v>
      </c>
      <c r="H108" s="1" t="e">
        <v>#N/A</v>
      </c>
      <c r="I108" s="25">
        <f>IF(ISNUMBER(F108),VLOOKUP($B108,'[22]Figure 1 B&amp;C'!$B$3:$D$191,3,FALSE),F108)</f>
        <v>53228.269514754007</v>
      </c>
      <c r="J108" s="25" t="e">
        <f>IF(ISNUMBER(G108),VLOOKUP($B108,'[22]Figure 1 B&amp;C'!$B$3:$D$191,3,FALSE),G108)</f>
        <v>#N/A</v>
      </c>
      <c r="K108" s="25" t="e">
        <f>IF(ISNUMBER(H108),VLOOKUP($B108,'[22]Figure 1 B&amp;C'!$B$3:$D$191,3,FALSE),H108)</f>
        <v>#N/A</v>
      </c>
      <c r="L108" s="1" t="e">
        <f t="shared" si="3"/>
        <v>#N/A</v>
      </c>
      <c r="M108" s="25" t="e">
        <f>IF(ISNUMBER(G108),VLOOKUP($B108,'[22]Figure 1 B&amp;C'!$B$3:$D$191,3,FALSE),IF(ISNUMBER(H108),VLOOKUP($B108,'[22]Figure 1 B&amp;C'!$B$3:$D$191,3,FALSE),H108))</f>
        <v>#N/A</v>
      </c>
      <c r="X108" s="1" t="b">
        <f t="shared" si="2"/>
        <v>0</v>
      </c>
    </row>
    <row r="109" spans="1:24" x14ac:dyDescent="0.2">
      <c r="A109" s="1" t="s">
        <v>225</v>
      </c>
      <c r="B109" s="1" t="s">
        <v>226</v>
      </c>
      <c r="C109" s="1" t="s">
        <v>102</v>
      </c>
      <c r="D109" s="1">
        <v>0.23494327068328857</v>
      </c>
      <c r="E109" s="1">
        <v>0.78975820541381836</v>
      </c>
      <c r="F109" s="1">
        <v>0.78975820541381836</v>
      </c>
      <c r="G109" s="1" t="e">
        <v>#N/A</v>
      </c>
      <c r="H109" s="1" t="e">
        <v>#N/A</v>
      </c>
      <c r="I109" s="25">
        <f>IF(ISNUMBER(F109),VLOOKUP($B109,'[22]Figure 1 B&amp;C'!$B$3:$D$191,3,FALSE),F109)</f>
        <v>81549.977325392523</v>
      </c>
      <c r="J109" s="25" t="e">
        <f>IF(ISNUMBER(G109),VLOOKUP($B109,'[22]Figure 1 B&amp;C'!$B$3:$D$191,3,FALSE),G109)</f>
        <v>#N/A</v>
      </c>
      <c r="K109" s="25" t="e">
        <f>IF(ISNUMBER(H109),VLOOKUP($B109,'[22]Figure 1 B&amp;C'!$B$3:$D$191,3,FALSE),H109)</f>
        <v>#N/A</v>
      </c>
      <c r="L109" s="1" t="e">
        <f t="shared" si="3"/>
        <v>#N/A</v>
      </c>
      <c r="M109" s="25" t="e">
        <f>IF(ISNUMBER(G109),VLOOKUP($B109,'[22]Figure 1 B&amp;C'!$B$3:$D$191,3,FALSE),IF(ISNUMBER(H109),VLOOKUP($B109,'[22]Figure 1 B&amp;C'!$B$3:$D$191,3,FALSE),H109))</f>
        <v>#N/A</v>
      </c>
      <c r="X109" s="1" t="b">
        <f t="shared" si="2"/>
        <v>0</v>
      </c>
    </row>
    <row r="110" spans="1:24" x14ac:dyDescent="0.2">
      <c r="A110" s="1" t="s">
        <v>227</v>
      </c>
      <c r="B110" s="1" t="s">
        <v>228</v>
      </c>
      <c r="C110" s="1" t="s">
        <v>10</v>
      </c>
      <c r="D110" s="1">
        <v>0.22127862274646759</v>
      </c>
      <c r="E110" s="1">
        <v>0.68959397077560425</v>
      </c>
      <c r="F110" s="1" t="e">
        <v>#N/A</v>
      </c>
      <c r="G110" s="1">
        <v>0.68959397077560425</v>
      </c>
      <c r="H110" s="1" t="e">
        <v>#N/A</v>
      </c>
      <c r="I110" s="25" t="e">
        <f>IF(ISNUMBER(F110),VLOOKUP($B110,'[22]Figure 1 B&amp;C'!$B$3:$D$191,3,FALSE),F110)</f>
        <v>#N/A</v>
      </c>
      <c r="J110" s="25">
        <f>IF(ISNUMBER(G110),VLOOKUP($B110,'[22]Figure 1 B&amp;C'!$B$3:$D$191,3,FALSE),G110)</f>
        <v>15422.591651524601</v>
      </c>
      <c r="K110" s="25" t="e">
        <f>IF(ISNUMBER(H110),VLOOKUP($B110,'[22]Figure 1 B&amp;C'!$B$3:$D$191,3,FALSE),H110)</f>
        <v>#N/A</v>
      </c>
      <c r="L110" s="1">
        <f t="shared" si="3"/>
        <v>0.68959397077560425</v>
      </c>
      <c r="M110" s="25">
        <f>IF(ISNUMBER(G110),VLOOKUP($B110,'[22]Figure 1 B&amp;C'!$B$3:$D$191,3,FALSE),IF(ISNUMBER(H110),VLOOKUP($B110,'[22]Figure 1 B&amp;C'!$B$3:$D$191,3,FALSE),H110))</f>
        <v>15422.591651524601</v>
      </c>
      <c r="X110" s="1" t="b">
        <f t="shared" si="2"/>
        <v>0</v>
      </c>
    </row>
    <row r="111" spans="1:24" x14ac:dyDescent="0.2">
      <c r="A111" s="1" t="s">
        <v>229</v>
      </c>
      <c r="B111" s="1" t="s">
        <v>230</v>
      </c>
      <c r="C111" s="1" t="s">
        <v>102</v>
      </c>
      <c r="D111" s="1">
        <v>0.26881745457649231</v>
      </c>
      <c r="E111" s="1">
        <v>0.71482735872268677</v>
      </c>
      <c r="F111" s="1">
        <v>0.71482735872268677</v>
      </c>
      <c r="G111" s="1" t="e">
        <v>#N/A</v>
      </c>
      <c r="H111" s="1" t="e">
        <v>#N/A</v>
      </c>
      <c r="I111" s="25">
        <f>IF(ISNUMBER(F111),VLOOKUP($B111,'[22]Figure 1 B&amp;C'!$B$3:$D$191,3,FALSE),F111)</f>
        <v>23472.254258452685</v>
      </c>
      <c r="J111" s="25" t="e">
        <f>IF(ISNUMBER(G111),VLOOKUP($B111,'[22]Figure 1 B&amp;C'!$B$3:$D$191,3,FALSE),G111)</f>
        <v>#N/A</v>
      </c>
      <c r="K111" s="25" t="e">
        <f>IF(ISNUMBER(H111),VLOOKUP($B111,'[22]Figure 1 B&amp;C'!$B$3:$D$191,3,FALSE),H111)</f>
        <v>#N/A</v>
      </c>
      <c r="L111" s="1" t="e">
        <f t="shared" si="3"/>
        <v>#N/A</v>
      </c>
      <c r="M111" s="25" t="e">
        <f>IF(ISNUMBER(G111),VLOOKUP($B111,'[22]Figure 1 B&amp;C'!$B$3:$D$191,3,FALSE),IF(ISNUMBER(H111),VLOOKUP($B111,'[22]Figure 1 B&amp;C'!$B$3:$D$191,3,FALSE),H111))</f>
        <v>#N/A</v>
      </c>
      <c r="X111" s="1" t="b">
        <f t="shared" si="2"/>
        <v>0</v>
      </c>
    </row>
    <row r="112" spans="1:24" x14ac:dyDescent="0.2">
      <c r="A112" s="1" t="s">
        <v>231</v>
      </c>
      <c r="B112" s="1" t="s">
        <v>232</v>
      </c>
      <c r="C112" s="1" t="s">
        <v>10</v>
      </c>
      <c r="D112" s="1">
        <v>0.3251197338104248</v>
      </c>
      <c r="E112" s="1">
        <v>0.62132471799850464</v>
      </c>
      <c r="F112" s="1" t="e">
        <v>#N/A</v>
      </c>
      <c r="G112" s="1">
        <v>0.62132471799850464</v>
      </c>
      <c r="H112" s="1" t="e">
        <v>#N/A</v>
      </c>
      <c r="I112" s="25" t="e">
        <f>IF(ISNUMBER(F112),VLOOKUP($B112,'[22]Figure 1 B&amp;C'!$B$3:$D$191,3,FALSE),F112)</f>
        <v>#N/A</v>
      </c>
      <c r="J112" s="25">
        <f>IF(ISNUMBER(G112),VLOOKUP($B112,'[22]Figure 1 B&amp;C'!$B$3:$D$191,3,FALSE),G112)</f>
        <v>12371.659438522209</v>
      </c>
      <c r="K112" s="25" t="e">
        <f>IF(ISNUMBER(H112),VLOOKUP($B112,'[22]Figure 1 B&amp;C'!$B$3:$D$191,3,FALSE),H112)</f>
        <v>#N/A</v>
      </c>
      <c r="L112" s="1">
        <f t="shared" si="3"/>
        <v>0.62132471799850464</v>
      </c>
      <c r="M112" s="25">
        <f>IF(ISNUMBER(G112),VLOOKUP($B112,'[22]Figure 1 B&amp;C'!$B$3:$D$191,3,FALSE),IF(ISNUMBER(H112),VLOOKUP($B112,'[22]Figure 1 B&amp;C'!$B$3:$D$191,3,FALSE),H112))</f>
        <v>12371.659438522209</v>
      </c>
      <c r="X112" s="1" t="b">
        <f t="shared" si="2"/>
        <v>0</v>
      </c>
    </row>
    <row r="113" spans="1:24" x14ac:dyDescent="0.2">
      <c r="A113" s="1" t="s">
        <v>233</v>
      </c>
      <c r="B113" s="1" t="s">
        <v>234</v>
      </c>
      <c r="C113" s="1" t="s">
        <v>10</v>
      </c>
      <c r="D113" s="1">
        <v>0.36109045147895813</v>
      </c>
      <c r="E113" s="1">
        <v>0.62179279327392578</v>
      </c>
      <c r="F113" s="1" t="e">
        <v>#N/A</v>
      </c>
      <c r="G113" s="1">
        <v>0.62179279327392578</v>
      </c>
      <c r="H113" s="1" t="e">
        <v>#N/A</v>
      </c>
      <c r="I113" s="25" t="e">
        <f>IF(ISNUMBER(F113),VLOOKUP($B113,'[22]Figure 1 B&amp;C'!$B$3:$D$191,3,FALSE),F113)</f>
        <v>#N/A</v>
      </c>
      <c r="J113" s="25">
        <f>IF(ISNUMBER(G113),VLOOKUP($B113,'[22]Figure 1 B&amp;C'!$B$3:$D$191,3,FALSE),G113)</f>
        <v>11339.345944069226</v>
      </c>
      <c r="K113" s="25" t="e">
        <f>IF(ISNUMBER(H113),VLOOKUP($B113,'[22]Figure 1 B&amp;C'!$B$3:$D$191,3,FALSE),H113)</f>
        <v>#N/A</v>
      </c>
      <c r="L113" s="1">
        <f t="shared" si="3"/>
        <v>0.62179279327392578</v>
      </c>
      <c r="M113" s="25">
        <f>IF(ISNUMBER(G113),VLOOKUP($B113,'[22]Figure 1 B&amp;C'!$B$3:$D$191,3,FALSE),IF(ISNUMBER(H113),VLOOKUP($B113,'[22]Figure 1 B&amp;C'!$B$3:$D$191,3,FALSE),H113))</f>
        <v>11339.345944069226</v>
      </c>
      <c r="X113" s="1" t="b">
        <f t="shared" si="2"/>
        <v>0</v>
      </c>
    </row>
    <row r="114" spans="1:24" x14ac:dyDescent="0.2">
      <c r="A114" s="1" t="s">
        <v>235</v>
      </c>
      <c r="B114" s="1" t="s">
        <v>236</v>
      </c>
      <c r="C114" s="1" t="s">
        <v>10</v>
      </c>
      <c r="D114" s="1">
        <v>0.28640887141227722</v>
      </c>
      <c r="E114" s="1">
        <v>0.59340053796768188</v>
      </c>
      <c r="F114" s="1" t="e">
        <v>#N/A</v>
      </c>
      <c r="G114" s="1">
        <v>0.59340053796768188</v>
      </c>
      <c r="H114" s="1" t="e">
        <v>#N/A</v>
      </c>
      <c r="I114" s="25" t="e">
        <f>IF(ISNUMBER(F114),VLOOKUP($B114,'[22]Figure 1 B&amp;C'!$B$3:$D$191,3,FALSE),F114)</f>
        <v>#N/A</v>
      </c>
      <c r="J114" s="25">
        <f>IF(ISNUMBER(G114),VLOOKUP($B114,'[22]Figure 1 B&amp;C'!$B$3:$D$191,3,FALSE),G114)</f>
        <v>7246.1939374152698</v>
      </c>
      <c r="K114" s="25" t="e">
        <f>IF(ISNUMBER(H114),VLOOKUP($B114,'[22]Figure 1 B&amp;C'!$B$3:$D$191,3,FALSE),H114)</f>
        <v>#N/A</v>
      </c>
      <c r="L114" s="1">
        <f t="shared" si="3"/>
        <v>0.59340053796768188</v>
      </c>
      <c r="M114" s="25">
        <f>IF(ISNUMBER(G114),VLOOKUP($B114,'[22]Figure 1 B&amp;C'!$B$3:$D$191,3,FALSE),IF(ISNUMBER(H114),VLOOKUP($B114,'[22]Figure 1 B&amp;C'!$B$3:$D$191,3,FALSE),H114))</f>
        <v>7246.1939374152698</v>
      </c>
      <c r="X114" s="1" t="b">
        <f t="shared" si="2"/>
        <v>0</v>
      </c>
    </row>
    <row r="115" spans="1:24" x14ac:dyDescent="0.2">
      <c r="A115" s="1" t="s">
        <v>237</v>
      </c>
      <c r="B115" s="1" t="s">
        <v>238</v>
      </c>
      <c r="C115" s="1" t="s">
        <v>102</v>
      </c>
      <c r="D115" s="1">
        <v>0.23178936541080475</v>
      </c>
      <c r="E115" s="1">
        <v>0.68082791566848755</v>
      </c>
      <c r="F115" s="1">
        <v>0.68082791566848755</v>
      </c>
      <c r="G115" s="1" t="e">
        <v>#N/A</v>
      </c>
      <c r="H115" s="1" t="e">
        <v>#N/A</v>
      </c>
      <c r="I115" s="25">
        <f>IF(ISNUMBER(F115),VLOOKUP($B115,'[22]Figure 1 B&amp;C'!$B$3:$D$191,3,FALSE),F115)</f>
        <v>19474.924272028598</v>
      </c>
      <c r="J115" s="25" t="e">
        <f>IF(ISNUMBER(G115),VLOOKUP($B115,'[22]Figure 1 B&amp;C'!$B$3:$D$191,3,FALSE),G115)</f>
        <v>#N/A</v>
      </c>
      <c r="K115" s="25" t="e">
        <f>IF(ISNUMBER(H115),VLOOKUP($B115,'[22]Figure 1 B&amp;C'!$B$3:$D$191,3,FALSE),H115)</f>
        <v>#N/A</v>
      </c>
      <c r="L115" s="1" t="e">
        <f t="shared" si="3"/>
        <v>#N/A</v>
      </c>
      <c r="M115" s="25" t="e">
        <f>IF(ISNUMBER(G115),VLOOKUP($B115,'[22]Figure 1 B&amp;C'!$B$3:$D$191,3,FALSE),IF(ISNUMBER(H115),VLOOKUP($B115,'[22]Figure 1 B&amp;C'!$B$3:$D$191,3,FALSE),H115))</f>
        <v>#N/A</v>
      </c>
      <c r="X115" s="1" t="b">
        <f t="shared" si="2"/>
        <v>0</v>
      </c>
    </row>
    <row r="116" spans="1:24" x14ac:dyDescent="0.2">
      <c r="A116" s="1" t="s">
        <v>239</v>
      </c>
      <c r="B116" s="1" t="s">
        <v>240</v>
      </c>
      <c r="C116" s="1" t="s">
        <v>102</v>
      </c>
      <c r="D116" s="1">
        <v>0.23865231871604919</v>
      </c>
      <c r="E116" s="1">
        <v>0.73994135856628418</v>
      </c>
      <c r="F116" s="1">
        <v>0.73994135856628418</v>
      </c>
      <c r="G116" s="1" t="e">
        <v>#N/A</v>
      </c>
      <c r="H116" s="1" t="e">
        <v>#N/A</v>
      </c>
      <c r="I116" s="25">
        <f>IF(ISNUMBER(F116),VLOOKUP($B116,'[22]Figure 1 B&amp;C'!$B$3:$D$191,3,FALSE),F116)</f>
        <v>26154.803626621291</v>
      </c>
      <c r="J116" s="25" t="e">
        <f>IF(ISNUMBER(G116),VLOOKUP($B116,'[22]Figure 1 B&amp;C'!$B$3:$D$191,3,FALSE),G116)</f>
        <v>#N/A</v>
      </c>
      <c r="K116" s="25" t="e">
        <f>IF(ISNUMBER(H116),VLOOKUP($B116,'[22]Figure 1 B&amp;C'!$B$3:$D$191,3,FALSE),H116)</f>
        <v>#N/A</v>
      </c>
      <c r="L116" s="1" t="e">
        <f t="shared" si="3"/>
        <v>#N/A</v>
      </c>
      <c r="M116" s="25" t="e">
        <f>IF(ISNUMBER(G116),VLOOKUP($B116,'[22]Figure 1 B&amp;C'!$B$3:$D$191,3,FALSE),IF(ISNUMBER(H116),VLOOKUP($B116,'[22]Figure 1 B&amp;C'!$B$3:$D$191,3,FALSE),H116))</f>
        <v>#N/A</v>
      </c>
      <c r="X116" s="1" t="b">
        <f t="shared" si="2"/>
        <v>0</v>
      </c>
    </row>
    <row r="117" spans="1:24" x14ac:dyDescent="0.2">
      <c r="A117" s="1" t="s">
        <v>241</v>
      </c>
      <c r="B117" s="1" t="s">
        <v>242</v>
      </c>
      <c r="C117" s="1" t="s">
        <v>102</v>
      </c>
      <c r="D117" s="1">
        <v>0.26364123821258545</v>
      </c>
      <c r="E117" s="1">
        <v>0.70822292566299438</v>
      </c>
      <c r="F117" s="1">
        <v>0.70822292566299438</v>
      </c>
      <c r="G117" s="1" t="e">
        <v>#N/A</v>
      </c>
      <c r="H117" s="1" t="e">
        <v>#N/A</v>
      </c>
      <c r="I117" s="25">
        <f>IF(ISNUMBER(F117),VLOOKUP($B117,'[22]Figure 1 B&amp;C'!$B$3:$D$191,3,FALSE),F117)</f>
        <v>30579.152437839082</v>
      </c>
      <c r="J117" s="25" t="e">
        <f>IF(ISNUMBER(G117),VLOOKUP($B117,'[22]Figure 1 B&amp;C'!$B$3:$D$191,3,FALSE),G117)</f>
        <v>#N/A</v>
      </c>
      <c r="K117" s="25" t="e">
        <f>IF(ISNUMBER(H117),VLOOKUP($B117,'[22]Figure 1 B&amp;C'!$B$3:$D$191,3,FALSE),H117)</f>
        <v>#N/A</v>
      </c>
      <c r="L117" s="1" t="e">
        <f t="shared" si="3"/>
        <v>#N/A</v>
      </c>
      <c r="M117" s="25" t="e">
        <f>IF(ISNUMBER(G117),VLOOKUP($B117,'[22]Figure 1 B&amp;C'!$B$3:$D$191,3,FALSE),IF(ISNUMBER(H117),VLOOKUP($B117,'[22]Figure 1 B&amp;C'!$B$3:$D$191,3,FALSE),H117))</f>
        <v>#N/A</v>
      </c>
      <c r="X117" s="1" t="b">
        <f t="shared" si="2"/>
        <v>0</v>
      </c>
    </row>
    <row r="118" spans="1:24" x14ac:dyDescent="0.2">
      <c r="A118" s="1" t="s">
        <v>243</v>
      </c>
      <c r="B118" s="1" t="s">
        <v>244</v>
      </c>
      <c r="C118" s="1" t="s">
        <v>102</v>
      </c>
      <c r="D118" s="1">
        <v>0.24899964034557343</v>
      </c>
      <c r="E118" s="1">
        <v>0.74767404794692993</v>
      </c>
      <c r="F118" s="1">
        <v>0.74767404794692993</v>
      </c>
      <c r="G118" s="1" t="e">
        <v>#N/A</v>
      </c>
      <c r="H118" s="1" t="e">
        <v>#N/A</v>
      </c>
      <c r="I118" s="25">
        <f>IF(ISNUMBER(F118),VLOOKUP($B118,'[22]Figure 1 B&amp;C'!$B$3:$D$191,3,FALSE),F118)</f>
        <v>54357.343845330164</v>
      </c>
      <c r="J118" s="25" t="e">
        <f>IF(ISNUMBER(G118),VLOOKUP($B118,'[22]Figure 1 B&amp;C'!$B$3:$D$191,3,FALSE),G118)</f>
        <v>#N/A</v>
      </c>
      <c r="K118" s="25" t="e">
        <f>IF(ISNUMBER(H118),VLOOKUP($B118,'[22]Figure 1 B&amp;C'!$B$3:$D$191,3,FALSE),H118)</f>
        <v>#N/A</v>
      </c>
      <c r="L118" s="1" t="e">
        <f t="shared" si="3"/>
        <v>#N/A</v>
      </c>
      <c r="M118" s="25" t="e">
        <f>IF(ISNUMBER(G118),VLOOKUP($B118,'[22]Figure 1 B&amp;C'!$B$3:$D$191,3,FALSE),IF(ISNUMBER(H118),VLOOKUP($B118,'[22]Figure 1 B&amp;C'!$B$3:$D$191,3,FALSE),H118))</f>
        <v>#N/A</v>
      </c>
      <c r="X118" s="1" t="b">
        <f t="shared" si="2"/>
        <v>0</v>
      </c>
    </row>
    <row r="119" spans="1:24" x14ac:dyDescent="0.2">
      <c r="A119" s="1" t="s">
        <v>245</v>
      </c>
      <c r="B119" s="1" t="s">
        <v>246</v>
      </c>
      <c r="C119" s="1" t="s">
        <v>102</v>
      </c>
      <c r="D119" s="1">
        <v>0.20519158244132996</v>
      </c>
      <c r="E119" s="1">
        <v>0.76977735757827759</v>
      </c>
      <c r="F119" s="1">
        <v>0.76977735757827759</v>
      </c>
      <c r="G119" s="1" t="e">
        <v>#N/A</v>
      </c>
      <c r="H119" s="1" t="e">
        <v>#N/A</v>
      </c>
      <c r="I119" s="25">
        <f>IF(ISNUMBER(F119),VLOOKUP($B119,'[22]Figure 1 B&amp;C'!$B$3:$D$191,3,FALSE),F119)</f>
        <v>83159.074226532975</v>
      </c>
      <c r="J119" s="25" t="e">
        <f>IF(ISNUMBER(G119),VLOOKUP($B119,'[22]Figure 1 B&amp;C'!$B$3:$D$191,3,FALSE),G119)</f>
        <v>#N/A</v>
      </c>
      <c r="K119" s="25" t="e">
        <f>IF(ISNUMBER(H119),VLOOKUP($B119,'[22]Figure 1 B&amp;C'!$B$3:$D$191,3,FALSE),H119)</f>
        <v>#N/A</v>
      </c>
      <c r="L119" s="1" t="e">
        <f t="shared" si="3"/>
        <v>#N/A</v>
      </c>
      <c r="M119" s="25" t="e">
        <f>IF(ISNUMBER(G119),VLOOKUP($B119,'[22]Figure 1 B&amp;C'!$B$3:$D$191,3,FALSE),IF(ISNUMBER(H119),VLOOKUP($B119,'[22]Figure 1 B&amp;C'!$B$3:$D$191,3,FALSE),H119))</f>
        <v>#N/A</v>
      </c>
      <c r="X119" s="1" t="b">
        <f t="shared" si="2"/>
        <v>0</v>
      </c>
    </row>
    <row r="120" spans="1:24" x14ac:dyDescent="0.2">
      <c r="A120" s="1" t="s">
        <v>247</v>
      </c>
      <c r="B120" s="1" t="s">
        <v>248</v>
      </c>
      <c r="C120" s="1" t="s">
        <v>10</v>
      </c>
      <c r="D120" s="1">
        <v>0.39113372564315796</v>
      </c>
      <c r="E120" s="1">
        <v>0.58059215545654297</v>
      </c>
      <c r="F120" s="1" t="e">
        <v>#N/A</v>
      </c>
      <c r="G120" s="1">
        <v>0.58059215545654297</v>
      </c>
      <c r="H120" s="1" t="e">
        <v>#N/A</v>
      </c>
      <c r="I120" s="25" t="e">
        <f>IF(ISNUMBER(F120),VLOOKUP($B120,'[22]Figure 1 B&amp;C'!$B$3:$D$191,3,FALSE),F120)</f>
        <v>#N/A</v>
      </c>
      <c r="J120" s="25">
        <f>IF(ISNUMBER(G120),VLOOKUP($B120,'[22]Figure 1 B&amp;C'!$B$3:$D$191,3,FALSE),G120)</f>
        <v>9405.3207562786847</v>
      </c>
      <c r="K120" s="25" t="e">
        <f>IF(ISNUMBER(H120),VLOOKUP($B120,'[22]Figure 1 B&amp;C'!$B$3:$D$191,3,FALSE),H120)</f>
        <v>#N/A</v>
      </c>
      <c r="L120" s="1">
        <f t="shared" si="3"/>
        <v>0.58059215545654297</v>
      </c>
      <c r="M120" s="25">
        <f>IF(ISNUMBER(G120),VLOOKUP($B120,'[22]Figure 1 B&amp;C'!$B$3:$D$191,3,FALSE),IF(ISNUMBER(H120),VLOOKUP($B120,'[22]Figure 1 B&amp;C'!$B$3:$D$191,3,FALSE),H120))</f>
        <v>9405.3207562786847</v>
      </c>
      <c r="X120" s="1" t="b">
        <f t="shared" si="2"/>
        <v>0</v>
      </c>
    </row>
    <row r="121" spans="1:24" x14ac:dyDescent="0.2">
      <c r="A121" s="1" t="s">
        <v>249</v>
      </c>
      <c r="B121" s="1" t="s">
        <v>250</v>
      </c>
      <c r="C121" s="1" t="s">
        <v>10</v>
      </c>
      <c r="D121" s="1">
        <v>0.3236638605594635</v>
      </c>
      <c r="E121" s="1">
        <v>0.56585788726806641</v>
      </c>
      <c r="F121" s="1" t="e">
        <v>#N/A</v>
      </c>
      <c r="G121" s="1">
        <v>0.56585788726806641</v>
      </c>
      <c r="H121" s="1" t="e">
        <v>#N/A</v>
      </c>
      <c r="I121" s="25" t="e">
        <f>IF(ISNUMBER(F121),VLOOKUP($B121,'[22]Figure 1 B&amp;C'!$B$3:$D$191,3,FALSE),F121)</f>
        <v>#N/A</v>
      </c>
      <c r="J121" s="25">
        <f>IF(ISNUMBER(G121),VLOOKUP($B121,'[22]Figure 1 B&amp;C'!$B$3:$D$191,3,FALSE),G121)</f>
        <v>3116.8698603079838</v>
      </c>
      <c r="K121" s="25" t="e">
        <f>IF(ISNUMBER(H121),VLOOKUP($B121,'[22]Figure 1 B&amp;C'!$B$3:$D$191,3,FALSE),H121)</f>
        <v>#N/A</v>
      </c>
      <c r="L121" s="1">
        <f t="shared" si="3"/>
        <v>0.56585788726806641</v>
      </c>
      <c r="M121" s="25">
        <f>IF(ISNUMBER(G121),VLOOKUP($B121,'[22]Figure 1 B&amp;C'!$B$3:$D$191,3,FALSE),IF(ISNUMBER(H121),VLOOKUP($B121,'[22]Figure 1 B&amp;C'!$B$3:$D$191,3,FALSE),H121))</f>
        <v>3116.8698603079838</v>
      </c>
      <c r="X121" s="1" t="b">
        <f t="shared" si="2"/>
        <v>0</v>
      </c>
    </row>
    <row r="122" spans="1:24" x14ac:dyDescent="0.2">
      <c r="A122" s="1" t="s">
        <v>251</v>
      </c>
      <c r="B122" s="1" t="s">
        <v>252</v>
      </c>
      <c r="C122" s="1" t="s">
        <v>102</v>
      </c>
      <c r="D122" s="1">
        <v>0.29336646199226379</v>
      </c>
      <c r="E122" s="1">
        <v>0.74537009000778198</v>
      </c>
      <c r="F122" s="1">
        <v>0.74537009000778198</v>
      </c>
      <c r="G122" s="1" t="e">
        <v>#N/A</v>
      </c>
      <c r="H122" s="1" t="e">
        <v>#N/A</v>
      </c>
      <c r="I122" s="25">
        <f>IF(ISNUMBER(F122),VLOOKUP($B122,'[22]Figure 1 B&amp;C'!$B$3:$D$191,3,FALSE),F122)</f>
        <v>43114.244904673884</v>
      </c>
      <c r="J122" s="25" t="e">
        <f>IF(ISNUMBER(G122),VLOOKUP($B122,'[22]Figure 1 B&amp;C'!$B$3:$D$191,3,FALSE),G122)</f>
        <v>#N/A</v>
      </c>
      <c r="K122" s="25" t="e">
        <f>IF(ISNUMBER(H122),VLOOKUP($B122,'[22]Figure 1 B&amp;C'!$B$3:$D$191,3,FALSE),H122)</f>
        <v>#N/A</v>
      </c>
      <c r="L122" s="1" t="e">
        <f t="shared" si="3"/>
        <v>#N/A</v>
      </c>
      <c r="M122" s="25" t="e">
        <f>IF(ISNUMBER(G122),VLOOKUP($B122,'[22]Figure 1 B&amp;C'!$B$3:$D$191,3,FALSE),IF(ISNUMBER(H122),VLOOKUP($B122,'[22]Figure 1 B&amp;C'!$B$3:$D$191,3,FALSE),H122))</f>
        <v>#N/A</v>
      </c>
      <c r="X122" s="1" t="b">
        <f t="shared" si="2"/>
        <v>0</v>
      </c>
    </row>
    <row r="123" spans="1:24" x14ac:dyDescent="0.2">
      <c r="A123" s="1" t="s">
        <v>253</v>
      </c>
      <c r="B123" s="1" t="s">
        <v>254</v>
      </c>
      <c r="C123" s="1" t="s">
        <v>13</v>
      </c>
      <c r="D123" s="1">
        <v>0.45461839437484741</v>
      </c>
      <c r="E123" s="1">
        <v>0.28134453296661377</v>
      </c>
      <c r="F123" s="1" t="e">
        <v>#N/A</v>
      </c>
      <c r="G123" s="1" t="e">
        <v>#N/A</v>
      </c>
      <c r="H123" s="1">
        <v>0.28134453296661377</v>
      </c>
      <c r="I123" s="25" t="e">
        <f>IF(ISNUMBER(F123),VLOOKUP($B123,'[22]Figure 1 B&amp;C'!$B$3:$D$191,3,FALSE),F123)</f>
        <v>#N/A</v>
      </c>
      <c r="J123" s="25" t="e">
        <f>IF(ISNUMBER(G123),VLOOKUP($B123,'[22]Figure 1 B&amp;C'!$B$3:$D$191,3,FALSE),G123)</f>
        <v>#N/A</v>
      </c>
      <c r="K123" s="25">
        <f>IF(ISNUMBER(H123),VLOOKUP($B123,'[22]Figure 1 B&amp;C'!$B$3:$D$191,3,FALSE),H123)</f>
        <v>553.68130798877212</v>
      </c>
      <c r="L123" s="1">
        <f t="shared" si="3"/>
        <v>0.28134453296661377</v>
      </c>
      <c r="M123" s="25">
        <f>IF(ISNUMBER(G123),VLOOKUP($B123,'[22]Figure 1 B&amp;C'!$B$3:$D$191,3,FALSE),IF(ISNUMBER(H123),VLOOKUP($B123,'[22]Figure 1 B&amp;C'!$B$3:$D$191,3,FALSE),H123))</f>
        <v>553.68130798877212</v>
      </c>
      <c r="X123" s="1" t="b">
        <f t="shared" si="2"/>
        <v>0</v>
      </c>
    </row>
    <row r="124" spans="1:24" x14ac:dyDescent="0.2">
      <c r="A124" s="1" t="s">
        <v>255</v>
      </c>
      <c r="B124" s="1" t="s">
        <v>256</v>
      </c>
      <c r="C124" s="1" t="s">
        <v>10</v>
      </c>
      <c r="D124" s="1">
        <v>0.30618610978126526</v>
      </c>
      <c r="E124" s="1">
        <v>0.52605575323104858</v>
      </c>
      <c r="F124" s="1" t="e">
        <v>#N/A</v>
      </c>
      <c r="G124" s="1">
        <v>0.52605575323104858</v>
      </c>
      <c r="H124" s="1" t="e">
        <v>#N/A</v>
      </c>
      <c r="I124" s="25" t="e">
        <f>IF(ISNUMBER(F124),VLOOKUP($B124,'[22]Figure 1 B&amp;C'!$B$3:$D$191,3,FALSE),F124)</f>
        <v>#N/A</v>
      </c>
      <c r="J124" s="25">
        <f>IF(ISNUMBER(G124),VLOOKUP($B124,'[22]Figure 1 B&amp;C'!$B$3:$D$191,3,FALSE),G124)</f>
        <v>4080.9128555753919</v>
      </c>
      <c r="K124" s="25" t="e">
        <f>IF(ISNUMBER(H124),VLOOKUP($B124,'[22]Figure 1 B&amp;C'!$B$3:$D$191,3,FALSE),H124)</f>
        <v>#N/A</v>
      </c>
      <c r="L124" s="1">
        <f t="shared" si="3"/>
        <v>0.52605575323104858</v>
      </c>
      <c r="M124" s="25">
        <f>IF(ISNUMBER(G124),VLOOKUP($B124,'[22]Figure 1 B&amp;C'!$B$3:$D$191,3,FALSE),IF(ISNUMBER(H124),VLOOKUP($B124,'[22]Figure 1 B&amp;C'!$B$3:$D$191,3,FALSE),H124))</f>
        <v>4080.9128555753919</v>
      </c>
      <c r="X124" s="1" t="b">
        <f t="shared" si="2"/>
        <v>0</v>
      </c>
    </row>
    <row r="125" spans="1:24" x14ac:dyDescent="0.2">
      <c r="A125" s="1" t="s">
        <v>257</v>
      </c>
      <c r="B125" s="1" t="s">
        <v>258</v>
      </c>
      <c r="C125" s="1" t="s">
        <v>10</v>
      </c>
      <c r="D125" s="1">
        <v>0.27635017037391663</v>
      </c>
      <c r="E125" s="1">
        <v>0.58894062042236328</v>
      </c>
      <c r="F125" s="1" t="e">
        <v>#N/A</v>
      </c>
      <c r="G125" s="1">
        <v>0.58894062042236328</v>
      </c>
      <c r="H125" s="1" t="e">
        <v>#N/A</v>
      </c>
      <c r="I125" s="25" t="e">
        <f>IF(ISNUMBER(F125),VLOOKUP($B125,'[22]Figure 1 B&amp;C'!$B$3:$D$191,3,FALSE),F125)</f>
        <v>#N/A</v>
      </c>
      <c r="J125" s="25">
        <f>IF(ISNUMBER(G125),VLOOKUP($B125,'[22]Figure 1 B&amp;C'!$B$3:$D$191,3,FALSE),G125)</f>
        <v>4187.6107363445217</v>
      </c>
      <c r="K125" s="25" t="e">
        <f>IF(ISNUMBER(H125),VLOOKUP($B125,'[22]Figure 1 B&amp;C'!$B$3:$D$191,3,FALSE),H125)</f>
        <v>#N/A</v>
      </c>
      <c r="L125" s="1">
        <f t="shared" si="3"/>
        <v>0.58894062042236328</v>
      </c>
      <c r="M125" s="25">
        <f>IF(ISNUMBER(G125),VLOOKUP($B125,'[22]Figure 1 B&amp;C'!$B$3:$D$191,3,FALSE),IF(ISNUMBER(H125),VLOOKUP($B125,'[22]Figure 1 B&amp;C'!$B$3:$D$191,3,FALSE),H125))</f>
        <v>4187.6107363445217</v>
      </c>
      <c r="X125" s="1" t="b">
        <f t="shared" si="2"/>
        <v>0</v>
      </c>
    </row>
    <row r="126" spans="1:24" x14ac:dyDescent="0.2">
      <c r="A126" s="1" t="s">
        <v>259</v>
      </c>
      <c r="B126" s="1" t="s">
        <v>260</v>
      </c>
      <c r="C126" s="1" t="s">
        <v>10</v>
      </c>
      <c r="D126" s="1">
        <v>0.30700922012329102</v>
      </c>
      <c r="E126" s="1">
        <v>0.55791515111923218</v>
      </c>
      <c r="F126" s="1" t="e">
        <v>#N/A</v>
      </c>
      <c r="G126" s="1">
        <v>0.55791515111923218</v>
      </c>
      <c r="H126" s="1" t="e">
        <v>#N/A</v>
      </c>
      <c r="I126" s="25" t="e">
        <f>IF(ISNUMBER(F126),VLOOKUP($B126,'[22]Figure 1 B&amp;C'!$B$3:$D$191,3,FALSE),F126)</f>
        <v>#N/A</v>
      </c>
      <c r="J126" s="25">
        <f>IF(ISNUMBER(G126),VLOOKUP($B126,'[22]Figure 1 B&amp;C'!$B$3:$D$191,3,FALSE),G126)</f>
        <v>4759.7964434053592</v>
      </c>
      <c r="K126" s="25" t="e">
        <f>IF(ISNUMBER(H126),VLOOKUP($B126,'[22]Figure 1 B&amp;C'!$B$3:$D$191,3,FALSE),H126)</f>
        <v>#N/A</v>
      </c>
      <c r="L126" s="1">
        <f t="shared" si="3"/>
        <v>0.55791515111923218</v>
      </c>
      <c r="M126" s="25">
        <f>IF(ISNUMBER(G126),VLOOKUP($B126,'[22]Figure 1 B&amp;C'!$B$3:$D$191,3,FALSE),IF(ISNUMBER(H126),VLOOKUP($B126,'[22]Figure 1 B&amp;C'!$B$3:$D$191,3,FALSE),H126))</f>
        <v>4759.7964434053592</v>
      </c>
      <c r="X126" s="1" t="b">
        <f t="shared" si="2"/>
        <v>0</v>
      </c>
    </row>
    <row r="127" spans="1:24" x14ac:dyDescent="0.2">
      <c r="A127" s="1" t="s">
        <v>261</v>
      </c>
      <c r="B127" s="1" t="s">
        <v>262</v>
      </c>
      <c r="C127" s="1" t="s">
        <v>10</v>
      </c>
      <c r="D127" s="1">
        <v>0.24636910855770111</v>
      </c>
      <c r="E127" s="1">
        <v>0.61185365915298462</v>
      </c>
      <c r="F127" s="1" t="e">
        <v>#N/A</v>
      </c>
      <c r="G127" s="1">
        <v>0.61185365915298462</v>
      </c>
      <c r="H127" s="1" t="e">
        <v>#N/A</v>
      </c>
      <c r="I127" s="25" t="e">
        <f>IF(ISNUMBER(F127),VLOOKUP($B127,'[22]Figure 1 B&amp;C'!$B$3:$D$191,3,FALSE),F127)</f>
        <v>#N/A</v>
      </c>
      <c r="J127" s="25">
        <f>IF(ISNUMBER(G127),VLOOKUP($B127,'[22]Figure 1 B&amp;C'!$B$3:$D$191,3,FALSE),G127)</f>
        <v>25419.503145663733</v>
      </c>
      <c r="K127" s="25" t="e">
        <f>IF(ISNUMBER(H127),VLOOKUP($B127,'[22]Figure 1 B&amp;C'!$B$3:$D$191,3,FALSE),H127)</f>
        <v>#N/A</v>
      </c>
      <c r="L127" s="1">
        <f t="shared" si="3"/>
        <v>0.61185365915298462</v>
      </c>
      <c r="M127" s="25">
        <f>IF(ISNUMBER(G127),VLOOKUP($B127,'[22]Figure 1 B&amp;C'!$B$3:$D$191,3,FALSE),IF(ISNUMBER(H127),VLOOKUP($B127,'[22]Figure 1 B&amp;C'!$B$3:$D$191,3,FALSE),H127))</f>
        <v>25419.503145663733</v>
      </c>
      <c r="X127" s="1" t="b">
        <f t="shared" si="2"/>
        <v>0</v>
      </c>
    </row>
    <row r="128" spans="1:24" x14ac:dyDescent="0.2">
      <c r="A128" s="1" t="s">
        <v>263</v>
      </c>
      <c r="B128" s="1" t="s">
        <v>264</v>
      </c>
      <c r="C128" s="1" t="s">
        <v>13</v>
      </c>
      <c r="D128" s="1">
        <v>0.36455827951431274</v>
      </c>
      <c r="E128" s="1">
        <v>0.37196072936058044</v>
      </c>
      <c r="F128" s="1" t="e">
        <v>#N/A</v>
      </c>
      <c r="G128" s="1" t="e">
        <v>#N/A</v>
      </c>
      <c r="H128" s="1">
        <v>0.37196072936058044</v>
      </c>
      <c r="I128" s="25" t="e">
        <f>IF(ISNUMBER(F128),VLOOKUP($B128,'[22]Figure 1 B&amp;C'!$B$3:$D$191,3,FALSE),F128)</f>
        <v>#N/A</v>
      </c>
      <c r="J128" s="25" t="e">
        <f>IF(ISNUMBER(G128),VLOOKUP($B128,'[22]Figure 1 B&amp;C'!$B$3:$D$191,3,FALSE),G128)</f>
        <v>#N/A</v>
      </c>
      <c r="K128" s="25">
        <f>IF(ISNUMBER(H128),VLOOKUP($B128,'[22]Figure 1 B&amp;C'!$B$3:$D$191,3,FALSE),H128)</f>
        <v>2872.070240529898</v>
      </c>
      <c r="L128" s="1">
        <f t="shared" si="3"/>
        <v>0.37196072936058044</v>
      </c>
      <c r="M128" s="25">
        <f>IF(ISNUMBER(G128),VLOOKUP($B128,'[22]Figure 1 B&amp;C'!$B$3:$D$191,3,FALSE),IF(ISNUMBER(H128),VLOOKUP($B128,'[22]Figure 1 B&amp;C'!$B$3:$D$191,3,FALSE),H128))</f>
        <v>2872.070240529898</v>
      </c>
      <c r="X128" s="1" t="b">
        <f t="shared" si="2"/>
        <v>0</v>
      </c>
    </row>
    <row r="129" spans="1:24" x14ac:dyDescent="0.2">
      <c r="A129" s="1" t="s">
        <v>265</v>
      </c>
      <c r="B129" s="1" t="s">
        <v>266</v>
      </c>
      <c r="C129" s="1" t="s">
        <v>10</v>
      </c>
      <c r="D129" s="1">
        <v>0.3297494649887085</v>
      </c>
      <c r="E129" s="1">
        <v>0.52173125743865967</v>
      </c>
      <c r="F129" s="1" t="e">
        <v>#N/A</v>
      </c>
      <c r="G129" s="1">
        <v>0.52173125743865967</v>
      </c>
      <c r="H129" s="1" t="e">
        <v>#N/A</v>
      </c>
      <c r="I129" s="25" t="e">
        <f>IF(ISNUMBER(F129),VLOOKUP($B129,'[22]Figure 1 B&amp;C'!$B$3:$D$191,3,FALSE),F129)</f>
        <v>#N/A</v>
      </c>
      <c r="J129" s="25">
        <f>IF(ISNUMBER(G129),VLOOKUP($B129,'[22]Figure 1 B&amp;C'!$B$3:$D$191,3,FALSE),G129)</f>
        <v>2580.447629751382</v>
      </c>
      <c r="K129" s="25" t="e">
        <f>IF(ISNUMBER(H129),VLOOKUP($B129,'[22]Figure 1 B&amp;C'!$B$3:$D$191,3,FALSE),H129)</f>
        <v>#N/A</v>
      </c>
      <c r="L129" s="1">
        <f t="shared" si="3"/>
        <v>0.52173125743865967</v>
      </c>
      <c r="M129" s="25">
        <f>IF(ISNUMBER(G129),VLOOKUP($B129,'[22]Figure 1 B&amp;C'!$B$3:$D$191,3,FALSE),IF(ISNUMBER(H129),VLOOKUP($B129,'[22]Figure 1 B&amp;C'!$B$3:$D$191,3,FALSE),H129))</f>
        <v>2580.447629751382</v>
      </c>
      <c r="X129" s="1" t="b">
        <f t="shared" si="2"/>
        <v>0</v>
      </c>
    </row>
    <row r="130" spans="1:24" x14ac:dyDescent="0.2">
      <c r="A130" s="1" t="s">
        <v>267</v>
      </c>
      <c r="B130" s="1" t="s">
        <v>268</v>
      </c>
      <c r="C130" s="1" t="s">
        <v>10</v>
      </c>
      <c r="D130" s="1">
        <v>0.31854358315467834</v>
      </c>
      <c r="E130" s="1">
        <v>0.59006941318511963</v>
      </c>
      <c r="F130" s="1" t="e">
        <v>#N/A</v>
      </c>
      <c r="G130" s="1">
        <v>0.59006941318511963</v>
      </c>
      <c r="H130" s="1" t="e">
        <v>#N/A</v>
      </c>
      <c r="I130" s="25" t="e">
        <f>IF(ISNUMBER(F130),VLOOKUP($B130,'[22]Figure 1 B&amp;C'!$B$3:$D$191,3,FALSE),F130)</f>
        <v>#N/A</v>
      </c>
      <c r="J130" s="25">
        <f>IF(ISNUMBER(G130),VLOOKUP($B130,'[22]Figure 1 B&amp;C'!$B$3:$D$191,3,FALSE),G130)</f>
        <v>4718.7941103211115</v>
      </c>
      <c r="K130" s="25" t="e">
        <f>IF(ISNUMBER(H130),VLOOKUP($B130,'[22]Figure 1 B&amp;C'!$B$3:$D$191,3,FALSE),H130)</f>
        <v>#N/A</v>
      </c>
      <c r="L130" s="1">
        <f t="shared" si="3"/>
        <v>0.59006941318511963</v>
      </c>
      <c r="M130" s="25">
        <f>IF(ISNUMBER(G130),VLOOKUP($B130,'[22]Figure 1 B&amp;C'!$B$3:$D$191,3,FALSE),IF(ISNUMBER(H130),VLOOKUP($B130,'[22]Figure 1 B&amp;C'!$B$3:$D$191,3,FALSE),H130))</f>
        <v>4718.7941103211115</v>
      </c>
      <c r="X130" s="1" t="b">
        <f t="shared" si="2"/>
        <v>0</v>
      </c>
    </row>
    <row r="131" spans="1:24" x14ac:dyDescent="0.2">
      <c r="A131" s="1" t="s">
        <v>269</v>
      </c>
      <c r="B131" s="1" t="s">
        <v>270</v>
      </c>
      <c r="C131" s="1" t="s">
        <v>10</v>
      </c>
      <c r="D131" s="1">
        <v>0.32190185785293579</v>
      </c>
      <c r="E131" s="1">
        <v>0.52142828702926636</v>
      </c>
      <c r="F131" s="1" t="e">
        <v>#N/A</v>
      </c>
      <c r="G131" s="1">
        <v>0.52142828702926636</v>
      </c>
      <c r="H131" s="1" t="e">
        <v>#N/A</v>
      </c>
      <c r="I131" s="25" t="e">
        <f>IF(ISNUMBER(F131),VLOOKUP($B131,'[22]Figure 1 B&amp;C'!$B$3:$D$191,3,FALSE),F131)</f>
        <v>#N/A</v>
      </c>
      <c r="J131" s="25">
        <f>IF(ISNUMBER(G131),VLOOKUP($B131,'[22]Figure 1 B&amp;C'!$B$3:$D$191,3,FALSE),G131)</f>
        <v>5390.1590797884546</v>
      </c>
      <c r="K131" s="25" t="e">
        <f>IF(ISNUMBER(H131),VLOOKUP($B131,'[22]Figure 1 B&amp;C'!$B$3:$D$191,3,FALSE),H131)</f>
        <v>#N/A</v>
      </c>
      <c r="L131" s="1">
        <f t="shared" si="3"/>
        <v>0.52142828702926636</v>
      </c>
      <c r="M131" s="25">
        <f>IF(ISNUMBER(G131),VLOOKUP($B131,'[22]Figure 1 B&amp;C'!$B$3:$D$191,3,FALSE),IF(ISNUMBER(H131),VLOOKUP($B131,'[22]Figure 1 B&amp;C'!$B$3:$D$191,3,FALSE),H131))</f>
        <v>5390.1590797884546</v>
      </c>
      <c r="X131" s="1" t="b">
        <f t="shared" ref="X131:X192" si="4">D131&gt;0.55</f>
        <v>0</v>
      </c>
    </row>
    <row r="132" spans="1:24" x14ac:dyDescent="0.2">
      <c r="A132" s="1" t="s">
        <v>271</v>
      </c>
      <c r="B132" s="1" t="s">
        <v>272</v>
      </c>
      <c r="C132" s="1" t="s">
        <v>10</v>
      </c>
      <c r="D132" s="1">
        <v>0.39110687375068665</v>
      </c>
      <c r="E132" s="1">
        <v>0.40404701232910156</v>
      </c>
      <c r="F132" s="1" t="e">
        <v>#N/A</v>
      </c>
      <c r="G132" s="1">
        <v>0.40404701232910156</v>
      </c>
      <c r="H132" s="1" t="e">
        <v>#N/A</v>
      </c>
      <c r="I132" s="25" t="e">
        <f>IF(ISNUMBER(F132),VLOOKUP($B132,'[22]Figure 1 B&amp;C'!$B$3:$D$191,3,FALSE),F132)</f>
        <v>#N/A</v>
      </c>
      <c r="J132" s="25">
        <f>IF(ISNUMBER(G132),VLOOKUP($B132,'[22]Figure 1 B&amp;C'!$B$3:$D$191,3,FALSE),G132)</f>
        <v>5878.7453030679799</v>
      </c>
      <c r="K132" s="25" t="e">
        <f>IF(ISNUMBER(H132),VLOOKUP($B132,'[22]Figure 1 B&amp;C'!$B$3:$D$191,3,FALSE),H132)</f>
        <v>#N/A</v>
      </c>
      <c r="L132" s="1">
        <f t="shared" si="3"/>
        <v>0.40404701232910156</v>
      </c>
      <c r="M132" s="25">
        <f>IF(ISNUMBER(G132),VLOOKUP($B132,'[22]Figure 1 B&amp;C'!$B$3:$D$191,3,FALSE),IF(ISNUMBER(H132),VLOOKUP($B132,'[22]Figure 1 B&amp;C'!$B$3:$D$191,3,FALSE),H132))</f>
        <v>5878.7453030679799</v>
      </c>
      <c r="X132" s="1" t="b">
        <f t="shared" si="4"/>
        <v>0</v>
      </c>
    </row>
    <row r="133" spans="1:24" x14ac:dyDescent="0.2">
      <c r="A133" s="1" t="s">
        <v>273</v>
      </c>
      <c r="B133" s="1" t="s">
        <v>274</v>
      </c>
      <c r="C133" s="1" t="s">
        <v>10</v>
      </c>
      <c r="D133" s="1">
        <v>0.2365344762802124</v>
      </c>
      <c r="E133" s="1">
        <v>0.50917202234268188</v>
      </c>
      <c r="F133" s="1" t="e">
        <v>#N/A</v>
      </c>
      <c r="G133" s="1">
        <v>0.50917202234268188</v>
      </c>
      <c r="H133" s="1" t="e">
        <v>#N/A</v>
      </c>
      <c r="I133" s="25" t="e">
        <f>IF(ISNUMBER(F133),VLOOKUP($B133,'[22]Figure 1 B&amp;C'!$B$3:$D$191,3,FALSE),F133)</f>
        <v>#N/A</v>
      </c>
      <c r="J133" s="25">
        <f>IF(ISNUMBER(G133),VLOOKUP($B133,'[22]Figure 1 B&amp;C'!$B$3:$D$191,3,FALSE),G133)</f>
        <v>4270.1723576437762</v>
      </c>
      <c r="K133" s="25" t="e">
        <f>IF(ISNUMBER(H133),VLOOKUP($B133,'[22]Figure 1 B&amp;C'!$B$3:$D$191,3,FALSE),H133)</f>
        <v>#N/A</v>
      </c>
      <c r="L133" s="1">
        <f t="shared" si="3"/>
        <v>0.50917202234268188</v>
      </c>
      <c r="M133" s="25">
        <f>IF(ISNUMBER(G133),VLOOKUP($B133,'[22]Figure 1 B&amp;C'!$B$3:$D$191,3,FALSE),IF(ISNUMBER(H133),VLOOKUP($B133,'[22]Figure 1 B&amp;C'!$B$3:$D$191,3,FALSE),H133))</f>
        <v>4270.1723576437762</v>
      </c>
      <c r="X133" s="1" t="b">
        <f t="shared" si="4"/>
        <v>0</v>
      </c>
    </row>
    <row r="134" spans="1:24" x14ac:dyDescent="0.2">
      <c r="A134" s="1" t="s">
        <v>275</v>
      </c>
      <c r="B134" s="1" t="s">
        <v>276</v>
      </c>
      <c r="C134" s="1" t="s">
        <v>10</v>
      </c>
      <c r="D134" s="1">
        <v>0.24903850257396698</v>
      </c>
      <c r="E134" s="1">
        <v>0.64915013313293457</v>
      </c>
      <c r="F134" s="1" t="e">
        <v>#N/A</v>
      </c>
      <c r="G134" s="1">
        <v>0.64915013313293457</v>
      </c>
      <c r="H134" s="1" t="e">
        <v>#N/A</v>
      </c>
      <c r="I134" s="25" t="e">
        <f>IF(ISNUMBER(F134),VLOOKUP($B134,'[22]Figure 1 B&amp;C'!$B$3:$D$191,3,FALSE),F134)</f>
        <v>#N/A</v>
      </c>
      <c r="J134" s="25">
        <f>IF(ISNUMBER(G134),VLOOKUP($B134,'[22]Figure 1 B&amp;C'!$B$3:$D$191,3,FALSE),G134)</f>
        <v>9749.0691446135006</v>
      </c>
      <c r="K134" s="25" t="e">
        <f>IF(ISNUMBER(H134),VLOOKUP($B134,'[22]Figure 1 B&amp;C'!$B$3:$D$191,3,FALSE),H134)</f>
        <v>#N/A</v>
      </c>
      <c r="L134" s="1">
        <f t="shared" ref="L134:L191" si="5">IF(ISNUMBER(G134),G134,H134)</f>
        <v>0.64915013313293457</v>
      </c>
      <c r="M134" s="25">
        <f>IF(ISNUMBER(G134),VLOOKUP($B134,'[22]Figure 1 B&amp;C'!$B$3:$D$191,3,FALSE),IF(ISNUMBER(H134),VLOOKUP($B134,'[22]Figure 1 B&amp;C'!$B$3:$D$191,3,FALSE),H134))</f>
        <v>9749.0691446135006</v>
      </c>
      <c r="X134" s="1" t="b">
        <f t="shared" si="4"/>
        <v>0</v>
      </c>
    </row>
    <row r="135" spans="1:24" x14ac:dyDescent="0.2">
      <c r="A135" s="1" t="s">
        <v>277</v>
      </c>
      <c r="B135" s="1" t="s">
        <v>278</v>
      </c>
      <c r="C135" s="1" t="s">
        <v>10</v>
      </c>
      <c r="D135" s="1">
        <v>0.26287037134170532</v>
      </c>
      <c r="E135" s="1">
        <v>0.62096017599105835</v>
      </c>
      <c r="F135" s="1" t="e">
        <v>#N/A</v>
      </c>
      <c r="G135" s="1">
        <v>0.62096017599105835</v>
      </c>
      <c r="H135" s="1" t="e">
        <v>#N/A</v>
      </c>
      <c r="I135" s="25" t="e">
        <f>IF(ISNUMBER(F135),VLOOKUP($B135,'[22]Figure 1 B&amp;C'!$B$3:$D$191,3,FALSE),F135)</f>
        <v>#N/A</v>
      </c>
      <c r="J135" s="25">
        <f>IF(ISNUMBER(G135),VLOOKUP($B135,'[22]Figure 1 B&amp;C'!$B$3:$D$191,3,FALSE),G135)</f>
        <v>30442.117125265679</v>
      </c>
      <c r="K135" s="25" t="e">
        <f>IF(ISNUMBER(H135),VLOOKUP($B135,'[22]Figure 1 B&amp;C'!$B$3:$D$191,3,FALSE),H135)</f>
        <v>#N/A</v>
      </c>
      <c r="L135" s="1">
        <f t="shared" si="5"/>
        <v>0.62096017599105835</v>
      </c>
      <c r="M135" s="25">
        <f>IF(ISNUMBER(G135),VLOOKUP($B135,'[22]Figure 1 B&amp;C'!$B$3:$D$191,3,FALSE),IF(ISNUMBER(H135),VLOOKUP($B135,'[22]Figure 1 B&amp;C'!$B$3:$D$191,3,FALSE),H135))</f>
        <v>30442.117125265679</v>
      </c>
      <c r="X135" s="1" t="b">
        <f t="shared" si="4"/>
        <v>0</v>
      </c>
    </row>
    <row r="136" spans="1:24" x14ac:dyDescent="0.2">
      <c r="A136" s="1" t="s">
        <v>279</v>
      </c>
      <c r="B136" s="1" t="s">
        <v>280</v>
      </c>
      <c r="C136" s="1" t="s">
        <v>13</v>
      </c>
      <c r="D136" s="1">
        <v>0.30777120590209961</v>
      </c>
      <c r="E136" s="1">
        <v>0.56474757194519043</v>
      </c>
      <c r="F136" s="1" t="e">
        <v>#N/A</v>
      </c>
      <c r="G136" s="1" t="e">
        <v>#N/A</v>
      </c>
      <c r="H136" s="1">
        <v>0.56474757194519043</v>
      </c>
      <c r="I136" s="25" t="e">
        <f>IF(ISNUMBER(F136),VLOOKUP($B136,'[22]Figure 1 B&amp;C'!$B$3:$D$191,3,FALSE),F136)</f>
        <v>#N/A</v>
      </c>
      <c r="J136" s="25" t="e">
        <f>IF(ISNUMBER(G136),VLOOKUP($B136,'[22]Figure 1 B&amp;C'!$B$3:$D$191,3,FALSE),G136)</f>
        <v>#N/A</v>
      </c>
      <c r="K136" s="25">
        <f>IF(ISNUMBER(H136),VLOOKUP($B136,'[22]Figure 1 B&amp;C'!$B$3:$D$191,3,FALSE),H136)</f>
        <v>1321.9535118252709</v>
      </c>
      <c r="L136" s="1">
        <f t="shared" si="5"/>
        <v>0.56474757194519043</v>
      </c>
      <c r="M136" s="25">
        <f>IF(ISNUMBER(G136),VLOOKUP($B136,'[22]Figure 1 B&amp;C'!$B$3:$D$191,3,FALSE),IF(ISNUMBER(H136),VLOOKUP($B136,'[22]Figure 1 B&amp;C'!$B$3:$D$191,3,FALSE),H136))</f>
        <v>1321.9535118252709</v>
      </c>
      <c r="X136" s="1" t="b">
        <f t="shared" si="4"/>
        <v>0</v>
      </c>
    </row>
    <row r="137" spans="1:24" x14ac:dyDescent="0.2">
      <c r="A137" s="1" t="s">
        <v>281</v>
      </c>
      <c r="B137" s="1" t="s">
        <v>282</v>
      </c>
      <c r="C137" s="1" t="s">
        <v>10</v>
      </c>
      <c r="D137" s="1">
        <v>0.28963941335678101</v>
      </c>
      <c r="E137" s="1">
        <v>0.48937037587165833</v>
      </c>
      <c r="F137" s="1" t="e">
        <v>#N/A</v>
      </c>
      <c r="G137" s="1">
        <v>0.48937037587165833</v>
      </c>
      <c r="H137" s="1" t="e">
        <v>#N/A</v>
      </c>
      <c r="I137" s="25" t="e">
        <f>IF(ISNUMBER(F137),VLOOKUP($B137,'[22]Figure 1 B&amp;C'!$B$3:$D$191,3,FALSE),F137)</f>
        <v>#N/A</v>
      </c>
      <c r="J137" s="25">
        <f>IF(ISNUMBER(G137),VLOOKUP($B137,'[22]Figure 1 B&amp;C'!$B$3:$D$191,3,FALSE),G137)</f>
        <v>8012.5392368447001</v>
      </c>
      <c r="K137" s="25" t="e">
        <f>IF(ISNUMBER(H137),VLOOKUP($B137,'[22]Figure 1 B&amp;C'!$B$3:$D$191,3,FALSE),H137)</f>
        <v>#N/A</v>
      </c>
      <c r="L137" s="1">
        <f t="shared" si="5"/>
        <v>0.48937037587165833</v>
      </c>
      <c r="M137" s="25">
        <f>IF(ISNUMBER(G137),VLOOKUP($B137,'[22]Figure 1 B&amp;C'!$B$3:$D$191,3,FALSE),IF(ISNUMBER(H137),VLOOKUP($B137,'[22]Figure 1 B&amp;C'!$B$3:$D$191,3,FALSE),H137))</f>
        <v>8012.5392368447001</v>
      </c>
      <c r="X137" s="1" t="b">
        <f t="shared" si="4"/>
        <v>0</v>
      </c>
    </row>
    <row r="138" spans="1:24" x14ac:dyDescent="0.2">
      <c r="A138" s="1" t="s">
        <v>283</v>
      </c>
      <c r="B138" s="1" t="s">
        <v>284</v>
      </c>
      <c r="C138" s="1" t="s">
        <v>10</v>
      </c>
      <c r="D138" s="1">
        <v>0.31943023204803467</v>
      </c>
      <c r="E138" s="1">
        <v>0.44333425164222717</v>
      </c>
      <c r="F138" s="1" t="e">
        <v>#N/A</v>
      </c>
      <c r="G138" s="1">
        <v>0.44333425164222717</v>
      </c>
      <c r="H138" s="1" t="e">
        <v>#N/A</v>
      </c>
      <c r="I138" s="25" t="e">
        <f>IF(ISNUMBER(F138),VLOOKUP($B138,'[22]Figure 1 B&amp;C'!$B$3:$D$191,3,FALSE),F138)</f>
        <v>#N/A</v>
      </c>
      <c r="J138" s="25">
        <f>IF(ISNUMBER(G138),VLOOKUP($B138,'[22]Figure 1 B&amp;C'!$B$3:$D$191,3,FALSE),G138)</f>
        <v>6361.5783112868203</v>
      </c>
      <c r="K138" s="25" t="e">
        <f>IF(ISNUMBER(H138),VLOOKUP($B138,'[22]Figure 1 B&amp;C'!$B$3:$D$191,3,FALSE),H138)</f>
        <v>#N/A</v>
      </c>
      <c r="L138" s="1">
        <f t="shared" si="5"/>
        <v>0.44333425164222717</v>
      </c>
      <c r="M138" s="25">
        <f>IF(ISNUMBER(G138),VLOOKUP($B138,'[22]Figure 1 B&amp;C'!$B$3:$D$191,3,FALSE),IF(ISNUMBER(H138),VLOOKUP($B138,'[22]Figure 1 B&amp;C'!$B$3:$D$191,3,FALSE),H138))</f>
        <v>6361.5783112868203</v>
      </c>
      <c r="X138" s="1" t="b">
        <f t="shared" si="4"/>
        <v>0</v>
      </c>
    </row>
    <row r="139" spans="1:24" x14ac:dyDescent="0.2">
      <c r="A139" s="1" t="s">
        <v>285</v>
      </c>
      <c r="B139" s="1" t="s">
        <v>286</v>
      </c>
      <c r="C139" s="1" t="s">
        <v>13</v>
      </c>
      <c r="D139" s="1">
        <v>0.30555042624473572</v>
      </c>
      <c r="E139" s="1">
        <v>0.34382009506225586</v>
      </c>
      <c r="F139" s="1" t="e">
        <v>#N/A</v>
      </c>
      <c r="G139" s="1" t="e">
        <v>#N/A</v>
      </c>
      <c r="H139" s="1">
        <v>0.34382009506225586</v>
      </c>
      <c r="I139" s="25" t="e">
        <f>IF(ISNUMBER(F139),VLOOKUP($B139,'[22]Figure 1 B&amp;C'!$B$3:$D$191,3,FALSE),F139)</f>
        <v>#N/A</v>
      </c>
      <c r="J139" s="25" t="e">
        <f>IF(ISNUMBER(G139),VLOOKUP($B139,'[22]Figure 1 B&amp;C'!$B$3:$D$191,3,FALSE),G139)</f>
        <v>#N/A</v>
      </c>
      <c r="K139" s="25">
        <f>IF(ISNUMBER(H139),VLOOKUP($B139,'[22]Figure 1 B&amp;C'!$B$3:$D$191,3,FALSE),H139)</f>
        <v>1775.3234204935056</v>
      </c>
      <c r="L139" s="1">
        <f t="shared" si="5"/>
        <v>0.34382009506225586</v>
      </c>
      <c r="M139" s="25">
        <f>IF(ISNUMBER(G139),VLOOKUP($B139,'[22]Figure 1 B&amp;C'!$B$3:$D$191,3,FALSE),IF(ISNUMBER(H139),VLOOKUP($B139,'[22]Figure 1 B&amp;C'!$B$3:$D$191,3,FALSE),H139))</f>
        <v>1775.3234204935056</v>
      </c>
      <c r="X139" s="1" t="b">
        <f t="shared" si="4"/>
        <v>0</v>
      </c>
    </row>
    <row r="140" spans="1:24" x14ac:dyDescent="0.2">
      <c r="A140" s="1" t="s">
        <v>287</v>
      </c>
      <c r="B140" s="1" t="s">
        <v>288</v>
      </c>
      <c r="C140" s="1" t="s">
        <v>10</v>
      </c>
      <c r="D140" s="1">
        <v>0.2837531566619873</v>
      </c>
      <c r="E140" s="1">
        <v>0.52901232242584229</v>
      </c>
      <c r="F140" s="1" t="e">
        <v>#N/A</v>
      </c>
      <c r="G140" s="1">
        <v>0.52901232242584229</v>
      </c>
      <c r="H140" s="1" t="e">
        <v>#N/A</v>
      </c>
      <c r="I140" s="25" t="e">
        <f>IF(ISNUMBER(F140),VLOOKUP($B140,'[22]Figure 1 B&amp;C'!$B$3:$D$191,3,FALSE),F140)</f>
        <v>#N/A</v>
      </c>
      <c r="J140" s="25">
        <f>IF(ISNUMBER(G140),VLOOKUP($B140,'[22]Figure 1 B&amp;C'!$B$3:$D$191,3,FALSE),G140)</f>
        <v>3348.1362082135133</v>
      </c>
      <c r="K140" s="25" t="e">
        <f>IF(ISNUMBER(H140),VLOOKUP($B140,'[22]Figure 1 B&amp;C'!$B$3:$D$191,3,FALSE),H140)</f>
        <v>#N/A</v>
      </c>
      <c r="L140" s="1">
        <f t="shared" si="5"/>
        <v>0.52901232242584229</v>
      </c>
      <c r="M140" s="25">
        <f>IF(ISNUMBER(G140),VLOOKUP($B140,'[22]Figure 1 B&amp;C'!$B$3:$D$191,3,FALSE),IF(ISNUMBER(H140),VLOOKUP($B140,'[22]Figure 1 B&amp;C'!$B$3:$D$191,3,FALSE),H140))</f>
        <v>3348.1362082135133</v>
      </c>
      <c r="X140" s="1" t="b">
        <f t="shared" si="4"/>
        <v>0</v>
      </c>
    </row>
    <row r="141" spans="1:24" x14ac:dyDescent="0.2">
      <c r="A141" s="1" t="s">
        <v>289</v>
      </c>
      <c r="B141" s="1" t="s">
        <v>290</v>
      </c>
      <c r="C141" s="1" t="s">
        <v>10</v>
      </c>
      <c r="D141" s="1">
        <v>0.28338301181793213</v>
      </c>
      <c r="E141" s="1">
        <v>0.60997986793518066</v>
      </c>
      <c r="F141" s="1" t="e">
        <v>#N/A</v>
      </c>
      <c r="G141" s="1">
        <v>0.60997986793518066</v>
      </c>
      <c r="H141" s="1" t="e">
        <v>#N/A</v>
      </c>
      <c r="I141" s="25" t="e">
        <f>IF(ISNUMBER(F141),VLOOKUP($B141,'[22]Figure 1 B&amp;C'!$B$3:$D$191,3,FALSE),F141)</f>
        <v>#N/A</v>
      </c>
      <c r="J141" s="25">
        <f>IF(ISNUMBER(G141),VLOOKUP($B141,'[22]Figure 1 B&amp;C'!$B$3:$D$191,3,FALSE),G141)</f>
        <v>18969.993490770739</v>
      </c>
      <c r="K141" s="25" t="e">
        <f>IF(ISNUMBER(H141),VLOOKUP($B141,'[22]Figure 1 B&amp;C'!$B$3:$D$191,3,FALSE),H141)</f>
        <v>#N/A</v>
      </c>
      <c r="L141" s="1">
        <f t="shared" si="5"/>
        <v>0.60997986793518066</v>
      </c>
      <c r="M141" s="25">
        <f>IF(ISNUMBER(G141),VLOOKUP($B141,'[22]Figure 1 B&amp;C'!$B$3:$D$191,3,FALSE),IF(ISNUMBER(H141),VLOOKUP($B141,'[22]Figure 1 B&amp;C'!$B$3:$D$191,3,FALSE),H141))</f>
        <v>18969.993490770739</v>
      </c>
      <c r="X141" s="1" t="b">
        <f t="shared" si="4"/>
        <v>0</v>
      </c>
    </row>
    <row r="142" spans="1:24" x14ac:dyDescent="0.2">
      <c r="A142" s="1" t="s">
        <v>291</v>
      </c>
      <c r="B142" s="1" t="s">
        <v>292</v>
      </c>
      <c r="C142" s="1" t="s">
        <v>10</v>
      </c>
      <c r="D142" s="1">
        <v>0.4187590479850769</v>
      </c>
      <c r="E142" s="1">
        <v>0.41629546880722046</v>
      </c>
      <c r="F142" s="1" t="e">
        <v>#N/A</v>
      </c>
      <c r="G142" s="1">
        <v>0.41629546880722046</v>
      </c>
      <c r="H142" s="1" t="e">
        <v>#N/A</v>
      </c>
      <c r="I142" s="25" t="e">
        <f>IF(ISNUMBER(F142),VLOOKUP($B142,'[22]Figure 1 B&amp;C'!$B$3:$D$191,3,FALSE),F142)</f>
        <v>#N/A</v>
      </c>
      <c r="J142" s="25">
        <f>IF(ISNUMBER(G142),VLOOKUP($B142,'[22]Figure 1 B&amp;C'!$B$3:$D$191,3,FALSE),G142)</f>
        <v>1565.4267512182776</v>
      </c>
      <c r="K142" s="25" t="e">
        <f>IF(ISNUMBER(H142),VLOOKUP($B142,'[22]Figure 1 B&amp;C'!$B$3:$D$191,3,FALSE),H142)</f>
        <v>#N/A</v>
      </c>
      <c r="L142" s="1">
        <f t="shared" si="5"/>
        <v>0.41629546880722046</v>
      </c>
      <c r="M142" s="25">
        <f>IF(ISNUMBER(G142),VLOOKUP($B142,'[22]Figure 1 B&amp;C'!$B$3:$D$191,3,FALSE),IF(ISNUMBER(H142),VLOOKUP($B142,'[22]Figure 1 B&amp;C'!$B$3:$D$191,3,FALSE),H142))</f>
        <v>1565.4267512182776</v>
      </c>
      <c r="X142" s="1" t="b">
        <f t="shared" si="4"/>
        <v>0</v>
      </c>
    </row>
    <row r="143" spans="1:24" x14ac:dyDescent="0.2">
      <c r="A143" s="1" t="s">
        <v>293</v>
      </c>
      <c r="B143" s="1" t="s">
        <v>294</v>
      </c>
      <c r="C143" s="1" t="s">
        <v>10</v>
      </c>
      <c r="D143" s="1">
        <v>0.21934424340724945</v>
      </c>
      <c r="E143" s="1">
        <v>0.65056455135345459</v>
      </c>
      <c r="F143" s="1" t="e">
        <v>#N/A</v>
      </c>
      <c r="G143" s="1">
        <v>0.65056455135345459</v>
      </c>
      <c r="H143" s="1" t="e">
        <v>#N/A</v>
      </c>
      <c r="I143" s="25" t="e">
        <f>IF(ISNUMBER(F143),VLOOKUP($B143,'[22]Figure 1 B&amp;C'!$B$3:$D$191,3,FALSE),F143)</f>
        <v>#N/A</v>
      </c>
      <c r="J143" s="25">
        <f>IF(ISNUMBER(G143),VLOOKUP($B143,'[22]Figure 1 B&amp;C'!$B$3:$D$191,3,FALSE),G143)</f>
        <v>69329.729390423949</v>
      </c>
      <c r="K143" s="25" t="e">
        <f>IF(ISNUMBER(H143),VLOOKUP($B143,'[22]Figure 1 B&amp;C'!$B$3:$D$191,3,FALSE),H143)</f>
        <v>#N/A</v>
      </c>
      <c r="L143" s="1">
        <f t="shared" si="5"/>
        <v>0.65056455135345459</v>
      </c>
      <c r="M143" s="25">
        <f>IF(ISNUMBER(G143),VLOOKUP($B143,'[22]Figure 1 B&amp;C'!$B$3:$D$191,3,FALSE),IF(ISNUMBER(H143),VLOOKUP($B143,'[22]Figure 1 B&amp;C'!$B$3:$D$191,3,FALSE),H143))</f>
        <v>69329.729390423949</v>
      </c>
      <c r="X143" s="1" t="b">
        <f t="shared" si="4"/>
        <v>0</v>
      </c>
    </row>
    <row r="144" spans="1:24" x14ac:dyDescent="0.2">
      <c r="A144" s="1" t="s">
        <v>295</v>
      </c>
      <c r="B144" s="1" t="s">
        <v>296</v>
      </c>
      <c r="C144" s="1" t="s">
        <v>10</v>
      </c>
      <c r="D144" s="1">
        <v>0.26812022924423218</v>
      </c>
      <c r="E144" s="1">
        <v>0.62867140769958496</v>
      </c>
      <c r="F144" s="1" t="e">
        <v>#N/A</v>
      </c>
      <c r="G144" s="1">
        <v>0.62867140769958496</v>
      </c>
      <c r="H144" s="1" t="e">
        <v>#N/A</v>
      </c>
      <c r="I144" s="25" t="e">
        <f>IF(ISNUMBER(F144),VLOOKUP($B144,'[22]Figure 1 B&amp;C'!$B$3:$D$191,3,FALSE),F144)</f>
        <v>#N/A</v>
      </c>
      <c r="J144" s="25">
        <f>IF(ISNUMBER(G144),VLOOKUP($B144,'[22]Figure 1 B&amp;C'!$B$3:$D$191,3,FALSE),G144)</f>
        <v>23538.930831640631</v>
      </c>
      <c r="K144" s="25" t="e">
        <f>IF(ISNUMBER(H144),VLOOKUP($B144,'[22]Figure 1 B&amp;C'!$B$3:$D$191,3,FALSE),H144)</f>
        <v>#N/A</v>
      </c>
      <c r="L144" s="1">
        <f t="shared" si="5"/>
        <v>0.62867140769958496</v>
      </c>
      <c r="M144" s="25">
        <f>IF(ISNUMBER(G144),VLOOKUP($B144,'[22]Figure 1 B&amp;C'!$B$3:$D$191,3,FALSE),IF(ISNUMBER(H144),VLOOKUP($B144,'[22]Figure 1 B&amp;C'!$B$3:$D$191,3,FALSE),H144))</f>
        <v>23538.930831640631</v>
      </c>
      <c r="X144" s="1" t="b">
        <f t="shared" si="4"/>
        <v>0</v>
      </c>
    </row>
    <row r="145" spans="1:24" x14ac:dyDescent="0.2">
      <c r="A145" s="1" t="s">
        <v>297</v>
      </c>
      <c r="B145" s="1" t="s">
        <v>298</v>
      </c>
      <c r="C145" s="1" t="s">
        <v>13</v>
      </c>
      <c r="D145" s="1">
        <v>0.55873185396194458</v>
      </c>
      <c r="E145" s="1">
        <v>0.14844667911529541</v>
      </c>
      <c r="F145" s="1" t="e">
        <v>#N/A</v>
      </c>
      <c r="G145" s="1" t="e">
        <v>#N/A</v>
      </c>
      <c r="H145" s="1">
        <v>0.14844667911529541</v>
      </c>
      <c r="I145" s="25" t="e">
        <f>IF(ISNUMBER(F145),VLOOKUP($B145,'[22]Figure 1 B&amp;C'!$B$3:$D$191,3,FALSE),F145)</f>
        <v>#N/A</v>
      </c>
      <c r="J145" s="25" t="e">
        <f>IF(ISNUMBER(G145),VLOOKUP($B145,'[22]Figure 1 B&amp;C'!$B$3:$D$191,3,FALSE),G145)</f>
        <v>#N/A</v>
      </c>
      <c r="K145" s="26" t="e">
        <v>#N/A</v>
      </c>
      <c r="L145" s="1">
        <f t="shared" si="5"/>
        <v>0.14844667911529541</v>
      </c>
      <c r="M145" s="26" t="e">
        <v>#N/A</v>
      </c>
      <c r="X145" s="1" t="b">
        <f t="shared" si="4"/>
        <v>1</v>
      </c>
    </row>
    <row r="146" spans="1:24" x14ac:dyDescent="0.2">
      <c r="A146" s="1" t="s">
        <v>299</v>
      </c>
      <c r="B146" s="1" t="s">
        <v>300</v>
      </c>
      <c r="C146" s="1" t="s">
        <v>13</v>
      </c>
      <c r="D146" s="1">
        <v>0.43308740854263306</v>
      </c>
      <c r="E146" s="1">
        <v>0.31077942252159119</v>
      </c>
      <c r="F146" s="1" t="e">
        <v>#N/A</v>
      </c>
      <c r="G146" s="1" t="e">
        <v>#N/A</v>
      </c>
      <c r="H146" s="1">
        <v>0.31077942252159119</v>
      </c>
      <c r="I146" s="25" t="e">
        <f>IF(ISNUMBER(F146),VLOOKUP($B146,'[22]Figure 1 B&amp;C'!$B$3:$D$191,3,FALSE),F146)</f>
        <v>#N/A</v>
      </c>
      <c r="J146" s="25" t="e">
        <f>IF(ISNUMBER(G146),VLOOKUP($B146,'[22]Figure 1 B&amp;C'!$B$3:$D$191,3,FALSE),G146)</f>
        <v>#N/A</v>
      </c>
      <c r="K146" s="25">
        <f>IF(ISNUMBER(H146),VLOOKUP($B146,'[22]Figure 1 B&amp;C'!$B$3:$D$191,3,FALSE),H146)</f>
        <v>854.87163520567742</v>
      </c>
      <c r="L146" s="1">
        <f t="shared" si="5"/>
        <v>0.31077942252159119</v>
      </c>
      <c r="M146" s="25">
        <f>IF(ISNUMBER(G146),VLOOKUP($B146,'[22]Figure 1 B&amp;C'!$B$3:$D$191,3,FALSE),IF(ISNUMBER(H146),VLOOKUP($B146,'[22]Figure 1 B&amp;C'!$B$3:$D$191,3,FALSE),H146))</f>
        <v>854.87163520567742</v>
      </c>
      <c r="X146" s="1" t="b">
        <f t="shared" si="4"/>
        <v>0</v>
      </c>
    </row>
    <row r="147" spans="1:24" x14ac:dyDescent="0.2">
      <c r="A147" s="1" t="s">
        <v>301</v>
      </c>
      <c r="B147" s="1" t="s">
        <v>302</v>
      </c>
      <c r="C147" s="1" t="s">
        <v>10</v>
      </c>
      <c r="D147" s="1">
        <v>0.37688937783241272</v>
      </c>
      <c r="E147" s="1">
        <v>0.38830822706222534</v>
      </c>
      <c r="F147" s="1" t="e">
        <v>#N/A</v>
      </c>
      <c r="G147" s="1">
        <v>0.38830822706222534</v>
      </c>
      <c r="H147" s="1" t="e">
        <v>#N/A</v>
      </c>
      <c r="I147" s="25" t="e">
        <f>IF(ISNUMBER(F147),VLOOKUP($B147,'[22]Figure 1 B&amp;C'!$B$3:$D$191,3,FALSE),F147)</f>
        <v>#N/A</v>
      </c>
      <c r="J147" s="26" t="e">
        <v>#N/A</v>
      </c>
      <c r="K147" s="25" t="e">
        <f>IF(ISNUMBER(H147),VLOOKUP($B147,'[22]Figure 1 B&amp;C'!$B$3:$D$191,3,FALSE),H147)</f>
        <v>#N/A</v>
      </c>
      <c r="L147" s="1">
        <f t="shared" si="5"/>
        <v>0.38830822706222534</v>
      </c>
      <c r="M147" s="26" t="e">
        <v>#N/A</v>
      </c>
      <c r="X147" s="1" t="b">
        <f t="shared" si="4"/>
        <v>0</v>
      </c>
    </row>
    <row r="148" spans="1:24" x14ac:dyDescent="0.2">
      <c r="A148" s="1" t="s">
        <v>303</v>
      </c>
      <c r="B148" s="1" t="s">
        <v>304</v>
      </c>
      <c r="C148" s="1" t="s">
        <v>13</v>
      </c>
      <c r="D148" s="1">
        <v>0.32228019833564758</v>
      </c>
      <c r="E148" s="1">
        <v>0.50084900856018066</v>
      </c>
      <c r="F148" s="1" t="e">
        <v>#N/A</v>
      </c>
      <c r="G148" s="1" t="e">
        <v>#N/A</v>
      </c>
      <c r="H148" s="1">
        <v>0.50084900856018066</v>
      </c>
      <c r="I148" s="25" t="e">
        <f>IF(ISNUMBER(F148),VLOOKUP($B148,'[22]Figure 1 B&amp;C'!$B$3:$D$191,3,FALSE),F148)</f>
        <v>#N/A</v>
      </c>
      <c r="J148" s="25" t="e">
        <f>IF(ISNUMBER(G148),VLOOKUP($B148,'[22]Figure 1 B&amp;C'!$B$3:$D$191,3,FALSE),G148)</f>
        <v>#N/A</v>
      </c>
      <c r="K148" s="25">
        <f>IF(ISNUMBER(H148),VLOOKUP($B148,'[22]Figure 1 B&amp;C'!$B$3:$D$191,3,FALSE),H148)</f>
        <v>825.76972690458103</v>
      </c>
      <c r="L148" s="1">
        <f t="shared" si="5"/>
        <v>0.50084900856018066</v>
      </c>
      <c r="M148" s="25">
        <f>IF(ISNUMBER(G148),VLOOKUP($B148,'[22]Figure 1 B&amp;C'!$B$3:$D$191,3,FALSE),IF(ISNUMBER(H148),VLOOKUP($B148,'[22]Figure 1 B&amp;C'!$B$3:$D$191,3,FALSE),H148))</f>
        <v>825.76972690458103</v>
      </c>
      <c r="X148" s="1" t="b">
        <f t="shared" si="4"/>
        <v>0</v>
      </c>
    </row>
    <row r="149" spans="1:24" x14ac:dyDescent="0.2">
      <c r="A149" s="1" t="s">
        <v>305</v>
      </c>
      <c r="B149" s="1" t="s">
        <v>306</v>
      </c>
      <c r="C149" s="1" t="s">
        <v>10</v>
      </c>
      <c r="D149" s="1">
        <v>0.27296948432922363</v>
      </c>
      <c r="E149" s="1">
        <v>0.56481426954269409</v>
      </c>
      <c r="F149" s="1" t="e">
        <v>#N/A</v>
      </c>
      <c r="G149" s="1">
        <v>0.56481426954269409</v>
      </c>
      <c r="H149" s="1" t="e">
        <v>#N/A</v>
      </c>
      <c r="I149" s="25" t="e">
        <f>IF(ISNUMBER(F149),VLOOKUP($B149,'[22]Figure 1 B&amp;C'!$B$3:$D$191,3,FALSE),F149)</f>
        <v>#N/A</v>
      </c>
      <c r="J149" s="25">
        <f>IF(ISNUMBER(G149),VLOOKUP($B149,'[22]Figure 1 B&amp;C'!$B$3:$D$191,3,FALSE),G149)</f>
        <v>3411.1317716346712</v>
      </c>
      <c r="K149" s="25" t="e">
        <f>IF(ISNUMBER(H149),VLOOKUP($B149,'[22]Figure 1 B&amp;C'!$B$3:$D$191,3,FALSE),H149)</f>
        <v>#N/A</v>
      </c>
      <c r="L149" s="1">
        <f t="shared" si="5"/>
        <v>0.56481426954269409</v>
      </c>
      <c r="M149" s="25">
        <f>IF(ISNUMBER(G149),VLOOKUP($B149,'[22]Figure 1 B&amp;C'!$B$3:$D$191,3,FALSE),IF(ISNUMBER(H149),VLOOKUP($B149,'[22]Figure 1 B&amp;C'!$B$3:$D$191,3,FALSE),H149))</f>
        <v>3411.1317716346712</v>
      </c>
      <c r="X149" s="1" t="b">
        <f t="shared" si="4"/>
        <v>0</v>
      </c>
    </row>
    <row r="150" spans="1:24" x14ac:dyDescent="0.2">
      <c r="A150" s="1" t="s">
        <v>307</v>
      </c>
      <c r="B150" s="1" t="s">
        <v>308</v>
      </c>
      <c r="C150" s="1" t="s">
        <v>10</v>
      </c>
      <c r="D150" s="1">
        <v>0.23998987674713135</v>
      </c>
      <c r="E150" s="1">
        <v>0.52019393444061279</v>
      </c>
      <c r="F150" s="1" t="e">
        <v>#N/A</v>
      </c>
      <c r="G150" s="1">
        <v>0.52019393444061279</v>
      </c>
      <c r="H150" s="1" t="e">
        <v>#N/A</v>
      </c>
      <c r="I150" s="25" t="e">
        <f>IF(ISNUMBER(F150),VLOOKUP($B150,'[22]Figure 1 B&amp;C'!$B$3:$D$191,3,FALSE),F150)</f>
        <v>#N/A</v>
      </c>
      <c r="J150" s="25">
        <f>IF(ISNUMBER(G150),VLOOKUP($B150,'[22]Figure 1 B&amp;C'!$B$3:$D$191,3,FALSE),G150)</f>
        <v>7064.7391994700947</v>
      </c>
      <c r="K150" s="25" t="e">
        <f>IF(ISNUMBER(H150),VLOOKUP($B150,'[22]Figure 1 B&amp;C'!$B$3:$D$191,3,FALSE),H150)</f>
        <v>#N/A</v>
      </c>
      <c r="L150" s="1">
        <f t="shared" si="5"/>
        <v>0.52019393444061279</v>
      </c>
      <c r="M150" s="25">
        <f>IF(ISNUMBER(G150),VLOOKUP($B150,'[22]Figure 1 B&amp;C'!$B$3:$D$191,3,FALSE),IF(ISNUMBER(H150),VLOOKUP($B150,'[22]Figure 1 B&amp;C'!$B$3:$D$191,3,FALSE),H150))</f>
        <v>7064.7391994700947</v>
      </c>
      <c r="X150" s="1" t="b">
        <f t="shared" si="4"/>
        <v>0</v>
      </c>
    </row>
    <row r="151" spans="1:24" x14ac:dyDescent="0.2">
      <c r="A151" s="1" t="s">
        <v>309</v>
      </c>
      <c r="B151" s="1" t="s">
        <v>310</v>
      </c>
      <c r="C151" s="1" t="s">
        <v>10</v>
      </c>
      <c r="D151" s="1">
        <v>0.26271709799766541</v>
      </c>
      <c r="E151" s="1">
        <v>0.68588179349899292</v>
      </c>
      <c r="F151" s="1" t="e">
        <v>#N/A</v>
      </c>
      <c r="G151" s="1">
        <v>0.68588179349899292</v>
      </c>
      <c r="H151" s="1" t="e">
        <v>#N/A</v>
      </c>
      <c r="I151" s="25" t="e">
        <f>IF(ISNUMBER(F151),VLOOKUP($B151,'[22]Figure 1 B&amp;C'!$B$3:$D$191,3,FALSE),F151)</f>
        <v>#N/A</v>
      </c>
      <c r="J151" s="25">
        <f>IF(ISNUMBER(G151),VLOOKUP($B151,'[22]Figure 1 B&amp;C'!$B$3:$D$191,3,FALSE),G151)</f>
        <v>39709.005588873355</v>
      </c>
      <c r="K151" s="25" t="e">
        <f>IF(ISNUMBER(H151),VLOOKUP($B151,'[22]Figure 1 B&amp;C'!$B$3:$D$191,3,FALSE),H151)</f>
        <v>#N/A</v>
      </c>
      <c r="L151" s="1">
        <f t="shared" si="5"/>
        <v>0.68588179349899292</v>
      </c>
      <c r="M151" s="25">
        <f>IF(ISNUMBER(G151),VLOOKUP($B151,'[22]Figure 1 B&amp;C'!$B$3:$D$191,3,FALSE),IF(ISNUMBER(H151),VLOOKUP($B151,'[22]Figure 1 B&amp;C'!$B$3:$D$191,3,FALSE),H151))</f>
        <v>39709.005588873355</v>
      </c>
      <c r="X151" s="1" t="b">
        <f t="shared" si="4"/>
        <v>0</v>
      </c>
    </row>
    <row r="152" spans="1:24" x14ac:dyDescent="0.2">
      <c r="A152" s="1" t="s">
        <v>311</v>
      </c>
      <c r="B152" s="1" t="s">
        <v>312</v>
      </c>
      <c r="C152" s="1" t="s">
        <v>13</v>
      </c>
      <c r="D152" s="1">
        <v>0.28400835394859314</v>
      </c>
      <c r="E152" s="1">
        <v>0.55375850200653076</v>
      </c>
      <c r="F152" s="1" t="e">
        <v>#N/A</v>
      </c>
      <c r="G152" s="1" t="e">
        <v>#N/A</v>
      </c>
      <c r="H152" s="1">
        <v>0.55375850200653076</v>
      </c>
      <c r="I152" s="25" t="e">
        <f>IF(ISNUMBER(F152),VLOOKUP($B152,'[22]Figure 1 B&amp;C'!$B$3:$D$191,3,FALSE),F152)</f>
        <v>#N/A</v>
      </c>
      <c r="J152" s="25" t="e">
        <f>IF(ISNUMBER(G152),VLOOKUP($B152,'[22]Figure 1 B&amp;C'!$B$3:$D$191,3,FALSE),G152)</f>
        <v>#N/A</v>
      </c>
      <c r="K152" s="25">
        <f>IF(ISNUMBER(H152),VLOOKUP($B152,'[22]Figure 1 B&amp;C'!$B$3:$D$191,3,FALSE),H152)</f>
        <v>1542.6442593791921</v>
      </c>
      <c r="L152" s="1">
        <f t="shared" si="5"/>
        <v>0.55375850200653076</v>
      </c>
      <c r="M152" s="25">
        <f>IF(ISNUMBER(G152),VLOOKUP($B152,'[22]Figure 1 B&amp;C'!$B$3:$D$191,3,FALSE),IF(ISNUMBER(H152),VLOOKUP($B152,'[22]Figure 1 B&amp;C'!$B$3:$D$191,3,FALSE),H152))</f>
        <v>1542.6442593791921</v>
      </c>
      <c r="X152" s="1" t="b">
        <f t="shared" si="4"/>
        <v>0</v>
      </c>
    </row>
    <row r="153" spans="1:24" x14ac:dyDescent="0.2">
      <c r="A153" s="1" t="s">
        <v>313</v>
      </c>
      <c r="B153" s="1" t="s">
        <v>314</v>
      </c>
      <c r="C153" s="1" t="s">
        <v>13</v>
      </c>
      <c r="D153" s="1">
        <v>0.40373998880386353</v>
      </c>
      <c r="E153" s="1">
        <v>0.27541327476501465</v>
      </c>
      <c r="F153" s="1" t="e">
        <v>#N/A</v>
      </c>
      <c r="G153" s="1" t="e">
        <v>#N/A</v>
      </c>
      <c r="H153" s="1">
        <v>0.27541327476501465</v>
      </c>
      <c r="I153" s="25" t="e">
        <f>IF(ISNUMBER(F153),VLOOKUP($B153,'[22]Figure 1 B&amp;C'!$B$3:$D$191,3,FALSE),F153)</f>
        <v>#N/A</v>
      </c>
      <c r="J153" s="25" t="e">
        <f>IF(ISNUMBER(G153),VLOOKUP($B153,'[22]Figure 1 B&amp;C'!$B$3:$D$191,3,FALSE),G153)</f>
        <v>#N/A</v>
      </c>
      <c r="K153" s="25">
        <f>IF(ISNUMBER(H153),VLOOKUP($B153,'[22]Figure 1 B&amp;C'!$B$3:$D$191,3,FALSE),H153)</f>
        <v>895.34437833248478</v>
      </c>
      <c r="L153" s="1">
        <f t="shared" si="5"/>
        <v>0.27541327476501465</v>
      </c>
      <c r="M153" s="25">
        <f>IF(ISNUMBER(G153),VLOOKUP($B153,'[22]Figure 1 B&amp;C'!$B$3:$D$191,3,FALSE),IF(ISNUMBER(H153),VLOOKUP($B153,'[22]Figure 1 B&amp;C'!$B$3:$D$191,3,FALSE),H153))</f>
        <v>895.34437833248478</v>
      </c>
      <c r="X153" s="1" t="b">
        <f t="shared" si="4"/>
        <v>0</v>
      </c>
    </row>
    <row r="154" spans="1:24" x14ac:dyDescent="0.2">
      <c r="A154" s="1" t="s">
        <v>315</v>
      </c>
      <c r="B154" s="1" t="s">
        <v>316</v>
      </c>
      <c r="C154" s="1" t="s">
        <v>10</v>
      </c>
      <c r="D154" s="1">
        <v>0.49612689018249512</v>
      </c>
      <c r="E154" s="1">
        <v>0.56646066904067993</v>
      </c>
      <c r="F154" s="1" t="e">
        <v>#N/A</v>
      </c>
      <c r="G154" s="1">
        <v>0.56646066904067993</v>
      </c>
      <c r="H154" s="1" t="e">
        <v>#N/A</v>
      </c>
      <c r="I154" s="25" t="e">
        <f>IF(ISNUMBER(F154),VLOOKUP($B154,'[22]Figure 1 B&amp;C'!$B$3:$D$191,3,FALSE),F154)</f>
        <v>#N/A</v>
      </c>
      <c r="J154" s="25">
        <f>IF(ISNUMBER(G154),VLOOKUP($B154,'[22]Figure 1 B&amp;C'!$B$3:$D$191,3,FALSE),G154)</f>
        <v>16915.803486263168</v>
      </c>
      <c r="K154" s="25" t="e">
        <f>IF(ISNUMBER(H154),VLOOKUP($B154,'[22]Figure 1 B&amp;C'!$B$3:$D$191,3,FALSE),H154)</f>
        <v>#N/A</v>
      </c>
      <c r="L154" s="1">
        <f t="shared" si="5"/>
        <v>0.56646066904067993</v>
      </c>
      <c r="M154" s="25">
        <f>IF(ISNUMBER(G154),VLOOKUP($B154,'[22]Figure 1 B&amp;C'!$B$3:$D$191,3,FALSE),IF(ISNUMBER(H154),VLOOKUP($B154,'[22]Figure 1 B&amp;C'!$B$3:$D$191,3,FALSE),H154))</f>
        <v>16915.803486263168</v>
      </c>
      <c r="X154" s="1" t="b">
        <f t="shared" si="4"/>
        <v>0</v>
      </c>
    </row>
    <row r="155" spans="1:24" x14ac:dyDescent="0.2">
      <c r="A155" s="1" t="s">
        <v>317</v>
      </c>
      <c r="B155" s="1" t="s">
        <v>318</v>
      </c>
      <c r="C155" s="1" t="s">
        <v>10</v>
      </c>
      <c r="D155" s="1">
        <v>0.31781935691833496</v>
      </c>
      <c r="E155" s="1">
        <v>0.61805480718612671</v>
      </c>
      <c r="F155" s="1" t="e">
        <v>#N/A</v>
      </c>
      <c r="G155" s="1">
        <v>0.61805480718612671</v>
      </c>
      <c r="H155" s="1" t="e">
        <v>#N/A</v>
      </c>
      <c r="I155" s="25" t="e">
        <f>IF(ISNUMBER(F155),VLOOKUP($B155,'[22]Figure 1 B&amp;C'!$B$3:$D$191,3,FALSE),F155)</f>
        <v>#N/A</v>
      </c>
      <c r="J155" s="25">
        <f>IF(ISNUMBER(G155),VLOOKUP($B155,'[22]Figure 1 B&amp;C'!$B$3:$D$191,3,FALSE),G155)</f>
        <v>11675.305454790527</v>
      </c>
      <c r="K155" s="25" t="e">
        <f>IF(ISNUMBER(H155),VLOOKUP($B155,'[22]Figure 1 B&amp;C'!$B$3:$D$191,3,FALSE),H155)</f>
        <v>#N/A</v>
      </c>
      <c r="L155" s="1">
        <f t="shared" si="5"/>
        <v>0.61805480718612671</v>
      </c>
      <c r="M155" s="25">
        <f>IF(ISNUMBER(G155),VLOOKUP($B155,'[22]Figure 1 B&amp;C'!$B$3:$D$191,3,FALSE),IF(ISNUMBER(H155),VLOOKUP($B155,'[22]Figure 1 B&amp;C'!$B$3:$D$191,3,FALSE),H155))</f>
        <v>11675.305454790527</v>
      </c>
      <c r="X155" s="1" t="b">
        <f t="shared" si="4"/>
        <v>0</v>
      </c>
    </row>
    <row r="156" spans="1:24" x14ac:dyDescent="0.2">
      <c r="A156" s="1" t="s">
        <v>319</v>
      </c>
      <c r="B156" s="1" t="s">
        <v>320</v>
      </c>
      <c r="C156" s="1" t="s">
        <v>10</v>
      </c>
      <c r="D156" s="1">
        <v>0.28643742203712463</v>
      </c>
      <c r="E156" s="1">
        <v>0.59903329610824585</v>
      </c>
      <c r="F156" s="1" t="e">
        <v>#N/A</v>
      </c>
      <c r="G156" s="1">
        <v>0.59903329610824585</v>
      </c>
      <c r="H156" s="1" t="e">
        <v>#N/A</v>
      </c>
      <c r="I156" s="25" t="e">
        <f>IF(ISNUMBER(F156),VLOOKUP($B156,'[22]Figure 1 B&amp;C'!$B$3:$D$191,3,FALSE),F156)</f>
        <v>#N/A</v>
      </c>
      <c r="J156" s="25">
        <f>IF(ISNUMBER(G156),VLOOKUP($B156,'[22]Figure 1 B&amp;C'!$B$3:$D$191,3,FALSE),G156)</f>
        <v>32996.799467533812</v>
      </c>
      <c r="K156" s="25" t="e">
        <f>IF(ISNUMBER(H156),VLOOKUP($B156,'[22]Figure 1 B&amp;C'!$B$3:$D$191,3,FALSE),H156)</f>
        <v>#N/A</v>
      </c>
      <c r="L156" s="1">
        <f t="shared" si="5"/>
        <v>0.59903329610824585</v>
      </c>
      <c r="M156" s="25">
        <f>IF(ISNUMBER(G156),VLOOKUP($B156,'[22]Figure 1 B&amp;C'!$B$3:$D$191,3,FALSE),IF(ISNUMBER(H156),VLOOKUP($B156,'[22]Figure 1 B&amp;C'!$B$3:$D$191,3,FALSE),H156))</f>
        <v>32996.799467533812</v>
      </c>
      <c r="X156" s="1" t="b">
        <f t="shared" si="4"/>
        <v>0</v>
      </c>
    </row>
    <row r="157" spans="1:24" x14ac:dyDescent="0.2">
      <c r="A157" s="1" t="s">
        <v>321</v>
      </c>
      <c r="B157" s="1" t="s">
        <v>322</v>
      </c>
      <c r="C157" s="1" t="s">
        <v>10</v>
      </c>
      <c r="D157" s="1">
        <v>0.24886637926101685</v>
      </c>
      <c r="E157" s="1">
        <v>0.6475861668586731</v>
      </c>
      <c r="F157" s="1" t="e">
        <v>#N/A</v>
      </c>
      <c r="G157" s="1">
        <v>0.6475861668586731</v>
      </c>
      <c r="H157" s="1" t="e">
        <v>#N/A</v>
      </c>
      <c r="I157" s="25" t="e">
        <f>IF(ISNUMBER(F157),VLOOKUP($B157,'[22]Figure 1 B&amp;C'!$B$3:$D$191,3,FALSE),F157)</f>
        <v>#N/A</v>
      </c>
      <c r="J157" s="25">
        <f>IF(ISNUMBER(G157),VLOOKUP($B157,'[22]Figure 1 B&amp;C'!$B$3:$D$191,3,FALSE),G157)</f>
        <v>17758.082697424383</v>
      </c>
      <c r="K157" s="25" t="e">
        <f>IF(ISNUMBER(H157),VLOOKUP($B157,'[22]Figure 1 B&amp;C'!$B$3:$D$191,3,FALSE),H157)</f>
        <v>#N/A</v>
      </c>
      <c r="L157" s="1">
        <f t="shared" si="5"/>
        <v>0.6475861668586731</v>
      </c>
      <c r="M157" s="25">
        <f>IF(ISNUMBER(G157),VLOOKUP($B157,'[22]Figure 1 B&amp;C'!$B$3:$D$191,3,FALSE),IF(ISNUMBER(H157),VLOOKUP($B157,'[22]Figure 1 B&amp;C'!$B$3:$D$191,3,FALSE),H157))</f>
        <v>17758.082697424383</v>
      </c>
      <c r="X157" s="1" t="b">
        <f t="shared" si="4"/>
        <v>0</v>
      </c>
    </row>
    <row r="158" spans="1:24" x14ac:dyDescent="0.2">
      <c r="A158" s="1" t="s">
        <v>323</v>
      </c>
      <c r="B158" s="1" t="s">
        <v>324</v>
      </c>
      <c r="C158" s="1" t="s">
        <v>10</v>
      </c>
      <c r="D158" s="1">
        <v>0.35129377245903015</v>
      </c>
      <c r="E158" s="1">
        <v>0.50459766387939453</v>
      </c>
      <c r="F158" s="1" t="e">
        <v>#N/A</v>
      </c>
      <c r="G158" s="1">
        <v>0.50459766387939453</v>
      </c>
      <c r="H158" s="1" t="e">
        <v>#N/A</v>
      </c>
      <c r="I158" s="25" t="e">
        <f>IF(ISNUMBER(F158),VLOOKUP($B158,'[22]Figure 1 B&amp;C'!$B$3:$D$191,3,FALSE),F158)</f>
        <v>#N/A</v>
      </c>
      <c r="J158" s="25">
        <f>IF(ISNUMBER(G158),VLOOKUP($B158,'[22]Figure 1 B&amp;C'!$B$3:$D$191,3,FALSE),G158)</f>
        <v>4726.6689672244747</v>
      </c>
      <c r="K158" s="25" t="e">
        <f>IF(ISNUMBER(H158),VLOOKUP($B158,'[22]Figure 1 B&amp;C'!$B$3:$D$191,3,FALSE),H158)</f>
        <v>#N/A</v>
      </c>
      <c r="L158" s="1">
        <f t="shared" si="5"/>
        <v>0.50459766387939453</v>
      </c>
      <c r="M158" s="25">
        <f>IF(ISNUMBER(G158),VLOOKUP($B158,'[22]Figure 1 B&amp;C'!$B$3:$D$191,3,FALSE),IF(ISNUMBER(H158),VLOOKUP($B158,'[22]Figure 1 B&amp;C'!$B$3:$D$191,3,FALSE),H158))</f>
        <v>4726.6689672244747</v>
      </c>
      <c r="X158" s="1" t="b">
        <f t="shared" si="4"/>
        <v>0</v>
      </c>
    </row>
    <row r="159" spans="1:24" x14ac:dyDescent="0.2">
      <c r="A159" s="1" t="s">
        <v>325</v>
      </c>
      <c r="B159" s="1" t="s">
        <v>326</v>
      </c>
      <c r="C159" s="1" t="s">
        <v>10</v>
      </c>
      <c r="D159" s="1">
        <v>0.33217814564704895</v>
      </c>
      <c r="E159" s="1">
        <v>0.46627941727638245</v>
      </c>
      <c r="F159" s="1" t="e">
        <v>#N/A</v>
      </c>
      <c r="G159" s="1">
        <v>0.46627941727638245</v>
      </c>
      <c r="H159" s="1" t="e">
        <v>#N/A</v>
      </c>
      <c r="I159" s="25" t="e">
        <f>IF(ISNUMBER(F159),VLOOKUP($B159,'[22]Figure 1 B&amp;C'!$B$3:$D$191,3,FALSE),F159)</f>
        <v>#N/A</v>
      </c>
      <c r="J159" s="25">
        <f>IF(ISNUMBER(G159),VLOOKUP($B159,'[22]Figure 1 B&amp;C'!$B$3:$D$191,3,FALSE),G159)</f>
        <v>3565.4977324609149</v>
      </c>
      <c r="K159" s="25" t="e">
        <f>IF(ISNUMBER(H159),VLOOKUP($B159,'[22]Figure 1 B&amp;C'!$B$3:$D$191,3,FALSE),H159)</f>
        <v>#N/A</v>
      </c>
      <c r="L159" s="1">
        <f t="shared" si="5"/>
        <v>0.46627941727638245</v>
      </c>
      <c r="M159" s="25">
        <f>IF(ISNUMBER(G159),VLOOKUP($B159,'[22]Figure 1 B&amp;C'!$B$3:$D$191,3,FALSE),IF(ISNUMBER(H159),VLOOKUP($B159,'[22]Figure 1 B&amp;C'!$B$3:$D$191,3,FALSE),H159))</f>
        <v>3565.4977324609149</v>
      </c>
      <c r="X159" s="1" t="b">
        <f t="shared" si="4"/>
        <v>0</v>
      </c>
    </row>
    <row r="160" spans="1:24" x14ac:dyDescent="0.2">
      <c r="A160" s="1" t="s">
        <v>327</v>
      </c>
      <c r="B160" s="1" t="s">
        <v>328</v>
      </c>
      <c r="C160" s="1" t="s">
        <v>10</v>
      </c>
      <c r="D160" s="1">
        <v>0.41943380236625671</v>
      </c>
      <c r="E160" s="1">
        <v>0.5593758225440979</v>
      </c>
      <c r="F160" s="1" t="e">
        <v>#N/A</v>
      </c>
      <c r="G160" s="1">
        <v>0.5593758225440979</v>
      </c>
      <c r="H160" s="1" t="e">
        <v>#N/A</v>
      </c>
      <c r="I160" s="25" t="e">
        <f>IF(ISNUMBER(F160),VLOOKUP($B160,'[22]Figure 1 B&amp;C'!$B$3:$D$191,3,FALSE),F160)</f>
        <v>#N/A</v>
      </c>
      <c r="J160" s="25">
        <f>IF(ISNUMBER(G160),VLOOKUP($B160,'[22]Figure 1 B&amp;C'!$B$3:$D$191,3,FALSE),G160)</f>
        <v>9039.5729085092007</v>
      </c>
      <c r="K160" s="25" t="e">
        <f>IF(ISNUMBER(H160),VLOOKUP($B160,'[22]Figure 1 B&amp;C'!$B$3:$D$191,3,FALSE),H160)</f>
        <v>#N/A</v>
      </c>
      <c r="L160" s="1">
        <f t="shared" si="5"/>
        <v>0.5593758225440979</v>
      </c>
      <c r="M160" s="25">
        <f>IF(ISNUMBER(G160),VLOOKUP($B160,'[22]Figure 1 B&amp;C'!$B$3:$D$191,3,FALSE),IF(ISNUMBER(H160),VLOOKUP($B160,'[22]Figure 1 B&amp;C'!$B$3:$D$191,3,FALSE),H160))</f>
        <v>9039.5729085092007</v>
      </c>
      <c r="X160" s="1" t="b">
        <f t="shared" si="4"/>
        <v>0</v>
      </c>
    </row>
    <row r="161" spans="1:24" x14ac:dyDescent="0.2">
      <c r="A161" s="1" t="s">
        <v>329</v>
      </c>
      <c r="B161" s="1" t="s">
        <v>330</v>
      </c>
      <c r="C161" s="1" t="s">
        <v>102</v>
      </c>
      <c r="D161" s="1">
        <v>0.29966610670089722</v>
      </c>
      <c r="E161" s="1">
        <v>0.72033995389938354</v>
      </c>
      <c r="F161" s="1">
        <v>0.72033995389938354</v>
      </c>
      <c r="G161" s="1" t="e">
        <v>#N/A</v>
      </c>
      <c r="H161" s="1" t="e">
        <v>#N/A</v>
      </c>
      <c r="I161" s="25">
        <f>IF(ISNUMBER(F161),VLOOKUP($B161,'[22]Figure 1 B&amp;C'!$B$3:$D$191,3,FALSE),F161)</f>
        <v>46391.048216069838</v>
      </c>
      <c r="J161" s="25" t="e">
        <f>IF(ISNUMBER(G161),VLOOKUP($B161,'[22]Figure 1 B&amp;C'!$B$3:$D$191,3,FALSE),G161)</f>
        <v>#N/A</v>
      </c>
      <c r="K161" s="25" t="e">
        <f>IF(ISNUMBER(H161),VLOOKUP($B161,'[22]Figure 1 B&amp;C'!$B$3:$D$191,3,FALSE),H161)</f>
        <v>#N/A</v>
      </c>
      <c r="L161" s="1" t="e">
        <f t="shared" si="5"/>
        <v>#N/A</v>
      </c>
      <c r="M161" s="25" t="e">
        <f>IF(ISNUMBER(G161),VLOOKUP($B161,'[22]Figure 1 B&amp;C'!$B$3:$D$191,3,FALSE),IF(ISNUMBER(H161),VLOOKUP($B161,'[22]Figure 1 B&amp;C'!$B$3:$D$191,3,FALSE),H161))</f>
        <v>#N/A</v>
      </c>
      <c r="X161" s="1" t="b">
        <f t="shared" si="4"/>
        <v>0</v>
      </c>
    </row>
    <row r="162" spans="1:24" x14ac:dyDescent="0.2">
      <c r="A162" s="1" t="s">
        <v>331</v>
      </c>
      <c r="B162" s="1" t="s">
        <v>332</v>
      </c>
      <c r="C162" s="1" t="s">
        <v>10</v>
      </c>
      <c r="D162" s="1">
        <v>0.37961184978485107</v>
      </c>
      <c r="E162" s="1">
        <v>0.65821194648742676</v>
      </c>
      <c r="F162" s="1" t="e">
        <v>#N/A</v>
      </c>
      <c r="G162" s="1">
        <v>0.65821194648742676</v>
      </c>
      <c r="H162" s="1" t="e">
        <v>#N/A</v>
      </c>
      <c r="I162" s="25" t="e">
        <f>IF(ISNUMBER(F162),VLOOKUP($B162,'[22]Figure 1 B&amp;C'!$B$3:$D$191,3,FALSE),F162)</f>
        <v>#N/A</v>
      </c>
      <c r="J162" s="25">
        <f>IF(ISNUMBER(G162),VLOOKUP($B162,'[22]Figure 1 B&amp;C'!$B$3:$D$191,3,FALSE),G162)</f>
        <v>15904.665928533854</v>
      </c>
      <c r="K162" s="25" t="e">
        <f>IF(ISNUMBER(H162),VLOOKUP($B162,'[22]Figure 1 B&amp;C'!$B$3:$D$191,3,FALSE),H162)</f>
        <v>#N/A</v>
      </c>
      <c r="L162" s="1">
        <f t="shared" si="5"/>
        <v>0.65821194648742676</v>
      </c>
      <c r="M162" s="25">
        <f>IF(ISNUMBER(G162),VLOOKUP($B162,'[22]Figure 1 B&amp;C'!$B$3:$D$191,3,FALSE),IF(ISNUMBER(H162),VLOOKUP($B162,'[22]Figure 1 B&amp;C'!$B$3:$D$191,3,FALSE),H162))</f>
        <v>15904.665928533854</v>
      </c>
      <c r="X162" s="1" t="b">
        <f t="shared" si="4"/>
        <v>0</v>
      </c>
    </row>
    <row r="163" spans="1:24" x14ac:dyDescent="0.2">
      <c r="A163" s="1" t="s">
        <v>333</v>
      </c>
      <c r="B163" s="1" t="s">
        <v>334</v>
      </c>
      <c r="C163" s="1" t="s">
        <v>10</v>
      </c>
      <c r="D163" s="1">
        <v>0.42466747760772705</v>
      </c>
      <c r="E163" s="1">
        <v>0.51487207412719727</v>
      </c>
      <c r="F163" s="1" t="e">
        <v>#N/A</v>
      </c>
      <c r="G163" s="1">
        <v>0.51487207412719727</v>
      </c>
      <c r="H163" s="1" t="e">
        <v>#N/A</v>
      </c>
      <c r="I163" s="25" t="e">
        <f>IF(ISNUMBER(F163),VLOOKUP($B163,'[22]Figure 1 B&amp;C'!$B$3:$D$191,3,FALSE),F163)</f>
        <v>#N/A</v>
      </c>
      <c r="J163" s="25">
        <f>IF(ISNUMBER(G163),VLOOKUP($B163,'[22]Figure 1 B&amp;C'!$B$3:$D$191,3,FALSE),G163)</f>
        <v>6692.1234883402076</v>
      </c>
      <c r="K163" s="25" t="e">
        <f>IF(ISNUMBER(H163),VLOOKUP($B163,'[22]Figure 1 B&amp;C'!$B$3:$D$191,3,FALSE),H163)</f>
        <v>#N/A</v>
      </c>
      <c r="L163" s="1">
        <f t="shared" si="5"/>
        <v>0.51487207412719727</v>
      </c>
      <c r="M163" s="25">
        <f>IF(ISNUMBER(G163),VLOOKUP($B163,'[22]Figure 1 B&amp;C'!$B$3:$D$191,3,FALSE),IF(ISNUMBER(H163),VLOOKUP($B163,'[22]Figure 1 B&amp;C'!$B$3:$D$191,3,FALSE),H163))</f>
        <v>6692.1234883402076</v>
      </c>
      <c r="X163" s="1" t="b">
        <f t="shared" si="4"/>
        <v>0</v>
      </c>
    </row>
    <row r="164" spans="1:24" x14ac:dyDescent="0.2">
      <c r="A164" s="1" t="s">
        <v>335</v>
      </c>
      <c r="B164" s="1" t="s">
        <v>336</v>
      </c>
      <c r="C164" s="1" t="s">
        <v>10</v>
      </c>
      <c r="D164" s="1">
        <v>0.43415147066116333</v>
      </c>
      <c r="E164" s="1">
        <v>0.61150944232940674</v>
      </c>
      <c r="F164" s="1" t="e">
        <v>#N/A</v>
      </c>
      <c r="G164" s="1">
        <v>0.61150944232940674</v>
      </c>
      <c r="H164" s="1" t="e">
        <v>#N/A</v>
      </c>
      <c r="I164" s="25" t="e">
        <f>IF(ISNUMBER(F164),VLOOKUP($B164,'[22]Figure 1 B&amp;C'!$B$3:$D$191,3,FALSE),F164)</f>
        <v>#N/A</v>
      </c>
      <c r="J164" s="25">
        <f>IF(ISNUMBER(G164),VLOOKUP($B164,'[22]Figure 1 B&amp;C'!$B$3:$D$191,3,FALSE),G164)</f>
        <v>12123.958763798548</v>
      </c>
      <c r="K164" s="25" t="e">
        <f>IF(ISNUMBER(H164),VLOOKUP($B164,'[22]Figure 1 B&amp;C'!$B$3:$D$191,3,FALSE),H164)</f>
        <v>#N/A</v>
      </c>
      <c r="L164" s="1">
        <f t="shared" si="5"/>
        <v>0.61150944232940674</v>
      </c>
      <c r="M164" s="25">
        <f>IF(ISNUMBER(G164),VLOOKUP($B164,'[22]Figure 1 B&amp;C'!$B$3:$D$191,3,FALSE),IF(ISNUMBER(H164),VLOOKUP($B164,'[22]Figure 1 B&amp;C'!$B$3:$D$191,3,FALSE),H164))</f>
        <v>12123.958763798548</v>
      </c>
      <c r="X164" s="1" t="b">
        <f t="shared" si="4"/>
        <v>0</v>
      </c>
    </row>
    <row r="165" spans="1:24" x14ac:dyDescent="0.2">
      <c r="A165" s="1" t="s">
        <v>337</v>
      </c>
      <c r="B165" s="1" t="s">
        <v>338</v>
      </c>
      <c r="C165" s="1" t="s">
        <v>10</v>
      </c>
      <c r="D165" s="1">
        <v>0.27181416749954224</v>
      </c>
      <c r="E165" s="1">
        <v>0.58880537748336792</v>
      </c>
      <c r="F165" s="1" t="e">
        <v>#N/A</v>
      </c>
      <c r="G165" s="1">
        <v>0.58880537748336792</v>
      </c>
      <c r="H165" s="1" t="e">
        <v>#N/A</v>
      </c>
      <c r="I165" s="25" t="e">
        <f>IF(ISNUMBER(F165),VLOOKUP($B165,'[22]Figure 1 B&amp;C'!$B$3:$D$191,3,FALSE),F165)</f>
        <v>#N/A</v>
      </c>
      <c r="J165" s="25">
        <f>IF(ISNUMBER(G165),VLOOKUP($B165,'[22]Figure 1 B&amp;C'!$B$3:$D$191,3,FALSE),G165)</f>
        <v>7541.6342705815268</v>
      </c>
      <c r="K165" s="25" t="e">
        <f>IF(ISNUMBER(H165),VLOOKUP($B165,'[22]Figure 1 B&amp;C'!$B$3:$D$191,3,FALSE),H165)</f>
        <v>#N/A</v>
      </c>
      <c r="L165" s="1">
        <f t="shared" si="5"/>
        <v>0.58880537748336792</v>
      </c>
      <c r="M165" s="25">
        <f>IF(ISNUMBER(G165),VLOOKUP($B165,'[22]Figure 1 B&amp;C'!$B$3:$D$191,3,FALSE),IF(ISNUMBER(H165),VLOOKUP($B165,'[22]Figure 1 B&amp;C'!$B$3:$D$191,3,FALSE),H165))</f>
        <v>7541.6342705815268</v>
      </c>
      <c r="X165" s="1" t="b">
        <f t="shared" si="4"/>
        <v>0</v>
      </c>
    </row>
    <row r="166" spans="1:24" x14ac:dyDescent="0.2">
      <c r="A166" s="1" t="s">
        <v>339</v>
      </c>
      <c r="B166" s="1" t="s">
        <v>340</v>
      </c>
      <c r="C166" s="1" t="s">
        <v>10</v>
      </c>
      <c r="D166" s="1">
        <v>0.39276018738746643</v>
      </c>
      <c r="E166" s="1">
        <v>0.54149234294891357</v>
      </c>
      <c r="F166" s="1" t="e">
        <v>#N/A</v>
      </c>
      <c r="G166" s="1">
        <v>0.54149234294891357</v>
      </c>
      <c r="H166" s="1" t="e">
        <v>#N/A</v>
      </c>
      <c r="I166" s="25" t="e">
        <f>IF(ISNUMBER(F166),VLOOKUP($B166,'[22]Figure 1 B&amp;C'!$B$3:$D$191,3,FALSE),F166)</f>
        <v>#N/A</v>
      </c>
      <c r="J166" s="25">
        <f>IF(ISNUMBER(G166),VLOOKUP($B166,'[22]Figure 1 B&amp;C'!$B$3:$D$191,3,FALSE),G166)</f>
        <v>8340.9608229623263</v>
      </c>
      <c r="K166" s="25" t="e">
        <f>IF(ISNUMBER(H166),VLOOKUP($B166,'[22]Figure 1 B&amp;C'!$B$3:$D$191,3,FALSE),H166)</f>
        <v>#N/A</v>
      </c>
      <c r="L166" s="1">
        <f t="shared" si="5"/>
        <v>0.54149234294891357</v>
      </c>
      <c r="M166" s="25">
        <f>IF(ISNUMBER(G166),VLOOKUP($B166,'[22]Figure 1 B&amp;C'!$B$3:$D$191,3,FALSE),IF(ISNUMBER(H166),VLOOKUP($B166,'[22]Figure 1 B&amp;C'!$B$3:$D$191,3,FALSE),H166))</f>
        <v>8340.9608229623263</v>
      </c>
      <c r="X166" s="1" t="b">
        <f t="shared" si="4"/>
        <v>0</v>
      </c>
    </row>
    <row r="167" spans="1:24" x14ac:dyDescent="0.2">
      <c r="A167" s="1" t="s">
        <v>341</v>
      </c>
      <c r="B167" s="1" t="s">
        <v>342</v>
      </c>
      <c r="C167" s="1" t="s">
        <v>10</v>
      </c>
      <c r="D167" s="1">
        <v>0.41007763147354126</v>
      </c>
      <c r="E167" s="1">
        <v>0.52100116014480591</v>
      </c>
      <c r="F167" s="1" t="e">
        <v>#N/A</v>
      </c>
      <c r="G167" s="1">
        <v>0.52100116014480591</v>
      </c>
      <c r="H167" s="1" t="e">
        <v>#N/A</v>
      </c>
      <c r="I167" s="25" t="e">
        <f>IF(ISNUMBER(F167),VLOOKUP($B167,'[22]Figure 1 B&amp;C'!$B$3:$D$191,3,FALSE),F167)</f>
        <v>#N/A</v>
      </c>
      <c r="J167" s="25">
        <f>IF(ISNUMBER(G167),VLOOKUP($B167,'[22]Figure 1 B&amp;C'!$B$3:$D$191,3,FALSE),G167)</f>
        <v>6318.4767703388179</v>
      </c>
      <c r="K167" s="25" t="e">
        <f>IF(ISNUMBER(H167),VLOOKUP($B167,'[22]Figure 1 B&amp;C'!$B$3:$D$191,3,FALSE),H167)</f>
        <v>#N/A</v>
      </c>
      <c r="L167" s="1">
        <f t="shared" si="5"/>
        <v>0.52100116014480591</v>
      </c>
      <c r="M167" s="25">
        <f>IF(ISNUMBER(G167),VLOOKUP($B167,'[22]Figure 1 B&amp;C'!$B$3:$D$191,3,FALSE),IF(ISNUMBER(H167),VLOOKUP($B167,'[22]Figure 1 B&amp;C'!$B$3:$D$191,3,FALSE),H167))</f>
        <v>6318.4767703388179</v>
      </c>
      <c r="X167" s="1" t="b">
        <f t="shared" si="4"/>
        <v>0</v>
      </c>
    </row>
    <row r="168" spans="1:24" x14ac:dyDescent="0.2">
      <c r="A168" s="1" t="s">
        <v>343</v>
      </c>
      <c r="B168" s="1" t="s">
        <v>344</v>
      </c>
      <c r="C168" s="1" t="s">
        <v>10</v>
      </c>
      <c r="D168" s="1">
        <v>0.42960554361343384</v>
      </c>
      <c r="E168" s="1">
        <v>0.51818299293518066</v>
      </c>
      <c r="F168" s="1" t="e">
        <v>#N/A</v>
      </c>
      <c r="G168" s="1">
        <v>0.51818299293518066</v>
      </c>
      <c r="H168" s="1" t="e">
        <v>#N/A</v>
      </c>
      <c r="I168" s="25" t="e">
        <f>IF(ISNUMBER(F168),VLOOKUP($B168,'[22]Figure 1 B&amp;C'!$B$3:$D$191,3,FALSE),F168)</f>
        <v>#N/A</v>
      </c>
      <c r="J168" s="25">
        <f>IF(ISNUMBER(G168),VLOOKUP($B168,'[22]Figure 1 B&amp;C'!$B$3:$D$191,3,FALSE),G168)</f>
        <v>4067.6581592322605</v>
      </c>
      <c r="K168" s="25" t="e">
        <f>IF(ISNUMBER(H168),VLOOKUP($B168,'[22]Figure 1 B&amp;C'!$B$3:$D$191,3,FALSE),H168)</f>
        <v>#N/A</v>
      </c>
      <c r="L168" s="1">
        <f t="shared" si="5"/>
        <v>0.51818299293518066</v>
      </c>
      <c r="M168" s="25">
        <f>IF(ISNUMBER(G168),VLOOKUP($B168,'[22]Figure 1 B&amp;C'!$B$3:$D$191,3,FALSE),IF(ISNUMBER(H168),VLOOKUP($B168,'[22]Figure 1 B&amp;C'!$B$3:$D$191,3,FALSE),H168))</f>
        <v>4067.6581592322605</v>
      </c>
      <c r="X168" s="1" t="b">
        <f t="shared" si="4"/>
        <v>0</v>
      </c>
    </row>
    <row r="169" spans="1:24" x14ac:dyDescent="0.2">
      <c r="A169" s="1" t="s">
        <v>345</v>
      </c>
      <c r="B169" s="1" t="s">
        <v>346</v>
      </c>
      <c r="C169" s="1" t="s">
        <v>10</v>
      </c>
      <c r="D169" s="1">
        <v>0.21884812414646149</v>
      </c>
      <c r="E169" s="1">
        <v>0.59541261196136475</v>
      </c>
      <c r="F169" s="1" t="e">
        <v>#N/A</v>
      </c>
      <c r="G169" s="1">
        <v>0.59541261196136475</v>
      </c>
      <c r="H169" s="1" t="e">
        <v>#N/A</v>
      </c>
      <c r="I169" s="25" t="e">
        <f>IF(ISNUMBER(F169),VLOOKUP($B169,'[22]Figure 1 B&amp;C'!$B$3:$D$191,3,FALSE),F169)</f>
        <v>#N/A</v>
      </c>
      <c r="J169" s="25">
        <f>IF(ISNUMBER(G169),VLOOKUP($B169,'[22]Figure 1 B&amp;C'!$B$3:$D$191,3,FALSE),G169)</f>
        <v>10791.285259706765</v>
      </c>
      <c r="K169" s="25" t="e">
        <f>IF(ISNUMBER(H169),VLOOKUP($B169,'[22]Figure 1 B&amp;C'!$B$3:$D$191,3,FALSE),H169)</f>
        <v>#N/A</v>
      </c>
      <c r="L169" s="1">
        <f t="shared" si="5"/>
        <v>0.59541261196136475</v>
      </c>
      <c r="M169" s="25">
        <f>IF(ISNUMBER(G169),VLOOKUP($B169,'[22]Figure 1 B&amp;C'!$B$3:$D$191,3,FALSE),IF(ISNUMBER(H169),VLOOKUP($B169,'[22]Figure 1 B&amp;C'!$B$3:$D$191,3,FALSE),H169))</f>
        <v>10791.285259706765</v>
      </c>
      <c r="X169" s="1" t="b">
        <f t="shared" si="4"/>
        <v>0</v>
      </c>
    </row>
    <row r="170" spans="1:24" x14ac:dyDescent="0.2">
      <c r="A170" s="1" t="s">
        <v>347</v>
      </c>
      <c r="B170" s="1" t="s">
        <v>348</v>
      </c>
      <c r="C170" s="1" t="s">
        <v>10</v>
      </c>
      <c r="D170" s="1">
        <v>0.46449223160743713</v>
      </c>
      <c r="E170" s="1">
        <v>0.44313865900039673</v>
      </c>
      <c r="F170" s="1" t="e">
        <v>#N/A</v>
      </c>
      <c r="G170" s="1">
        <v>0.44313865900039673</v>
      </c>
      <c r="H170" s="1" t="e">
        <v>#N/A</v>
      </c>
      <c r="I170" s="25" t="e">
        <f>IF(ISNUMBER(F170),VLOOKUP($B170,'[22]Figure 1 B&amp;C'!$B$3:$D$191,3,FALSE),F170)</f>
        <v>#N/A</v>
      </c>
      <c r="J170" s="25">
        <f>IF(ISNUMBER(G170),VLOOKUP($B170,'[22]Figure 1 B&amp;C'!$B$3:$D$191,3,FALSE),G170)</f>
        <v>4224.7055901518179</v>
      </c>
      <c r="K170" s="25" t="e">
        <f>IF(ISNUMBER(H170),VLOOKUP($B170,'[22]Figure 1 B&amp;C'!$B$3:$D$191,3,FALSE),H170)</f>
        <v>#N/A</v>
      </c>
      <c r="L170" s="1">
        <f t="shared" si="5"/>
        <v>0.44313865900039673</v>
      </c>
      <c r="M170" s="25">
        <f>IF(ISNUMBER(G170),VLOOKUP($B170,'[22]Figure 1 B&amp;C'!$B$3:$D$191,3,FALSE),IF(ISNUMBER(H170),VLOOKUP($B170,'[22]Figure 1 B&amp;C'!$B$3:$D$191,3,FALSE),H170))</f>
        <v>4224.7055901518179</v>
      </c>
      <c r="X170" s="1" t="b">
        <f t="shared" si="4"/>
        <v>0</v>
      </c>
    </row>
    <row r="171" spans="1:24" x14ac:dyDescent="0.2">
      <c r="A171" s="1" t="s">
        <v>349</v>
      </c>
      <c r="B171" s="1" t="s">
        <v>350</v>
      </c>
      <c r="C171" s="1" t="s">
        <v>10</v>
      </c>
      <c r="D171" s="1">
        <v>0.39036577939987183</v>
      </c>
      <c r="E171" s="1">
        <v>0.48734897375106812</v>
      </c>
      <c r="F171" s="1" t="e">
        <v>#N/A</v>
      </c>
      <c r="G171" s="1">
        <v>0.48734897375106812</v>
      </c>
      <c r="H171" s="1" t="e">
        <v>#N/A</v>
      </c>
      <c r="I171" s="25" t="e">
        <f>IF(ISNUMBER(F171),VLOOKUP($B171,'[22]Figure 1 B&amp;C'!$B$3:$D$191,3,FALSE),F171)</f>
        <v>#N/A</v>
      </c>
      <c r="J171" s="25">
        <f>IF(ISNUMBER(G171),VLOOKUP($B171,'[22]Figure 1 B&amp;C'!$B$3:$D$191,3,FALSE),G171)</f>
        <v>4958.5046894095076</v>
      </c>
      <c r="K171" s="25" t="e">
        <f>IF(ISNUMBER(H171),VLOOKUP($B171,'[22]Figure 1 B&amp;C'!$B$3:$D$191,3,FALSE),H171)</f>
        <v>#N/A</v>
      </c>
      <c r="L171" s="1">
        <f t="shared" si="5"/>
        <v>0.48734897375106812</v>
      </c>
      <c r="M171" s="25">
        <f>IF(ISNUMBER(G171),VLOOKUP($B171,'[22]Figure 1 B&amp;C'!$B$3:$D$191,3,FALSE),IF(ISNUMBER(H171),VLOOKUP($B171,'[22]Figure 1 B&amp;C'!$B$3:$D$191,3,FALSE),H171))</f>
        <v>4958.5046894095076</v>
      </c>
      <c r="X171" s="1" t="b">
        <f t="shared" si="4"/>
        <v>0</v>
      </c>
    </row>
    <row r="172" spans="1:24" x14ac:dyDescent="0.2">
      <c r="A172" s="1" t="s">
        <v>351</v>
      </c>
      <c r="B172" s="1" t="s">
        <v>352</v>
      </c>
      <c r="C172" s="1" t="s">
        <v>13</v>
      </c>
      <c r="D172" s="1">
        <v>0.40204420685768127</v>
      </c>
      <c r="E172" s="1">
        <v>0.30138504505157471</v>
      </c>
      <c r="F172" s="1" t="e">
        <v>#N/A</v>
      </c>
      <c r="G172" s="1" t="e">
        <v>#N/A</v>
      </c>
      <c r="H172" s="1">
        <v>0.30138504505157471</v>
      </c>
      <c r="I172" s="25" t="e">
        <f>IF(ISNUMBER(F172),VLOOKUP($B172,'[22]Figure 1 B&amp;C'!$B$3:$D$191,3,FALSE),F172)</f>
        <v>#N/A</v>
      </c>
      <c r="J172" s="25" t="e">
        <f>IF(ISNUMBER(G172),VLOOKUP($B172,'[22]Figure 1 B&amp;C'!$B$3:$D$191,3,FALSE),G172)</f>
        <v>#N/A</v>
      </c>
      <c r="K172" s="25">
        <f>IF(ISNUMBER(H172),VLOOKUP($B172,'[22]Figure 1 B&amp;C'!$B$3:$D$191,3,FALSE),H172)</f>
        <v>868.76253120408239</v>
      </c>
      <c r="L172" s="1">
        <f t="shared" si="5"/>
        <v>0.30138504505157471</v>
      </c>
      <c r="M172" s="25">
        <f>IF(ISNUMBER(G172),VLOOKUP($B172,'[22]Figure 1 B&amp;C'!$B$3:$D$191,3,FALSE),IF(ISNUMBER(H172),VLOOKUP($B172,'[22]Figure 1 B&amp;C'!$B$3:$D$191,3,FALSE),H172))</f>
        <v>868.76253120408239</v>
      </c>
      <c r="X172" s="1" t="b">
        <f t="shared" si="4"/>
        <v>0</v>
      </c>
    </row>
    <row r="173" spans="1:24" x14ac:dyDescent="0.2">
      <c r="A173" s="1" t="s">
        <v>353</v>
      </c>
      <c r="B173" s="1" t="s">
        <v>354</v>
      </c>
      <c r="C173" s="1" t="s">
        <v>13</v>
      </c>
      <c r="D173" s="1">
        <v>0.38128823041915894</v>
      </c>
      <c r="E173" s="1">
        <v>0.44080451130867004</v>
      </c>
      <c r="F173" s="1" t="e">
        <v>#N/A</v>
      </c>
      <c r="G173" s="1" t="e">
        <v>#N/A</v>
      </c>
      <c r="H173" s="1">
        <v>0.44080451130867004</v>
      </c>
      <c r="I173" s="25" t="e">
        <f>IF(ISNUMBER(F173),VLOOKUP($B173,'[22]Figure 1 B&amp;C'!$B$3:$D$191,3,FALSE),F173)</f>
        <v>#N/A</v>
      </c>
      <c r="J173" s="25" t="e">
        <f>IF(ISNUMBER(G173),VLOOKUP($B173,'[22]Figure 1 B&amp;C'!$B$3:$D$191,3,FALSE),G173)</f>
        <v>#N/A</v>
      </c>
      <c r="K173" s="25">
        <f>IF(ISNUMBER(H173),VLOOKUP($B173,'[22]Figure 1 B&amp;C'!$B$3:$D$191,3,FALSE),H173)</f>
        <v>2484.6864947808131</v>
      </c>
      <c r="L173" s="1">
        <f t="shared" si="5"/>
        <v>0.44080451130867004</v>
      </c>
      <c r="M173" s="25">
        <f>IF(ISNUMBER(G173),VLOOKUP($B173,'[22]Figure 1 B&amp;C'!$B$3:$D$191,3,FALSE),IF(ISNUMBER(H173),VLOOKUP($B173,'[22]Figure 1 B&amp;C'!$B$3:$D$191,3,FALSE),H173))</f>
        <v>2484.6864947808131</v>
      </c>
      <c r="X173" s="1" t="b">
        <f t="shared" si="4"/>
        <v>0</v>
      </c>
    </row>
    <row r="174" spans="1:24" x14ac:dyDescent="0.2">
      <c r="A174" s="1" t="s">
        <v>355</v>
      </c>
      <c r="B174" s="1" t="s">
        <v>356</v>
      </c>
      <c r="C174" s="1" t="s">
        <v>10</v>
      </c>
      <c r="D174" s="1">
        <v>0.36800020933151245</v>
      </c>
      <c r="E174" s="1">
        <v>0.5625872015953064</v>
      </c>
      <c r="F174" s="1" t="e">
        <v>#N/A</v>
      </c>
      <c r="G174" s="1">
        <v>0.5625872015953064</v>
      </c>
      <c r="H174" s="1" t="e">
        <v>#N/A</v>
      </c>
      <c r="I174" s="25" t="e">
        <f>IF(ISNUMBER(F174),VLOOKUP($B174,'[22]Figure 1 B&amp;C'!$B$3:$D$191,3,FALSE),F174)</f>
        <v>#N/A</v>
      </c>
      <c r="J174" s="25">
        <f>IF(ISNUMBER(G174),VLOOKUP($B174,'[22]Figure 1 B&amp;C'!$B$3:$D$191,3,FALSE),G174)</f>
        <v>5731.6284689181066</v>
      </c>
      <c r="K174" s="25" t="e">
        <f>IF(ISNUMBER(H174),VLOOKUP($B174,'[22]Figure 1 B&amp;C'!$B$3:$D$191,3,FALSE),H174)</f>
        <v>#N/A</v>
      </c>
      <c r="L174" s="1">
        <f t="shared" si="5"/>
        <v>0.5625872015953064</v>
      </c>
      <c r="M174" s="25">
        <f>IF(ISNUMBER(G174),VLOOKUP($B174,'[22]Figure 1 B&amp;C'!$B$3:$D$191,3,FALSE),IF(ISNUMBER(H174),VLOOKUP($B174,'[22]Figure 1 B&amp;C'!$B$3:$D$191,3,FALSE),H174))</f>
        <v>5731.6284689181066</v>
      </c>
      <c r="X174" s="1" t="b">
        <f t="shared" si="4"/>
        <v>0</v>
      </c>
    </row>
    <row r="175" spans="1:24" x14ac:dyDescent="0.2">
      <c r="A175" s="1" t="s">
        <v>357</v>
      </c>
      <c r="B175" s="1" t="s">
        <v>358</v>
      </c>
      <c r="C175" s="1" t="s">
        <v>10</v>
      </c>
      <c r="D175" s="1">
        <v>0.43727481365203857</v>
      </c>
      <c r="E175" s="1">
        <v>0.55164158344268799</v>
      </c>
      <c r="F175" s="1" t="e">
        <v>#N/A</v>
      </c>
      <c r="G175" s="1">
        <v>0.55164158344268799</v>
      </c>
      <c r="H175" s="1" t="e">
        <v>#N/A</v>
      </c>
      <c r="I175" s="25" t="e">
        <f>IF(ISNUMBER(F175),VLOOKUP($B175,'[22]Figure 1 B&amp;C'!$B$3:$D$191,3,FALSE),F175)</f>
        <v>#N/A</v>
      </c>
      <c r="J175" s="25">
        <f>IF(ISNUMBER(G175),VLOOKUP($B175,'[22]Figure 1 B&amp;C'!$B$3:$D$191,3,FALSE),G175)</f>
        <v>9673.4231994973925</v>
      </c>
      <c r="K175" s="25" t="e">
        <f>IF(ISNUMBER(H175),VLOOKUP($B175,'[22]Figure 1 B&amp;C'!$B$3:$D$191,3,FALSE),H175)</f>
        <v>#N/A</v>
      </c>
      <c r="L175" s="1">
        <f t="shared" si="5"/>
        <v>0.55164158344268799</v>
      </c>
      <c r="M175" s="25">
        <f>IF(ISNUMBER(G175),VLOOKUP($B175,'[22]Figure 1 B&amp;C'!$B$3:$D$191,3,FALSE),IF(ISNUMBER(H175),VLOOKUP($B175,'[22]Figure 1 B&amp;C'!$B$3:$D$191,3,FALSE),H175))</f>
        <v>9673.4231994973925</v>
      </c>
      <c r="X175" s="1" t="b">
        <f t="shared" si="4"/>
        <v>0</v>
      </c>
    </row>
    <row r="176" spans="1:24" x14ac:dyDescent="0.2">
      <c r="A176" s="1" t="s">
        <v>359</v>
      </c>
      <c r="B176" s="1" t="s">
        <v>360</v>
      </c>
      <c r="C176" s="1" t="s">
        <v>13</v>
      </c>
      <c r="D176" s="1">
        <v>0.42510354518890381</v>
      </c>
      <c r="E176" s="1">
        <v>0.47297376394271851</v>
      </c>
      <c r="F176" s="1" t="e">
        <v>#N/A</v>
      </c>
      <c r="G176" s="1" t="e">
        <v>#N/A</v>
      </c>
      <c r="H176" s="1">
        <v>0.47297376394271851</v>
      </c>
      <c r="I176" s="25" t="e">
        <f>IF(ISNUMBER(F176),VLOOKUP($B176,'[22]Figure 1 B&amp;C'!$B$3:$D$191,3,FALSE),F176)</f>
        <v>#N/A</v>
      </c>
      <c r="J176" s="25" t="e">
        <f>IF(ISNUMBER(G176),VLOOKUP($B176,'[22]Figure 1 B&amp;C'!$B$3:$D$191,3,FALSE),G176)</f>
        <v>#N/A</v>
      </c>
      <c r="K176" s="25">
        <f>IF(ISNUMBER(H176),VLOOKUP($B176,'[22]Figure 1 B&amp;C'!$B$3:$D$191,3,FALSE),H176)</f>
        <v>2022.1423985032427</v>
      </c>
      <c r="L176" s="1">
        <f t="shared" si="5"/>
        <v>0.47297376394271851</v>
      </c>
      <c r="M176" s="25">
        <f>IF(ISNUMBER(G176),VLOOKUP($B176,'[22]Figure 1 B&amp;C'!$B$3:$D$191,3,FALSE),IF(ISNUMBER(H176),VLOOKUP($B176,'[22]Figure 1 B&amp;C'!$B$3:$D$191,3,FALSE),H176))</f>
        <v>2022.1423985032427</v>
      </c>
      <c r="X176" s="1" t="b">
        <f t="shared" si="4"/>
        <v>0</v>
      </c>
    </row>
    <row r="177" spans="1:24" x14ac:dyDescent="0.2">
      <c r="A177" s="1" t="s">
        <v>361</v>
      </c>
      <c r="B177" s="1" t="s">
        <v>362</v>
      </c>
      <c r="C177" s="1" t="s">
        <v>10</v>
      </c>
      <c r="D177" s="1">
        <v>0.3506510853767395</v>
      </c>
      <c r="E177" s="1">
        <v>0.56727296113967896</v>
      </c>
      <c r="F177" s="1" t="e">
        <v>#N/A</v>
      </c>
      <c r="G177" s="1">
        <v>0.56727296113967896</v>
      </c>
      <c r="H177" s="1" t="e">
        <v>#N/A</v>
      </c>
      <c r="I177" s="25" t="e">
        <f>IF(ISNUMBER(F177),VLOOKUP($B177,'[22]Figure 1 B&amp;C'!$B$3:$D$191,3,FALSE),F177)</f>
        <v>#N/A</v>
      </c>
      <c r="J177" s="25">
        <f>IF(ISNUMBER(G177),VLOOKUP($B177,'[22]Figure 1 B&amp;C'!$B$3:$D$191,3,FALSE),G177)</f>
        <v>15660.395360854365</v>
      </c>
      <c r="K177" s="25" t="e">
        <f>IF(ISNUMBER(H177),VLOOKUP($B177,'[22]Figure 1 B&amp;C'!$B$3:$D$191,3,FALSE),H177)</f>
        <v>#N/A</v>
      </c>
      <c r="L177" s="1">
        <f t="shared" si="5"/>
        <v>0.56727296113967896</v>
      </c>
      <c r="M177" s="25">
        <f>IF(ISNUMBER(G177),VLOOKUP($B177,'[22]Figure 1 B&amp;C'!$B$3:$D$191,3,FALSE),IF(ISNUMBER(H177),VLOOKUP($B177,'[22]Figure 1 B&amp;C'!$B$3:$D$191,3,FALSE),H177))</f>
        <v>15660.395360854365</v>
      </c>
      <c r="X177" s="1" t="b">
        <f t="shared" si="4"/>
        <v>0</v>
      </c>
    </row>
    <row r="178" spans="1:24" x14ac:dyDescent="0.2">
      <c r="A178" s="1" t="s">
        <v>363</v>
      </c>
      <c r="B178" s="1" t="s">
        <v>364</v>
      </c>
      <c r="C178" s="1" t="s">
        <v>10</v>
      </c>
      <c r="D178" s="1">
        <v>0.2733096182346344</v>
      </c>
      <c r="E178" s="1">
        <v>0.52862042188644409</v>
      </c>
      <c r="F178" s="1" t="e">
        <v>#N/A</v>
      </c>
      <c r="G178" s="1">
        <v>0.52862042188644409</v>
      </c>
      <c r="H178" s="1" t="e">
        <v>#N/A</v>
      </c>
      <c r="I178" s="25" t="e">
        <f>IF(ISNUMBER(F178),VLOOKUP($B178,'[22]Figure 1 B&amp;C'!$B$3:$D$191,3,FALSE),F178)</f>
        <v>#N/A</v>
      </c>
      <c r="J178" s="25">
        <f>IF(ISNUMBER(G178),VLOOKUP($B178,'[22]Figure 1 B&amp;C'!$B$3:$D$191,3,FALSE),G178)</f>
        <v>5741.8191588230447</v>
      </c>
      <c r="K178" s="25" t="e">
        <f>IF(ISNUMBER(H178),VLOOKUP($B178,'[22]Figure 1 B&amp;C'!$B$3:$D$191,3,FALSE),H178)</f>
        <v>#N/A</v>
      </c>
      <c r="L178" s="1">
        <f t="shared" si="5"/>
        <v>0.52862042188644409</v>
      </c>
      <c r="M178" s="25">
        <f>IF(ISNUMBER(G178),VLOOKUP($B178,'[22]Figure 1 B&amp;C'!$B$3:$D$191,3,FALSE),IF(ISNUMBER(H178),VLOOKUP($B178,'[22]Figure 1 B&amp;C'!$B$3:$D$191,3,FALSE),H178))</f>
        <v>5741.8191588230447</v>
      </c>
      <c r="X178" s="1" t="b">
        <f t="shared" si="4"/>
        <v>0</v>
      </c>
    </row>
    <row r="179" spans="1:24" x14ac:dyDescent="0.2">
      <c r="A179" s="1" t="s">
        <v>365</v>
      </c>
      <c r="B179" s="1" t="s">
        <v>366</v>
      </c>
      <c r="C179" s="1" t="s">
        <v>10</v>
      </c>
      <c r="D179" s="1">
        <v>0.37167775630950928</v>
      </c>
      <c r="E179" s="1">
        <v>0.52753102779388428</v>
      </c>
      <c r="F179" s="1" t="e">
        <v>#N/A</v>
      </c>
      <c r="G179" s="1">
        <v>0.52753102779388428</v>
      </c>
      <c r="H179" s="1" t="e">
        <v>#N/A</v>
      </c>
      <c r="I179" s="25" t="e">
        <f>IF(ISNUMBER(F179),VLOOKUP($B179,'[22]Figure 1 B&amp;C'!$B$3:$D$191,3,FALSE),F179)</f>
        <v>#N/A</v>
      </c>
      <c r="J179" s="25">
        <f>IF(ISNUMBER(G179),VLOOKUP($B179,'[22]Figure 1 B&amp;C'!$B$3:$D$191,3,FALSE),G179)</f>
        <v>7003.151370661757</v>
      </c>
      <c r="K179" s="25" t="e">
        <f>IF(ISNUMBER(H179),VLOOKUP($B179,'[22]Figure 1 B&amp;C'!$B$3:$D$191,3,FALSE),H179)</f>
        <v>#N/A</v>
      </c>
      <c r="L179" s="1">
        <f t="shared" si="5"/>
        <v>0.52753102779388428</v>
      </c>
      <c r="M179" s="25">
        <f>IF(ISNUMBER(G179),VLOOKUP($B179,'[22]Figure 1 B&amp;C'!$B$3:$D$191,3,FALSE),IF(ISNUMBER(H179),VLOOKUP($B179,'[22]Figure 1 B&amp;C'!$B$3:$D$191,3,FALSE),H179))</f>
        <v>7003.151370661757</v>
      </c>
      <c r="X179" s="1" t="b">
        <f t="shared" si="4"/>
        <v>0</v>
      </c>
    </row>
    <row r="180" spans="1:24" x14ac:dyDescent="0.2">
      <c r="A180" s="1" t="s">
        <v>367</v>
      </c>
      <c r="B180" s="1" t="s">
        <v>368</v>
      </c>
      <c r="C180" s="1" t="s">
        <v>10</v>
      </c>
      <c r="D180" s="1">
        <v>0.27771806716918945</v>
      </c>
      <c r="E180" s="1">
        <v>0.63463491201400757</v>
      </c>
      <c r="F180" s="1" t="e">
        <v>#N/A</v>
      </c>
      <c r="G180" s="1">
        <v>0.63463491201400757</v>
      </c>
      <c r="H180" s="1" t="e">
        <v>#N/A</v>
      </c>
      <c r="I180" s="25" t="e">
        <f>IF(ISNUMBER(F180),VLOOKUP($B180,'[22]Figure 1 B&amp;C'!$B$3:$D$191,3,FALSE),F180)</f>
        <v>#N/A</v>
      </c>
      <c r="J180" s="25">
        <f>IF(ISNUMBER(G180),VLOOKUP($B180,'[22]Figure 1 B&amp;C'!$B$3:$D$191,3,FALSE),G180)</f>
        <v>18060.366631628116</v>
      </c>
      <c r="K180" s="25" t="e">
        <f>IF(ISNUMBER(H180),VLOOKUP($B180,'[22]Figure 1 B&amp;C'!$B$3:$D$191,3,FALSE),H180)</f>
        <v>#N/A</v>
      </c>
      <c r="L180" s="1">
        <f t="shared" si="5"/>
        <v>0.63463491201400757</v>
      </c>
      <c r="M180" s="25">
        <f>IF(ISNUMBER(G180),VLOOKUP($B180,'[22]Figure 1 B&amp;C'!$B$3:$D$191,3,FALSE),IF(ISNUMBER(H180),VLOOKUP($B180,'[22]Figure 1 B&amp;C'!$B$3:$D$191,3,FALSE),H180))</f>
        <v>18060.366631628116</v>
      </c>
      <c r="X180" s="1" t="b">
        <f t="shared" si="4"/>
        <v>0</v>
      </c>
    </row>
    <row r="181" spans="1:24" x14ac:dyDescent="0.2">
      <c r="A181" s="1" t="s">
        <v>369</v>
      </c>
      <c r="B181" s="1" t="s">
        <v>370</v>
      </c>
      <c r="C181" s="1" t="s">
        <v>10</v>
      </c>
      <c r="D181" s="1">
        <v>0.25449368357658386</v>
      </c>
      <c r="E181" s="1">
        <v>0.57741677761077881</v>
      </c>
      <c r="F181" s="1" t="e">
        <v>#N/A</v>
      </c>
      <c r="G181" s="1">
        <v>0.57741677761077881</v>
      </c>
      <c r="H181" s="1" t="e">
        <v>#N/A</v>
      </c>
      <c r="I181" s="25" t="e">
        <f>IF(ISNUMBER(F181),VLOOKUP($B181,'[22]Figure 1 B&amp;C'!$B$3:$D$191,3,FALSE),F181)</f>
        <v>#N/A</v>
      </c>
      <c r="J181" s="25">
        <f>IF(ISNUMBER(G181),VLOOKUP($B181,'[22]Figure 1 B&amp;C'!$B$3:$D$191,3,FALSE),G181)</f>
        <v>11431.755716996589</v>
      </c>
      <c r="K181" s="25" t="e">
        <f>IF(ISNUMBER(H181),VLOOKUP($B181,'[22]Figure 1 B&amp;C'!$B$3:$D$191,3,FALSE),H181)</f>
        <v>#N/A</v>
      </c>
      <c r="L181" s="1">
        <f t="shared" si="5"/>
        <v>0.57741677761077881</v>
      </c>
      <c r="M181" s="25">
        <f>IF(ISNUMBER(G181),VLOOKUP($B181,'[22]Figure 1 B&amp;C'!$B$3:$D$191,3,FALSE),IF(ISNUMBER(H181),VLOOKUP($B181,'[22]Figure 1 B&amp;C'!$B$3:$D$191,3,FALSE),H181))</f>
        <v>11431.755716996589</v>
      </c>
      <c r="X181" s="1" t="b">
        <f t="shared" si="4"/>
        <v>0</v>
      </c>
    </row>
    <row r="182" spans="1:24" x14ac:dyDescent="0.2">
      <c r="A182" s="1" t="s">
        <v>371</v>
      </c>
      <c r="B182" s="1" t="s">
        <v>372</v>
      </c>
      <c r="C182" s="1" t="s">
        <v>10</v>
      </c>
      <c r="D182" s="1">
        <v>0.23564660549163818</v>
      </c>
      <c r="E182" s="1">
        <v>0.60586321353912354</v>
      </c>
      <c r="F182" s="1" t="e">
        <v>#N/A</v>
      </c>
      <c r="G182" s="1">
        <v>0.60586321353912354</v>
      </c>
      <c r="H182" s="1" t="e">
        <v>#N/A</v>
      </c>
      <c r="I182" s="25" t="e">
        <f>IF(ISNUMBER(F182),VLOOKUP($B182,'[22]Figure 1 B&amp;C'!$B$3:$D$191,3,FALSE),F182)</f>
        <v>#N/A</v>
      </c>
      <c r="J182" s="25">
        <f>IF(ISNUMBER(G182),VLOOKUP($B182,'[22]Figure 1 B&amp;C'!$B$3:$D$191,3,FALSE),G182)</f>
        <v>7353.638330075898</v>
      </c>
      <c r="K182" s="25" t="e">
        <f>IF(ISNUMBER(H182),VLOOKUP($B182,'[22]Figure 1 B&amp;C'!$B$3:$D$191,3,FALSE),H182)</f>
        <v>#N/A</v>
      </c>
      <c r="L182" s="1">
        <f t="shared" si="5"/>
        <v>0.60586321353912354</v>
      </c>
      <c r="M182" s="25">
        <f>IF(ISNUMBER(G182),VLOOKUP($B182,'[22]Figure 1 B&amp;C'!$B$3:$D$191,3,FALSE),IF(ISNUMBER(H182),VLOOKUP($B182,'[22]Figure 1 B&amp;C'!$B$3:$D$191,3,FALSE),H182))</f>
        <v>7353.638330075898</v>
      </c>
      <c r="X182" s="1" t="b">
        <f t="shared" si="4"/>
        <v>0</v>
      </c>
    </row>
    <row r="183" spans="1:24" x14ac:dyDescent="0.2">
      <c r="A183" s="1" t="s">
        <v>373</v>
      </c>
      <c r="B183" s="1" t="s">
        <v>374</v>
      </c>
      <c r="C183" s="1" t="s">
        <v>10</v>
      </c>
      <c r="D183" s="1">
        <v>0.29945334792137146</v>
      </c>
      <c r="E183" s="1">
        <v>0.51291859149932861</v>
      </c>
      <c r="F183" s="1" t="e">
        <v>#N/A</v>
      </c>
      <c r="G183" s="1">
        <v>0.51291859149932861</v>
      </c>
      <c r="H183" s="1" t="e">
        <v>#N/A</v>
      </c>
      <c r="I183" s="25" t="e">
        <f>IF(ISNUMBER(F183),VLOOKUP($B183,'[22]Figure 1 B&amp;C'!$B$3:$D$191,3,FALSE),F183)</f>
        <v>#N/A</v>
      </c>
      <c r="J183" s="25">
        <f>IF(ISNUMBER(G183),VLOOKUP($B183,'[22]Figure 1 B&amp;C'!$B$3:$D$191,3,FALSE),G183)</f>
        <v>5860.1623095930627</v>
      </c>
      <c r="K183" s="25" t="e">
        <f>IF(ISNUMBER(H183),VLOOKUP($B183,'[22]Figure 1 B&amp;C'!$B$3:$D$191,3,FALSE),H183)</f>
        <v>#N/A</v>
      </c>
      <c r="L183" s="1">
        <f t="shared" si="5"/>
        <v>0.51291859149932861</v>
      </c>
      <c r="M183" s="25">
        <f>IF(ISNUMBER(G183),VLOOKUP($B183,'[22]Figure 1 B&amp;C'!$B$3:$D$191,3,FALSE),IF(ISNUMBER(H183),VLOOKUP($B183,'[22]Figure 1 B&amp;C'!$B$3:$D$191,3,FALSE),H183))</f>
        <v>5860.1623095930627</v>
      </c>
      <c r="X183" s="1" t="b">
        <f t="shared" si="4"/>
        <v>0</v>
      </c>
    </row>
    <row r="184" spans="1:24" x14ac:dyDescent="0.2">
      <c r="A184" s="1" t="s">
        <v>375</v>
      </c>
      <c r="B184" s="1" t="s">
        <v>376</v>
      </c>
      <c r="C184" s="1" t="s">
        <v>10</v>
      </c>
      <c r="D184" s="1">
        <v>0.30891552567481995</v>
      </c>
      <c r="E184" s="1">
        <v>0.57297134399414063</v>
      </c>
      <c r="F184" s="1" t="e">
        <v>#N/A</v>
      </c>
      <c r="G184" s="1">
        <v>0.57297134399414063</v>
      </c>
      <c r="H184" s="1" t="e">
        <v>#N/A</v>
      </c>
      <c r="I184" s="25" t="e">
        <f>IF(ISNUMBER(F184),VLOOKUP($B184,'[22]Figure 1 B&amp;C'!$B$3:$D$191,3,FALSE),F184)</f>
        <v>#N/A</v>
      </c>
      <c r="J184" s="25">
        <f>IF(ISNUMBER(G184),VLOOKUP($B184,'[22]Figure 1 B&amp;C'!$B$3:$D$191,3,FALSE),G184)</f>
        <v>17130.243891840368</v>
      </c>
      <c r="K184" s="25" t="e">
        <f>IF(ISNUMBER(H184),VLOOKUP($B184,'[22]Figure 1 B&amp;C'!$B$3:$D$191,3,FALSE),H184)</f>
        <v>#N/A</v>
      </c>
      <c r="L184" s="1">
        <f t="shared" si="5"/>
        <v>0.57297134399414063</v>
      </c>
      <c r="M184" s="25">
        <f>IF(ISNUMBER(G184),VLOOKUP($B184,'[22]Figure 1 B&amp;C'!$B$3:$D$191,3,FALSE),IF(ISNUMBER(H184),VLOOKUP($B184,'[22]Figure 1 B&amp;C'!$B$3:$D$191,3,FALSE),H184))</f>
        <v>17130.243891840368</v>
      </c>
      <c r="X184" s="1" t="b">
        <f t="shared" si="4"/>
        <v>0</v>
      </c>
    </row>
    <row r="185" spans="1:24" x14ac:dyDescent="0.2">
      <c r="A185" s="1" t="s">
        <v>377</v>
      </c>
      <c r="B185" s="1" t="s">
        <v>378</v>
      </c>
      <c r="C185" s="1" t="s">
        <v>102</v>
      </c>
      <c r="D185" s="1">
        <v>0.39880716800689697</v>
      </c>
      <c r="E185" s="1">
        <v>0.71950089931488037</v>
      </c>
      <c r="F185" s="1">
        <v>0.71950089931488037</v>
      </c>
      <c r="G185" s="1" t="e">
        <v>#N/A</v>
      </c>
      <c r="H185" s="1" t="e">
        <v>#N/A</v>
      </c>
      <c r="I185" s="25">
        <f>IF(ISNUMBER(F185),VLOOKUP($B185,'[22]Figure 1 B&amp;C'!$B$3:$D$191,3,FALSE),F185)</f>
        <v>62959.23148657538</v>
      </c>
      <c r="J185" s="25" t="e">
        <f>IF(ISNUMBER(G185),VLOOKUP($B185,'[22]Figure 1 B&amp;C'!$B$3:$D$191,3,FALSE),G185)</f>
        <v>#N/A</v>
      </c>
      <c r="K185" s="25" t="e">
        <f>IF(ISNUMBER(H185),VLOOKUP($B185,'[22]Figure 1 B&amp;C'!$B$3:$D$191,3,FALSE),H185)</f>
        <v>#N/A</v>
      </c>
      <c r="L185" s="1" t="e">
        <f t="shared" si="5"/>
        <v>#N/A</v>
      </c>
      <c r="M185" s="25" t="e">
        <f>IF(ISNUMBER(G185),VLOOKUP($B185,'[22]Figure 1 B&amp;C'!$B$3:$D$191,3,FALSE),IF(ISNUMBER(H185),VLOOKUP($B185,'[22]Figure 1 B&amp;C'!$B$3:$D$191,3,FALSE),H185))</f>
        <v>#N/A</v>
      </c>
      <c r="X185" s="1" t="b">
        <f t="shared" si="4"/>
        <v>0</v>
      </c>
    </row>
    <row r="186" spans="1:24" x14ac:dyDescent="0.2">
      <c r="A186" s="1" t="s">
        <v>379</v>
      </c>
      <c r="B186" s="1" t="s">
        <v>380</v>
      </c>
      <c r="C186" s="1" t="s">
        <v>10</v>
      </c>
      <c r="D186" s="1">
        <v>0.35995852947235107</v>
      </c>
      <c r="E186" s="1">
        <v>0.64198780059814453</v>
      </c>
      <c r="F186" s="1" t="e">
        <v>#N/A</v>
      </c>
      <c r="G186" s="1">
        <v>0.64198780059814453</v>
      </c>
      <c r="H186" s="1" t="e">
        <v>#N/A</v>
      </c>
      <c r="I186" s="25" t="e">
        <f>IF(ISNUMBER(F186),VLOOKUP($B186,'[22]Figure 1 B&amp;C'!$B$3:$D$191,3,FALSE),F186)</f>
        <v>#N/A</v>
      </c>
      <c r="J186" s="25">
        <f>IF(ISNUMBER(G186),VLOOKUP($B186,'[22]Figure 1 B&amp;C'!$B$3:$D$191,3,FALSE),G186)</f>
        <v>17064.594926427064</v>
      </c>
      <c r="K186" s="25" t="e">
        <f>IF(ISNUMBER(H186),VLOOKUP($B186,'[22]Figure 1 B&amp;C'!$B$3:$D$191,3,FALSE),H186)</f>
        <v>#N/A</v>
      </c>
      <c r="L186" s="1">
        <f t="shared" si="5"/>
        <v>0.64198780059814453</v>
      </c>
      <c r="M186" s="25">
        <f>IF(ISNUMBER(G186),VLOOKUP($B186,'[22]Figure 1 B&amp;C'!$B$3:$D$191,3,FALSE),IF(ISNUMBER(H186),VLOOKUP($B186,'[22]Figure 1 B&amp;C'!$B$3:$D$191,3,FALSE),H186))</f>
        <v>17064.594926427064</v>
      </c>
      <c r="X186" s="1" t="b">
        <f t="shared" si="4"/>
        <v>0</v>
      </c>
    </row>
    <row r="187" spans="1:24" x14ac:dyDescent="0.2">
      <c r="A187" s="1" t="s">
        <v>381</v>
      </c>
      <c r="B187" s="1" t="s">
        <v>382</v>
      </c>
      <c r="C187" s="1" t="s">
        <v>10</v>
      </c>
      <c r="D187" s="1">
        <v>0.34770789742469788</v>
      </c>
      <c r="E187" s="1">
        <v>0.50123327970504761</v>
      </c>
      <c r="F187" s="1" t="e">
        <v>#N/A</v>
      </c>
      <c r="G187" s="1">
        <v>0.50123327970504761</v>
      </c>
      <c r="H187" s="1" t="e">
        <v>#N/A</v>
      </c>
      <c r="I187" s="25" t="e">
        <f>IF(ISNUMBER(F187),VLOOKUP($B187,'[22]Figure 1 B&amp;C'!$B$3:$D$191,3,FALSE),F187)</f>
        <v>#N/A</v>
      </c>
      <c r="J187" s="25">
        <f>IF(ISNUMBER(G187),VLOOKUP($B187,'[22]Figure 1 B&amp;C'!$B$3:$D$191,3,FALSE),G187)</f>
        <v>3408.856896319533</v>
      </c>
      <c r="K187" s="25" t="e">
        <f>IF(ISNUMBER(H187),VLOOKUP($B187,'[22]Figure 1 B&amp;C'!$B$3:$D$191,3,FALSE),H187)</f>
        <v>#N/A</v>
      </c>
      <c r="L187" s="1">
        <f t="shared" si="5"/>
        <v>0.50123327970504761</v>
      </c>
      <c r="M187" s="25">
        <f>IF(ISNUMBER(G187),VLOOKUP($B187,'[22]Figure 1 B&amp;C'!$B$3:$D$191,3,FALSE),IF(ISNUMBER(H187),VLOOKUP($B187,'[22]Figure 1 B&amp;C'!$B$3:$D$191,3,FALSE),H187))</f>
        <v>3408.856896319533</v>
      </c>
      <c r="X187" s="1" t="b">
        <f t="shared" si="4"/>
        <v>0</v>
      </c>
    </row>
    <row r="188" spans="1:24" x14ac:dyDescent="0.2">
      <c r="A188" s="1" t="s">
        <v>383</v>
      </c>
      <c r="B188" s="1" t="s">
        <v>384</v>
      </c>
      <c r="C188" s="1" t="s">
        <v>102</v>
      </c>
      <c r="D188" s="1">
        <v>0</v>
      </c>
      <c r="E188" s="1">
        <v>0</v>
      </c>
      <c r="F188" s="1">
        <v>0</v>
      </c>
      <c r="G188" s="1" t="e">
        <v>#N/A</v>
      </c>
      <c r="H188" s="1" t="e">
        <v>#N/A</v>
      </c>
      <c r="I188" s="25">
        <f>IF(ISNUMBER(F188),VLOOKUP($B188,'[22]Figure 1 B&amp;C'!$B$3:$D$191,3,FALSE),F188)</f>
        <v>48313.348674649023</v>
      </c>
      <c r="J188" s="25" t="e">
        <f>IF(ISNUMBER(G188),VLOOKUP($B188,'[22]Figure 1 B&amp;C'!$B$3:$D$191,3,FALSE),G188)</f>
        <v>#N/A</v>
      </c>
      <c r="K188" s="25" t="e">
        <f>IF(ISNUMBER(H188),VLOOKUP($B188,'[22]Figure 1 B&amp;C'!$B$3:$D$191,3,FALSE),H188)</f>
        <v>#N/A</v>
      </c>
      <c r="L188" s="1" t="e">
        <f t="shared" si="5"/>
        <v>#N/A</v>
      </c>
      <c r="M188" s="25" t="e">
        <f>IF(ISNUMBER(G188),VLOOKUP($B188,'[22]Figure 1 B&amp;C'!$B$3:$D$191,3,FALSE),IF(ISNUMBER(H188),VLOOKUP($B188,'[22]Figure 1 B&amp;C'!$B$3:$D$191,3,FALSE),H188))</f>
        <v>#N/A</v>
      </c>
      <c r="X188" s="1" t="b">
        <f t="shared" si="4"/>
        <v>0</v>
      </c>
    </row>
    <row r="189" spans="1:24" x14ac:dyDescent="0.2">
      <c r="A189" s="1" t="s">
        <v>385</v>
      </c>
      <c r="B189" s="1" t="s">
        <v>386</v>
      </c>
      <c r="C189" s="1" t="s">
        <v>102</v>
      </c>
      <c r="D189" s="1">
        <v>0</v>
      </c>
      <c r="E189" s="1">
        <v>0</v>
      </c>
      <c r="F189" s="1">
        <v>0</v>
      </c>
      <c r="G189" s="1" t="e">
        <v>#N/A</v>
      </c>
      <c r="H189" s="1" t="e">
        <v>#N/A</v>
      </c>
      <c r="I189" s="25">
        <f>IF(ISNUMBER(F189),VLOOKUP($B189,'[22]Figure 1 B&amp;C'!$B$3:$D$191,3,FALSE),F189)</f>
        <v>25780.407170720249</v>
      </c>
      <c r="J189" s="25" t="e">
        <f>IF(ISNUMBER(G189),VLOOKUP($B189,'[22]Figure 1 B&amp;C'!$B$3:$D$191,3,FALSE),G189)</f>
        <v>#N/A</v>
      </c>
      <c r="K189" s="25" t="e">
        <f>IF(ISNUMBER(H189),VLOOKUP($B189,'[22]Figure 1 B&amp;C'!$B$3:$D$191,3,FALSE),H189)</f>
        <v>#N/A</v>
      </c>
      <c r="L189" s="1" t="e">
        <f t="shared" si="5"/>
        <v>#N/A</v>
      </c>
      <c r="M189" s="25" t="e">
        <f>IF(ISNUMBER(G189),VLOOKUP($B189,'[22]Figure 1 B&amp;C'!$B$3:$D$191,3,FALSE),IF(ISNUMBER(H189),VLOOKUP($B189,'[22]Figure 1 B&amp;C'!$B$3:$D$191,3,FALSE),H189))</f>
        <v>#N/A</v>
      </c>
      <c r="X189" s="1" t="b">
        <f t="shared" si="4"/>
        <v>0</v>
      </c>
    </row>
    <row r="190" spans="1:24" x14ac:dyDescent="0.2">
      <c r="A190" s="1" t="s">
        <v>387</v>
      </c>
      <c r="B190" s="1" t="s">
        <v>388</v>
      </c>
      <c r="C190" s="1" t="s">
        <v>10</v>
      </c>
      <c r="D190" s="1">
        <v>0</v>
      </c>
      <c r="E190" s="1">
        <v>0</v>
      </c>
      <c r="F190" s="1" t="e">
        <v>#N/A</v>
      </c>
      <c r="G190" s="1">
        <v>0</v>
      </c>
      <c r="H190" s="1" t="e">
        <v>#N/A</v>
      </c>
      <c r="I190" s="25" t="e">
        <f>IF(ISNUMBER(F190),VLOOKUP($B190,'[22]Figure 1 B&amp;C'!$B$3:$D$191,3,FALSE),F190)</f>
        <v>#N/A</v>
      </c>
      <c r="J190" s="25">
        <f>IF(ISNUMBER(G190),VLOOKUP($B190,'[22]Figure 1 B&amp;C'!$B$3:$D$191,3,FALSE),G190)</f>
        <v>4432.5592467682618</v>
      </c>
      <c r="K190" s="25" t="e">
        <f>IF(ISNUMBER(H190),VLOOKUP($B190,'[22]Figure 1 B&amp;C'!$B$3:$D$191,3,FALSE),H190)</f>
        <v>#N/A</v>
      </c>
      <c r="L190" s="1">
        <f t="shared" si="5"/>
        <v>0</v>
      </c>
      <c r="M190" s="25">
        <f>IF(ISNUMBER(G190),VLOOKUP($B190,'[22]Figure 1 B&amp;C'!$B$3:$D$191,3,FALSE),IF(ISNUMBER(H190),VLOOKUP($B190,'[22]Figure 1 B&amp;C'!$B$3:$D$191,3,FALSE),H190))</f>
        <v>4432.5592467682618</v>
      </c>
      <c r="X190" s="1" t="b">
        <f t="shared" si="4"/>
        <v>0</v>
      </c>
    </row>
    <row r="191" spans="1:24" x14ac:dyDescent="0.2">
      <c r="A191" s="1" t="s">
        <v>389</v>
      </c>
      <c r="B191" s="1" t="s">
        <v>390</v>
      </c>
      <c r="C191" s="1" t="s">
        <v>102</v>
      </c>
      <c r="D191" s="1">
        <v>0</v>
      </c>
      <c r="E191" s="1">
        <v>0</v>
      </c>
      <c r="F191" s="1">
        <v>0</v>
      </c>
      <c r="G191" s="1" t="e">
        <v>#N/A</v>
      </c>
      <c r="H191" s="1" t="e">
        <v>#N/A</v>
      </c>
      <c r="I191" s="25">
        <f>IF(ISNUMBER(F191),VLOOKUP($B191,'[22]Figure 1 B&amp;C'!$B$3:$D$191,3,FALSE),F191)</f>
        <v>49477.280661564808</v>
      </c>
      <c r="J191" s="25" t="e">
        <f>IF(ISNUMBER(G191),VLOOKUP($B191,'[22]Figure 1 B&amp;C'!$B$3:$D$191,3,FALSE),G191)</f>
        <v>#N/A</v>
      </c>
      <c r="K191" s="25" t="e">
        <f>IF(ISNUMBER(H191),VLOOKUP($B191,'[22]Figure 1 B&amp;C'!$B$3:$D$191,3,FALSE),H191)</f>
        <v>#N/A</v>
      </c>
      <c r="L191" s="1" t="e">
        <f t="shared" si="5"/>
        <v>#N/A</v>
      </c>
      <c r="M191" s="25" t="e">
        <f>IF(ISNUMBER(G191),VLOOKUP($B191,'[22]Figure 1 B&amp;C'!$B$3:$D$191,3,FALSE),IF(ISNUMBER(H191),VLOOKUP($B191,'[22]Figure 1 B&amp;C'!$B$3:$D$191,3,FALSE),H191))</f>
        <v>#N/A</v>
      </c>
      <c r="X191" s="1" t="b">
        <f t="shared" si="4"/>
        <v>0</v>
      </c>
    </row>
    <row r="192" spans="1:24" x14ac:dyDescent="0.2">
      <c r="X192" s="1" t="b">
        <f t="shared" si="4"/>
        <v>0</v>
      </c>
    </row>
    <row r="194" spans="9:13" x14ac:dyDescent="0.2">
      <c r="I194" s="25" t="e">
        <f>MIN(I2:I191)</f>
        <v>#N/A</v>
      </c>
      <c r="J194" s="25" t="e">
        <f t="shared" ref="J194:M194" si="6">MIN(J2:J191)</f>
        <v>#N/A</v>
      </c>
      <c r="K194" s="25" t="e">
        <f t="shared" si="6"/>
        <v>#N/A</v>
      </c>
      <c r="L194" s="25" t="e">
        <f t="shared" si="6"/>
        <v>#N/A</v>
      </c>
      <c r="M194" s="25" t="e">
        <f t="shared" si="6"/>
        <v>#N/A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AF77B-60DE-4498-A919-E04C28428841}">
  <sheetPr>
    <tabColor theme="6"/>
  </sheetPr>
  <dimension ref="A1:AD199"/>
  <sheetViews>
    <sheetView topLeftCell="A13" zoomScale="60" zoomScaleNormal="60" workbookViewId="0">
      <selection activeCell="H36" sqref="H36"/>
    </sheetView>
  </sheetViews>
  <sheetFormatPr defaultColWidth="9.140625" defaultRowHeight="12.75" x14ac:dyDescent="0.2"/>
  <cols>
    <col min="1" max="2" width="9.140625" style="1"/>
    <col min="3" max="3" width="4.42578125" style="1" customWidth="1"/>
    <col min="4" max="4" width="14.85546875" style="1" customWidth="1"/>
    <col min="5" max="7" width="13.42578125" style="1" customWidth="1"/>
    <col min="8" max="16384" width="9.140625" style="1"/>
  </cols>
  <sheetData>
    <row r="1" spans="1:30" ht="14.25" x14ac:dyDescent="0.25">
      <c r="A1" s="1" t="s">
        <v>0</v>
      </c>
      <c r="B1" s="1" t="s">
        <v>1</v>
      </c>
      <c r="C1" s="1" t="s">
        <v>2</v>
      </c>
      <c r="D1" s="3" t="s">
        <v>391</v>
      </c>
      <c r="E1" s="1" t="s">
        <v>4</v>
      </c>
      <c r="F1" s="1" t="s">
        <v>392</v>
      </c>
      <c r="G1" s="1" t="s">
        <v>393</v>
      </c>
      <c r="H1" s="2" t="s">
        <v>394</v>
      </c>
      <c r="I1" s="2" t="s">
        <v>395</v>
      </c>
      <c r="J1" s="2" t="s">
        <v>396</v>
      </c>
      <c r="R1" s="1" t="s">
        <v>1</v>
      </c>
      <c r="S1" s="1" t="s">
        <v>393</v>
      </c>
      <c r="T1" s="2" t="s">
        <v>102</v>
      </c>
      <c r="U1" s="2" t="s">
        <v>10</v>
      </c>
      <c r="V1" s="2" t="s">
        <v>13</v>
      </c>
      <c r="W1" s="2" t="s">
        <v>397</v>
      </c>
      <c r="X1" s="2" t="s">
        <v>398</v>
      </c>
      <c r="Y1" s="2" t="s">
        <v>399</v>
      </c>
      <c r="Z1" s="2" t="s">
        <v>400</v>
      </c>
      <c r="AA1" s="1" t="s">
        <v>401</v>
      </c>
      <c r="AD1" s="2" t="s">
        <v>402</v>
      </c>
    </row>
    <row r="2" spans="1:30" ht="14.25" hidden="1" x14ac:dyDescent="0.25">
      <c r="A2" s="1" t="s">
        <v>213</v>
      </c>
      <c r="B2" s="1" t="s">
        <v>214</v>
      </c>
      <c r="C2" s="1" t="s">
        <v>102</v>
      </c>
      <c r="D2" s="3">
        <v>117859.71805960537</v>
      </c>
      <c r="E2" s="1">
        <v>0.76643574237823486</v>
      </c>
      <c r="F2" s="1">
        <v>0.93909555673599243</v>
      </c>
      <c r="G2" s="1">
        <v>-0.18385756015777588</v>
      </c>
      <c r="H2" s="1">
        <f t="shared" ref="H2:H33" si="0">IF($C2="AE",E2,#N/A)</f>
        <v>0.76643574237823486</v>
      </c>
      <c r="I2" s="1" t="e">
        <f t="shared" ref="I2:I33" si="1">IF($C2="EME",E2,#N/A)</f>
        <v>#N/A</v>
      </c>
      <c r="J2" s="1" t="e">
        <f t="shared" ref="J2:J33" si="2">IF($C2="LIC",E2,#N/A)</f>
        <v>#N/A</v>
      </c>
      <c r="R2" s="1" t="s">
        <v>214</v>
      </c>
      <c r="S2" s="1">
        <v>-0.18385756015777588</v>
      </c>
      <c r="AC2" s="1" t="s">
        <v>254</v>
      </c>
      <c r="AD2" s="1">
        <v>-0.22713402999999999</v>
      </c>
    </row>
    <row r="3" spans="1:30" ht="14.25" x14ac:dyDescent="0.25">
      <c r="A3" s="1" t="s">
        <v>245</v>
      </c>
      <c r="B3" s="1" t="s">
        <v>246</v>
      </c>
      <c r="C3" s="1" t="s">
        <v>102</v>
      </c>
      <c r="D3" s="3">
        <v>83159.074226532975</v>
      </c>
      <c r="E3" s="1">
        <v>0.76977735757827759</v>
      </c>
      <c r="F3" s="1">
        <v>0.89619207382202148</v>
      </c>
      <c r="G3" s="1">
        <v>-0.14105761051177979</v>
      </c>
      <c r="H3" s="1">
        <f t="shared" si="0"/>
        <v>0.76977735757827759</v>
      </c>
      <c r="I3" s="1" t="e">
        <f t="shared" si="1"/>
        <v>#N/A</v>
      </c>
      <c r="J3" s="1" t="e">
        <f t="shared" si="2"/>
        <v>#N/A</v>
      </c>
      <c r="R3" s="1" t="s">
        <v>85</v>
      </c>
      <c r="S3" s="1">
        <v>61.195439100265503</v>
      </c>
      <c r="T3" s="1" t="e">
        <v>#N/A</v>
      </c>
      <c r="U3" s="1" t="e">
        <v>#N/A</v>
      </c>
      <c r="V3" s="1">
        <v>61.195439100265503</v>
      </c>
      <c r="W3" s="1">
        <v>61.195439100265503</v>
      </c>
      <c r="X3" s="1" t="e">
        <v>#N/A</v>
      </c>
      <c r="Y3" s="1" t="e">
        <v>#N/A</v>
      </c>
      <c r="Z3" s="1" t="e">
        <v>#N/A</v>
      </c>
      <c r="AA3" s="1" t="e">
        <v>#N/A</v>
      </c>
      <c r="AC3" s="1" t="s">
        <v>85</v>
      </c>
      <c r="AD3" s="1">
        <v>-0.61195438999999996</v>
      </c>
    </row>
    <row r="4" spans="1:30" ht="14.25" x14ac:dyDescent="0.25">
      <c r="A4" s="1" t="s">
        <v>225</v>
      </c>
      <c r="B4" s="1" t="s">
        <v>226</v>
      </c>
      <c r="C4" s="1" t="s">
        <v>102</v>
      </c>
      <c r="D4" s="3">
        <v>81549.977325392523</v>
      </c>
      <c r="E4" s="1">
        <v>0.78975820541381836</v>
      </c>
      <c r="F4" s="1">
        <v>0.89380902051925659</v>
      </c>
      <c r="G4" s="1">
        <v>-0.11641280353069305</v>
      </c>
      <c r="H4" s="1">
        <f t="shared" si="0"/>
        <v>0.78975820541381836</v>
      </c>
      <c r="I4" s="1" t="e">
        <f t="shared" si="1"/>
        <v>#N/A</v>
      </c>
      <c r="J4" s="1" t="e">
        <f t="shared" si="2"/>
        <v>#N/A</v>
      </c>
      <c r="R4" s="1" t="s">
        <v>27</v>
      </c>
      <c r="S4" s="1">
        <v>45.919328927993774</v>
      </c>
      <c r="T4" s="1" t="e">
        <v>#N/A</v>
      </c>
      <c r="U4" s="1" t="e">
        <v>#N/A</v>
      </c>
      <c r="V4" s="1">
        <v>45.919328927993774</v>
      </c>
      <c r="W4" s="1">
        <v>45.919328927993774</v>
      </c>
      <c r="X4" s="1" t="e">
        <v>#N/A</v>
      </c>
      <c r="Y4" s="1" t="e">
        <v>#N/A</v>
      </c>
      <c r="Z4" s="1" t="e">
        <v>#N/A</v>
      </c>
      <c r="AA4" s="1" t="e">
        <v>#N/A</v>
      </c>
      <c r="AC4" s="1" t="s">
        <v>27</v>
      </c>
      <c r="AD4" s="1">
        <v>-0.45919328999999998</v>
      </c>
    </row>
    <row r="5" spans="1:30" ht="14.25" x14ac:dyDescent="0.25">
      <c r="A5" s="1" t="s">
        <v>203</v>
      </c>
      <c r="B5" s="1" t="s">
        <v>204</v>
      </c>
      <c r="C5" s="1" t="s">
        <v>102</v>
      </c>
      <c r="D5" s="3">
        <v>78343.559234573171</v>
      </c>
      <c r="E5" s="1">
        <v>0.74007803201675415</v>
      </c>
      <c r="F5" s="1">
        <v>0.88892430067062378</v>
      </c>
      <c r="G5" s="1">
        <v>-0.16744537651538849</v>
      </c>
      <c r="H5" s="1">
        <f t="shared" si="0"/>
        <v>0.74007803201675415</v>
      </c>
      <c r="I5" s="1" t="e">
        <f t="shared" si="1"/>
        <v>#N/A</v>
      </c>
      <c r="J5" s="1" t="e">
        <f t="shared" si="2"/>
        <v>#N/A</v>
      </c>
      <c r="R5" s="1" t="s">
        <v>25</v>
      </c>
      <c r="S5" s="1">
        <v>42.940086126327515</v>
      </c>
      <c r="T5" s="1" t="e">
        <v>#N/A</v>
      </c>
      <c r="U5" s="1" t="e">
        <v>#N/A</v>
      </c>
      <c r="V5" s="1">
        <v>42.940086126327515</v>
      </c>
      <c r="W5" s="1">
        <v>42.940086126327515</v>
      </c>
      <c r="X5" s="1" t="e">
        <v>#N/A</v>
      </c>
      <c r="Y5" s="1" t="e">
        <v>#N/A</v>
      </c>
      <c r="Z5" s="1" t="e">
        <v>#N/A</v>
      </c>
      <c r="AA5" s="1" t="e">
        <v>#N/A</v>
      </c>
      <c r="AC5" s="1" t="s">
        <v>25</v>
      </c>
      <c r="AD5" s="1">
        <v>-0.42940086</v>
      </c>
    </row>
    <row r="6" spans="1:30" ht="14.25" x14ac:dyDescent="0.25">
      <c r="A6" s="1" t="s">
        <v>201</v>
      </c>
      <c r="B6" s="1" t="s">
        <v>202</v>
      </c>
      <c r="C6" s="1" t="s">
        <v>102</v>
      </c>
      <c r="D6" s="3">
        <v>73863.06518216648</v>
      </c>
      <c r="E6" s="1">
        <v>0.77024561166763306</v>
      </c>
      <c r="F6" s="1">
        <v>0.88176965713500977</v>
      </c>
      <c r="G6" s="1">
        <v>-0.12647752463817596</v>
      </c>
      <c r="H6" s="1">
        <f t="shared" si="0"/>
        <v>0.77024561166763306</v>
      </c>
      <c r="I6" s="1" t="e">
        <f t="shared" si="1"/>
        <v>#N/A</v>
      </c>
      <c r="J6" s="1" t="e">
        <f t="shared" si="2"/>
        <v>#N/A</v>
      </c>
      <c r="R6" s="1" t="s">
        <v>37</v>
      </c>
      <c r="S6" s="1">
        <v>37.488910555839539</v>
      </c>
      <c r="T6" s="1" t="e">
        <v>#N/A</v>
      </c>
      <c r="U6" s="1">
        <v>37.488910555839539</v>
      </c>
      <c r="V6" s="1" t="e">
        <v>#N/A</v>
      </c>
      <c r="W6" s="1">
        <v>37.488910555839539</v>
      </c>
      <c r="X6" s="1" t="e">
        <v>#N/A</v>
      </c>
      <c r="Y6" s="1" t="e">
        <v>#N/A</v>
      </c>
      <c r="Z6" s="1" t="e">
        <v>#N/A</v>
      </c>
      <c r="AA6" s="1" t="e">
        <v>#N/A</v>
      </c>
      <c r="AC6" s="1" t="s">
        <v>37</v>
      </c>
      <c r="AD6" s="1">
        <v>-0.37488911000000003</v>
      </c>
    </row>
    <row r="7" spans="1:30" ht="14.25" x14ac:dyDescent="0.25">
      <c r="A7" s="1" t="s">
        <v>293</v>
      </c>
      <c r="B7" s="1" t="s">
        <v>294</v>
      </c>
      <c r="C7" s="1" t="s">
        <v>10</v>
      </c>
      <c r="D7" s="3">
        <v>69329.729390423949</v>
      </c>
      <c r="E7" s="1">
        <v>0.65056455135345459</v>
      </c>
      <c r="F7" s="1">
        <v>0.87409740686416626</v>
      </c>
      <c r="G7" s="1">
        <v>-0.25572991371154785</v>
      </c>
      <c r="H7" s="1" t="e">
        <f t="shared" si="0"/>
        <v>#N/A</v>
      </c>
      <c r="I7" s="1">
        <f t="shared" si="1"/>
        <v>0.65056455135345459</v>
      </c>
      <c r="J7" s="1" t="e">
        <f t="shared" si="2"/>
        <v>#N/A</v>
      </c>
      <c r="R7" s="1" t="s">
        <v>9</v>
      </c>
      <c r="S7" s="1">
        <v>37.408596277236938</v>
      </c>
      <c r="T7" s="1" t="e">
        <v>#N/A</v>
      </c>
      <c r="U7" s="1">
        <v>37.408596277236938</v>
      </c>
      <c r="V7" s="1" t="e">
        <v>#N/A</v>
      </c>
      <c r="W7" s="1">
        <v>37.408596277236938</v>
      </c>
      <c r="X7" s="1" t="e">
        <v>#N/A</v>
      </c>
      <c r="Y7" s="1" t="e">
        <v>#N/A</v>
      </c>
      <c r="Z7" s="1" t="e">
        <v>#N/A</v>
      </c>
      <c r="AA7" s="1" t="e">
        <v>#N/A</v>
      </c>
      <c r="AC7" s="1" t="s">
        <v>9</v>
      </c>
      <c r="AD7" s="1">
        <v>-0.37408596</v>
      </c>
    </row>
    <row r="8" spans="1:30" ht="14.25" x14ac:dyDescent="0.25">
      <c r="A8" s="1" t="s">
        <v>151</v>
      </c>
      <c r="B8" s="1" t="s">
        <v>152</v>
      </c>
      <c r="C8" s="1" t="s">
        <v>102</v>
      </c>
      <c r="D8" s="3">
        <v>66185.52851297702</v>
      </c>
      <c r="E8" s="1">
        <v>0.77510106563568115</v>
      </c>
      <c r="F8" s="1">
        <v>0.86849033832550049</v>
      </c>
      <c r="G8" s="1">
        <v>-0.10753058642148972</v>
      </c>
      <c r="H8" s="1">
        <f t="shared" si="0"/>
        <v>0.77510106563568115</v>
      </c>
      <c r="I8" s="1" t="e">
        <f t="shared" si="1"/>
        <v>#N/A</v>
      </c>
      <c r="J8" s="1" t="e">
        <f t="shared" si="2"/>
        <v>#N/A</v>
      </c>
      <c r="R8" s="1" t="s">
        <v>146</v>
      </c>
      <c r="S8" s="1">
        <v>37.243640422821045</v>
      </c>
      <c r="T8" s="1" t="e">
        <v>#N/A</v>
      </c>
      <c r="U8" s="1" t="e">
        <v>#N/A</v>
      </c>
      <c r="V8" s="1">
        <v>37.243640422821045</v>
      </c>
      <c r="W8" s="1" t="e">
        <v>#N/A</v>
      </c>
      <c r="X8" s="1" t="e">
        <v>#N/A</v>
      </c>
      <c r="Y8" s="1" t="e">
        <v>#N/A</v>
      </c>
      <c r="Z8" s="1">
        <v>37.243640422821045</v>
      </c>
      <c r="AA8" s="1" t="e">
        <v>#N/A</v>
      </c>
      <c r="AC8" s="1" t="s">
        <v>146</v>
      </c>
      <c r="AD8" s="1">
        <v>-0.3724364</v>
      </c>
    </row>
    <row r="9" spans="1:30" ht="14.25" x14ac:dyDescent="0.25">
      <c r="A9" s="1" t="s">
        <v>377</v>
      </c>
      <c r="B9" s="1" t="s">
        <v>378</v>
      </c>
      <c r="C9" s="1" t="s">
        <v>102</v>
      </c>
      <c r="D9" s="3">
        <v>62959.23148657538</v>
      </c>
      <c r="E9" s="1">
        <v>0.71950089931488037</v>
      </c>
      <c r="F9" s="1">
        <v>0.86246752738952637</v>
      </c>
      <c r="G9" s="1">
        <v>-0.16576464474201202</v>
      </c>
      <c r="H9" s="1">
        <f t="shared" si="0"/>
        <v>0.71950089931488037</v>
      </c>
      <c r="I9" s="1" t="e">
        <f t="shared" si="1"/>
        <v>#N/A</v>
      </c>
      <c r="J9" s="1" t="e">
        <f t="shared" si="2"/>
        <v>#N/A</v>
      </c>
      <c r="R9" s="1" t="s">
        <v>33</v>
      </c>
      <c r="S9" s="1">
        <v>36.078047752380371</v>
      </c>
      <c r="T9" s="1" t="e">
        <v>#N/A</v>
      </c>
      <c r="U9" s="1" t="e">
        <v>#N/A</v>
      </c>
      <c r="V9" s="1">
        <v>36.078047752380371</v>
      </c>
      <c r="W9" s="1">
        <v>36.078047752380371</v>
      </c>
      <c r="X9" s="1" t="e">
        <v>#N/A</v>
      </c>
      <c r="Y9" s="1" t="e">
        <v>#N/A</v>
      </c>
      <c r="Z9" s="1" t="e">
        <v>#N/A</v>
      </c>
      <c r="AA9" s="1" t="e">
        <v>#N/A</v>
      </c>
      <c r="AC9" s="1" t="s">
        <v>33</v>
      </c>
      <c r="AD9" s="1">
        <v>-0.36078048000000001</v>
      </c>
    </row>
    <row r="10" spans="1:30" ht="14.25" x14ac:dyDescent="0.25">
      <c r="A10" s="1" t="s">
        <v>187</v>
      </c>
      <c r="B10" s="1" t="s">
        <v>188</v>
      </c>
      <c r="C10" s="1" t="s">
        <v>102</v>
      </c>
      <c r="D10" s="3">
        <v>61522.854442466436</v>
      </c>
      <c r="E10" s="1">
        <v>0.78076326847076416</v>
      </c>
      <c r="F10" s="1">
        <v>0.85969096422195435</v>
      </c>
      <c r="G10" s="1">
        <v>-9.1809384524822235E-2</v>
      </c>
      <c r="H10" s="1">
        <f t="shared" si="0"/>
        <v>0.78076326847076416</v>
      </c>
      <c r="I10" s="1" t="e">
        <f t="shared" si="1"/>
        <v>#N/A</v>
      </c>
      <c r="J10" s="1" t="e">
        <f t="shared" si="2"/>
        <v>#N/A</v>
      </c>
      <c r="R10" s="1" t="s">
        <v>314</v>
      </c>
      <c r="S10" s="1">
        <v>32.433503866195679</v>
      </c>
      <c r="T10" s="1" t="e">
        <v>#N/A</v>
      </c>
      <c r="U10" s="1" t="e">
        <v>#N/A</v>
      </c>
      <c r="V10" s="1">
        <v>32.433503866195679</v>
      </c>
      <c r="W10" s="1" t="e">
        <v>#N/A</v>
      </c>
      <c r="X10" s="1">
        <v>32.433503866195679</v>
      </c>
      <c r="Y10" s="1" t="e">
        <v>#N/A</v>
      </c>
      <c r="Z10" s="1" t="e">
        <v>#N/A</v>
      </c>
      <c r="AA10" s="1" t="e">
        <v>#N/A</v>
      </c>
      <c r="AC10" s="1" t="s">
        <v>314</v>
      </c>
      <c r="AD10" s="1">
        <v>-0.32433504000000002</v>
      </c>
    </row>
    <row r="11" spans="1:30" ht="14.25" x14ac:dyDescent="0.25">
      <c r="A11" s="1" t="s">
        <v>100</v>
      </c>
      <c r="B11" s="1" t="s">
        <v>101</v>
      </c>
      <c r="C11" s="1" t="s">
        <v>102</v>
      </c>
      <c r="D11" s="3">
        <v>56442.917369909417</v>
      </c>
      <c r="E11" s="1">
        <v>0.74725526571273804</v>
      </c>
      <c r="F11" s="1">
        <v>0.84935081005096436</v>
      </c>
      <c r="G11" s="1">
        <v>-0.12020421028137207</v>
      </c>
      <c r="H11" s="1">
        <f t="shared" si="0"/>
        <v>0.74725526571273804</v>
      </c>
      <c r="I11" s="1" t="e">
        <f t="shared" si="1"/>
        <v>#N/A</v>
      </c>
      <c r="J11" s="1" t="e">
        <f t="shared" si="2"/>
        <v>#N/A</v>
      </c>
      <c r="R11" s="1" t="s">
        <v>272</v>
      </c>
      <c r="S11" s="1">
        <v>32.005736231803894</v>
      </c>
      <c r="T11" s="1" t="e">
        <v>#N/A</v>
      </c>
      <c r="U11" s="1">
        <v>32.005736231803894</v>
      </c>
      <c r="V11" s="1" t="e">
        <v>#N/A</v>
      </c>
      <c r="W11" s="1" t="e">
        <v>#N/A</v>
      </c>
      <c r="X11" s="1">
        <v>32.005736231803894</v>
      </c>
      <c r="Y11" s="1" t="e">
        <v>#N/A</v>
      </c>
      <c r="Z11" s="1" t="e">
        <v>#N/A</v>
      </c>
      <c r="AA11" s="1" t="e">
        <v>#N/A</v>
      </c>
      <c r="AC11" s="1" t="s">
        <v>272</v>
      </c>
      <c r="AD11" s="1">
        <v>-0.32005736000000001</v>
      </c>
    </row>
    <row r="12" spans="1:30" ht="14.25" x14ac:dyDescent="0.25">
      <c r="A12" s="1" t="s">
        <v>243</v>
      </c>
      <c r="B12" s="1" t="s">
        <v>244</v>
      </c>
      <c r="C12" s="1" t="s">
        <v>102</v>
      </c>
      <c r="D12" s="3">
        <v>54357.343845330164</v>
      </c>
      <c r="E12" s="1">
        <v>0.74767404794692993</v>
      </c>
      <c r="F12" s="1">
        <v>0.84484696388244629</v>
      </c>
      <c r="G12" s="1">
        <v>-0.11501836776733398</v>
      </c>
      <c r="H12" s="1">
        <f t="shared" si="0"/>
        <v>0.74767404794692993</v>
      </c>
      <c r="I12" s="1" t="e">
        <f t="shared" si="1"/>
        <v>#N/A</v>
      </c>
      <c r="J12" s="1" t="e">
        <f t="shared" si="2"/>
        <v>#N/A</v>
      </c>
      <c r="R12" s="1" t="s">
        <v>31</v>
      </c>
      <c r="S12" s="1">
        <v>29.85202968120575</v>
      </c>
      <c r="T12" s="1" t="e">
        <v>#N/A</v>
      </c>
      <c r="U12" s="1" t="e">
        <v>#N/A</v>
      </c>
      <c r="V12" s="1">
        <v>29.85202968120575</v>
      </c>
      <c r="W12" s="1">
        <v>29.85202968120575</v>
      </c>
      <c r="X12" s="1" t="e">
        <v>#N/A</v>
      </c>
      <c r="Y12" s="1" t="e">
        <v>#N/A</v>
      </c>
      <c r="Z12" s="1" t="e">
        <v>#N/A</v>
      </c>
      <c r="AA12" s="1" t="e">
        <v>#N/A</v>
      </c>
      <c r="AC12" s="1" t="s">
        <v>31</v>
      </c>
      <c r="AD12" s="1">
        <v>-0.29852030000000002</v>
      </c>
    </row>
    <row r="13" spans="1:30" ht="14.25" x14ac:dyDescent="0.25">
      <c r="A13" s="1" t="s">
        <v>223</v>
      </c>
      <c r="B13" s="1" t="s">
        <v>224</v>
      </c>
      <c r="C13" s="1" t="s">
        <v>102</v>
      </c>
      <c r="D13" s="3">
        <v>53228.269514754007</v>
      </c>
      <c r="E13" s="1">
        <v>0.75900757312774658</v>
      </c>
      <c r="F13" s="1">
        <v>0.84233993291854858</v>
      </c>
      <c r="G13" s="1">
        <v>-9.8929606378078461E-2</v>
      </c>
      <c r="H13" s="1">
        <f t="shared" si="0"/>
        <v>0.75900757312774658</v>
      </c>
      <c r="I13" s="1" t="e">
        <f t="shared" si="1"/>
        <v>#N/A</v>
      </c>
      <c r="J13" s="1" t="e">
        <f t="shared" si="2"/>
        <v>#N/A</v>
      </c>
      <c r="R13" s="1" t="s">
        <v>35</v>
      </c>
      <c r="S13" s="1">
        <v>29.01599109172821</v>
      </c>
      <c r="T13" s="1" t="e">
        <v>#N/A</v>
      </c>
      <c r="U13" s="1" t="e">
        <v>#N/A</v>
      </c>
      <c r="V13" s="1">
        <v>29.01599109172821</v>
      </c>
      <c r="W13" s="1">
        <v>29.01599109172821</v>
      </c>
      <c r="X13" s="1" t="e">
        <v>#N/A</v>
      </c>
      <c r="Y13" s="1" t="e">
        <v>#N/A</v>
      </c>
      <c r="Z13" s="1" t="e">
        <v>#N/A</v>
      </c>
      <c r="AA13" s="1" t="e">
        <v>#N/A</v>
      </c>
      <c r="AC13" s="1" t="s">
        <v>35</v>
      </c>
      <c r="AD13" s="1">
        <v>-0.29015991000000002</v>
      </c>
    </row>
    <row r="14" spans="1:30" ht="14.25" x14ac:dyDescent="0.25">
      <c r="A14" s="1" t="s">
        <v>171</v>
      </c>
      <c r="B14" s="1" t="s">
        <v>172</v>
      </c>
      <c r="C14" s="1" t="s">
        <v>102</v>
      </c>
      <c r="D14" s="3">
        <v>51292.696348609279</v>
      </c>
      <c r="E14" s="1">
        <v>0.75958973169326782</v>
      </c>
      <c r="F14" s="1">
        <v>0.83792197704315186</v>
      </c>
      <c r="G14" s="1">
        <v>-9.348393976688385E-2</v>
      </c>
      <c r="H14" s="1">
        <f t="shared" si="0"/>
        <v>0.75958973169326782</v>
      </c>
      <c r="I14" s="1" t="e">
        <f t="shared" si="1"/>
        <v>#N/A</v>
      </c>
      <c r="J14" s="1" t="e">
        <f t="shared" si="2"/>
        <v>#N/A</v>
      </c>
      <c r="R14" s="1" t="s">
        <v>264</v>
      </c>
      <c r="S14" s="1">
        <v>28.511837124824524</v>
      </c>
      <c r="T14" s="1" t="e">
        <v>#N/A</v>
      </c>
      <c r="U14" s="1" t="e">
        <v>#N/A</v>
      </c>
      <c r="V14" s="1">
        <v>28.511837124824524</v>
      </c>
      <c r="W14" s="1" t="e">
        <v>#N/A</v>
      </c>
      <c r="X14" s="1">
        <v>28.511837124824524</v>
      </c>
      <c r="Y14" s="1" t="e">
        <v>#N/A</v>
      </c>
      <c r="Z14" s="1" t="e">
        <v>#N/A</v>
      </c>
      <c r="AA14" s="1" t="e">
        <v>#N/A</v>
      </c>
      <c r="AC14" s="1" t="s">
        <v>264</v>
      </c>
      <c r="AD14" s="1">
        <v>-0.28511837000000001</v>
      </c>
    </row>
    <row r="15" spans="1:30" ht="14.25" x14ac:dyDescent="0.25">
      <c r="A15" s="1" t="s">
        <v>191</v>
      </c>
      <c r="B15" s="1" t="s">
        <v>192</v>
      </c>
      <c r="C15" s="1" t="s">
        <v>102</v>
      </c>
      <c r="D15" s="3">
        <v>50065.665392750911</v>
      </c>
      <c r="E15" s="1">
        <v>0.78040397167205811</v>
      </c>
      <c r="F15" s="1">
        <v>0.83503866195678711</v>
      </c>
      <c r="G15" s="1">
        <v>-6.5427735447883606E-2</v>
      </c>
      <c r="H15" s="1">
        <f t="shared" si="0"/>
        <v>0.78040397167205811</v>
      </c>
      <c r="I15" s="1" t="e">
        <f t="shared" si="1"/>
        <v>#N/A</v>
      </c>
      <c r="J15" s="1" t="e">
        <f t="shared" si="2"/>
        <v>#N/A</v>
      </c>
      <c r="R15" s="1" t="s">
        <v>73</v>
      </c>
      <c r="S15" s="1">
        <v>28.038725256919861</v>
      </c>
      <c r="T15" s="1" t="e">
        <v>#N/A</v>
      </c>
      <c r="U15" s="1" t="e">
        <v>#N/A</v>
      </c>
      <c r="V15" s="1">
        <v>28.038725256919861</v>
      </c>
      <c r="W15" s="1">
        <v>28.038725256919861</v>
      </c>
      <c r="X15" s="1" t="e">
        <v>#N/A</v>
      </c>
      <c r="Y15" s="1" t="e">
        <v>#N/A</v>
      </c>
      <c r="Z15" s="1" t="e">
        <v>#N/A</v>
      </c>
      <c r="AA15" s="1" t="e">
        <v>#N/A</v>
      </c>
      <c r="AC15" s="1" t="s">
        <v>73</v>
      </c>
      <c r="AD15" s="1">
        <v>-0.28038724999999998</v>
      </c>
    </row>
    <row r="16" spans="1:30" ht="14.25" x14ac:dyDescent="0.25">
      <c r="A16" s="1" t="s">
        <v>175</v>
      </c>
      <c r="B16" s="1" t="s">
        <v>176</v>
      </c>
      <c r="C16" s="1" t="s">
        <v>102</v>
      </c>
      <c r="D16" s="3">
        <v>47661.403579921855</v>
      </c>
      <c r="E16" s="1">
        <v>0.72382611036300659</v>
      </c>
      <c r="F16" s="1">
        <v>0.82918870449066162</v>
      </c>
      <c r="G16" s="1">
        <v>-0.12706708908081055</v>
      </c>
      <c r="H16" s="1">
        <f t="shared" si="0"/>
        <v>0.72382611036300659</v>
      </c>
      <c r="I16" s="1" t="e">
        <f t="shared" si="1"/>
        <v>#N/A</v>
      </c>
      <c r="J16" s="1" t="e">
        <f t="shared" si="2"/>
        <v>#N/A</v>
      </c>
      <c r="R16" s="1" t="s">
        <v>286</v>
      </c>
      <c r="S16" s="1">
        <v>27.254346013069153</v>
      </c>
      <c r="T16" s="1" t="e">
        <v>#N/A</v>
      </c>
      <c r="U16" s="1" t="e">
        <v>#N/A</v>
      </c>
      <c r="V16" s="1">
        <v>27.254346013069153</v>
      </c>
      <c r="W16" s="1" t="e">
        <v>#N/A</v>
      </c>
      <c r="X16" s="1">
        <v>27.254346013069153</v>
      </c>
      <c r="Y16" s="1" t="e">
        <v>#N/A</v>
      </c>
      <c r="Z16" s="1" t="e">
        <v>#N/A</v>
      </c>
      <c r="AA16" s="1" t="e">
        <v>#N/A</v>
      </c>
      <c r="AC16" s="1" t="s">
        <v>286</v>
      </c>
      <c r="AD16" s="1">
        <v>-0.27254346000000002</v>
      </c>
    </row>
    <row r="17" spans="1:30" ht="14.25" x14ac:dyDescent="0.25">
      <c r="A17" s="1" t="s">
        <v>195</v>
      </c>
      <c r="B17" s="1" t="s">
        <v>196</v>
      </c>
      <c r="C17" s="1" t="s">
        <v>102</v>
      </c>
      <c r="D17" s="3">
        <v>47660.768559661745</v>
      </c>
      <c r="E17" s="1">
        <v>0.74959039688110352</v>
      </c>
      <c r="F17" s="1">
        <v>0.82918715476989746</v>
      </c>
      <c r="G17" s="1">
        <v>-9.599371999502182E-2</v>
      </c>
      <c r="H17" s="1">
        <f t="shared" si="0"/>
        <v>0.74959039688110352</v>
      </c>
      <c r="I17" s="1" t="e">
        <f t="shared" si="1"/>
        <v>#N/A</v>
      </c>
      <c r="J17" s="1" t="e">
        <f t="shared" si="2"/>
        <v>#N/A</v>
      </c>
      <c r="R17" s="1" t="s">
        <v>43</v>
      </c>
      <c r="S17" s="1">
        <v>26.936846971511841</v>
      </c>
      <c r="T17" s="1" t="e">
        <v>#N/A</v>
      </c>
      <c r="U17" s="1">
        <v>26.936846971511841</v>
      </c>
      <c r="V17" s="1" t="e">
        <v>#N/A</v>
      </c>
      <c r="W17" s="1">
        <v>26.936846971511841</v>
      </c>
      <c r="X17" s="1" t="e">
        <v>#N/A</v>
      </c>
      <c r="Y17" s="1" t="e">
        <v>#N/A</v>
      </c>
      <c r="Z17" s="1" t="e">
        <v>#N/A</v>
      </c>
      <c r="AA17" s="1" t="e">
        <v>#N/A</v>
      </c>
      <c r="AC17" s="1" t="s">
        <v>43</v>
      </c>
      <c r="AD17" s="1">
        <v>-0.26936847000000003</v>
      </c>
    </row>
    <row r="18" spans="1:30" ht="14.25" x14ac:dyDescent="0.25">
      <c r="A18" s="1" t="s">
        <v>329</v>
      </c>
      <c r="B18" s="1" t="s">
        <v>330</v>
      </c>
      <c r="C18" s="1" t="s">
        <v>102</v>
      </c>
      <c r="D18" s="3">
        <v>46391.048216069838</v>
      </c>
      <c r="E18" s="1">
        <v>0.72033995389938354</v>
      </c>
      <c r="F18" s="1">
        <v>0.82598334550857544</v>
      </c>
      <c r="G18" s="1">
        <v>-0.12790015339851379</v>
      </c>
      <c r="H18" s="1">
        <f t="shared" si="0"/>
        <v>0.72033995389938354</v>
      </c>
      <c r="I18" s="1" t="e">
        <f t="shared" si="1"/>
        <v>#N/A</v>
      </c>
      <c r="J18" s="1" t="e">
        <f t="shared" si="2"/>
        <v>#N/A</v>
      </c>
      <c r="R18" s="1" t="s">
        <v>284</v>
      </c>
      <c r="S18" s="1">
        <v>26.428857445716858</v>
      </c>
      <c r="T18" s="1" t="e">
        <v>#N/A</v>
      </c>
      <c r="U18" s="1">
        <v>26.428857445716858</v>
      </c>
      <c r="V18" s="1" t="e">
        <v>#N/A</v>
      </c>
      <c r="W18" s="1" t="e">
        <v>#N/A</v>
      </c>
      <c r="X18" s="1">
        <v>26.428857445716858</v>
      </c>
      <c r="Y18" s="1" t="e">
        <v>#N/A</v>
      </c>
      <c r="Z18" s="1" t="e">
        <v>#N/A</v>
      </c>
      <c r="AA18" s="1" t="e">
        <v>#N/A</v>
      </c>
      <c r="AC18" s="1" t="s">
        <v>284</v>
      </c>
      <c r="AD18" s="1">
        <v>-0.26428857</v>
      </c>
    </row>
    <row r="19" spans="1:30" ht="14.25" x14ac:dyDescent="0.25">
      <c r="A19" s="1" t="s">
        <v>251</v>
      </c>
      <c r="B19" s="1" t="s">
        <v>252</v>
      </c>
      <c r="C19" s="1" t="s">
        <v>102</v>
      </c>
      <c r="D19" s="3">
        <v>43114.244904673884</v>
      </c>
      <c r="E19" s="1">
        <v>0.74537009000778198</v>
      </c>
      <c r="F19" s="1">
        <v>0.81731468439102173</v>
      </c>
      <c r="G19" s="1">
        <v>-8.8025577366352081E-2</v>
      </c>
      <c r="H19" s="1">
        <f t="shared" si="0"/>
        <v>0.74537009000778198</v>
      </c>
      <c r="I19" s="1" t="e">
        <f t="shared" si="1"/>
        <v>#N/A</v>
      </c>
      <c r="J19" s="1" t="e">
        <f t="shared" si="2"/>
        <v>#N/A</v>
      </c>
      <c r="R19" s="1" t="s">
        <v>51</v>
      </c>
      <c r="S19" s="1">
        <v>26.326614618301392</v>
      </c>
      <c r="T19" s="1" t="e">
        <v>#N/A</v>
      </c>
      <c r="U19" s="1" t="e">
        <v>#N/A</v>
      </c>
      <c r="V19" s="1">
        <v>26.326614618301392</v>
      </c>
      <c r="W19" s="1">
        <v>26.326614618301392</v>
      </c>
      <c r="X19" s="1" t="e">
        <v>#N/A</v>
      </c>
      <c r="Y19" s="1" t="e">
        <v>#N/A</v>
      </c>
      <c r="Z19" s="1" t="e">
        <v>#N/A</v>
      </c>
      <c r="AA19" s="1" t="e">
        <v>#N/A</v>
      </c>
      <c r="AC19" s="1" t="s">
        <v>51</v>
      </c>
      <c r="AD19" s="1">
        <v>-0.26326614999999998</v>
      </c>
    </row>
    <row r="20" spans="1:30" ht="14.25" x14ac:dyDescent="0.25">
      <c r="A20" s="1" t="s">
        <v>193</v>
      </c>
      <c r="B20" s="1" t="s">
        <v>194</v>
      </c>
      <c r="C20" s="1" t="s">
        <v>102</v>
      </c>
      <c r="D20" s="3">
        <v>42944.828700495615</v>
      </c>
      <c r="E20" s="1">
        <v>0.72844898700714111</v>
      </c>
      <c r="F20" s="1">
        <v>0.81684958934783936</v>
      </c>
      <c r="G20" s="1">
        <v>-0.1082213968038559</v>
      </c>
      <c r="H20" s="1">
        <f t="shared" si="0"/>
        <v>0.72844898700714111</v>
      </c>
      <c r="I20" s="1" t="e">
        <f t="shared" si="1"/>
        <v>#N/A</v>
      </c>
      <c r="J20" s="1" t="e">
        <f t="shared" si="2"/>
        <v>#N/A</v>
      </c>
      <c r="R20" s="1" t="s">
        <v>87</v>
      </c>
      <c r="S20" s="1">
        <v>25.738406181335449</v>
      </c>
      <c r="T20" s="1" t="e">
        <v>#N/A</v>
      </c>
      <c r="U20" s="1">
        <v>25.738406181335449</v>
      </c>
      <c r="V20" s="1" t="e">
        <v>#N/A</v>
      </c>
      <c r="W20" s="1">
        <v>25.738406181335449</v>
      </c>
      <c r="X20" s="1" t="e">
        <v>#N/A</v>
      </c>
      <c r="Y20" s="1" t="e">
        <v>#N/A</v>
      </c>
      <c r="Z20" s="1" t="e">
        <v>#N/A</v>
      </c>
      <c r="AA20" s="1" t="e">
        <v>#N/A</v>
      </c>
      <c r="AC20" s="1" t="s">
        <v>87</v>
      </c>
      <c r="AD20" s="1">
        <v>-0.25738406000000003</v>
      </c>
    </row>
    <row r="21" spans="1:30" ht="14.25" x14ac:dyDescent="0.25">
      <c r="A21" s="1" t="s">
        <v>141</v>
      </c>
      <c r="B21" s="1" t="s">
        <v>142</v>
      </c>
      <c r="C21" s="1" t="s">
        <v>102</v>
      </c>
      <c r="D21" s="3">
        <v>42237.466479301125</v>
      </c>
      <c r="E21" s="1">
        <v>0.77822047472000122</v>
      </c>
      <c r="F21" s="1">
        <v>0.81488901376724243</v>
      </c>
      <c r="G21" s="1">
        <v>-4.4998198747634888E-2</v>
      </c>
      <c r="H21" s="1">
        <f t="shared" si="0"/>
        <v>0.77822047472000122</v>
      </c>
      <c r="I21" s="1" t="e">
        <f t="shared" si="1"/>
        <v>#N/A</v>
      </c>
      <c r="J21" s="1" t="e">
        <f t="shared" si="2"/>
        <v>#N/A</v>
      </c>
      <c r="R21" s="1" t="s">
        <v>294</v>
      </c>
      <c r="S21" s="1">
        <v>25.572991371154785</v>
      </c>
      <c r="T21" s="1" t="e">
        <v>#N/A</v>
      </c>
      <c r="U21" s="1">
        <v>25.572991371154785</v>
      </c>
      <c r="V21" s="1" t="e">
        <v>#N/A</v>
      </c>
      <c r="W21" s="1" t="e">
        <v>#N/A</v>
      </c>
      <c r="X21" s="1">
        <v>25.572991371154785</v>
      </c>
      <c r="Y21" s="1" t="e">
        <v>#N/A</v>
      </c>
      <c r="Z21" s="1" t="e">
        <v>#N/A</v>
      </c>
      <c r="AA21" s="1" t="e">
        <v>#N/A</v>
      </c>
      <c r="AC21" s="1" t="s">
        <v>294</v>
      </c>
      <c r="AD21" s="1">
        <v>-0.25572991</v>
      </c>
    </row>
    <row r="22" spans="1:30" ht="14.25" x14ac:dyDescent="0.25">
      <c r="A22" s="1" t="s">
        <v>205</v>
      </c>
      <c r="B22" s="1" t="s">
        <v>206</v>
      </c>
      <c r="C22" s="1" t="s">
        <v>102</v>
      </c>
      <c r="D22" s="3">
        <v>41735.475530345429</v>
      </c>
      <c r="E22" s="1">
        <v>0.68263757228851318</v>
      </c>
      <c r="F22" s="1">
        <v>0.81347864866256714</v>
      </c>
      <c r="G22" s="1">
        <v>-0.1608414351940155</v>
      </c>
      <c r="H22" s="1">
        <f t="shared" si="0"/>
        <v>0.68263757228851318</v>
      </c>
      <c r="I22" s="1" t="e">
        <f t="shared" si="1"/>
        <v>#N/A</v>
      </c>
      <c r="J22" s="1" t="e">
        <f t="shared" si="2"/>
        <v>#N/A</v>
      </c>
      <c r="R22" s="1" t="s">
        <v>352</v>
      </c>
      <c r="S22" s="1">
        <v>25.553414225578308</v>
      </c>
      <c r="T22" s="1" t="e">
        <v>#N/A</v>
      </c>
      <c r="U22" s="1" t="e">
        <v>#N/A</v>
      </c>
      <c r="V22" s="1">
        <v>25.553414225578308</v>
      </c>
      <c r="W22" s="1" t="e">
        <v>#N/A</v>
      </c>
      <c r="X22" s="1" t="e">
        <v>#N/A</v>
      </c>
      <c r="Y22" s="1">
        <v>25.553414225578308</v>
      </c>
      <c r="Z22" s="1" t="e">
        <v>#N/A</v>
      </c>
      <c r="AA22" s="1" t="e">
        <v>#N/A</v>
      </c>
      <c r="AC22" s="1" t="s">
        <v>352</v>
      </c>
      <c r="AD22" s="1">
        <v>-0.25553414000000002</v>
      </c>
    </row>
    <row r="23" spans="1:30" ht="14.25" x14ac:dyDescent="0.25">
      <c r="A23" s="1" t="s">
        <v>309</v>
      </c>
      <c r="B23" s="1" t="s">
        <v>310</v>
      </c>
      <c r="C23" s="1" t="s">
        <v>10</v>
      </c>
      <c r="D23" s="3">
        <v>39709.005588873355</v>
      </c>
      <c r="E23" s="1">
        <v>0.68588179349899292</v>
      </c>
      <c r="F23" s="1">
        <v>0.80761659145355225</v>
      </c>
      <c r="G23" s="1">
        <v>-0.15073341131210327</v>
      </c>
      <c r="H23" s="1" t="e">
        <f t="shared" si="0"/>
        <v>#N/A</v>
      </c>
      <c r="I23" s="1">
        <f t="shared" si="1"/>
        <v>0.68588179349899292</v>
      </c>
      <c r="J23" s="1" t="e">
        <f t="shared" si="2"/>
        <v>#N/A</v>
      </c>
      <c r="R23" s="1" t="s">
        <v>71</v>
      </c>
      <c r="S23" s="1">
        <v>24.023757874965668</v>
      </c>
      <c r="T23" s="1" t="e">
        <v>#N/A</v>
      </c>
      <c r="U23" s="1" t="e">
        <v>#N/A</v>
      </c>
      <c r="V23" s="1">
        <v>24.023757874965668</v>
      </c>
      <c r="W23" s="1">
        <v>24.023757874965668</v>
      </c>
      <c r="X23" s="1" t="e">
        <v>#N/A</v>
      </c>
      <c r="Y23" s="1" t="e">
        <v>#N/A</v>
      </c>
      <c r="Z23" s="1" t="e">
        <v>#N/A</v>
      </c>
      <c r="AA23" s="1" t="e">
        <v>#N/A</v>
      </c>
      <c r="AC23" s="1" t="s">
        <v>71</v>
      </c>
      <c r="AD23" s="1">
        <v>-0.24023758000000001</v>
      </c>
    </row>
    <row r="24" spans="1:30" ht="14.25" x14ac:dyDescent="0.25">
      <c r="A24" s="1" t="s">
        <v>119</v>
      </c>
      <c r="B24" s="1" t="s">
        <v>120</v>
      </c>
      <c r="C24" s="1" t="s">
        <v>102</v>
      </c>
      <c r="D24" s="3">
        <v>39169.88393987259</v>
      </c>
      <c r="E24" s="1">
        <v>0.75878596305847168</v>
      </c>
      <c r="F24" s="1">
        <v>0.80600923299789429</v>
      </c>
      <c r="G24" s="1">
        <v>-5.8588992804288864E-2</v>
      </c>
      <c r="H24" s="1">
        <f t="shared" si="0"/>
        <v>0.75878596305847168</v>
      </c>
      <c r="I24" s="1" t="e">
        <f t="shared" si="1"/>
        <v>#N/A</v>
      </c>
      <c r="J24" s="1" t="e">
        <f t="shared" si="2"/>
        <v>#N/A</v>
      </c>
      <c r="R24" s="1" t="s">
        <v>320</v>
      </c>
      <c r="S24" s="1">
        <v>23.781229555606842</v>
      </c>
      <c r="T24" s="1" t="e">
        <v>#N/A</v>
      </c>
      <c r="U24" s="1">
        <v>23.781229555606842</v>
      </c>
      <c r="V24" s="1" t="e">
        <v>#N/A</v>
      </c>
      <c r="W24" s="1" t="e">
        <v>#N/A</v>
      </c>
      <c r="X24" s="1" t="e">
        <v>#N/A</v>
      </c>
      <c r="Y24" s="1">
        <v>23.781229555606842</v>
      </c>
      <c r="Z24" s="1" t="e">
        <v>#N/A</v>
      </c>
      <c r="AA24" s="1" t="e">
        <v>#N/A</v>
      </c>
      <c r="AC24" s="1" t="s">
        <v>320</v>
      </c>
      <c r="AD24" s="1">
        <v>-0.2378123</v>
      </c>
    </row>
    <row r="25" spans="1:30" ht="14.25" x14ac:dyDescent="0.25">
      <c r="A25" s="1" t="s">
        <v>207</v>
      </c>
      <c r="B25" s="1" t="s">
        <v>208</v>
      </c>
      <c r="C25" s="1" t="s">
        <v>102</v>
      </c>
      <c r="D25" s="3">
        <v>34500.212187087505</v>
      </c>
      <c r="E25" s="1">
        <v>0.69442659616470337</v>
      </c>
      <c r="F25" s="1">
        <v>0.79113650321960449</v>
      </c>
      <c r="G25" s="1">
        <v>-0.12224174290895462</v>
      </c>
      <c r="H25" s="1">
        <f t="shared" si="0"/>
        <v>0.69442659616470337</v>
      </c>
      <c r="I25" s="1" t="e">
        <f t="shared" si="1"/>
        <v>#N/A</v>
      </c>
      <c r="J25" s="1" t="e">
        <f t="shared" si="2"/>
        <v>#N/A</v>
      </c>
      <c r="R25" s="1" t="s">
        <v>300</v>
      </c>
      <c r="S25" s="1">
        <v>22.950001060962677</v>
      </c>
      <c r="T25" s="1" t="e">
        <v>#N/A</v>
      </c>
      <c r="U25" s="1" t="e">
        <v>#N/A</v>
      </c>
      <c r="V25" s="1">
        <v>22.950001060962677</v>
      </c>
      <c r="W25" s="1" t="e">
        <v>#N/A</v>
      </c>
      <c r="X25" s="1">
        <v>22.950001060962677</v>
      </c>
      <c r="Y25" s="1" t="e">
        <v>#N/A</v>
      </c>
      <c r="Z25" s="1" t="e">
        <v>#N/A</v>
      </c>
      <c r="AA25" s="1" t="e">
        <v>#N/A</v>
      </c>
      <c r="AC25" s="1" t="s">
        <v>300</v>
      </c>
      <c r="AD25" s="1">
        <v>-0.22950001</v>
      </c>
    </row>
    <row r="26" spans="1:30" ht="14.25" x14ac:dyDescent="0.25">
      <c r="A26" s="1" t="s">
        <v>123</v>
      </c>
      <c r="B26" s="1" t="s">
        <v>124</v>
      </c>
      <c r="C26" s="1" t="s">
        <v>102</v>
      </c>
      <c r="D26" s="3">
        <v>33340.266912459301</v>
      </c>
      <c r="E26" s="1">
        <v>0.74602729082107544</v>
      </c>
      <c r="F26" s="1">
        <v>0.78714627027511597</v>
      </c>
      <c r="G26" s="1">
        <v>-5.2238039672374725E-2</v>
      </c>
      <c r="H26" s="1">
        <f t="shared" si="0"/>
        <v>0.74602729082107544</v>
      </c>
      <c r="I26" s="1" t="e">
        <f t="shared" si="1"/>
        <v>#N/A</v>
      </c>
      <c r="J26" s="1" t="e">
        <f t="shared" si="2"/>
        <v>#N/A</v>
      </c>
      <c r="R26" s="1" t="s">
        <v>69</v>
      </c>
      <c r="S26" s="1">
        <v>22.804276645183563</v>
      </c>
      <c r="T26" s="1" t="e">
        <v>#N/A</v>
      </c>
      <c r="U26" s="1">
        <v>22.804276645183563</v>
      </c>
      <c r="V26" s="1" t="e">
        <v>#N/A</v>
      </c>
      <c r="W26" s="1">
        <v>22.804276645183563</v>
      </c>
      <c r="X26" s="1" t="e">
        <v>#N/A</v>
      </c>
      <c r="Y26" s="1" t="e">
        <v>#N/A</v>
      </c>
      <c r="Z26" s="1" t="e">
        <v>#N/A</v>
      </c>
      <c r="AA26" s="1" t="e">
        <v>#N/A</v>
      </c>
      <c r="AC26" s="1" t="s">
        <v>69</v>
      </c>
      <c r="AD26" s="1">
        <v>-0.22804277000000001</v>
      </c>
    </row>
    <row r="27" spans="1:30" ht="14.25" x14ac:dyDescent="0.25">
      <c r="A27" s="1" t="s">
        <v>319</v>
      </c>
      <c r="B27" s="1" t="s">
        <v>320</v>
      </c>
      <c r="C27" s="1" t="s">
        <v>10</v>
      </c>
      <c r="D27" s="3">
        <v>32996.799467533812</v>
      </c>
      <c r="E27" s="1">
        <v>0.59903329610824585</v>
      </c>
      <c r="F27" s="1">
        <v>0.78593933582305908</v>
      </c>
      <c r="G27" s="1">
        <v>-0.23781229555606842</v>
      </c>
      <c r="H27" s="1" t="e">
        <f t="shared" si="0"/>
        <v>#N/A</v>
      </c>
      <c r="I27" s="1">
        <f t="shared" si="1"/>
        <v>0.59903329610824585</v>
      </c>
      <c r="J27" s="1" t="e">
        <f t="shared" si="2"/>
        <v>#N/A</v>
      </c>
      <c r="R27" s="1" t="s">
        <v>57</v>
      </c>
      <c r="S27" s="1">
        <v>22.75819331407547</v>
      </c>
      <c r="T27" s="1" t="e">
        <v>#N/A</v>
      </c>
      <c r="U27" s="1" t="e">
        <v>#N/A</v>
      </c>
      <c r="V27" s="1">
        <v>22.75819331407547</v>
      </c>
      <c r="W27" s="1">
        <v>22.75819331407547</v>
      </c>
      <c r="X27" s="1" t="e">
        <v>#N/A</v>
      </c>
      <c r="Y27" s="1" t="e">
        <v>#N/A</v>
      </c>
      <c r="Z27" s="1" t="e">
        <v>#N/A</v>
      </c>
      <c r="AA27" s="1" t="e">
        <v>#N/A</v>
      </c>
      <c r="AC27" s="1" t="s">
        <v>57</v>
      </c>
      <c r="AD27" s="1">
        <v>-0.22758192999999999</v>
      </c>
    </row>
    <row r="28" spans="1:30" ht="14.25" x14ac:dyDescent="0.25">
      <c r="A28" s="1" t="s">
        <v>217</v>
      </c>
      <c r="B28" s="1" t="s">
        <v>218</v>
      </c>
      <c r="C28" s="1" t="s">
        <v>102</v>
      </c>
      <c r="D28" s="3">
        <v>30713.987293897884</v>
      </c>
      <c r="E28" s="1">
        <v>0.67708498239517212</v>
      </c>
      <c r="F28" s="1">
        <v>0.77760231494903564</v>
      </c>
      <c r="G28" s="1">
        <v>-0.12926572561264038</v>
      </c>
      <c r="H28" s="1">
        <f t="shared" si="0"/>
        <v>0.67708498239517212</v>
      </c>
      <c r="I28" s="1" t="e">
        <f t="shared" si="1"/>
        <v>#N/A</v>
      </c>
      <c r="J28" s="1" t="e">
        <f t="shared" si="2"/>
        <v>#N/A</v>
      </c>
      <c r="R28" s="1" t="s">
        <v>53</v>
      </c>
      <c r="S28" s="1">
        <v>22.722697257995605</v>
      </c>
      <c r="T28" s="1" t="e">
        <v>#N/A</v>
      </c>
      <c r="U28" s="1" t="e">
        <v>#N/A</v>
      </c>
      <c r="V28" s="1">
        <v>22.722697257995605</v>
      </c>
      <c r="W28" s="1">
        <v>22.722697257995605</v>
      </c>
      <c r="X28" s="1" t="e">
        <v>#N/A</v>
      </c>
      <c r="Y28" s="1" t="e">
        <v>#N/A</v>
      </c>
      <c r="Z28" s="1" t="e">
        <v>#N/A</v>
      </c>
      <c r="AA28" s="1" t="e">
        <v>#N/A</v>
      </c>
      <c r="AC28" s="1" t="s">
        <v>53</v>
      </c>
      <c r="AD28" s="1">
        <v>-0.22722697</v>
      </c>
    </row>
    <row r="29" spans="1:30" ht="14.25" x14ac:dyDescent="0.25">
      <c r="A29" s="1" t="s">
        <v>107</v>
      </c>
      <c r="B29" s="1" t="s">
        <v>108</v>
      </c>
      <c r="C29" s="1" t="s">
        <v>10</v>
      </c>
      <c r="D29" s="3">
        <v>30668.368523276593</v>
      </c>
      <c r="E29" s="1">
        <v>0.62977713346481323</v>
      </c>
      <c r="F29" s="1">
        <v>0.77742987871170044</v>
      </c>
      <c r="G29" s="1">
        <v>-0.18992419540882111</v>
      </c>
      <c r="H29" s="1" t="e">
        <f t="shared" si="0"/>
        <v>#N/A</v>
      </c>
      <c r="I29" s="1">
        <f t="shared" si="1"/>
        <v>0.62977713346481323</v>
      </c>
      <c r="J29" s="1" t="e">
        <f t="shared" si="2"/>
        <v>#N/A</v>
      </c>
      <c r="R29" s="1" t="s">
        <v>254</v>
      </c>
      <c r="S29" s="1">
        <v>22.713403403759003</v>
      </c>
      <c r="T29" s="1" t="e">
        <v>#N/A</v>
      </c>
      <c r="U29" s="1" t="e">
        <v>#N/A</v>
      </c>
      <c r="V29" s="1">
        <v>22.713403403759003</v>
      </c>
      <c r="W29" s="1" t="e">
        <v>#N/A</v>
      </c>
      <c r="X29" s="1">
        <v>22.713403403759003</v>
      </c>
      <c r="Y29" s="1" t="e">
        <v>#N/A</v>
      </c>
      <c r="Z29" s="1" t="e">
        <v>#N/A</v>
      </c>
      <c r="AA29" s="1" t="e">
        <v>#N/A</v>
      </c>
      <c r="AC29" s="2" t="s">
        <v>254</v>
      </c>
      <c r="AD29" s="1">
        <v>-0.22713402999999999</v>
      </c>
    </row>
    <row r="30" spans="1:30" ht="14.25" x14ac:dyDescent="0.25">
      <c r="A30" s="1" t="s">
        <v>241</v>
      </c>
      <c r="B30" s="1" t="s">
        <v>242</v>
      </c>
      <c r="C30" s="1" t="s">
        <v>102</v>
      </c>
      <c r="D30" s="3">
        <v>30579.152437839082</v>
      </c>
      <c r="E30" s="1">
        <v>0.70822292566299438</v>
      </c>
      <c r="F30" s="1">
        <v>0.77709180116653442</v>
      </c>
      <c r="G30" s="1">
        <v>-8.8623858988285065E-2</v>
      </c>
      <c r="H30" s="1">
        <f t="shared" si="0"/>
        <v>0.70822292566299438</v>
      </c>
      <c r="I30" s="1" t="e">
        <f t="shared" si="1"/>
        <v>#N/A</v>
      </c>
      <c r="J30" s="1" t="e">
        <f t="shared" si="2"/>
        <v>#N/A</v>
      </c>
      <c r="R30" s="1" t="s">
        <v>63</v>
      </c>
      <c r="S30" s="1">
        <v>22.56322056055069</v>
      </c>
      <c r="T30" s="1" t="e">
        <v>#N/A</v>
      </c>
      <c r="U30" s="1" t="e">
        <v>#N/A</v>
      </c>
      <c r="V30" s="1">
        <v>22.56322056055069</v>
      </c>
      <c r="W30" s="1">
        <v>22.56322056055069</v>
      </c>
      <c r="X30" s="1" t="e">
        <v>#N/A</v>
      </c>
      <c r="Y30" s="1" t="e">
        <v>#N/A</v>
      </c>
      <c r="Z30" s="1" t="e">
        <v>#N/A</v>
      </c>
      <c r="AA30" s="1" t="e">
        <v>#N/A</v>
      </c>
      <c r="AC30" s="1" t="s">
        <v>63</v>
      </c>
      <c r="AD30" s="1">
        <v>-0.22563221</v>
      </c>
    </row>
    <row r="31" spans="1:30" ht="14.25" x14ac:dyDescent="0.25">
      <c r="A31" s="1" t="s">
        <v>277</v>
      </c>
      <c r="B31" s="1" t="s">
        <v>278</v>
      </c>
      <c r="C31" s="1" t="s">
        <v>10</v>
      </c>
      <c r="D31" s="3">
        <v>30442.117125265679</v>
      </c>
      <c r="E31" s="1">
        <v>0.62096017599105835</v>
      </c>
      <c r="F31" s="1">
        <v>0.77657073736190796</v>
      </c>
      <c r="G31" s="1">
        <v>-0.20038169622421265</v>
      </c>
      <c r="H31" s="1" t="e">
        <f t="shared" si="0"/>
        <v>#N/A</v>
      </c>
      <c r="I31" s="1">
        <f t="shared" si="1"/>
        <v>0.62096017599105835</v>
      </c>
      <c r="J31" s="1" t="e">
        <f t="shared" si="2"/>
        <v>#N/A</v>
      </c>
      <c r="R31" s="1" t="s">
        <v>282</v>
      </c>
      <c r="S31" s="1">
        <v>21.981778740882874</v>
      </c>
      <c r="T31" s="1" t="e">
        <v>#N/A</v>
      </c>
      <c r="U31" s="1">
        <v>21.981778740882874</v>
      </c>
      <c r="V31" s="1" t="e">
        <v>#N/A</v>
      </c>
      <c r="W31" s="1" t="e">
        <v>#N/A</v>
      </c>
      <c r="X31" s="1">
        <v>21.981778740882874</v>
      </c>
      <c r="Y31" s="1" t="e">
        <v>#N/A</v>
      </c>
      <c r="Z31" s="1" t="e">
        <v>#N/A</v>
      </c>
      <c r="AA31" s="1" t="e">
        <v>#N/A</v>
      </c>
      <c r="AC31" s="1" t="s">
        <v>282</v>
      </c>
      <c r="AD31" s="1">
        <v>-0.21981779000000001</v>
      </c>
    </row>
    <row r="32" spans="1:30" ht="14.25" x14ac:dyDescent="0.25">
      <c r="A32" s="1" t="s">
        <v>183</v>
      </c>
      <c r="B32" s="1" t="s">
        <v>184</v>
      </c>
      <c r="C32" s="1" t="s">
        <v>102</v>
      </c>
      <c r="D32" s="3">
        <v>28897.452008347376</v>
      </c>
      <c r="E32" s="1">
        <v>0.63228851556777954</v>
      </c>
      <c r="F32" s="1">
        <v>0.77053767442703247</v>
      </c>
      <c r="G32" s="1">
        <v>-0.17941907048225403</v>
      </c>
      <c r="H32" s="1">
        <f t="shared" si="0"/>
        <v>0.63228851556777954</v>
      </c>
      <c r="I32" s="1" t="e">
        <f t="shared" si="1"/>
        <v>#N/A</v>
      </c>
      <c r="J32" s="1" t="e">
        <f t="shared" si="2"/>
        <v>#N/A</v>
      </c>
      <c r="R32" s="1" t="s">
        <v>21</v>
      </c>
      <c r="S32" s="1">
        <v>21.569830179214478</v>
      </c>
      <c r="T32" s="1" t="e">
        <v>#N/A</v>
      </c>
      <c r="U32" s="1" t="e">
        <v>#N/A</v>
      </c>
      <c r="V32" s="1">
        <v>21.569830179214478</v>
      </c>
      <c r="W32" s="1">
        <v>21.569830179214478</v>
      </c>
      <c r="X32" s="1" t="e">
        <v>#N/A</v>
      </c>
      <c r="Y32" s="1" t="e">
        <v>#N/A</v>
      </c>
      <c r="Z32" s="1" t="e">
        <v>#N/A</v>
      </c>
      <c r="AA32" s="1" t="e">
        <v>#N/A</v>
      </c>
      <c r="AC32" s="1" t="s">
        <v>21</v>
      </c>
      <c r="AD32" s="1">
        <v>-0.21569830000000001</v>
      </c>
    </row>
    <row r="33" spans="1:30" ht="14.25" x14ac:dyDescent="0.25">
      <c r="A33" s="1" t="s">
        <v>239</v>
      </c>
      <c r="B33" s="1" t="s">
        <v>240</v>
      </c>
      <c r="C33" s="1" t="s">
        <v>102</v>
      </c>
      <c r="D33" s="3">
        <v>26154.803626621291</v>
      </c>
      <c r="E33" s="1">
        <v>0.73994135856628418</v>
      </c>
      <c r="F33" s="1">
        <v>0.75903034210205078</v>
      </c>
      <c r="G33" s="1">
        <v>-2.5149170309305191E-2</v>
      </c>
      <c r="H33" s="1">
        <f t="shared" si="0"/>
        <v>0.73994135856628418</v>
      </c>
      <c r="I33" s="1" t="e">
        <f t="shared" si="1"/>
        <v>#N/A</v>
      </c>
      <c r="J33" s="1" t="e">
        <f t="shared" si="2"/>
        <v>#N/A</v>
      </c>
      <c r="R33" s="1" t="s">
        <v>348</v>
      </c>
      <c r="S33" s="1">
        <v>20.827150344848633</v>
      </c>
      <c r="T33" s="1" t="e">
        <v>#N/A</v>
      </c>
      <c r="U33" s="1">
        <v>20.827150344848633</v>
      </c>
      <c r="V33" s="1" t="e">
        <v>#N/A</v>
      </c>
      <c r="W33" s="1" t="e">
        <v>#N/A</v>
      </c>
      <c r="X33" s="1" t="e">
        <v>#N/A</v>
      </c>
      <c r="Y33" s="1">
        <v>20.827150344848633</v>
      </c>
      <c r="Z33" s="1" t="e">
        <v>#N/A</v>
      </c>
      <c r="AA33" s="1" t="e">
        <v>#N/A</v>
      </c>
      <c r="AC33" s="1" t="s">
        <v>348</v>
      </c>
      <c r="AD33" s="1">
        <v>-0.2082715</v>
      </c>
    </row>
    <row r="34" spans="1:30" ht="14.25" x14ac:dyDescent="0.25">
      <c r="A34" s="1" t="s">
        <v>261</v>
      </c>
      <c r="B34" s="1" t="s">
        <v>262</v>
      </c>
      <c r="C34" s="1" t="s">
        <v>10</v>
      </c>
      <c r="D34" s="3">
        <v>25419.503145663733</v>
      </c>
      <c r="E34" s="1">
        <v>0.61185365915298462</v>
      </c>
      <c r="F34" s="1">
        <v>0.75575095415115356</v>
      </c>
      <c r="G34" s="1">
        <v>-0.19040305912494659</v>
      </c>
      <c r="H34" s="1" t="e">
        <f t="shared" ref="H34:H65" si="3">IF($C34="AE",E34,#N/A)</f>
        <v>#N/A</v>
      </c>
      <c r="I34" s="1">
        <f t="shared" ref="I34:I65" si="4">IF($C34="EME",E34,#N/A)</f>
        <v>0.61185365915298462</v>
      </c>
      <c r="J34" s="1" t="e">
        <f t="shared" ref="J34:J65" si="5">IF($C34="LIC",E34,#N/A)</f>
        <v>#N/A</v>
      </c>
      <c r="R34" s="1" t="s">
        <v>99</v>
      </c>
      <c r="S34" s="1">
        <v>20.365355908870697</v>
      </c>
      <c r="T34" s="1" t="e">
        <v>#N/A</v>
      </c>
      <c r="U34" s="1" t="e">
        <v>#N/A</v>
      </c>
      <c r="V34" s="1">
        <v>20.365355908870697</v>
      </c>
      <c r="W34" s="1">
        <v>20.365355908870697</v>
      </c>
      <c r="X34" s="1" t="e">
        <v>#N/A</v>
      </c>
      <c r="Y34" s="1" t="e">
        <v>#N/A</v>
      </c>
      <c r="Z34" s="1" t="e">
        <v>#N/A</v>
      </c>
      <c r="AA34" s="1" t="e">
        <v>#N/A</v>
      </c>
      <c r="AC34" s="1" t="s">
        <v>99</v>
      </c>
      <c r="AD34" s="1">
        <v>-0.20365356000000001</v>
      </c>
    </row>
    <row r="35" spans="1:30" ht="14.25" x14ac:dyDescent="0.25">
      <c r="A35" s="1" t="s">
        <v>295</v>
      </c>
      <c r="B35" s="1" t="s">
        <v>296</v>
      </c>
      <c r="C35" s="1" t="s">
        <v>10</v>
      </c>
      <c r="D35" s="3">
        <v>23538.930831640631</v>
      </c>
      <c r="E35" s="1">
        <v>0.62867140769958496</v>
      </c>
      <c r="F35" s="1">
        <v>0.74693691730499268</v>
      </c>
      <c r="G35" s="1">
        <v>-0.15833400189876556</v>
      </c>
      <c r="H35" s="1" t="e">
        <f t="shared" si="3"/>
        <v>#N/A</v>
      </c>
      <c r="I35" s="1">
        <f t="shared" si="4"/>
        <v>0.62867140769958496</v>
      </c>
      <c r="J35" s="1" t="e">
        <f t="shared" si="5"/>
        <v>#N/A</v>
      </c>
      <c r="R35" s="1" t="s">
        <v>316</v>
      </c>
      <c r="S35" s="1">
        <v>20.156438648700714</v>
      </c>
      <c r="T35" s="1" t="e">
        <v>#N/A</v>
      </c>
      <c r="U35" s="1">
        <v>20.156438648700714</v>
      </c>
      <c r="V35" s="1" t="e">
        <v>#N/A</v>
      </c>
      <c r="W35" s="1" t="e">
        <v>#N/A</v>
      </c>
      <c r="X35" s="1" t="e">
        <v>#N/A</v>
      </c>
      <c r="Y35" s="1">
        <v>20.156438648700714</v>
      </c>
      <c r="Z35" s="1" t="e">
        <v>#N/A</v>
      </c>
      <c r="AA35" s="1" t="e">
        <v>#N/A</v>
      </c>
      <c r="AC35" s="1" t="s">
        <v>316</v>
      </c>
      <c r="AD35" s="1">
        <v>-0.20156439000000001</v>
      </c>
    </row>
    <row r="36" spans="1:30" ht="14.25" x14ac:dyDescent="0.25">
      <c r="A36" s="1" t="s">
        <v>229</v>
      </c>
      <c r="B36" s="1" t="s">
        <v>230</v>
      </c>
      <c r="C36" s="1" t="s">
        <v>102</v>
      </c>
      <c r="D36" s="3">
        <v>23472.254258452685</v>
      </c>
      <c r="E36" s="1">
        <v>0.71482735872268677</v>
      </c>
      <c r="F36" s="1">
        <v>0.74661237001419067</v>
      </c>
      <c r="G36" s="1">
        <v>-4.2572308331727982E-2</v>
      </c>
      <c r="H36" s="1">
        <f t="shared" si="3"/>
        <v>0.71482735872268677</v>
      </c>
      <c r="I36" s="1" t="e">
        <f t="shared" si="4"/>
        <v>#N/A</v>
      </c>
      <c r="J36" s="1" t="e">
        <f t="shared" si="5"/>
        <v>#N/A</v>
      </c>
      <c r="R36" s="1" t="s">
        <v>95</v>
      </c>
      <c r="S36" s="1">
        <v>20.043399930000305</v>
      </c>
      <c r="T36" s="1" t="e">
        <v>#N/A</v>
      </c>
      <c r="U36" s="1" t="e">
        <v>#N/A</v>
      </c>
      <c r="V36" s="1">
        <v>20.043399930000305</v>
      </c>
      <c r="W36" s="1">
        <v>20.043399930000305</v>
      </c>
      <c r="X36" s="1" t="e">
        <v>#N/A</v>
      </c>
      <c r="Y36" s="1" t="e">
        <v>#N/A</v>
      </c>
      <c r="Z36" s="1" t="e">
        <v>#N/A</v>
      </c>
      <c r="AA36" s="1" t="e">
        <v>#N/A</v>
      </c>
      <c r="AC36" s="1" t="s">
        <v>95</v>
      </c>
      <c r="AD36" s="1">
        <v>-0.200434</v>
      </c>
    </row>
    <row r="37" spans="1:30" ht="14.25" x14ac:dyDescent="0.25">
      <c r="A37" s="1" t="s">
        <v>189</v>
      </c>
      <c r="B37" s="1" t="s">
        <v>190</v>
      </c>
      <c r="C37" s="1" t="s">
        <v>102</v>
      </c>
      <c r="D37" s="3">
        <v>23269.028832380463</v>
      </c>
      <c r="E37" s="1">
        <v>0.70974743366241455</v>
      </c>
      <c r="F37" s="1">
        <v>0.74561750888824463</v>
      </c>
      <c r="G37" s="1">
        <v>-4.8107877373695374E-2</v>
      </c>
      <c r="H37" s="1">
        <f t="shared" si="3"/>
        <v>0.70974743366241455</v>
      </c>
      <c r="I37" s="1" t="e">
        <f t="shared" si="4"/>
        <v>#N/A</v>
      </c>
      <c r="J37" s="1" t="e">
        <f t="shared" si="5"/>
        <v>#N/A</v>
      </c>
      <c r="R37" s="1" t="s">
        <v>278</v>
      </c>
      <c r="S37" s="1">
        <v>20.038169622421265</v>
      </c>
      <c r="T37" s="1" t="e">
        <v>#N/A</v>
      </c>
      <c r="U37" s="1">
        <v>20.038169622421265</v>
      </c>
      <c r="V37" s="1" t="e">
        <v>#N/A</v>
      </c>
      <c r="W37" s="1" t="e">
        <v>#N/A</v>
      </c>
      <c r="X37" s="1">
        <v>20.038169622421265</v>
      </c>
      <c r="Y37" s="1" t="e">
        <v>#N/A</v>
      </c>
      <c r="Z37" s="1" t="e">
        <v>#N/A</v>
      </c>
      <c r="AA37" s="1" t="e">
        <v>#N/A</v>
      </c>
      <c r="AC37" s="1" t="s">
        <v>278</v>
      </c>
      <c r="AD37" s="1">
        <v>-0.2003817</v>
      </c>
    </row>
    <row r="38" spans="1:30" ht="14.25" x14ac:dyDescent="0.25">
      <c r="A38" s="1" t="s">
        <v>185</v>
      </c>
      <c r="B38" s="1" t="s">
        <v>186</v>
      </c>
      <c r="C38" s="1" t="s">
        <v>102</v>
      </c>
      <c r="D38" s="3">
        <v>23090.11685901089</v>
      </c>
      <c r="E38" s="1">
        <v>0.72316718101501465</v>
      </c>
      <c r="F38" s="1">
        <v>0.74473494291305542</v>
      </c>
      <c r="G38" s="1">
        <v>-2.8960319235920906E-2</v>
      </c>
      <c r="H38" s="1">
        <f t="shared" si="3"/>
        <v>0.72316718101501465</v>
      </c>
      <c r="I38" s="1" t="e">
        <f t="shared" si="4"/>
        <v>#N/A</v>
      </c>
      <c r="J38" s="1" t="e">
        <f t="shared" si="5"/>
        <v>#N/A</v>
      </c>
      <c r="R38" s="1" t="s">
        <v>130</v>
      </c>
      <c r="S38" s="1">
        <v>19.434413313865662</v>
      </c>
      <c r="T38" s="1" t="e">
        <v>#N/A</v>
      </c>
      <c r="U38" s="1">
        <v>19.434413313865662</v>
      </c>
      <c r="V38" s="1" t="e">
        <v>#N/A</v>
      </c>
      <c r="W38" s="1" t="e">
        <v>#N/A</v>
      </c>
      <c r="X38" s="1" t="e">
        <v>#N/A</v>
      </c>
      <c r="Y38" s="1" t="e">
        <v>#N/A</v>
      </c>
      <c r="Z38" s="1">
        <v>19.434413313865662</v>
      </c>
      <c r="AA38" s="1" t="e">
        <v>#N/A</v>
      </c>
      <c r="AC38" s="1" t="s">
        <v>130</v>
      </c>
      <c r="AD38" s="1">
        <v>-0.19434413</v>
      </c>
    </row>
    <row r="39" spans="1:30" ht="14.25" x14ac:dyDescent="0.25">
      <c r="A39" s="1" t="s">
        <v>197</v>
      </c>
      <c r="B39" s="1" t="s">
        <v>198</v>
      </c>
      <c r="C39" s="1" t="s">
        <v>102</v>
      </c>
      <c r="D39" s="3">
        <v>20317.884642899422</v>
      </c>
      <c r="E39" s="1">
        <v>0.67217558622360229</v>
      </c>
      <c r="F39" s="1">
        <v>0.73016327619552612</v>
      </c>
      <c r="G39" s="1">
        <v>-7.9417429864406586E-2</v>
      </c>
      <c r="H39" s="1">
        <f t="shared" si="3"/>
        <v>0.67217558622360229</v>
      </c>
      <c r="I39" s="1" t="e">
        <f t="shared" si="4"/>
        <v>#N/A</v>
      </c>
      <c r="J39" s="1" t="e">
        <f t="shared" si="5"/>
        <v>#N/A</v>
      </c>
      <c r="R39" s="1" t="s">
        <v>376</v>
      </c>
      <c r="S39" s="1">
        <v>19.399632513523102</v>
      </c>
      <c r="T39" s="1" t="e">
        <v>#N/A</v>
      </c>
      <c r="U39" s="1">
        <v>19.399632513523102</v>
      </c>
      <c r="V39" s="1" t="e">
        <v>#N/A</v>
      </c>
      <c r="W39" s="1" t="e">
        <v>#N/A</v>
      </c>
      <c r="X39" s="1" t="e">
        <v>#N/A</v>
      </c>
      <c r="Y39" s="1">
        <v>19.399632513523102</v>
      </c>
      <c r="Z39" s="1" t="e">
        <v>#N/A</v>
      </c>
      <c r="AA39" s="1" t="e">
        <v>#N/A</v>
      </c>
      <c r="AC39" s="1" t="s">
        <v>376</v>
      </c>
      <c r="AD39" s="1">
        <v>-0.19399632999999999</v>
      </c>
    </row>
    <row r="40" spans="1:30" ht="14.25" x14ac:dyDescent="0.25">
      <c r="A40" s="1" t="s">
        <v>237</v>
      </c>
      <c r="B40" s="1" t="s">
        <v>238</v>
      </c>
      <c r="C40" s="1" t="s">
        <v>102</v>
      </c>
      <c r="D40" s="3">
        <v>19474.924272028598</v>
      </c>
      <c r="E40" s="1">
        <v>0.68082791566848755</v>
      </c>
      <c r="F40" s="1">
        <v>0.72535812854766846</v>
      </c>
      <c r="G40" s="1">
        <v>-6.1390656977891922E-2</v>
      </c>
      <c r="H40" s="1">
        <f t="shared" si="3"/>
        <v>0.68082791566848755</v>
      </c>
      <c r="I40" s="1" t="e">
        <f t="shared" si="4"/>
        <v>#N/A</v>
      </c>
      <c r="J40" s="1" t="e">
        <f t="shared" si="5"/>
        <v>#N/A</v>
      </c>
      <c r="R40" s="1" t="s">
        <v>41</v>
      </c>
      <c r="S40" s="1">
        <v>19.316798448562622</v>
      </c>
      <c r="T40" s="1" t="e">
        <v>#N/A</v>
      </c>
      <c r="U40" s="1" t="e">
        <v>#N/A</v>
      </c>
      <c r="V40" s="1">
        <v>19.316798448562622</v>
      </c>
      <c r="W40" s="1">
        <v>19.316798448562622</v>
      </c>
      <c r="X40" s="1" t="e">
        <v>#N/A</v>
      </c>
      <c r="Y40" s="1" t="e">
        <v>#N/A</v>
      </c>
      <c r="Z40" s="1" t="e">
        <v>#N/A</v>
      </c>
      <c r="AA40" s="1" t="e">
        <v>#N/A</v>
      </c>
      <c r="AC40" s="1" t="s">
        <v>41</v>
      </c>
      <c r="AD40" s="1">
        <v>-0.19316797999999999</v>
      </c>
    </row>
    <row r="41" spans="1:30" ht="14.25" x14ac:dyDescent="0.25">
      <c r="A41" s="1" t="s">
        <v>211</v>
      </c>
      <c r="B41" s="1" t="s">
        <v>212</v>
      </c>
      <c r="C41" s="1" t="s">
        <v>10</v>
      </c>
      <c r="D41" s="3">
        <v>19089.279659020794</v>
      </c>
      <c r="E41" s="1">
        <v>0.69642919301986694</v>
      </c>
      <c r="F41" s="1">
        <v>0.72309398651123047</v>
      </c>
      <c r="G41" s="1">
        <v>-3.6875970661640167E-2</v>
      </c>
      <c r="H41" s="1" t="e">
        <f t="shared" si="3"/>
        <v>#N/A</v>
      </c>
      <c r="I41" s="1">
        <f t="shared" si="4"/>
        <v>0.69642919301986694</v>
      </c>
      <c r="J41" s="1" t="e">
        <f t="shared" si="5"/>
        <v>#N/A</v>
      </c>
      <c r="R41" s="1" t="s">
        <v>132</v>
      </c>
      <c r="S41" s="1">
        <v>19.183322787284851</v>
      </c>
      <c r="T41" s="1" t="e">
        <v>#N/A</v>
      </c>
      <c r="U41" s="1">
        <v>19.183322787284851</v>
      </c>
      <c r="V41" s="1" t="e">
        <v>#N/A</v>
      </c>
      <c r="W41" s="1" t="e">
        <v>#N/A</v>
      </c>
      <c r="X41" s="1" t="e">
        <v>#N/A</v>
      </c>
      <c r="Y41" s="1" t="e">
        <v>#N/A</v>
      </c>
      <c r="Z41" s="1">
        <v>19.183322787284851</v>
      </c>
      <c r="AA41" s="1" t="e">
        <v>#N/A</v>
      </c>
      <c r="AC41" s="1" t="s">
        <v>132</v>
      </c>
      <c r="AD41" s="1">
        <v>-0.19183322999999999</v>
      </c>
    </row>
    <row r="42" spans="1:30" ht="14.25" x14ac:dyDescent="0.25">
      <c r="A42" s="1" t="s">
        <v>289</v>
      </c>
      <c r="B42" s="1" t="s">
        <v>290</v>
      </c>
      <c r="C42" s="1" t="s">
        <v>10</v>
      </c>
      <c r="D42" s="3">
        <v>18969.993490770739</v>
      </c>
      <c r="E42" s="1">
        <v>0.60997986793518066</v>
      </c>
      <c r="F42" s="1">
        <v>0.72238492965698242</v>
      </c>
      <c r="G42" s="1">
        <v>-0.15560272336006165</v>
      </c>
      <c r="H42" s="1" t="e">
        <f t="shared" si="3"/>
        <v>#N/A</v>
      </c>
      <c r="I42" s="1">
        <f t="shared" si="4"/>
        <v>0.60997986793518066</v>
      </c>
      <c r="J42" s="1" t="e">
        <f t="shared" si="5"/>
        <v>#N/A</v>
      </c>
      <c r="R42" s="1" t="s">
        <v>134</v>
      </c>
      <c r="S42" s="1">
        <v>19.108015298843384</v>
      </c>
      <c r="T42" s="1" t="e">
        <v>#N/A</v>
      </c>
      <c r="U42" s="1">
        <v>19.108015298843384</v>
      </c>
      <c r="V42" s="1" t="e">
        <v>#N/A</v>
      </c>
      <c r="W42" s="1" t="e">
        <v>#N/A</v>
      </c>
      <c r="X42" s="1" t="e">
        <v>#N/A</v>
      </c>
      <c r="Y42" s="1" t="e">
        <v>#N/A</v>
      </c>
      <c r="Z42" s="1">
        <v>19.108015298843384</v>
      </c>
      <c r="AA42" s="1" t="e">
        <v>#N/A</v>
      </c>
      <c r="AC42" s="1" t="s">
        <v>134</v>
      </c>
      <c r="AD42" s="1">
        <v>-0.19108015</v>
      </c>
    </row>
    <row r="43" spans="1:30" ht="14.25" x14ac:dyDescent="0.25">
      <c r="A43" s="1" t="s">
        <v>367</v>
      </c>
      <c r="B43" s="1" t="s">
        <v>368</v>
      </c>
      <c r="C43" s="1" t="s">
        <v>10</v>
      </c>
      <c r="D43" s="3">
        <v>18060.366631628116</v>
      </c>
      <c r="E43" s="1">
        <v>0.63463491201400757</v>
      </c>
      <c r="F43" s="1">
        <v>0.71683478355407715</v>
      </c>
      <c r="G43" s="1">
        <v>-0.11467059701681137</v>
      </c>
      <c r="H43" s="1" t="e">
        <f t="shared" si="3"/>
        <v>#N/A</v>
      </c>
      <c r="I43" s="1">
        <f t="shared" si="4"/>
        <v>0.63463491201400757</v>
      </c>
      <c r="J43" s="1" t="e">
        <f t="shared" si="5"/>
        <v>#N/A</v>
      </c>
      <c r="R43" s="1" t="s">
        <v>362</v>
      </c>
      <c r="S43" s="1">
        <v>19.055271148681641</v>
      </c>
      <c r="T43" s="1" t="e">
        <v>#N/A</v>
      </c>
      <c r="U43" s="1">
        <v>19.055271148681641</v>
      </c>
      <c r="V43" s="1" t="e">
        <v>#N/A</v>
      </c>
      <c r="W43" s="1" t="e">
        <v>#N/A</v>
      </c>
      <c r="X43" s="1" t="e">
        <v>#N/A</v>
      </c>
      <c r="Y43" s="1">
        <v>19.055271148681641</v>
      </c>
      <c r="Z43" s="1" t="e">
        <v>#N/A</v>
      </c>
      <c r="AA43" s="1" t="e">
        <v>#N/A</v>
      </c>
      <c r="AC43" s="1" t="s">
        <v>362</v>
      </c>
      <c r="AD43" s="1">
        <v>-0.19055270999999999</v>
      </c>
    </row>
    <row r="44" spans="1:30" ht="14.25" x14ac:dyDescent="0.25">
      <c r="A44" s="1" t="s">
        <v>321</v>
      </c>
      <c r="B44" s="1" t="s">
        <v>322</v>
      </c>
      <c r="C44" s="1" t="s">
        <v>10</v>
      </c>
      <c r="D44" s="3">
        <v>17758.082697424383</v>
      </c>
      <c r="E44" s="1">
        <v>0.6475861668586731</v>
      </c>
      <c r="F44" s="1">
        <v>0.71493184566497803</v>
      </c>
      <c r="G44" s="1">
        <v>-9.4198741018772125E-2</v>
      </c>
      <c r="H44" s="1" t="e">
        <f t="shared" si="3"/>
        <v>#N/A</v>
      </c>
      <c r="I44" s="1">
        <f t="shared" si="4"/>
        <v>0.6475861668586731</v>
      </c>
      <c r="J44" s="1" t="e">
        <f t="shared" si="5"/>
        <v>#N/A</v>
      </c>
      <c r="R44" s="1" t="s">
        <v>262</v>
      </c>
      <c r="S44" s="1">
        <v>19.040305912494659</v>
      </c>
      <c r="T44" s="1" t="e">
        <v>#N/A</v>
      </c>
      <c r="U44" s="1">
        <v>19.040305912494659</v>
      </c>
      <c r="V44" s="1" t="e">
        <v>#N/A</v>
      </c>
      <c r="W44" s="1" t="e">
        <v>#N/A</v>
      </c>
      <c r="X44" s="1">
        <v>19.040305912494659</v>
      </c>
      <c r="Y44" s="1" t="e">
        <v>#N/A</v>
      </c>
      <c r="Z44" s="1" t="e">
        <v>#N/A</v>
      </c>
      <c r="AA44" s="1" t="e">
        <v>#N/A</v>
      </c>
      <c r="AC44" s="1" t="s">
        <v>262</v>
      </c>
      <c r="AD44" s="1">
        <v>-0.19040306000000001</v>
      </c>
    </row>
    <row r="45" spans="1:30" ht="14.25" x14ac:dyDescent="0.25">
      <c r="A45" s="1" t="s">
        <v>209</v>
      </c>
      <c r="B45" s="1" t="s">
        <v>210</v>
      </c>
      <c r="C45" s="1" t="s">
        <v>10</v>
      </c>
      <c r="D45" s="3">
        <v>17747.004956432454</v>
      </c>
      <c r="E45" s="1">
        <v>0.68322157859802246</v>
      </c>
      <c r="F45" s="1">
        <v>0.71486139297485352</v>
      </c>
      <c r="G45" s="1">
        <v>-4.4260069727897644E-2</v>
      </c>
      <c r="H45" s="1" t="e">
        <f t="shared" si="3"/>
        <v>#N/A</v>
      </c>
      <c r="I45" s="1">
        <f t="shared" si="4"/>
        <v>0.68322157859802246</v>
      </c>
      <c r="J45" s="1" t="e">
        <f t="shared" si="5"/>
        <v>#N/A</v>
      </c>
      <c r="R45" s="1" t="s">
        <v>108</v>
      </c>
      <c r="S45" s="1">
        <v>18.992419540882111</v>
      </c>
      <c r="T45" s="1" t="e">
        <v>#N/A</v>
      </c>
      <c r="U45" s="1">
        <v>18.992419540882111</v>
      </c>
      <c r="V45" s="1" t="e">
        <v>#N/A</v>
      </c>
      <c r="W45" s="1" t="e">
        <v>#N/A</v>
      </c>
      <c r="X45" s="1" t="e">
        <v>#N/A</v>
      </c>
      <c r="Y45" s="1" t="e">
        <v>#N/A</v>
      </c>
      <c r="Z45" s="1">
        <v>18.992419540882111</v>
      </c>
      <c r="AA45" s="1" t="e">
        <v>#N/A</v>
      </c>
      <c r="AC45" s="1" t="s">
        <v>108</v>
      </c>
      <c r="AD45" s="1">
        <v>-0.18992419999999999</v>
      </c>
    </row>
    <row r="46" spans="1:30" ht="14.25" x14ac:dyDescent="0.25">
      <c r="A46" s="1" t="s">
        <v>375</v>
      </c>
      <c r="B46" s="1" t="s">
        <v>376</v>
      </c>
      <c r="C46" s="1" t="s">
        <v>10</v>
      </c>
      <c r="D46" s="3">
        <v>17130.243891840368</v>
      </c>
      <c r="E46" s="1">
        <v>0.57297134399414063</v>
      </c>
      <c r="F46" s="1">
        <v>0.71087932586669922</v>
      </c>
      <c r="G46" s="1">
        <v>-0.19399632513523102</v>
      </c>
      <c r="H46" s="1" t="e">
        <f t="shared" si="3"/>
        <v>#N/A</v>
      </c>
      <c r="I46" s="1">
        <f t="shared" si="4"/>
        <v>0.57297134399414063</v>
      </c>
      <c r="J46" s="1" t="e">
        <f t="shared" si="5"/>
        <v>#N/A</v>
      </c>
      <c r="R46" s="1" t="s">
        <v>17</v>
      </c>
      <c r="S46" s="1">
        <v>18.884082138538361</v>
      </c>
      <c r="T46" s="1" t="e">
        <v>#N/A</v>
      </c>
      <c r="U46" s="1" t="e">
        <v>#N/A</v>
      </c>
      <c r="V46" s="1">
        <v>18.884082138538361</v>
      </c>
      <c r="W46" s="1">
        <v>18.884082138538361</v>
      </c>
      <c r="X46" s="1" t="e">
        <v>#N/A</v>
      </c>
      <c r="Y46" s="1" t="e">
        <v>#N/A</v>
      </c>
      <c r="Z46" s="1" t="e">
        <v>#N/A</v>
      </c>
      <c r="AA46" s="1" t="e">
        <v>#N/A</v>
      </c>
      <c r="AC46" s="1" t="s">
        <v>17</v>
      </c>
      <c r="AD46" s="1">
        <v>-0.18884081999999999</v>
      </c>
    </row>
    <row r="47" spans="1:30" ht="14.25" x14ac:dyDescent="0.25">
      <c r="A47" s="1" t="s">
        <v>379</v>
      </c>
      <c r="B47" s="1" t="s">
        <v>380</v>
      </c>
      <c r="C47" s="1" t="s">
        <v>10</v>
      </c>
      <c r="D47" s="3">
        <v>17064.594926427064</v>
      </c>
      <c r="E47" s="1">
        <v>0.64198780059814453</v>
      </c>
      <c r="F47" s="1">
        <v>0.71044760942459106</v>
      </c>
      <c r="G47" s="1">
        <v>-9.6361517906188965E-2</v>
      </c>
      <c r="H47" s="1" t="e">
        <f t="shared" si="3"/>
        <v>#N/A</v>
      </c>
      <c r="I47" s="1">
        <f t="shared" si="4"/>
        <v>0.64198780059814453</v>
      </c>
      <c r="J47" s="1" t="e">
        <f t="shared" si="5"/>
        <v>#N/A</v>
      </c>
      <c r="R47" s="1" t="s">
        <v>12</v>
      </c>
      <c r="S47" s="1">
        <v>18.225733935832977</v>
      </c>
      <c r="T47" s="1" t="e">
        <v>#N/A</v>
      </c>
      <c r="U47" s="1" t="e">
        <v>#N/A</v>
      </c>
      <c r="V47" s="1">
        <v>18.225733935832977</v>
      </c>
      <c r="W47" s="1">
        <v>18.225733935832977</v>
      </c>
      <c r="X47" s="1" t="e">
        <v>#N/A</v>
      </c>
      <c r="Y47" s="1" t="e">
        <v>#N/A</v>
      </c>
      <c r="Z47" s="1" t="e">
        <v>#N/A</v>
      </c>
      <c r="AA47" s="1" t="e">
        <v>#N/A</v>
      </c>
      <c r="AC47" s="1" t="s">
        <v>214</v>
      </c>
      <c r="AD47" s="1">
        <v>-0.18385756</v>
      </c>
    </row>
    <row r="48" spans="1:30" ht="14.25" x14ac:dyDescent="0.25">
      <c r="A48" s="1" t="s">
        <v>315</v>
      </c>
      <c r="B48" s="1" t="s">
        <v>316</v>
      </c>
      <c r="C48" s="1" t="s">
        <v>10</v>
      </c>
      <c r="D48" s="3">
        <v>16915.803486263168</v>
      </c>
      <c r="E48" s="1">
        <v>0.56646066904067993</v>
      </c>
      <c r="F48" s="1">
        <v>0.70946317911148071</v>
      </c>
      <c r="G48" s="1">
        <v>-0.20156438648700714</v>
      </c>
      <c r="H48" s="1" t="e">
        <f t="shared" si="3"/>
        <v>#N/A</v>
      </c>
      <c r="I48" s="1">
        <f t="shared" si="4"/>
        <v>0.56646066904067993</v>
      </c>
      <c r="J48" s="1" t="e">
        <f t="shared" si="5"/>
        <v>#N/A</v>
      </c>
      <c r="R48" s="1" t="s">
        <v>15</v>
      </c>
      <c r="S48" s="1">
        <v>18.157956004142761</v>
      </c>
      <c r="T48" s="1" t="e">
        <v>#N/A</v>
      </c>
      <c r="U48" s="1">
        <v>18.157956004142761</v>
      </c>
      <c r="V48" s="1" t="e">
        <v>#N/A</v>
      </c>
      <c r="W48" s="1">
        <v>18.157956004142761</v>
      </c>
      <c r="X48" s="1" t="e">
        <v>#N/A</v>
      </c>
      <c r="Y48" s="1" t="e">
        <v>#N/A</v>
      </c>
      <c r="Z48" s="1" t="e">
        <v>#N/A</v>
      </c>
      <c r="AA48" s="1" t="e">
        <v>#N/A</v>
      </c>
      <c r="AC48" s="1" t="s">
        <v>12</v>
      </c>
      <c r="AD48" s="1">
        <v>-0.18225733999999999</v>
      </c>
    </row>
    <row r="49" spans="1:30" ht="14.25" x14ac:dyDescent="0.25">
      <c r="A49" s="1" t="s">
        <v>199</v>
      </c>
      <c r="B49" s="1" t="s">
        <v>200</v>
      </c>
      <c r="C49" s="1" t="s">
        <v>10</v>
      </c>
      <c r="D49" s="3">
        <v>16714.968666162189</v>
      </c>
      <c r="E49" s="1">
        <v>0.68062084913253784</v>
      </c>
      <c r="F49" s="1">
        <v>0.70812118053436279</v>
      </c>
      <c r="G49" s="1">
        <v>-3.8835629820823669E-2</v>
      </c>
      <c r="H49" s="1" t="e">
        <f t="shared" si="3"/>
        <v>#N/A</v>
      </c>
      <c r="I49" s="1">
        <f t="shared" si="4"/>
        <v>0.68062084913253784</v>
      </c>
      <c r="J49" s="1" t="e">
        <f t="shared" si="5"/>
        <v>#N/A</v>
      </c>
      <c r="R49" s="1" t="s">
        <v>184</v>
      </c>
      <c r="S49" s="1">
        <v>17.941907048225403</v>
      </c>
      <c r="T49" s="1">
        <v>17.941907048225403</v>
      </c>
      <c r="U49" s="1" t="e">
        <v>#N/A</v>
      </c>
      <c r="V49" s="1" t="e">
        <v>#N/A</v>
      </c>
      <c r="W49" s="1" t="e">
        <v>#N/A</v>
      </c>
      <c r="X49" s="1" t="e">
        <v>#N/A</v>
      </c>
      <c r="Y49" s="1" t="e">
        <v>#N/A</v>
      </c>
      <c r="Z49" s="1" t="e">
        <v>#N/A</v>
      </c>
      <c r="AA49" s="1">
        <v>17.941907048225403</v>
      </c>
      <c r="AC49" s="1" t="s">
        <v>15</v>
      </c>
      <c r="AD49" s="1">
        <v>-0.18157956</v>
      </c>
    </row>
    <row r="50" spans="1:30" ht="14.25" x14ac:dyDescent="0.25">
      <c r="A50" s="1" t="s">
        <v>78</v>
      </c>
      <c r="B50" s="1" t="s">
        <v>79</v>
      </c>
      <c r="C50" s="1" t="s">
        <v>10</v>
      </c>
      <c r="D50" s="3">
        <v>16535.809860074038</v>
      </c>
      <c r="E50" s="1">
        <v>0.60232287645339966</v>
      </c>
      <c r="F50" s="1">
        <v>0.70691144466400146</v>
      </c>
      <c r="G50" s="1">
        <v>-0.14795143902301788</v>
      </c>
      <c r="H50" s="1" t="e">
        <f t="shared" si="3"/>
        <v>#N/A</v>
      </c>
      <c r="I50" s="1">
        <f t="shared" si="4"/>
        <v>0.60232287645339966</v>
      </c>
      <c r="J50" s="1" t="e">
        <f t="shared" si="5"/>
        <v>#N/A</v>
      </c>
      <c r="R50" s="1" t="s">
        <v>166</v>
      </c>
      <c r="S50" s="1">
        <v>17.542935907840729</v>
      </c>
      <c r="T50" s="1" t="e">
        <v>#N/A</v>
      </c>
      <c r="U50" s="1">
        <v>17.542935907840729</v>
      </c>
      <c r="V50" s="1" t="e">
        <v>#N/A</v>
      </c>
      <c r="W50" s="1" t="e">
        <v>#N/A</v>
      </c>
      <c r="X50" s="1" t="e">
        <v>#N/A</v>
      </c>
      <c r="Y50" s="1" t="e">
        <v>#N/A</v>
      </c>
      <c r="Z50" s="1">
        <v>17.542935907840729</v>
      </c>
      <c r="AA50" s="1" t="e">
        <v>#N/A</v>
      </c>
      <c r="AC50" s="1" t="s">
        <v>184</v>
      </c>
      <c r="AD50" s="1">
        <v>-0.17941907000000001</v>
      </c>
    </row>
    <row r="51" spans="1:30" ht="14.25" x14ac:dyDescent="0.25">
      <c r="A51" s="1" t="s">
        <v>143</v>
      </c>
      <c r="B51" s="1" t="s">
        <v>144</v>
      </c>
      <c r="C51" s="1" t="s">
        <v>10</v>
      </c>
      <c r="D51" s="3">
        <v>16147.399656748521</v>
      </c>
      <c r="E51" s="1">
        <v>0.60425013303756714</v>
      </c>
      <c r="F51" s="1">
        <v>0.70424503087997437</v>
      </c>
      <c r="G51" s="1">
        <v>-0.14198878407478333</v>
      </c>
      <c r="H51" s="1" t="e">
        <f t="shared" si="3"/>
        <v>#N/A</v>
      </c>
      <c r="I51" s="1">
        <f t="shared" si="4"/>
        <v>0.60425013303756714</v>
      </c>
      <c r="J51" s="1" t="e">
        <f t="shared" si="5"/>
        <v>#N/A</v>
      </c>
      <c r="R51" s="1" t="s">
        <v>29</v>
      </c>
      <c r="S51" s="1">
        <v>17.098352313041687</v>
      </c>
      <c r="T51" s="1" t="e">
        <v>#N/A</v>
      </c>
      <c r="U51" s="1" t="e">
        <v>#N/A</v>
      </c>
      <c r="V51" s="1">
        <v>17.098352313041687</v>
      </c>
      <c r="W51" s="1">
        <v>17.098352313041687</v>
      </c>
      <c r="X51" s="1" t="e">
        <v>#N/A</v>
      </c>
      <c r="Y51" s="1" t="e">
        <v>#N/A</v>
      </c>
      <c r="Z51" s="1" t="e">
        <v>#N/A</v>
      </c>
      <c r="AA51" s="1" t="e">
        <v>#N/A</v>
      </c>
      <c r="AC51" s="1" t="s">
        <v>166</v>
      </c>
      <c r="AD51" s="1">
        <v>-0.17542936000000001</v>
      </c>
    </row>
    <row r="52" spans="1:30" ht="14.25" x14ac:dyDescent="0.25">
      <c r="A52" s="1" t="s">
        <v>331</v>
      </c>
      <c r="B52" s="1" t="s">
        <v>332</v>
      </c>
      <c r="C52" s="1" t="s">
        <v>10</v>
      </c>
      <c r="D52" s="3">
        <v>15904.665928533854</v>
      </c>
      <c r="E52" s="1">
        <v>0.65821194648742676</v>
      </c>
      <c r="F52" s="1">
        <v>0.70254808664321899</v>
      </c>
      <c r="G52" s="1">
        <v>-6.3107624650001526E-2</v>
      </c>
      <c r="H52" s="1" t="e">
        <f t="shared" si="3"/>
        <v>#N/A</v>
      </c>
      <c r="I52" s="1">
        <f t="shared" si="4"/>
        <v>0.65821194648742676</v>
      </c>
      <c r="J52" s="1" t="e">
        <f t="shared" si="5"/>
        <v>#N/A</v>
      </c>
      <c r="R52" s="1" t="s">
        <v>154</v>
      </c>
      <c r="S52" s="1">
        <v>16.943816840648651</v>
      </c>
      <c r="T52" s="1" t="e">
        <v>#N/A</v>
      </c>
      <c r="U52" s="1" t="e">
        <v>#N/A</v>
      </c>
      <c r="V52" s="1">
        <v>16.943816840648651</v>
      </c>
      <c r="W52" s="1" t="e">
        <v>#N/A</v>
      </c>
      <c r="X52" s="1" t="e">
        <v>#N/A</v>
      </c>
      <c r="Y52" s="1" t="e">
        <v>#N/A</v>
      </c>
      <c r="Z52" s="1">
        <v>16.943816840648651</v>
      </c>
      <c r="AA52" s="1" t="e">
        <v>#N/A</v>
      </c>
      <c r="AC52" s="1" t="s">
        <v>29</v>
      </c>
      <c r="AD52" s="1">
        <v>-0.17098352</v>
      </c>
    </row>
    <row r="53" spans="1:30" ht="14.25" x14ac:dyDescent="0.25">
      <c r="A53" s="1" t="s">
        <v>361</v>
      </c>
      <c r="B53" s="1" t="s">
        <v>362</v>
      </c>
      <c r="C53" s="1" t="s">
        <v>10</v>
      </c>
      <c r="D53" s="3">
        <v>15660.395360854365</v>
      </c>
      <c r="E53" s="1">
        <v>0.56727296113967896</v>
      </c>
      <c r="F53" s="1">
        <v>0.70081520080566406</v>
      </c>
      <c r="G53" s="1">
        <v>-0.19055271148681641</v>
      </c>
      <c r="H53" s="1" t="e">
        <f t="shared" si="3"/>
        <v>#N/A</v>
      </c>
      <c r="I53" s="1">
        <f t="shared" si="4"/>
        <v>0.56727296113967896</v>
      </c>
      <c r="J53" s="1" t="e">
        <f t="shared" si="5"/>
        <v>#N/A</v>
      </c>
      <c r="R53" s="1" t="s">
        <v>97</v>
      </c>
      <c r="S53" s="1">
        <v>16.745154559612274</v>
      </c>
      <c r="T53" s="1" t="e">
        <v>#N/A</v>
      </c>
      <c r="U53" s="1" t="e">
        <v>#N/A</v>
      </c>
      <c r="V53" s="1">
        <v>16.745154559612274</v>
      </c>
      <c r="W53" s="1">
        <v>16.745154559612274</v>
      </c>
      <c r="X53" s="1" t="e">
        <v>#N/A</v>
      </c>
      <c r="Y53" s="1" t="e">
        <v>#N/A</v>
      </c>
      <c r="Z53" s="1" t="e">
        <v>#N/A</v>
      </c>
      <c r="AA53" s="1" t="e">
        <v>#N/A</v>
      </c>
      <c r="AC53" s="1" t="s">
        <v>154</v>
      </c>
      <c r="AD53" s="1">
        <v>-0.16943817</v>
      </c>
    </row>
    <row r="54" spans="1:30" ht="14.25" x14ac:dyDescent="0.25">
      <c r="A54" s="1" t="s">
        <v>227</v>
      </c>
      <c r="B54" s="1" t="s">
        <v>228</v>
      </c>
      <c r="C54" s="1" t="s">
        <v>10</v>
      </c>
      <c r="D54" s="3">
        <v>15422.591651524601</v>
      </c>
      <c r="E54" s="1">
        <v>0.68959397077560425</v>
      </c>
      <c r="F54" s="1">
        <v>0.69910359382629395</v>
      </c>
      <c r="G54" s="1">
        <v>-1.3602594844996929E-2</v>
      </c>
      <c r="H54" s="1" t="e">
        <f t="shared" si="3"/>
        <v>#N/A</v>
      </c>
      <c r="I54" s="1">
        <f t="shared" si="4"/>
        <v>0.68959397077560425</v>
      </c>
      <c r="J54" s="1" t="e">
        <f t="shared" si="5"/>
        <v>#N/A</v>
      </c>
      <c r="R54" s="1" t="s">
        <v>204</v>
      </c>
      <c r="S54" s="1">
        <v>16.744537651538849</v>
      </c>
      <c r="T54" s="1">
        <v>16.744537651538849</v>
      </c>
      <c r="U54" s="1" t="e">
        <v>#N/A</v>
      </c>
      <c r="V54" s="1" t="e">
        <v>#N/A</v>
      </c>
      <c r="W54" s="1" t="e">
        <v>#N/A</v>
      </c>
      <c r="X54" s="1" t="e">
        <v>#N/A</v>
      </c>
      <c r="Y54" s="1" t="e">
        <v>#N/A</v>
      </c>
      <c r="Z54" s="1" t="e">
        <v>#N/A</v>
      </c>
      <c r="AA54" s="1">
        <v>16.744537651538849</v>
      </c>
      <c r="AC54" s="1" t="s">
        <v>97</v>
      </c>
      <c r="AD54" s="1">
        <v>-0.16745155</v>
      </c>
    </row>
    <row r="55" spans="1:30" ht="14.25" x14ac:dyDescent="0.25">
      <c r="A55" s="1" t="s">
        <v>181</v>
      </c>
      <c r="B55" s="1" t="s">
        <v>182</v>
      </c>
      <c r="C55" s="1" t="s">
        <v>10</v>
      </c>
      <c r="D55" s="3">
        <v>14915.870720916009</v>
      </c>
      <c r="E55" s="1">
        <v>0.66097575426101685</v>
      </c>
      <c r="F55" s="1">
        <v>0.69537192583084106</v>
      </c>
      <c r="G55" s="1">
        <v>-4.9464423209428787E-2</v>
      </c>
      <c r="H55" s="1" t="e">
        <f t="shared" si="3"/>
        <v>#N/A</v>
      </c>
      <c r="I55" s="1">
        <f t="shared" si="4"/>
        <v>0.66097575426101685</v>
      </c>
      <c r="J55" s="1" t="e">
        <f t="shared" si="5"/>
        <v>#N/A</v>
      </c>
      <c r="R55" s="1" t="s">
        <v>378</v>
      </c>
      <c r="S55" s="1">
        <v>16.576464474201202</v>
      </c>
      <c r="T55" s="1">
        <v>16.576464474201202</v>
      </c>
      <c r="U55" s="1" t="e">
        <v>#N/A</v>
      </c>
      <c r="V55" s="1" t="e">
        <v>#N/A</v>
      </c>
      <c r="W55" s="1" t="e">
        <v>#N/A</v>
      </c>
      <c r="X55" s="1" t="e">
        <v>#N/A</v>
      </c>
      <c r="Y55" s="1">
        <v>16.576464474201202</v>
      </c>
      <c r="Z55" s="1" t="e">
        <v>#N/A</v>
      </c>
      <c r="AA55" s="1" t="e">
        <v>#N/A</v>
      </c>
      <c r="AC55" s="1" t="s">
        <v>204</v>
      </c>
      <c r="AD55" s="1">
        <v>-0.16744538</v>
      </c>
    </row>
    <row r="56" spans="1:30" ht="14.25" x14ac:dyDescent="0.25">
      <c r="A56" s="1" t="s">
        <v>129</v>
      </c>
      <c r="B56" s="1" t="s">
        <v>130</v>
      </c>
      <c r="C56" s="1" t="s">
        <v>10</v>
      </c>
      <c r="D56" s="3">
        <v>14552.209621595097</v>
      </c>
      <c r="E56" s="1">
        <v>0.55801272392272949</v>
      </c>
      <c r="F56" s="1">
        <v>0.6926192045211792</v>
      </c>
      <c r="G56" s="1">
        <v>-0.19434413313865662</v>
      </c>
      <c r="H56" s="1" t="e">
        <f t="shared" si="3"/>
        <v>#N/A</v>
      </c>
      <c r="I56" s="1">
        <f t="shared" si="4"/>
        <v>0.55801272392272949</v>
      </c>
      <c r="J56" s="1" t="e">
        <f t="shared" si="5"/>
        <v>#N/A</v>
      </c>
      <c r="R56" s="1" t="s">
        <v>206</v>
      </c>
      <c r="S56" s="1">
        <v>16.08414351940155</v>
      </c>
      <c r="T56" s="1">
        <v>16.08414351940155</v>
      </c>
      <c r="U56" s="1" t="e">
        <v>#N/A</v>
      </c>
      <c r="V56" s="1" t="e">
        <v>#N/A</v>
      </c>
      <c r="W56" s="1" t="e">
        <v>#N/A</v>
      </c>
      <c r="X56" s="1" t="e">
        <v>#N/A</v>
      </c>
      <c r="Y56" s="1" t="e">
        <v>#N/A</v>
      </c>
      <c r="Z56" s="1" t="e">
        <v>#N/A</v>
      </c>
      <c r="AA56" s="1">
        <v>16.08414351940155</v>
      </c>
      <c r="AC56" s="1" t="s">
        <v>378</v>
      </c>
      <c r="AD56" s="1">
        <v>-0.16576463999999999</v>
      </c>
    </row>
    <row r="57" spans="1:30" ht="14.25" x14ac:dyDescent="0.25">
      <c r="A57" s="1" t="s">
        <v>231</v>
      </c>
      <c r="B57" s="1" t="s">
        <v>232</v>
      </c>
      <c r="C57" s="1" t="s">
        <v>10</v>
      </c>
      <c r="D57" s="3">
        <v>12371.659438522209</v>
      </c>
      <c r="E57" s="1">
        <v>0.62132471799850464</v>
      </c>
      <c r="F57" s="1">
        <v>0.67461150884628296</v>
      </c>
      <c r="G57" s="1">
        <v>-7.8988857567310333E-2</v>
      </c>
      <c r="H57" s="1" t="e">
        <f t="shared" si="3"/>
        <v>#N/A</v>
      </c>
      <c r="I57" s="1">
        <f t="shared" si="4"/>
        <v>0.62132471799850464</v>
      </c>
      <c r="J57" s="1" t="e">
        <f t="shared" si="5"/>
        <v>#N/A</v>
      </c>
      <c r="R57" s="1" t="s">
        <v>55</v>
      </c>
      <c r="S57" s="1">
        <v>15.871246159076691</v>
      </c>
      <c r="T57" s="1" t="e">
        <v>#N/A</v>
      </c>
      <c r="U57" s="1" t="e">
        <v>#N/A</v>
      </c>
      <c r="V57" s="1">
        <v>15.871246159076691</v>
      </c>
      <c r="W57" s="1">
        <v>15.871246159076691</v>
      </c>
      <c r="X57" s="1" t="e">
        <v>#N/A</v>
      </c>
      <c r="Y57" s="1" t="e">
        <v>#N/A</v>
      </c>
      <c r="Z57" s="1" t="e">
        <v>#N/A</v>
      </c>
      <c r="AA57" s="1" t="e">
        <v>#N/A</v>
      </c>
      <c r="AC57" s="1" t="s">
        <v>206</v>
      </c>
      <c r="AD57" s="1">
        <v>-0.16084144</v>
      </c>
    </row>
    <row r="58" spans="1:30" ht="14.25" x14ac:dyDescent="0.25">
      <c r="A58" s="1" t="s">
        <v>335</v>
      </c>
      <c r="B58" s="1" t="s">
        <v>336</v>
      </c>
      <c r="C58" s="1" t="s">
        <v>10</v>
      </c>
      <c r="D58" s="3">
        <v>12123.958763798548</v>
      </c>
      <c r="E58" s="1">
        <v>0.61150944232940674</v>
      </c>
      <c r="F58" s="1">
        <v>0.67237991094589233</v>
      </c>
      <c r="G58" s="1">
        <v>-9.0529873967170715E-2</v>
      </c>
      <c r="H58" s="1" t="e">
        <f t="shared" si="3"/>
        <v>#N/A</v>
      </c>
      <c r="I58" s="1">
        <f t="shared" si="4"/>
        <v>0.61150944232940674</v>
      </c>
      <c r="J58" s="1" t="e">
        <f t="shared" si="5"/>
        <v>#N/A</v>
      </c>
      <c r="R58" s="1" t="s">
        <v>126</v>
      </c>
      <c r="S58" s="1">
        <v>15.848501026630402</v>
      </c>
      <c r="T58" s="1" t="e">
        <v>#N/A</v>
      </c>
      <c r="U58" s="1" t="e">
        <v>#N/A</v>
      </c>
      <c r="V58" s="1">
        <v>15.848501026630402</v>
      </c>
      <c r="W58" s="1" t="e">
        <v>#N/A</v>
      </c>
      <c r="X58" s="1" t="e">
        <v>#N/A</v>
      </c>
      <c r="Y58" s="1" t="e">
        <v>#N/A</v>
      </c>
      <c r="Z58" s="1">
        <v>15.848501026630402</v>
      </c>
      <c r="AA58" s="1" t="e">
        <v>#N/A</v>
      </c>
      <c r="AC58" s="1" t="s">
        <v>55</v>
      </c>
      <c r="AD58" s="1">
        <v>-0.15871246</v>
      </c>
    </row>
    <row r="59" spans="1:30" ht="14.25" x14ac:dyDescent="0.25">
      <c r="A59" s="1" t="s">
        <v>317</v>
      </c>
      <c r="B59" s="1" t="s">
        <v>318</v>
      </c>
      <c r="C59" s="1" t="s">
        <v>10</v>
      </c>
      <c r="D59" s="3">
        <v>11675.305454790527</v>
      </c>
      <c r="E59" s="1">
        <v>0.61805480718612671</v>
      </c>
      <c r="F59" s="1">
        <v>0.66822576522827148</v>
      </c>
      <c r="G59" s="1">
        <v>-7.5080849230289459E-2</v>
      </c>
      <c r="H59" s="1" t="e">
        <f t="shared" si="3"/>
        <v>#N/A</v>
      </c>
      <c r="I59" s="1">
        <f t="shared" si="4"/>
        <v>0.61805480718612671</v>
      </c>
      <c r="J59" s="1" t="e">
        <f t="shared" si="5"/>
        <v>#N/A</v>
      </c>
      <c r="R59" s="1" t="s">
        <v>49</v>
      </c>
      <c r="S59" s="1">
        <v>15.83649218082428</v>
      </c>
      <c r="T59" s="1" t="e">
        <v>#N/A</v>
      </c>
      <c r="U59" s="1" t="e">
        <v>#N/A</v>
      </c>
      <c r="V59" s="1">
        <v>15.83649218082428</v>
      </c>
      <c r="W59" s="1">
        <v>15.83649218082428</v>
      </c>
      <c r="X59" s="1" t="e">
        <v>#N/A</v>
      </c>
      <c r="Y59" s="1" t="e">
        <v>#N/A</v>
      </c>
      <c r="Z59" s="1" t="e">
        <v>#N/A</v>
      </c>
      <c r="AA59" s="1" t="e">
        <v>#N/A</v>
      </c>
      <c r="AC59" s="1" t="s">
        <v>126</v>
      </c>
      <c r="AD59" s="1">
        <v>-0.15848501000000001</v>
      </c>
    </row>
    <row r="60" spans="1:30" ht="14.25" x14ac:dyDescent="0.25">
      <c r="A60" s="1" t="s">
        <v>369</v>
      </c>
      <c r="B60" s="1" t="s">
        <v>370</v>
      </c>
      <c r="C60" s="1" t="s">
        <v>10</v>
      </c>
      <c r="D60" s="3">
        <v>11431.755716996589</v>
      </c>
      <c r="E60" s="1">
        <v>0.57741677761077881</v>
      </c>
      <c r="F60" s="1">
        <v>0.66590732336044312</v>
      </c>
      <c r="G60" s="1">
        <v>-0.13288718461990356</v>
      </c>
      <c r="H60" s="1" t="e">
        <f t="shared" si="3"/>
        <v>#N/A</v>
      </c>
      <c r="I60" s="1">
        <f t="shared" si="4"/>
        <v>0.57741677761077881</v>
      </c>
      <c r="J60" s="1" t="e">
        <f t="shared" si="5"/>
        <v>#N/A</v>
      </c>
      <c r="R60" s="1" t="s">
        <v>296</v>
      </c>
      <c r="S60" s="1">
        <v>15.833400189876556</v>
      </c>
      <c r="T60" s="1" t="e">
        <v>#N/A</v>
      </c>
      <c r="U60" s="1">
        <v>15.833400189876556</v>
      </c>
      <c r="V60" s="1" t="e">
        <v>#N/A</v>
      </c>
      <c r="W60" s="1" t="e">
        <v>#N/A</v>
      </c>
      <c r="X60" s="1">
        <v>15.833400189876556</v>
      </c>
      <c r="Y60" s="1" t="e">
        <v>#N/A</v>
      </c>
      <c r="Z60" s="1" t="e">
        <v>#N/A</v>
      </c>
      <c r="AA60" s="1" t="e">
        <v>#N/A</v>
      </c>
      <c r="AC60" s="1" t="s">
        <v>49</v>
      </c>
      <c r="AD60" s="1">
        <v>-0.15836491999999999</v>
      </c>
    </row>
    <row r="61" spans="1:30" ht="14.25" x14ac:dyDescent="0.25">
      <c r="A61" s="1" t="s">
        <v>233</v>
      </c>
      <c r="B61" s="1" t="s">
        <v>234</v>
      </c>
      <c r="C61" s="1" t="s">
        <v>10</v>
      </c>
      <c r="D61" s="3">
        <v>11339.345944069226</v>
      </c>
      <c r="E61" s="1">
        <v>0.62179279327392578</v>
      </c>
      <c r="F61" s="1">
        <v>0.66501539945602417</v>
      </c>
      <c r="G61" s="1">
        <v>-6.4994893968105316E-2</v>
      </c>
      <c r="H61" s="1" t="e">
        <f t="shared" si="3"/>
        <v>#N/A</v>
      </c>
      <c r="I61" s="1">
        <f t="shared" si="4"/>
        <v>0.62179279327392578</v>
      </c>
      <c r="J61" s="1" t="e">
        <f t="shared" si="5"/>
        <v>#N/A</v>
      </c>
      <c r="R61" s="1" t="s">
        <v>290</v>
      </c>
      <c r="S61" s="1">
        <v>15.560272336006165</v>
      </c>
      <c r="T61" s="1" t="e">
        <v>#N/A</v>
      </c>
      <c r="U61" s="1">
        <v>15.560272336006165</v>
      </c>
      <c r="V61" s="1" t="e">
        <v>#N/A</v>
      </c>
      <c r="W61" s="1" t="e">
        <v>#N/A</v>
      </c>
      <c r="X61" s="1">
        <v>15.560272336006165</v>
      </c>
      <c r="Y61" s="1" t="e">
        <v>#N/A</v>
      </c>
      <c r="Z61" s="1" t="e">
        <v>#N/A</v>
      </c>
      <c r="AA61" s="1" t="e">
        <v>#N/A</v>
      </c>
      <c r="AC61" s="1" t="s">
        <v>296</v>
      </c>
      <c r="AD61" s="1">
        <v>-0.158334</v>
      </c>
    </row>
    <row r="62" spans="1:30" ht="14.25" x14ac:dyDescent="0.25">
      <c r="A62" s="1" t="s">
        <v>64</v>
      </c>
      <c r="B62" s="1" t="s">
        <v>65</v>
      </c>
      <c r="C62" s="1" t="s">
        <v>10</v>
      </c>
      <c r="D62" s="3">
        <v>11228.114280049047</v>
      </c>
      <c r="E62" s="1">
        <v>0.63418132066726685</v>
      </c>
      <c r="F62" s="1">
        <v>0.66393274068832397</v>
      </c>
      <c r="G62" s="1">
        <v>-4.4810894876718521E-2</v>
      </c>
      <c r="H62" s="1" t="e">
        <f t="shared" si="3"/>
        <v>#N/A</v>
      </c>
      <c r="I62" s="1">
        <f t="shared" si="4"/>
        <v>0.63418132066726685</v>
      </c>
      <c r="J62" s="1" t="e">
        <f t="shared" si="5"/>
        <v>#N/A</v>
      </c>
      <c r="R62" s="1" t="s">
        <v>350</v>
      </c>
      <c r="S62" s="1">
        <v>15.443062782287598</v>
      </c>
      <c r="T62" s="1" t="e">
        <v>#N/A</v>
      </c>
      <c r="U62" s="1">
        <v>15.443062782287598</v>
      </c>
      <c r="V62" s="1" t="e">
        <v>#N/A</v>
      </c>
      <c r="W62" s="1" t="e">
        <v>#N/A</v>
      </c>
      <c r="X62" s="1" t="e">
        <v>#N/A</v>
      </c>
      <c r="Y62" s="1">
        <v>15.443062782287598</v>
      </c>
      <c r="Z62" s="1" t="e">
        <v>#N/A</v>
      </c>
      <c r="AA62" s="1" t="e">
        <v>#N/A</v>
      </c>
      <c r="AC62" s="1" t="s">
        <v>290</v>
      </c>
      <c r="AD62" s="1">
        <v>-0.15560272</v>
      </c>
    </row>
    <row r="63" spans="1:30" ht="14.25" x14ac:dyDescent="0.25">
      <c r="A63" s="1" t="s">
        <v>127</v>
      </c>
      <c r="B63" s="1" t="s">
        <v>128</v>
      </c>
      <c r="C63" s="1" t="s">
        <v>10</v>
      </c>
      <c r="D63" s="3">
        <v>11073.3105837118</v>
      </c>
      <c r="E63" s="1">
        <v>0.61356610059738159</v>
      </c>
      <c r="F63" s="1">
        <v>0.66240912675857544</v>
      </c>
      <c r="G63" s="1">
        <v>-7.3735438287258148E-2</v>
      </c>
      <c r="H63" s="1" t="e">
        <f t="shared" si="3"/>
        <v>#N/A</v>
      </c>
      <c r="I63" s="1">
        <f t="shared" si="4"/>
        <v>0.61356610059738159</v>
      </c>
      <c r="J63" s="1" t="e">
        <f t="shared" si="5"/>
        <v>#N/A</v>
      </c>
      <c r="R63" s="1" t="s">
        <v>334</v>
      </c>
      <c r="S63" s="1">
        <v>15.31379371881485</v>
      </c>
      <c r="T63" s="1" t="e">
        <v>#N/A</v>
      </c>
      <c r="U63" s="1">
        <v>15.31379371881485</v>
      </c>
      <c r="V63" s="1" t="e">
        <v>#N/A</v>
      </c>
      <c r="W63" s="1" t="e">
        <v>#N/A</v>
      </c>
      <c r="X63" s="1" t="e">
        <v>#N/A</v>
      </c>
      <c r="Y63" s="1">
        <v>15.31379371881485</v>
      </c>
      <c r="Z63" s="1" t="e">
        <v>#N/A</v>
      </c>
      <c r="AA63" s="1" t="e">
        <v>#N/A</v>
      </c>
      <c r="AC63" s="1" t="s">
        <v>350</v>
      </c>
      <c r="AD63" s="1">
        <v>-0.15443063000000001</v>
      </c>
    </row>
    <row r="64" spans="1:30" ht="14.25" x14ac:dyDescent="0.25">
      <c r="A64" s="1" t="s">
        <v>345</v>
      </c>
      <c r="B64" s="1" t="s">
        <v>346</v>
      </c>
      <c r="C64" s="1" t="s">
        <v>10</v>
      </c>
      <c r="D64" s="3">
        <v>10791.285259706765</v>
      </c>
      <c r="E64" s="1">
        <v>0.59541261196136475</v>
      </c>
      <c r="F64" s="1">
        <v>0.65958088636398315</v>
      </c>
      <c r="G64" s="1">
        <v>-9.7286440432071686E-2</v>
      </c>
      <c r="H64" s="1" t="e">
        <f t="shared" si="3"/>
        <v>#N/A</v>
      </c>
      <c r="I64" s="1">
        <f t="shared" si="4"/>
        <v>0.59541261196136475</v>
      </c>
      <c r="J64" s="1" t="e">
        <f t="shared" si="5"/>
        <v>#N/A</v>
      </c>
      <c r="R64" s="1" t="s">
        <v>104</v>
      </c>
      <c r="S64" s="1">
        <v>15.296231210231781</v>
      </c>
      <c r="T64" s="1" t="e">
        <v>#N/A</v>
      </c>
      <c r="U64" s="1" t="e">
        <v>#N/A</v>
      </c>
      <c r="V64" s="1">
        <v>15.296231210231781</v>
      </c>
      <c r="W64" s="1" t="e">
        <v>#N/A</v>
      </c>
      <c r="X64" s="1" t="e">
        <v>#N/A</v>
      </c>
      <c r="Y64" s="1" t="e">
        <v>#N/A</v>
      </c>
      <c r="Z64" s="1">
        <v>15.296231210231781</v>
      </c>
      <c r="AA64" s="1" t="e">
        <v>#N/A</v>
      </c>
      <c r="AC64" s="1" t="s">
        <v>334</v>
      </c>
      <c r="AD64" s="1">
        <v>-0.15313794</v>
      </c>
    </row>
    <row r="65" spans="1:30" ht="14.25" x14ac:dyDescent="0.25">
      <c r="A65" s="1" t="s">
        <v>36</v>
      </c>
      <c r="B65" s="1" t="s">
        <v>37</v>
      </c>
      <c r="C65" s="1" t="s">
        <v>10</v>
      </c>
      <c r="D65" s="3">
        <v>10365.292145761043</v>
      </c>
      <c r="E65" s="1">
        <v>0.40955656766891479</v>
      </c>
      <c r="F65" s="1">
        <v>0.65517425537109375</v>
      </c>
      <c r="G65" s="1">
        <v>-0.37488910555839539</v>
      </c>
      <c r="H65" s="1" t="e">
        <f t="shared" si="3"/>
        <v>#N/A</v>
      </c>
      <c r="I65" s="1">
        <f t="shared" si="4"/>
        <v>0.40955656766891479</v>
      </c>
      <c r="J65" s="1" t="e">
        <f t="shared" si="5"/>
        <v>#N/A</v>
      </c>
      <c r="R65" s="1" t="s">
        <v>308</v>
      </c>
      <c r="S65" s="1">
        <v>15.243874490261078</v>
      </c>
      <c r="T65" s="1" t="e">
        <v>#N/A</v>
      </c>
      <c r="U65" s="1">
        <v>15.243874490261078</v>
      </c>
      <c r="V65" s="1" t="e">
        <v>#N/A</v>
      </c>
      <c r="W65" s="1" t="e">
        <v>#N/A</v>
      </c>
      <c r="X65" s="1">
        <v>15.243874490261078</v>
      </c>
      <c r="Y65" s="1" t="e">
        <v>#N/A</v>
      </c>
      <c r="Z65" s="1" t="e">
        <v>#N/A</v>
      </c>
      <c r="AA65" s="1" t="e">
        <v>#N/A</v>
      </c>
      <c r="AC65" s="1" t="s">
        <v>104</v>
      </c>
      <c r="AD65" s="1">
        <v>-0.15296230999999999</v>
      </c>
    </row>
    <row r="66" spans="1:30" ht="14.25" x14ac:dyDescent="0.25">
      <c r="A66" s="1" t="s">
        <v>111</v>
      </c>
      <c r="B66" s="1" t="s">
        <v>112</v>
      </c>
      <c r="C66" s="1" t="s">
        <v>10</v>
      </c>
      <c r="D66" s="3">
        <v>9919.8076419006793</v>
      </c>
      <c r="E66" s="1">
        <v>0.5939599871635437</v>
      </c>
      <c r="F66" s="1">
        <v>0.65037935972213745</v>
      </c>
      <c r="G66" s="1">
        <v>-8.6748406291007996E-2</v>
      </c>
      <c r="H66" s="1" t="e">
        <f t="shared" ref="H66:H97" si="6">IF($C66="AE",E66,#N/A)</f>
        <v>#N/A</v>
      </c>
      <c r="I66" s="1">
        <f t="shared" ref="I66:I97" si="7">IF($C66="EME",E66,#N/A)</f>
        <v>0.5939599871635437</v>
      </c>
      <c r="J66" s="1" t="e">
        <f t="shared" ref="J66:J97" si="8">IF($C66="LIC",E66,#N/A)</f>
        <v>#N/A</v>
      </c>
      <c r="R66" s="1" t="s">
        <v>310</v>
      </c>
      <c r="S66" s="1">
        <v>15.073341131210327</v>
      </c>
      <c r="T66" s="1" t="e">
        <v>#N/A</v>
      </c>
      <c r="U66" s="1">
        <v>15.073341131210327</v>
      </c>
      <c r="V66" s="1" t="e">
        <v>#N/A</v>
      </c>
      <c r="W66" s="1" t="e">
        <v>#N/A</v>
      </c>
      <c r="X66" s="1">
        <v>15.073341131210327</v>
      </c>
      <c r="Y66" s="1" t="e">
        <v>#N/A</v>
      </c>
      <c r="Z66" s="1" t="e">
        <v>#N/A</v>
      </c>
      <c r="AA66" s="1" t="e">
        <v>#N/A</v>
      </c>
      <c r="AC66" s="1" t="s">
        <v>308</v>
      </c>
      <c r="AD66" s="1">
        <v>-0.15243873999999999</v>
      </c>
    </row>
    <row r="67" spans="1:30" ht="14.25" x14ac:dyDescent="0.25">
      <c r="A67" s="1" t="s">
        <v>275</v>
      </c>
      <c r="B67" s="1" t="s">
        <v>276</v>
      </c>
      <c r="C67" s="1" t="s">
        <v>10</v>
      </c>
      <c r="D67" s="3">
        <v>9749.0691446135006</v>
      </c>
      <c r="E67" s="1">
        <v>0.64915013313293457</v>
      </c>
      <c r="F67" s="1">
        <v>0.64848798513412476</v>
      </c>
      <c r="G67" s="1">
        <v>1.0210643522441387E-3</v>
      </c>
      <c r="H67" s="1" t="e">
        <f t="shared" si="6"/>
        <v>#N/A</v>
      </c>
      <c r="I67" s="1">
        <f t="shared" si="7"/>
        <v>0.64915013313293457</v>
      </c>
      <c r="J67" s="1" t="e">
        <f t="shared" si="8"/>
        <v>#N/A</v>
      </c>
      <c r="R67" s="1" t="s">
        <v>358</v>
      </c>
      <c r="S67" s="1">
        <v>14.822788536548615</v>
      </c>
      <c r="T67" s="1" t="e">
        <v>#N/A</v>
      </c>
      <c r="U67" s="1">
        <v>14.822788536548615</v>
      </c>
      <c r="V67" s="1" t="e">
        <v>#N/A</v>
      </c>
      <c r="W67" s="1" t="e">
        <v>#N/A</v>
      </c>
      <c r="X67" s="1" t="e">
        <v>#N/A</v>
      </c>
      <c r="Y67" s="1">
        <v>14.822788536548615</v>
      </c>
      <c r="Z67" s="1" t="e">
        <v>#N/A</v>
      </c>
      <c r="AA67" s="1" t="e">
        <v>#N/A</v>
      </c>
      <c r="AC67" s="1" t="s">
        <v>310</v>
      </c>
      <c r="AD67" s="1">
        <v>-0.15073341000000001</v>
      </c>
    </row>
    <row r="68" spans="1:30" ht="14.25" x14ac:dyDescent="0.25">
      <c r="A68" s="1" t="s">
        <v>357</v>
      </c>
      <c r="B68" s="1" t="s">
        <v>358</v>
      </c>
      <c r="C68" s="1" t="s">
        <v>10</v>
      </c>
      <c r="D68" s="3">
        <v>9673.4231994973925</v>
      </c>
      <c r="E68" s="1">
        <v>0.55164158344268799</v>
      </c>
      <c r="F68" s="1">
        <v>0.64763987064361572</v>
      </c>
      <c r="G68" s="1">
        <v>-0.14822788536548615</v>
      </c>
      <c r="H68" s="1" t="e">
        <f t="shared" si="6"/>
        <v>#N/A</v>
      </c>
      <c r="I68" s="1">
        <f t="shared" si="7"/>
        <v>0.55164158344268799</v>
      </c>
      <c r="J68" s="1" t="e">
        <f t="shared" si="8"/>
        <v>#N/A</v>
      </c>
      <c r="R68" s="1" t="s">
        <v>79</v>
      </c>
      <c r="S68" s="1">
        <v>14.795143902301788</v>
      </c>
      <c r="T68" s="1" t="e">
        <v>#N/A</v>
      </c>
      <c r="U68" s="1">
        <v>14.795143902301788</v>
      </c>
      <c r="V68" s="1" t="e">
        <v>#N/A</v>
      </c>
      <c r="W68" s="1">
        <v>14.795143902301788</v>
      </c>
      <c r="X68" s="1" t="e">
        <v>#N/A</v>
      </c>
      <c r="Y68" s="1" t="e">
        <v>#N/A</v>
      </c>
      <c r="Z68" s="1" t="e">
        <v>#N/A</v>
      </c>
      <c r="AA68" s="1" t="e">
        <v>#N/A</v>
      </c>
      <c r="AC68" s="1" t="s">
        <v>358</v>
      </c>
      <c r="AD68" s="1">
        <v>-0.14822789</v>
      </c>
    </row>
    <row r="69" spans="1:30" ht="14.25" x14ac:dyDescent="0.25">
      <c r="A69" s="1" t="s">
        <v>179</v>
      </c>
      <c r="B69" s="1" t="s">
        <v>180</v>
      </c>
      <c r="C69" s="1" t="s">
        <v>10</v>
      </c>
      <c r="D69" s="3">
        <v>9466.5389074086524</v>
      </c>
      <c r="E69" s="1">
        <v>0.64200383424758911</v>
      </c>
      <c r="F69" s="1">
        <v>0.64528840780258179</v>
      </c>
      <c r="G69" s="1">
        <v>-5.090086255222559E-3</v>
      </c>
      <c r="H69" s="1" t="e">
        <f t="shared" si="6"/>
        <v>#N/A</v>
      </c>
      <c r="I69" s="1">
        <f t="shared" si="7"/>
        <v>0.64200383424758911</v>
      </c>
      <c r="J69" s="1" t="e">
        <f t="shared" si="8"/>
        <v>#N/A</v>
      </c>
      <c r="R69" s="1" t="s">
        <v>39</v>
      </c>
      <c r="S69" s="1">
        <v>14.73713219165802</v>
      </c>
      <c r="T69" s="1" t="e">
        <v>#N/A</v>
      </c>
      <c r="U69" s="1" t="e">
        <v>#N/A</v>
      </c>
      <c r="V69" s="1">
        <v>14.73713219165802</v>
      </c>
      <c r="W69" s="1">
        <v>14.73713219165802</v>
      </c>
      <c r="X69" s="1" t="e">
        <v>#N/A</v>
      </c>
      <c r="Y69" s="1" t="e">
        <v>#N/A</v>
      </c>
      <c r="Z69" s="1" t="e">
        <v>#N/A</v>
      </c>
      <c r="AA69" s="1" t="e">
        <v>#N/A</v>
      </c>
      <c r="AC69" s="1" t="s">
        <v>79</v>
      </c>
      <c r="AD69" s="1">
        <v>-0.14795143999999999</v>
      </c>
    </row>
    <row r="70" spans="1:30" ht="14.25" x14ac:dyDescent="0.25">
      <c r="A70" s="1" t="s">
        <v>247</v>
      </c>
      <c r="B70" s="1" t="s">
        <v>248</v>
      </c>
      <c r="C70" s="1" t="s">
        <v>10</v>
      </c>
      <c r="D70" s="3">
        <v>9405.3207562786847</v>
      </c>
      <c r="E70" s="1">
        <v>0.58059215545654297</v>
      </c>
      <c r="F70" s="1">
        <v>0.64458310604095459</v>
      </c>
      <c r="G70" s="1">
        <v>-9.927494078874588E-2</v>
      </c>
      <c r="H70" s="1" t="e">
        <f t="shared" si="6"/>
        <v>#N/A</v>
      </c>
      <c r="I70" s="1">
        <f t="shared" si="7"/>
        <v>0.58059215545654297</v>
      </c>
      <c r="J70" s="1" t="e">
        <f t="shared" si="8"/>
        <v>#N/A</v>
      </c>
      <c r="R70" s="1" t="s">
        <v>83</v>
      </c>
      <c r="S70" s="1">
        <v>14.277911186218262</v>
      </c>
      <c r="T70" s="1" t="e">
        <v>#N/A</v>
      </c>
      <c r="U70" s="1">
        <v>14.277911186218262</v>
      </c>
      <c r="V70" s="1" t="e">
        <v>#N/A</v>
      </c>
      <c r="W70" s="1">
        <v>14.277911186218262</v>
      </c>
      <c r="X70" s="1" t="e">
        <v>#N/A</v>
      </c>
      <c r="Y70" s="1" t="e">
        <v>#N/A</v>
      </c>
      <c r="Z70" s="1" t="e">
        <v>#N/A</v>
      </c>
      <c r="AA70" s="1" t="e">
        <v>#N/A</v>
      </c>
      <c r="AC70" s="1" t="s">
        <v>39</v>
      </c>
      <c r="AD70" s="1">
        <v>-0.14737132</v>
      </c>
    </row>
    <row r="71" spans="1:30" ht="14.25" x14ac:dyDescent="0.25">
      <c r="A71" s="1" t="s">
        <v>327</v>
      </c>
      <c r="B71" s="1" t="s">
        <v>328</v>
      </c>
      <c r="C71" s="1" t="s">
        <v>10</v>
      </c>
      <c r="D71" s="3">
        <v>9039.5729085092007</v>
      </c>
      <c r="E71" s="1">
        <v>0.5593758225440979</v>
      </c>
      <c r="F71" s="1">
        <v>0.64027857780456543</v>
      </c>
      <c r="G71" s="1">
        <v>-0.12635555863380432</v>
      </c>
      <c r="H71" s="1" t="e">
        <f t="shared" si="6"/>
        <v>#N/A</v>
      </c>
      <c r="I71" s="1">
        <f t="shared" si="7"/>
        <v>0.5593758225440979</v>
      </c>
      <c r="J71" s="1" t="e">
        <f t="shared" si="8"/>
        <v>#N/A</v>
      </c>
      <c r="R71" s="1" t="s">
        <v>340</v>
      </c>
      <c r="S71" s="1">
        <v>14.263838529586792</v>
      </c>
      <c r="T71" s="1" t="e">
        <v>#N/A</v>
      </c>
      <c r="U71" s="1">
        <v>14.263838529586792</v>
      </c>
      <c r="V71" s="1" t="e">
        <v>#N/A</v>
      </c>
      <c r="W71" s="1" t="e">
        <v>#N/A</v>
      </c>
      <c r="X71" s="1" t="e">
        <v>#N/A</v>
      </c>
      <c r="Y71" s="1">
        <v>14.263838529586792</v>
      </c>
      <c r="Z71" s="1" t="e">
        <v>#N/A</v>
      </c>
      <c r="AA71" s="1" t="e">
        <v>#N/A</v>
      </c>
      <c r="AC71" s="1" t="s">
        <v>83</v>
      </c>
      <c r="AD71" s="1">
        <v>-0.14277910999999999</v>
      </c>
    </row>
    <row r="72" spans="1:30" ht="14.25" x14ac:dyDescent="0.25">
      <c r="A72" s="1" t="s">
        <v>221</v>
      </c>
      <c r="B72" s="1" t="s">
        <v>222</v>
      </c>
      <c r="C72" s="1" t="s">
        <v>10</v>
      </c>
      <c r="D72" s="3">
        <v>8854.7760431647821</v>
      </c>
      <c r="E72" s="1">
        <v>0.627369225025177</v>
      </c>
      <c r="F72" s="1">
        <v>0.63804084062576294</v>
      </c>
      <c r="G72" s="1">
        <v>-1.6725599765777588E-2</v>
      </c>
      <c r="H72" s="1" t="e">
        <f t="shared" si="6"/>
        <v>#N/A</v>
      </c>
      <c r="I72" s="1">
        <f t="shared" si="7"/>
        <v>0.627369225025177</v>
      </c>
      <c r="J72" s="1" t="e">
        <f t="shared" si="8"/>
        <v>#N/A</v>
      </c>
      <c r="R72" s="1" t="s">
        <v>144</v>
      </c>
      <c r="S72" s="1">
        <v>14.198878407478333</v>
      </c>
      <c r="T72" s="1" t="e">
        <v>#N/A</v>
      </c>
      <c r="U72" s="1">
        <v>14.198878407478333</v>
      </c>
      <c r="V72" s="1" t="e">
        <v>#N/A</v>
      </c>
      <c r="W72" s="1" t="e">
        <v>#N/A</v>
      </c>
      <c r="X72" s="1" t="e">
        <v>#N/A</v>
      </c>
      <c r="Y72" s="1" t="e">
        <v>#N/A</v>
      </c>
      <c r="Z72" s="1">
        <v>14.198878407478333</v>
      </c>
      <c r="AA72" s="1" t="e">
        <v>#N/A</v>
      </c>
      <c r="AC72" s="1" t="s">
        <v>340</v>
      </c>
      <c r="AD72" s="1">
        <v>-0.14263839</v>
      </c>
    </row>
    <row r="73" spans="1:30" ht="14.25" x14ac:dyDescent="0.25">
      <c r="A73" s="1" t="s">
        <v>339</v>
      </c>
      <c r="B73" s="1" t="s">
        <v>340</v>
      </c>
      <c r="C73" s="1" t="s">
        <v>10</v>
      </c>
      <c r="D73" s="3">
        <v>8340.9608229623263</v>
      </c>
      <c r="E73" s="1">
        <v>0.54149234294891357</v>
      </c>
      <c r="F73" s="1">
        <v>0.63157987594604492</v>
      </c>
      <c r="G73" s="1">
        <v>-0.14263838529586792</v>
      </c>
      <c r="H73" s="1" t="e">
        <f t="shared" si="6"/>
        <v>#N/A</v>
      </c>
      <c r="I73" s="1">
        <f t="shared" si="7"/>
        <v>0.54149234294891357</v>
      </c>
      <c r="J73" s="1" t="e">
        <f t="shared" si="8"/>
        <v>#N/A</v>
      </c>
      <c r="R73" s="1" t="s">
        <v>246</v>
      </c>
      <c r="S73" s="1">
        <v>14.105761051177979</v>
      </c>
      <c r="T73" s="1">
        <v>14.105761051177979</v>
      </c>
      <c r="U73" s="1" t="e">
        <v>#N/A</v>
      </c>
      <c r="V73" s="1" t="e">
        <v>#N/A</v>
      </c>
      <c r="W73" s="1" t="e">
        <v>#N/A</v>
      </c>
      <c r="X73" s="1" t="e">
        <v>#N/A</v>
      </c>
      <c r="Y73" s="1" t="e">
        <v>#N/A</v>
      </c>
      <c r="Z73" s="1" t="e">
        <v>#N/A</v>
      </c>
      <c r="AA73" s="1">
        <v>14.105761051177979</v>
      </c>
      <c r="AC73" s="1" t="s">
        <v>144</v>
      </c>
      <c r="AD73" s="1">
        <v>-0.14198878000000001</v>
      </c>
    </row>
    <row r="74" spans="1:30" ht="14.25" x14ac:dyDescent="0.25">
      <c r="A74" s="1" t="s">
        <v>42</v>
      </c>
      <c r="B74" s="1" t="s">
        <v>43</v>
      </c>
      <c r="C74" s="1" t="s">
        <v>10</v>
      </c>
      <c r="D74" s="3">
        <v>8220.3974924120375</v>
      </c>
      <c r="E74" s="1">
        <v>0.46030500531196594</v>
      </c>
      <c r="F74" s="1">
        <v>0.63000977039337158</v>
      </c>
      <c r="G74" s="1">
        <v>-0.26936846971511841</v>
      </c>
      <c r="H74" s="1" t="e">
        <f t="shared" si="6"/>
        <v>#N/A</v>
      </c>
      <c r="I74" s="1">
        <f t="shared" si="7"/>
        <v>0.46030500531196594</v>
      </c>
      <c r="J74" s="1" t="e">
        <f t="shared" si="8"/>
        <v>#N/A</v>
      </c>
      <c r="R74" s="1" t="s">
        <v>91</v>
      </c>
      <c r="S74" s="1">
        <v>14.080701768398285</v>
      </c>
      <c r="T74" s="1" t="e">
        <v>#N/A</v>
      </c>
      <c r="U74" s="1" t="e">
        <v>#N/A</v>
      </c>
      <c r="V74" s="1">
        <v>14.080701768398285</v>
      </c>
      <c r="W74" s="1">
        <v>14.080701768398285</v>
      </c>
      <c r="X74" s="1" t="e">
        <v>#N/A</v>
      </c>
      <c r="Y74" s="1" t="e">
        <v>#N/A</v>
      </c>
      <c r="Z74" s="1" t="e">
        <v>#N/A</v>
      </c>
      <c r="AA74" s="1" t="e">
        <v>#N/A</v>
      </c>
      <c r="AC74" s="1" t="s">
        <v>246</v>
      </c>
      <c r="AD74" s="1">
        <v>-0.14105761</v>
      </c>
    </row>
    <row r="75" spans="1:30" ht="14.25" x14ac:dyDescent="0.25">
      <c r="A75" s="1" t="s">
        <v>281</v>
      </c>
      <c r="B75" s="1" t="s">
        <v>282</v>
      </c>
      <c r="C75" s="1" t="s">
        <v>10</v>
      </c>
      <c r="D75" s="3">
        <v>8012.5392368447001</v>
      </c>
      <c r="E75" s="1">
        <v>0.48937037587165833</v>
      </c>
      <c r="F75" s="1">
        <v>0.62725138664245605</v>
      </c>
      <c r="G75" s="1">
        <v>-0.21981778740882874</v>
      </c>
      <c r="H75" s="1" t="e">
        <f t="shared" si="6"/>
        <v>#N/A</v>
      </c>
      <c r="I75" s="1">
        <f t="shared" si="7"/>
        <v>0.48937037587165833</v>
      </c>
      <c r="J75" s="1" t="e">
        <f t="shared" si="8"/>
        <v>#N/A</v>
      </c>
      <c r="R75" s="1" t="s">
        <v>326</v>
      </c>
      <c r="S75" s="1">
        <v>14.012798666954041</v>
      </c>
      <c r="T75" s="1" t="e">
        <v>#N/A</v>
      </c>
      <c r="U75" s="1">
        <v>14.012798666954041</v>
      </c>
      <c r="V75" s="1" t="e">
        <v>#N/A</v>
      </c>
      <c r="W75" s="1" t="e">
        <v>#N/A</v>
      </c>
      <c r="X75" s="1" t="e">
        <v>#N/A</v>
      </c>
      <c r="Y75" s="1">
        <v>14.012798666954041</v>
      </c>
      <c r="Z75" s="1" t="e">
        <v>#N/A</v>
      </c>
      <c r="AA75" s="1" t="e">
        <v>#N/A</v>
      </c>
      <c r="AC75" s="1" t="s">
        <v>91</v>
      </c>
      <c r="AD75" s="1">
        <v>-0.14080702</v>
      </c>
    </row>
    <row r="76" spans="1:30" ht="14.25" x14ac:dyDescent="0.25">
      <c r="A76" s="1" t="s">
        <v>14</v>
      </c>
      <c r="B76" s="1" t="s">
        <v>15</v>
      </c>
      <c r="C76" s="1" t="s">
        <v>10</v>
      </c>
      <c r="D76" s="3">
        <v>7993.9969369297796</v>
      </c>
      <c r="E76" s="1">
        <v>0.51315134763717651</v>
      </c>
      <c r="F76" s="1">
        <v>0.62700212001800537</v>
      </c>
      <c r="G76" s="1">
        <v>-0.18157956004142761</v>
      </c>
      <c r="H76" s="1" t="e">
        <f t="shared" si="6"/>
        <v>#N/A</v>
      </c>
      <c r="I76" s="1">
        <f t="shared" si="7"/>
        <v>0.51315134763717651</v>
      </c>
      <c r="J76" s="1" t="e">
        <f t="shared" si="8"/>
        <v>#N/A</v>
      </c>
      <c r="R76" s="1" t="s">
        <v>366</v>
      </c>
      <c r="S76" s="1">
        <v>13.917320966720581</v>
      </c>
      <c r="T76" s="1" t="e">
        <v>#N/A</v>
      </c>
      <c r="U76" s="1">
        <v>13.917320966720581</v>
      </c>
      <c r="V76" s="1" t="e">
        <v>#N/A</v>
      </c>
      <c r="W76" s="1" t="e">
        <v>#N/A</v>
      </c>
      <c r="X76" s="1" t="e">
        <v>#N/A</v>
      </c>
      <c r="Y76" s="1">
        <v>13.917320966720581</v>
      </c>
      <c r="Z76" s="1" t="e">
        <v>#N/A</v>
      </c>
      <c r="AA76" s="1" t="e">
        <v>#N/A</v>
      </c>
      <c r="AC76" s="1" t="s">
        <v>326</v>
      </c>
      <c r="AD76" s="1">
        <v>-0.14012799000000001</v>
      </c>
    </row>
    <row r="77" spans="1:30" ht="14.25" x14ac:dyDescent="0.25">
      <c r="A77" s="1" t="s">
        <v>337</v>
      </c>
      <c r="B77" s="1" t="s">
        <v>338</v>
      </c>
      <c r="C77" s="1" t="s">
        <v>10</v>
      </c>
      <c r="D77" s="3">
        <v>7541.6342705815268</v>
      </c>
      <c r="E77" s="1">
        <v>0.58880537748336792</v>
      </c>
      <c r="F77" s="1">
        <v>0.62074464559555054</v>
      </c>
      <c r="G77" s="1">
        <v>-5.1453150808811188E-2</v>
      </c>
      <c r="H77" s="1" t="e">
        <f t="shared" si="6"/>
        <v>#N/A</v>
      </c>
      <c r="I77" s="1">
        <f t="shared" si="7"/>
        <v>0.58880537748336792</v>
      </c>
      <c r="J77" s="1" t="e">
        <f t="shared" si="8"/>
        <v>#N/A</v>
      </c>
      <c r="R77" s="1" t="s">
        <v>374</v>
      </c>
      <c r="S77" s="1">
        <v>13.635888695716858</v>
      </c>
      <c r="T77" s="1" t="e">
        <v>#N/A</v>
      </c>
      <c r="U77" s="1">
        <v>13.635888695716858</v>
      </c>
      <c r="V77" s="1" t="e">
        <v>#N/A</v>
      </c>
      <c r="W77" s="1" t="e">
        <v>#N/A</v>
      </c>
      <c r="X77" s="1" t="e">
        <v>#N/A</v>
      </c>
      <c r="Y77" s="1">
        <v>13.635888695716858</v>
      </c>
      <c r="Z77" s="1" t="e">
        <v>#N/A</v>
      </c>
      <c r="AA77" s="1" t="e">
        <v>#N/A</v>
      </c>
      <c r="AC77" s="1" t="s">
        <v>366</v>
      </c>
      <c r="AD77" s="1">
        <v>-0.13917320999999999</v>
      </c>
    </row>
    <row r="78" spans="1:30" ht="14.25" x14ac:dyDescent="0.25">
      <c r="A78" s="1" t="s">
        <v>157</v>
      </c>
      <c r="B78" s="1" t="s">
        <v>158</v>
      </c>
      <c r="C78" s="1" t="s">
        <v>10</v>
      </c>
      <c r="D78" s="3">
        <v>7469.817945780831</v>
      </c>
      <c r="E78" s="1">
        <v>0.57465636730194092</v>
      </c>
      <c r="F78" s="1">
        <v>0.61971879005432129</v>
      </c>
      <c r="G78" s="1">
        <v>-7.271430641412735E-2</v>
      </c>
      <c r="H78" s="1" t="e">
        <f t="shared" si="6"/>
        <v>#N/A</v>
      </c>
      <c r="I78" s="1">
        <f t="shared" si="7"/>
        <v>0.57465636730194092</v>
      </c>
      <c r="J78" s="1" t="e">
        <f t="shared" si="8"/>
        <v>#N/A</v>
      </c>
      <c r="R78" s="1" t="s">
        <v>342</v>
      </c>
      <c r="S78" s="1">
        <v>13.436451554298401</v>
      </c>
      <c r="T78" s="1" t="e">
        <v>#N/A</v>
      </c>
      <c r="U78" s="1">
        <v>13.436451554298401</v>
      </c>
      <c r="V78" s="1" t="e">
        <v>#N/A</v>
      </c>
      <c r="W78" s="1" t="e">
        <v>#N/A</v>
      </c>
      <c r="X78" s="1" t="e">
        <v>#N/A</v>
      </c>
      <c r="Y78" s="1">
        <v>13.436451554298401</v>
      </c>
      <c r="Z78" s="1" t="e">
        <v>#N/A</v>
      </c>
      <c r="AA78" s="1" t="e">
        <v>#N/A</v>
      </c>
      <c r="AC78" s="1" t="s">
        <v>374</v>
      </c>
      <c r="AD78" s="1">
        <v>-0.13635889000000001</v>
      </c>
    </row>
    <row r="79" spans="1:30" ht="14.25" x14ac:dyDescent="0.25">
      <c r="A79" s="1" t="s">
        <v>371</v>
      </c>
      <c r="B79" s="1" t="s">
        <v>372</v>
      </c>
      <c r="C79" s="1" t="s">
        <v>10</v>
      </c>
      <c r="D79" s="3">
        <v>7353.638330075898</v>
      </c>
      <c r="E79" s="1">
        <v>0.60586321353912354</v>
      </c>
      <c r="F79" s="1">
        <v>0.61803978681564331</v>
      </c>
      <c r="G79" s="1">
        <v>-1.9701924175024033E-2</v>
      </c>
      <c r="H79" s="1" t="e">
        <f t="shared" si="6"/>
        <v>#N/A</v>
      </c>
      <c r="I79" s="1">
        <f t="shared" si="7"/>
        <v>0.60586321353912354</v>
      </c>
      <c r="J79" s="1" t="e">
        <f t="shared" si="8"/>
        <v>#N/A</v>
      </c>
      <c r="R79" s="1" t="s">
        <v>162</v>
      </c>
      <c r="S79" s="1">
        <v>13.402570784091949</v>
      </c>
      <c r="T79" s="1" t="e">
        <v>#N/A</v>
      </c>
      <c r="U79" s="1">
        <v>13.402570784091949</v>
      </c>
      <c r="V79" s="1" t="e">
        <v>#N/A</v>
      </c>
      <c r="W79" s="1" t="e">
        <v>#N/A</v>
      </c>
      <c r="X79" s="1" t="e">
        <v>#N/A</v>
      </c>
      <c r="Y79" s="1" t="e">
        <v>#N/A</v>
      </c>
      <c r="Z79" s="1">
        <v>13.402570784091949</v>
      </c>
      <c r="AA79" s="1" t="e">
        <v>#N/A</v>
      </c>
      <c r="AC79" s="1" t="s">
        <v>342</v>
      </c>
      <c r="AD79" s="1">
        <v>-0.13436451999999999</v>
      </c>
    </row>
    <row r="80" spans="1:30" ht="14.25" x14ac:dyDescent="0.25">
      <c r="A80" s="1" t="s">
        <v>235</v>
      </c>
      <c r="B80" s="1" t="s">
        <v>236</v>
      </c>
      <c r="C80" s="1" t="s">
        <v>10</v>
      </c>
      <c r="D80" s="3">
        <v>7246.1939374152698</v>
      </c>
      <c r="E80" s="1">
        <v>0.59340053796768188</v>
      </c>
      <c r="F80" s="1">
        <v>0.61646461486816406</v>
      </c>
      <c r="G80" s="1">
        <v>-3.7413462996482849E-2</v>
      </c>
      <c r="H80" s="1" t="e">
        <f t="shared" si="6"/>
        <v>#N/A</v>
      </c>
      <c r="I80" s="1">
        <f t="shared" si="7"/>
        <v>0.59340053796768188</v>
      </c>
      <c r="J80" s="1" t="e">
        <f t="shared" si="8"/>
        <v>#N/A</v>
      </c>
      <c r="R80" s="1" t="s">
        <v>370</v>
      </c>
      <c r="S80" s="1">
        <v>13.288718461990356</v>
      </c>
      <c r="T80" s="1" t="e">
        <v>#N/A</v>
      </c>
      <c r="U80" s="1">
        <v>13.288718461990356</v>
      </c>
      <c r="V80" s="1" t="e">
        <v>#N/A</v>
      </c>
      <c r="W80" s="1" t="e">
        <v>#N/A</v>
      </c>
      <c r="X80" s="1" t="e">
        <v>#N/A</v>
      </c>
      <c r="Y80" s="1">
        <v>13.288718461990356</v>
      </c>
      <c r="Z80" s="1" t="e">
        <v>#N/A</v>
      </c>
      <c r="AA80" s="1" t="e">
        <v>#N/A</v>
      </c>
      <c r="AC80" s="1" t="s">
        <v>162</v>
      </c>
      <c r="AD80" s="1">
        <v>-0.13402570999999999</v>
      </c>
    </row>
    <row r="81" spans="1:30" ht="14.25" x14ac:dyDescent="0.25">
      <c r="A81" s="1" t="s">
        <v>307</v>
      </c>
      <c r="B81" s="1" t="s">
        <v>308</v>
      </c>
      <c r="C81" s="1" t="s">
        <v>10</v>
      </c>
      <c r="D81" s="3">
        <v>7064.7391994700947</v>
      </c>
      <c r="E81" s="1">
        <v>0.52019393444061279</v>
      </c>
      <c r="F81" s="1">
        <v>0.6137537956237793</v>
      </c>
      <c r="G81" s="1">
        <v>-0.15243874490261078</v>
      </c>
      <c r="H81" s="1" t="e">
        <f t="shared" si="6"/>
        <v>#N/A</v>
      </c>
      <c r="I81" s="1">
        <f t="shared" si="7"/>
        <v>0.52019393444061279</v>
      </c>
      <c r="J81" s="1" t="e">
        <f t="shared" si="8"/>
        <v>#N/A</v>
      </c>
      <c r="R81" s="1" t="s">
        <v>218</v>
      </c>
      <c r="S81" s="1">
        <v>12.926572561264038</v>
      </c>
      <c r="T81" s="1">
        <v>12.926572561264038</v>
      </c>
      <c r="U81" s="1" t="e">
        <v>#N/A</v>
      </c>
      <c r="V81" s="1" t="e">
        <v>#N/A</v>
      </c>
      <c r="W81" s="1" t="e">
        <v>#N/A</v>
      </c>
      <c r="X81" s="1" t="e">
        <v>#N/A</v>
      </c>
      <c r="Y81" s="1" t="e">
        <v>#N/A</v>
      </c>
      <c r="Z81" s="1" t="e">
        <v>#N/A</v>
      </c>
      <c r="AA81" s="1">
        <v>12.926572561264038</v>
      </c>
      <c r="AC81" s="1" t="s">
        <v>370</v>
      </c>
      <c r="AD81" s="1">
        <v>-0.13288717999999999</v>
      </c>
    </row>
    <row r="82" spans="1:30" ht="14.25" x14ac:dyDescent="0.25">
      <c r="A82" s="1" t="s">
        <v>365</v>
      </c>
      <c r="B82" s="1" t="s">
        <v>366</v>
      </c>
      <c r="C82" s="1" t="s">
        <v>10</v>
      </c>
      <c r="D82" s="3">
        <v>7003.151370661757</v>
      </c>
      <c r="E82" s="1">
        <v>0.52753102779388428</v>
      </c>
      <c r="F82" s="1">
        <v>0.61281901597976685</v>
      </c>
      <c r="G82" s="1">
        <v>-0.13917320966720581</v>
      </c>
      <c r="H82" s="1" t="e">
        <f t="shared" si="6"/>
        <v>#N/A</v>
      </c>
      <c r="I82" s="1">
        <f t="shared" si="7"/>
        <v>0.52753102779388428</v>
      </c>
      <c r="J82" s="1" t="e">
        <f t="shared" si="8"/>
        <v>#N/A</v>
      </c>
      <c r="R82" s="1" t="s">
        <v>354</v>
      </c>
      <c r="S82" s="1">
        <v>12.846896052360535</v>
      </c>
      <c r="T82" s="1" t="e">
        <v>#N/A</v>
      </c>
      <c r="U82" s="1" t="e">
        <v>#N/A</v>
      </c>
      <c r="V82" s="1">
        <v>12.846896052360535</v>
      </c>
      <c r="W82" s="1" t="e">
        <v>#N/A</v>
      </c>
      <c r="X82" s="1" t="e">
        <v>#N/A</v>
      </c>
      <c r="Y82" s="1">
        <v>12.846896052360535</v>
      </c>
      <c r="Z82" s="1" t="e">
        <v>#N/A</v>
      </c>
      <c r="AA82" s="1" t="e">
        <v>#N/A</v>
      </c>
      <c r="AC82" s="1" t="s">
        <v>218</v>
      </c>
      <c r="AD82" s="1">
        <v>-0.12926573</v>
      </c>
    </row>
    <row r="83" spans="1:30" ht="14.25" x14ac:dyDescent="0.25">
      <c r="A83" s="1" t="s">
        <v>333</v>
      </c>
      <c r="B83" s="1" t="s">
        <v>334</v>
      </c>
      <c r="C83" s="1" t="s">
        <v>10</v>
      </c>
      <c r="D83" s="3">
        <v>6692.1234883402076</v>
      </c>
      <c r="E83" s="1">
        <v>0.51487207412719727</v>
      </c>
      <c r="F83" s="1">
        <v>0.60797631740570068</v>
      </c>
      <c r="G83" s="1">
        <v>-0.1531379371881485</v>
      </c>
      <c r="H83" s="1" t="e">
        <f t="shared" si="6"/>
        <v>#N/A</v>
      </c>
      <c r="I83" s="1">
        <f t="shared" si="7"/>
        <v>0.51487207412719727</v>
      </c>
      <c r="J83" s="1" t="e">
        <f t="shared" si="8"/>
        <v>#N/A</v>
      </c>
      <c r="R83" s="1" t="s">
        <v>330</v>
      </c>
      <c r="S83" s="1">
        <v>12.790015339851379</v>
      </c>
      <c r="T83" s="1">
        <v>12.790015339851379</v>
      </c>
      <c r="U83" s="1" t="e">
        <v>#N/A</v>
      </c>
      <c r="V83" s="1" t="e">
        <v>#N/A</v>
      </c>
      <c r="W83" s="1" t="e">
        <v>#N/A</v>
      </c>
      <c r="X83" s="1" t="e">
        <v>#N/A</v>
      </c>
      <c r="Y83" s="1">
        <v>12.790015339851379</v>
      </c>
      <c r="Z83" s="1" t="e">
        <v>#N/A</v>
      </c>
      <c r="AA83" s="1" t="e">
        <v>#N/A</v>
      </c>
      <c r="AC83" s="1" t="s">
        <v>354</v>
      </c>
      <c r="AD83" s="1">
        <v>-0.12846895999999999</v>
      </c>
    </row>
    <row r="84" spans="1:30" ht="14.25" x14ac:dyDescent="0.25">
      <c r="A84" s="1" t="s">
        <v>283</v>
      </c>
      <c r="B84" s="1" t="s">
        <v>284</v>
      </c>
      <c r="C84" s="1" t="s">
        <v>10</v>
      </c>
      <c r="D84" s="3">
        <v>6361.5783112868203</v>
      </c>
      <c r="E84" s="1">
        <v>0.44333425164222717</v>
      </c>
      <c r="F84" s="1">
        <v>0.6025925874710083</v>
      </c>
      <c r="G84" s="1">
        <v>-0.26428857445716858</v>
      </c>
      <c r="H84" s="1" t="e">
        <f t="shared" si="6"/>
        <v>#N/A</v>
      </c>
      <c r="I84" s="1">
        <f t="shared" si="7"/>
        <v>0.44333425164222717</v>
      </c>
      <c r="J84" s="1" t="e">
        <f t="shared" si="8"/>
        <v>#N/A</v>
      </c>
      <c r="R84" s="1" t="s">
        <v>176</v>
      </c>
      <c r="S84" s="1">
        <v>12.706708908081055</v>
      </c>
      <c r="T84" s="1">
        <v>12.706708908081055</v>
      </c>
      <c r="U84" s="1" t="e">
        <v>#N/A</v>
      </c>
      <c r="V84" s="1" t="e">
        <v>#N/A</v>
      </c>
      <c r="W84" s="1" t="e">
        <v>#N/A</v>
      </c>
      <c r="X84" s="1" t="e">
        <v>#N/A</v>
      </c>
      <c r="Y84" s="1" t="e">
        <v>#N/A</v>
      </c>
      <c r="Z84" s="1" t="e">
        <v>#N/A</v>
      </c>
      <c r="AA84" s="1">
        <v>12.706708908081055</v>
      </c>
      <c r="AC84" s="1" t="s">
        <v>330</v>
      </c>
      <c r="AD84" s="1">
        <v>-0.12790014999999999</v>
      </c>
    </row>
    <row r="85" spans="1:30" ht="14.25" x14ac:dyDescent="0.25">
      <c r="A85" s="1" t="s">
        <v>82</v>
      </c>
      <c r="B85" s="1" t="s">
        <v>83</v>
      </c>
      <c r="C85" s="1" t="s">
        <v>10</v>
      </c>
      <c r="D85" s="3">
        <v>6353.8459290321371</v>
      </c>
      <c r="E85" s="1">
        <v>0.51644438505172729</v>
      </c>
      <c r="F85" s="1">
        <v>0.60246360301971436</v>
      </c>
      <c r="G85" s="1">
        <v>-0.14277911186218262</v>
      </c>
      <c r="H85" s="1" t="e">
        <f t="shared" si="6"/>
        <v>#N/A</v>
      </c>
      <c r="I85" s="1">
        <f t="shared" si="7"/>
        <v>0.51644438505172729</v>
      </c>
      <c r="J85" s="1" t="e">
        <f t="shared" si="8"/>
        <v>#N/A</v>
      </c>
      <c r="R85" s="1" t="s">
        <v>202</v>
      </c>
      <c r="S85" s="1">
        <v>12.647752463817596</v>
      </c>
      <c r="T85" s="1">
        <v>12.647752463817596</v>
      </c>
      <c r="U85" s="1" t="e">
        <v>#N/A</v>
      </c>
      <c r="V85" s="1" t="e">
        <v>#N/A</v>
      </c>
      <c r="W85" s="1" t="e">
        <v>#N/A</v>
      </c>
      <c r="X85" s="1" t="e">
        <v>#N/A</v>
      </c>
      <c r="Y85" s="1" t="e">
        <v>#N/A</v>
      </c>
      <c r="Z85" s="1" t="e">
        <v>#N/A</v>
      </c>
      <c r="AA85" s="1">
        <v>12.647752463817596</v>
      </c>
      <c r="AC85" s="1" t="s">
        <v>176</v>
      </c>
      <c r="AD85" s="1">
        <v>-0.12706708999999999</v>
      </c>
    </row>
    <row r="86" spans="1:30" ht="14.25" x14ac:dyDescent="0.25">
      <c r="A86" s="4" t="s">
        <v>173</v>
      </c>
      <c r="B86" s="4" t="s">
        <v>174</v>
      </c>
      <c r="C86" s="4" t="s">
        <v>10</v>
      </c>
      <c r="D86" s="5">
        <v>6322.3169572296938</v>
      </c>
      <c r="E86" s="4">
        <v>0.66530781984329224</v>
      </c>
      <c r="F86" s="4">
        <v>0.6019357442855835</v>
      </c>
      <c r="G86" s="4">
        <v>0.10528046637773514</v>
      </c>
      <c r="H86" s="4" t="e">
        <f t="shared" si="6"/>
        <v>#N/A</v>
      </c>
      <c r="I86" s="4">
        <f t="shared" si="7"/>
        <v>0.66530781984329224</v>
      </c>
      <c r="J86" s="4" t="e">
        <f t="shared" si="8"/>
        <v>#N/A</v>
      </c>
      <c r="R86" s="1" t="s">
        <v>328</v>
      </c>
      <c r="S86" s="1">
        <v>12.635555863380432</v>
      </c>
      <c r="T86" s="1" t="e">
        <v>#N/A</v>
      </c>
      <c r="U86" s="1">
        <v>12.635555863380432</v>
      </c>
      <c r="V86" s="1" t="e">
        <v>#N/A</v>
      </c>
      <c r="W86" s="1" t="e">
        <v>#N/A</v>
      </c>
      <c r="X86" s="1" t="e">
        <v>#N/A</v>
      </c>
      <c r="Y86" s="1">
        <v>12.635555863380432</v>
      </c>
      <c r="Z86" s="1" t="e">
        <v>#N/A</v>
      </c>
      <c r="AA86" s="1" t="e">
        <v>#N/A</v>
      </c>
      <c r="AC86" s="1" t="s">
        <v>202</v>
      </c>
      <c r="AD86" s="1">
        <v>-0.12647752000000001</v>
      </c>
    </row>
    <row r="87" spans="1:30" ht="14.25" x14ac:dyDescent="0.25">
      <c r="A87" s="1" t="s">
        <v>341</v>
      </c>
      <c r="B87" s="1" t="s">
        <v>342</v>
      </c>
      <c r="C87" s="1" t="s">
        <v>10</v>
      </c>
      <c r="D87" s="3">
        <v>6318.4767703388179</v>
      </c>
      <c r="E87" s="1">
        <v>0.52100116014480591</v>
      </c>
      <c r="F87" s="1">
        <v>0.6018713116645813</v>
      </c>
      <c r="G87" s="1">
        <v>-0.13436451554298401</v>
      </c>
      <c r="H87" s="1" t="e">
        <f t="shared" si="6"/>
        <v>#N/A</v>
      </c>
      <c r="I87" s="1">
        <f t="shared" si="7"/>
        <v>0.52100116014480591</v>
      </c>
      <c r="J87" s="1" t="e">
        <f t="shared" si="8"/>
        <v>#N/A</v>
      </c>
      <c r="R87" s="1" t="s">
        <v>208</v>
      </c>
      <c r="S87" s="1">
        <v>12.224174290895462</v>
      </c>
      <c r="T87" s="1">
        <v>12.224174290895462</v>
      </c>
      <c r="U87" s="1" t="e">
        <v>#N/A</v>
      </c>
      <c r="V87" s="1" t="e">
        <v>#N/A</v>
      </c>
      <c r="W87" s="1" t="e">
        <v>#N/A</v>
      </c>
      <c r="X87" s="1" t="e">
        <v>#N/A</v>
      </c>
      <c r="Y87" s="1" t="e">
        <v>#N/A</v>
      </c>
      <c r="Z87" s="1" t="e">
        <v>#N/A</v>
      </c>
      <c r="AA87" s="1">
        <v>12.224174290895462</v>
      </c>
      <c r="AC87" s="1" t="s">
        <v>328</v>
      </c>
      <c r="AD87" s="1">
        <v>-0.12635556000000001</v>
      </c>
    </row>
    <row r="88" spans="1:30" ht="14.25" x14ac:dyDescent="0.25">
      <c r="A88" s="1" t="s">
        <v>113</v>
      </c>
      <c r="B88" s="1" t="s">
        <v>114</v>
      </c>
      <c r="C88" s="1" t="s">
        <v>10</v>
      </c>
      <c r="D88" s="3">
        <v>6222.5713558777243</v>
      </c>
      <c r="E88" s="1">
        <v>0.54984760284423828</v>
      </c>
      <c r="F88" s="1">
        <v>0.60024970769882202</v>
      </c>
      <c r="G88" s="1">
        <v>-8.3968564867973328E-2</v>
      </c>
      <c r="H88" s="1" t="e">
        <f t="shared" si="6"/>
        <v>#N/A</v>
      </c>
      <c r="I88" s="1">
        <f t="shared" si="7"/>
        <v>0.54984760284423828</v>
      </c>
      <c r="J88" s="1" t="e">
        <f t="shared" si="8"/>
        <v>#N/A</v>
      </c>
      <c r="R88" s="1" t="s">
        <v>101</v>
      </c>
      <c r="S88" s="1">
        <v>12.020421028137207</v>
      </c>
      <c r="T88" s="1">
        <v>12.020421028137207</v>
      </c>
      <c r="U88" s="1" t="e">
        <v>#N/A</v>
      </c>
      <c r="V88" s="1" t="e">
        <v>#N/A</v>
      </c>
      <c r="W88" s="1" t="e">
        <v>#N/A</v>
      </c>
      <c r="X88" s="1" t="e">
        <v>#N/A</v>
      </c>
      <c r="Y88" s="1" t="e">
        <v>#N/A</v>
      </c>
      <c r="Z88" s="1">
        <v>12.020421028137207</v>
      </c>
      <c r="AA88" s="1" t="e">
        <v>#N/A</v>
      </c>
      <c r="AC88" s="1" t="s">
        <v>208</v>
      </c>
      <c r="AD88" s="1">
        <v>-0.12224174</v>
      </c>
    </row>
    <row r="89" spans="1:30" ht="14.25" x14ac:dyDescent="0.25">
      <c r="A89" s="1" t="s">
        <v>215</v>
      </c>
      <c r="B89" s="1" t="s">
        <v>216</v>
      </c>
      <c r="C89" s="1" t="s">
        <v>10</v>
      </c>
      <c r="D89" s="3">
        <v>6085.7514018408037</v>
      </c>
      <c r="E89" s="1">
        <v>0.61284321546554565</v>
      </c>
      <c r="F89" s="1">
        <v>0.59789508581161499</v>
      </c>
      <c r="G89" s="1">
        <v>2.500125952064991E-2</v>
      </c>
      <c r="H89" s="1" t="e">
        <f t="shared" si="6"/>
        <v>#N/A</v>
      </c>
      <c r="I89" s="1">
        <f t="shared" si="7"/>
        <v>0.61284321546554565</v>
      </c>
      <c r="J89" s="1" t="e">
        <f t="shared" si="8"/>
        <v>#N/A</v>
      </c>
      <c r="R89" s="1" t="s">
        <v>324</v>
      </c>
      <c r="S89" s="1">
        <v>11.684984713792801</v>
      </c>
      <c r="T89" s="1" t="e">
        <v>#N/A</v>
      </c>
      <c r="U89" s="1">
        <v>11.684984713792801</v>
      </c>
      <c r="V89" s="1" t="e">
        <v>#N/A</v>
      </c>
      <c r="W89" s="1" t="e">
        <v>#N/A</v>
      </c>
      <c r="X89" s="1" t="e">
        <v>#N/A</v>
      </c>
      <c r="Y89" s="1">
        <v>11.684984713792801</v>
      </c>
      <c r="Z89" s="1" t="e">
        <v>#N/A</v>
      </c>
      <c r="AA89" s="1" t="e">
        <v>#N/A</v>
      </c>
      <c r="AC89" s="1" t="s">
        <v>101</v>
      </c>
      <c r="AD89" s="1">
        <v>-0.12020421000000001</v>
      </c>
    </row>
    <row r="90" spans="1:30" ht="14.25" x14ac:dyDescent="0.25">
      <c r="A90" s="1" t="s">
        <v>68</v>
      </c>
      <c r="B90" s="1" t="s">
        <v>69</v>
      </c>
      <c r="C90" s="1" t="s">
        <v>10</v>
      </c>
      <c r="D90" s="3">
        <v>6012.7324053787552</v>
      </c>
      <c r="E90" s="1">
        <v>0.46056371927261353</v>
      </c>
      <c r="F90" s="1">
        <v>0.5966181755065918</v>
      </c>
      <c r="G90" s="1">
        <v>-0.22804276645183563</v>
      </c>
      <c r="H90" s="1" t="e">
        <f t="shared" si="6"/>
        <v>#N/A</v>
      </c>
      <c r="I90" s="1">
        <f t="shared" si="7"/>
        <v>0.46056371927261353</v>
      </c>
      <c r="J90" s="1" t="e">
        <f t="shared" si="8"/>
        <v>#N/A</v>
      </c>
      <c r="R90" s="1" t="s">
        <v>226</v>
      </c>
      <c r="S90" s="1">
        <v>11.641280353069305</v>
      </c>
      <c r="T90" s="1">
        <v>11.641280353069305</v>
      </c>
      <c r="U90" s="1" t="e">
        <v>#N/A</v>
      </c>
      <c r="V90" s="1" t="e">
        <v>#N/A</v>
      </c>
      <c r="W90" s="1" t="e">
        <v>#N/A</v>
      </c>
      <c r="X90" s="1" t="e">
        <v>#N/A</v>
      </c>
      <c r="Y90" s="1" t="e">
        <v>#N/A</v>
      </c>
      <c r="Z90" s="1" t="e">
        <v>#N/A</v>
      </c>
      <c r="AA90" s="1">
        <v>11.641280353069305</v>
      </c>
      <c r="AC90" s="1" t="s">
        <v>324</v>
      </c>
      <c r="AD90" s="1">
        <v>-0.11684985000000001</v>
      </c>
    </row>
    <row r="91" spans="1:30" ht="14.25" x14ac:dyDescent="0.25">
      <c r="A91" s="1" t="s">
        <v>271</v>
      </c>
      <c r="B91" s="1" t="s">
        <v>272</v>
      </c>
      <c r="C91" s="1" t="s">
        <v>10</v>
      </c>
      <c r="D91" s="3">
        <v>5878.7453030679799</v>
      </c>
      <c r="E91" s="1">
        <v>0.40404701232910156</v>
      </c>
      <c r="F91" s="1">
        <v>0.59423691034317017</v>
      </c>
      <c r="G91" s="1">
        <v>-0.32005736231803894</v>
      </c>
      <c r="H91" s="1" t="e">
        <f t="shared" si="6"/>
        <v>#N/A</v>
      </c>
      <c r="I91" s="1">
        <f t="shared" si="7"/>
        <v>0.40404701232910156</v>
      </c>
      <c r="J91" s="1" t="e">
        <f t="shared" si="8"/>
        <v>#N/A</v>
      </c>
      <c r="R91" s="1" t="s">
        <v>244</v>
      </c>
      <c r="S91" s="1">
        <v>11.501836776733398</v>
      </c>
      <c r="T91" s="1">
        <v>11.501836776733398</v>
      </c>
      <c r="U91" s="1" t="e">
        <v>#N/A</v>
      </c>
      <c r="V91" s="1" t="e">
        <v>#N/A</v>
      </c>
      <c r="W91" s="1" t="e">
        <v>#N/A</v>
      </c>
      <c r="X91" s="1" t="e">
        <v>#N/A</v>
      </c>
      <c r="Y91" s="1" t="e">
        <v>#N/A</v>
      </c>
      <c r="Z91" s="1" t="e">
        <v>#N/A</v>
      </c>
      <c r="AA91" s="1">
        <v>11.501836776733398</v>
      </c>
      <c r="AC91" s="1" t="s">
        <v>226</v>
      </c>
      <c r="AD91" s="1">
        <v>-0.1164128</v>
      </c>
    </row>
    <row r="92" spans="1:30" ht="14.25" x14ac:dyDescent="0.25">
      <c r="A92" s="1" t="s">
        <v>373</v>
      </c>
      <c r="B92" s="1" t="s">
        <v>374</v>
      </c>
      <c r="C92" s="1" t="s">
        <v>10</v>
      </c>
      <c r="D92" s="3">
        <v>5860.1623095930627</v>
      </c>
      <c r="E92" s="1">
        <v>0.51291859149932861</v>
      </c>
      <c r="F92" s="1">
        <v>0.59390246868133545</v>
      </c>
      <c r="G92" s="1">
        <v>-0.13635888695716858</v>
      </c>
      <c r="H92" s="1" t="e">
        <f t="shared" si="6"/>
        <v>#N/A</v>
      </c>
      <c r="I92" s="1">
        <f t="shared" si="7"/>
        <v>0.51291859149932861</v>
      </c>
      <c r="J92" s="1" t="e">
        <f t="shared" si="8"/>
        <v>#N/A</v>
      </c>
      <c r="R92" s="1" t="s">
        <v>368</v>
      </c>
      <c r="S92" s="1">
        <v>11.467059701681137</v>
      </c>
      <c r="T92" s="1" t="e">
        <v>#N/A</v>
      </c>
      <c r="U92" s="1">
        <v>11.467059701681137</v>
      </c>
      <c r="V92" s="1" t="e">
        <v>#N/A</v>
      </c>
      <c r="W92" s="1" t="e">
        <v>#N/A</v>
      </c>
      <c r="X92" s="1" t="e">
        <v>#N/A</v>
      </c>
      <c r="Y92" s="1">
        <v>11.467059701681137</v>
      </c>
      <c r="Z92" s="1" t="e">
        <v>#N/A</v>
      </c>
      <c r="AA92" s="1" t="e">
        <v>#N/A</v>
      </c>
      <c r="AC92" s="1" t="s">
        <v>244</v>
      </c>
      <c r="AD92" s="1">
        <v>-0.11501836999999999</v>
      </c>
    </row>
    <row r="93" spans="1:30" ht="14.25" x14ac:dyDescent="0.25">
      <c r="A93" s="1" t="s">
        <v>177</v>
      </c>
      <c r="B93" s="1" t="s">
        <v>178</v>
      </c>
      <c r="C93" s="1" t="s">
        <v>10</v>
      </c>
      <c r="D93" s="3">
        <v>5754.7401194053218</v>
      </c>
      <c r="E93" s="1">
        <v>0.5448487401008606</v>
      </c>
      <c r="F93" s="1">
        <v>0.59198707342147827</v>
      </c>
      <c r="G93" s="1">
        <v>-7.9627305269241333E-2</v>
      </c>
      <c r="H93" s="1" t="e">
        <f t="shared" si="6"/>
        <v>#N/A</v>
      </c>
      <c r="I93" s="1">
        <f t="shared" si="7"/>
        <v>0.5448487401008606</v>
      </c>
      <c r="J93" s="1" t="e">
        <f t="shared" si="8"/>
        <v>#N/A</v>
      </c>
      <c r="R93" s="1" t="s">
        <v>67</v>
      </c>
      <c r="S93" s="1">
        <v>11.39528676867485</v>
      </c>
      <c r="T93" s="1" t="e">
        <v>#N/A</v>
      </c>
      <c r="U93" s="1" t="e">
        <v>#N/A</v>
      </c>
      <c r="V93" s="1">
        <v>11.39528676867485</v>
      </c>
      <c r="W93" s="1">
        <v>11.39528676867485</v>
      </c>
      <c r="X93" s="1" t="e">
        <v>#N/A</v>
      </c>
      <c r="Y93" s="1" t="e">
        <v>#N/A</v>
      </c>
      <c r="Z93" s="1" t="e">
        <v>#N/A</v>
      </c>
      <c r="AA93" s="1" t="e">
        <v>#N/A</v>
      </c>
      <c r="AC93" s="1" t="s">
        <v>368</v>
      </c>
      <c r="AD93" s="1">
        <v>-0.1146706</v>
      </c>
    </row>
    <row r="94" spans="1:30" ht="14.25" x14ac:dyDescent="0.25">
      <c r="A94" s="1" t="s">
        <v>363</v>
      </c>
      <c r="B94" s="1" t="s">
        <v>364</v>
      </c>
      <c r="C94" s="1" t="s">
        <v>10</v>
      </c>
      <c r="D94" s="3">
        <v>5741.8191588230447</v>
      </c>
      <c r="E94" s="1">
        <v>0.52862042188644409</v>
      </c>
      <c r="F94" s="1">
        <v>0.59175008535385132</v>
      </c>
      <c r="G94" s="1">
        <v>-0.10668297857046127</v>
      </c>
      <c r="H94" s="1" t="e">
        <f t="shared" si="6"/>
        <v>#N/A</v>
      </c>
      <c r="I94" s="1">
        <f t="shared" si="7"/>
        <v>0.52862042188644409</v>
      </c>
      <c r="J94" s="1" t="e">
        <f t="shared" si="8"/>
        <v>#N/A</v>
      </c>
      <c r="R94" s="1" t="s">
        <v>59</v>
      </c>
      <c r="S94" s="1">
        <v>11.33623942732811</v>
      </c>
      <c r="T94" s="1" t="e">
        <v>#N/A</v>
      </c>
      <c r="U94" s="1" t="e">
        <v>#N/A</v>
      </c>
      <c r="V94" s="1">
        <v>11.33623942732811</v>
      </c>
      <c r="W94" s="1">
        <v>11.33623942732811</v>
      </c>
      <c r="X94" s="1" t="e">
        <v>#N/A</v>
      </c>
      <c r="Y94" s="1" t="e">
        <v>#N/A</v>
      </c>
      <c r="Z94" s="1" t="e">
        <v>#N/A</v>
      </c>
      <c r="AA94" s="1" t="e">
        <v>#N/A</v>
      </c>
      <c r="AC94" s="1" t="s">
        <v>67</v>
      </c>
      <c r="AD94" s="1">
        <v>-0.11395287</v>
      </c>
    </row>
    <row r="95" spans="1:30" ht="14.25" x14ac:dyDescent="0.25">
      <c r="A95" s="1" t="s">
        <v>355</v>
      </c>
      <c r="B95" s="1" t="s">
        <v>356</v>
      </c>
      <c r="C95" s="1" t="s">
        <v>10</v>
      </c>
      <c r="D95" s="3">
        <v>5731.6284689181066</v>
      </c>
      <c r="E95" s="1">
        <v>0.5625872015953064</v>
      </c>
      <c r="F95" s="1">
        <v>0.59156274795532227</v>
      </c>
      <c r="G95" s="1">
        <v>-4.8981357365846634E-2</v>
      </c>
      <c r="H95" s="1" t="e">
        <f t="shared" si="6"/>
        <v>#N/A</v>
      </c>
      <c r="I95" s="1">
        <f t="shared" si="7"/>
        <v>0.5625872015953064</v>
      </c>
      <c r="J95" s="1" t="e">
        <f t="shared" si="8"/>
        <v>#N/A</v>
      </c>
      <c r="R95" s="1" t="s">
        <v>138</v>
      </c>
      <c r="S95" s="1">
        <v>11.288265883922577</v>
      </c>
      <c r="T95" s="1" t="e">
        <v>#N/A</v>
      </c>
      <c r="U95" s="1" t="e">
        <v>#N/A</v>
      </c>
      <c r="V95" s="1">
        <v>11.288265883922577</v>
      </c>
      <c r="W95" s="1" t="e">
        <v>#N/A</v>
      </c>
      <c r="X95" s="1" t="e">
        <v>#N/A</v>
      </c>
      <c r="Y95" s="1" t="e">
        <v>#N/A</v>
      </c>
      <c r="Z95" s="1">
        <v>11.288265883922577</v>
      </c>
      <c r="AA95" s="1" t="e">
        <v>#N/A</v>
      </c>
      <c r="AC95" s="1" t="s">
        <v>59</v>
      </c>
      <c r="AD95" s="1">
        <v>-0.11336238999999999</v>
      </c>
    </row>
    <row r="96" spans="1:30" ht="14.25" x14ac:dyDescent="0.25">
      <c r="A96" s="1" t="s">
        <v>269</v>
      </c>
      <c r="B96" s="1" t="s">
        <v>270</v>
      </c>
      <c r="C96" s="1" t="s">
        <v>10</v>
      </c>
      <c r="D96" s="3">
        <v>5390.1590797884546</v>
      </c>
      <c r="E96" s="1">
        <v>0.52142828702926636</v>
      </c>
      <c r="F96" s="1">
        <v>0.58509910106658936</v>
      </c>
      <c r="G96" s="1">
        <v>-0.10882056504487991</v>
      </c>
      <c r="H96" s="1" t="e">
        <f t="shared" si="6"/>
        <v>#N/A</v>
      </c>
      <c r="I96" s="1">
        <f t="shared" si="7"/>
        <v>0.52142828702926636</v>
      </c>
      <c r="J96" s="1" t="e">
        <f t="shared" si="8"/>
        <v>#N/A</v>
      </c>
      <c r="R96" s="1" t="s">
        <v>270</v>
      </c>
      <c r="S96" s="1">
        <v>10.882056504487991</v>
      </c>
      <c r="T96" s="1" t="e">
        <v>#N/A</v>
      </c>
      <c r="U96" s="1">
        <v>10.882056504487991</v>
      </c>
      <c r="V96" s="1" t="e">
        <v>#N/A</v>
      </c>
      <c r="W96" s="1" t="e">
        <v>#N/A</v>
      </c>
      <c r="X96" s="1">
        <v>10.882056504487991</v>
      </c>
      <c r="Y96" s="1" t="e">
        <v>#N/A</v>
      </c>
      <c r="Z96" s="1" t="e">
        <v>#N/A</v>
      </c>
      <c r="AA96" s="1" t="e">
        <v>#N/A</v>
      </c>
      <c r="AC96" s="1" t="s">
        <v>138</v>
      </c>
      <c r="AD96" s="1">
        <v>-0.11288266</v>
      </c>
    </row>
    <row r="97" spans="1:30" ht="14.25" x14ac:dyDescent="0.25">
      <c r="A97" s="1" t="s">
        <v>169</v>
      </c>
      <c r="B97" s="1" t="s">
        <v>170</v>
      </c>
      <c r="C97" s="1" t="s">
        <v>10</v>
      </c>
      <c r="D97" s="3">
        <v>5284.4422213239704</v>
      </c>
      <c r="E97" s="1">
        <v>0.58658266067504883</v>
      </c>
      <c r="F97" s="1">
        <v>0.58302015066146851</v>
      </c>
      <c r="G97" s="1">
        <v>6.1104404740035534E-3</v>
      </c>
      <c r="H97" s="1" t="e">
        <f t="shared" si="6"/>
        <v>#N/A</v>
      </c>
      <c r="I97" s="1">
        <f t="shared" si="7"/>
        <v>0.58658266067504883</v>
      </c>
      <c r="J97" s="1" t="e">
        <f t="shared" si="8"/>
        <v>#N/A</v>
      </c>
      <c r="R97" s="1" t="s">
        <v>194</v>
      </c>
      <c r="S97" s="1">
        <v>10.82213968038559</v>
      </c>
      <c r="T97" s="1">
        <v>10.82213968038559</v>
      </c>
      <c r="U97" s="1" t="e">
        <v>#N/A</v>
      </c>
      <c r="V97" s="1" t="e">
        <v>#N/A</v>
      </c>
      <c r="W97" s="1" t="e">
        <v>#N/A</v>
      </c>
      <c r="X97" s="1" t="e">
        <v>#N/A</v>
      </c>
      <c r="Y97" s="1" t="e">
        <v>#N/A</v>
      </c>
      <c r="Z97" s="1" t="e">
        <v>#N/A</v>
      </c>
      <c r="AA97" s="1">
        <v>10.82213968038559</v>
      </c>
      <c r="AC97" s="1" t="s">
        <v>270</v>
      </c>
      <c r="AD97" s="1">
        <v>-0.10882057000000001</v>
      </c>
    </row>
    <row r="98" spans="1:30" ht="14.25" x14ac:dyDescent="0.25">
      <c r="A98" s="1" t="s">
        <v>349</v>
      </c>
      <c r="B98" s="1" t="s">
        <v>350</v>
      </c>
      <c r="C98" s="1" t="s">
        <v>10</v>
      </c>
      <c r="D98" s="3">
        <v>4958.5046894095076</v>
      </c>
      <c r="E98" s="1">
        <v>0.48734897375106812</v>
      </c>
      <c r="F98" s="1">
        <v>0.57635599374771118</v>
      </c>
      <c r="G98" s="1">
        <v>-0.15443062782287598</v>
      </c>
      <c r="H98" s="1" t="e">
        <f t="shared" ref="H98:H129" si="9">IF($C98="AE",E98,#N/A)</f>
        <v>#N/A</v>
      </c>
      <c r="I98" s="1">
        <f t="shared" ref="I98:I129" si="10">IF($C98="EME",E98,#N/A)</f>
        <v>0.48734897375106812</v>
      </c>
      <c r="J98" s="1" t="e">
        <f t="shared" ref="J98:J129" si="11">IF($C98="LIC",E98,#N/A)</f>
        <v>#N/A</v>
      </c>
      <c r="R98" s="1" t="s">
        <v>152</v>
      </c>
      <c r="S98" s="1">
        <v>10.753058642148972</v>
      </c>
      <c r="T98" s="1">
        <v>10.753058642148972</v>
      </c>
      <c r="U98" s="1" t="e">
        <v>#N/A</v>
      </c>
      <c r="V98" s="1" t="e">
        <v>#N/A</v>
      </c>
      <c r="W98" s="1" t="e">
        <v>#N/A</v>
      </c>
      <c r="X98" s="1" t="e">
        <v>#N/A</v>
      </c>
      <c r="Y98" s="1" t="e">
        <v>#N/A</v>
      </c>
      <c r="Z98" s="1">
        <v>10.753058642148972</v>
      </c>
      <c r="AA98" s="1" t="e">
        <v>#N/A</v>
      </c>
      <c r="AC98" s="1" t="s">
        <v>194</v>
      </c>
      <c r="AD98" s="1">
        <v>-0.1082214</v>
      </c>
    </row>
    <row r="99" spans="1:30" ht="14.25" x14ac:dyDescent="0.25">
      <c r="A99" s="1" t="s">
        <v>161</v>
      </c>
      <c r="B99" s="1" t="s">
        <v>162</v>
      </c>
      <c r="C99" s="1" t="s">
        <v>10</v>
      </c>
      <c r="D99" s="3">
        <v>4939.4692749669757</v>
      </c>
      <c r="E99" s="1">
        <v>0.49876147508621216</v>
      </c>
      <c r="F99" s="1">
        <v>0.5759541392326355</v>
      </c>
      <c r="G99" s="1">
        <v>-0.13402570784091949</v>
      </c>
      <c r="H99" s="1" t="e">
        <f t="shared" si="9"/>
        <v>#N/A</v>
      </c>
      <c r="I99" s="1">
        <f t="shared" si="10"/>
        <v>0.49876147508621216</v>
      </c>
      <c r="J99" s="1" t="e">
        <f t="shared" si="11"/>
        <v>#N/A</v>
      </c>
      <c r="R99" s="1" t="s">
        <v>364</v>
      </c>
      <c r="S99" s="1">
        <v>10.668297857046127</v>
      </c>
      <c r="T99" s="1" t="e">
        <v>#N/A</v>
      </c>
      <c r="U99" s="1">
        <v>10.668297857046127</v>
      </c>
      <c r="V99" s="1" t="e">
        <v>#N/A</v>
      </c>
      <c r="W99" s="1" t="e">
        <v>#N/A</v>
      </c>
      <c r="X99" s="1" t="e">
        <v>#N/A</v>
      </c>
      <c r="Y99" s="1">
        <v>10.668297857046127</v>
      </c>
      <c r="Z99" s="1" t="e">
        <v>#N/A</v>
      </c>
      <c r="AA99" s="1" t="e">
        <v>#N/A</v>
      </c>
      <c r="AC99" s="1" t="s">
        <v>152</v>
      </c>
      <c r="AD99" s="1">
        <v>-0.10753059</v>
      </c>
    </row>
    <row r="100" spans="1:30" ht="14.25" x14ac:dyDescent="0.25">
      <c r="A100" s="1" t="s">
        <v>259</v>
      </c>
      <c r="B100" s="1" t="s">
        <v>260</v>
      </c>
      <c r="C100" s="1" t="s">
        <v>10</v>
      </c>
      <c r="D100" s="3">
        <v>4759.7964434053592</v>
      </c>
      <c r="E100" s="1">
        <v>0.55791515111923218</v>
      </c>
      <c r="F100" s="1">
        <v>0.57208871841430664</v>
      </c>
      <c r="G100" s="1">
        <v>-2.4775121361017227E-2</v>
      </c>
      <c r="H100" s="1" t="e">
        <f t="shared" si="9"/>
        <v>#N/A</v>
      </c>
      <c r="I100" s="1">
        <f t="shared" si="10"/>
        <v>0.55791515111923218</v>
      </c>
      <c r="J100" s="1" t="e">
        <f t="shared" si="11"/>
        <v>#N/A</v>
      </c>
      <c r="R100" s="1" t="s">
        <v>93</v>
      </c>
      <c r="S100" s="1">
        <v>10.55617481470108</v>
      </c>
      <c r="T100" s="1" t="e">
        <v>#N/A</v>
      </c>
      <c r="U100" s="1" t="e">
        <v>#N/A</v>
      </c>
      <c r="V100" s="1">
        <v>10.55617481470108</v>
      </c>
      <c r="W100" s="1">
        <v>10.55617481470108</v>
      </c>
      <c r="X100" s="1" t="e">
        <v>#N/A</v>
      </c>
      <c r="Y100" s="1" t="e">
        <v>#N/A</v>
      </c>
      <c r="Z100" s="1" t="e">
        <v>#N/A</v>
      </c>
      <c r="AA100" s="1" t="e">
        <v>#N/A</v>
      </c>
      <c r="AC100" s="1" t="s">
        <v>364</v>
      </c>
      <c r="AD100" s="1">
        <v>-0.10668298</v>
      </c>
    </row>
    <row r="101" spans="1:30" ht="14.25" x14ac:dyDescent="0.25">
      <c r="A101" s="1" t="s">
        <v>323</v>
      </c>
      <c r="B101" s="1" t="s">
        <v>324</v>
      </c>
      <c r="C101" s="1" t="s">
        <v>10</v>
      </c>
      <c r="D101" s="3">
        <v>4726.6689672244747</v>
      </c>
      <c r="E101" s="1">
        <v>0.50459766387939453</v>
      </c>
      <c r="F101" s="1">
        <v>0.57136112451553345</v>
      </c>
      <c r="G101" s="1">
        <v>-0.11684984713792801</v>
      </c>
      <c r="H101" s="1" t="e">
        <f t="shared" si="9"/>
        <v>#N/A</v>
      </c>
      <c r="I101" s="1">
        <f t="shared" si="10"/>
        <v>0.50459766387939453</v>
      </c>
      <c r="J101" s="1" t="e">
        <f t="shared" si="11"/>
        <v>#N/A</v>
      </c>
      <c r="R101" s="1" t="s">
        <v>248</v>
      </c>
      <c r="S101" s="1">
        <v>9.927494078874588</v>
      </c>
      <c r="T101" s="1" t="e">
        <v>#N/A</v>
      </c>
      <c r="U101" s="1">
        <v>9.927494078874588</v>
      </c>
      <c r="V101" s="1" t="e">
        <v>#N/A</v>
      </c>
      <c r="W101" s="1" t="e">
        <v>#N/A</v>
      </c>
      <c r="X101" s="1" t="e">
        <v>#N/A</v>
      </c>
      <c r="Y101" s="1" t="e">
        <v>#N/A</v>
      </c>
      <c r="Z101" s="1" t="e">
        <v>#N/A</v>
      </c>
      <c r="AA101" s="1">
        <v>9.927494078874588</v>
      </c>
      <c r="AC101" s="1" t="s">
        <v>93</v>
      </c>
      <c r="AD101" s="1">
        <v>-0.10556175</v>
      </c>
    </row>
    <row r="102" spans="1:30" ht="14.25" x14ac:dyDescent="0.25">
      <c r="A102" s="1" t="s">
        <v>267</v>
      </c>
      <c r="B102" s="1" t="s">
        <v>268</v>
      </c>
      <c r="C102" s="1" t="s">
        <v>10</v>
      </c>
      <c r="D102" s="3">
        <v>4718.7941103211115</v>
      </c>
      <c r="E102" s="1">
        <v>0.59006941318511963</v>
      </c>
      <c r="F102" s="1">
        <v>0.57118755578994751</v>
      </c>
      <c r="G102" s="1">
        <v>3.3057194203138351E-2</v>
      </c>
      <c r="H102" s="1" t="e">
        <f t="shared" si="9"/>
        <v>#N/A</v>
      </c>
      <c r="I102" s="1">
        <f t="shared" si="10"/>
        <v>0.59006941318511963</v>
      </c>
      <c r="J102" s="1" t="e">
        <f t="shared" si="11"/>
        <v>#N/A</v>
      </c>
      <c r="R102" s="1" t="s">
        <v>224</v>
      </c>
      <c r="S102" s="1">
        <v>9.8929606378078461</v>
      </c>
      <c r="T102" s="1">
        <v>9.8929606378078461</v>
      </c>
      <c r="U102" s="1" t="e">
        <v>#N/A</v>
      </c>
      <c r="V102" s="1" t="e">
        <v>#N/A</v>
      </c>
      <c r="W102" s="1" t="e">
        <v>#N/A</v>
      </c>
      <c r="X102" s="1" t="e">
        <v>#N/A</v>
      </c>
      <c r="Y102" s="1" t="e">
        <v>#N/A</v>
      </c>
      <c r="Z102" s="1" t="e">
        <v>#N/A</v>
      </c>
      <c r="AA102" s="1">
        <v>9.8929606378078461</v>
      </c>
      <c r="AC102" s="1" t="s">
        <v>248</v>
      </c>
      <c r="AD102" s="1">
        <v>-9.9274940000000006E-2</v>
      </c>
    </row>
    <row r="103" spans="1:30" ht="14.25" x14ac:dyDescent="0.25">
      <c r="A103" s="1" t="s">
        <v>273</v>
      </c>
      <c r="B103" s="1" t="s">
        <v>274</v>
      </c>
      <c r="C103" s="1" t="s">
        <v>10</v>
      </c>
      <c r="D103" s="3">
        <v>4270.1723576437762</v>
      </c>
      <c r="E103" s="1">
        <v>0.50917202234268188</v>
      </c>
      <c r="F103" s="1">
        <v>0.56081753969192505</v>
      </c>
      <c r="G103" s="1">
        <v>-9.20896977186203E-2</v>
      </c>
      <c r="H103" s="1" t="e">
        <f t="shared" si="9"/>
        <v>#N/A</v>
      </c>
      <c r="I103" s="1">
        <f t="shared" si="10"/>
        <v>0.50917202234268188</v>
      </c>
      <c r="J103" s="1" t="e">
        <f t="shared" si="11"/>
        <v>#N/A</v>
      </c>
      <c r="R103" s="1" t="s">
        <v>346</v>
      </c>
      <c r="S103" s="1">
        <v>9.7286440432071686</v>
      </c>
      <c r="T103" s="1" t="e">
        <v>#N/A</v>
      </c>
      <c r="U103" s="1">
        <v>9.7286440432071686</v>
      </c>
      <c r="V103" s="1" t="e">
        <v>#N/A</v>
      </c>
      <c r="W103" s="1" t="e">
        <v>#N/A</v>
      </c>
      <c r="X103" s="1" t="e">
        <v>#N/A</v>
      </c>
      <c r="Y103" s="1">
        <v>9.7286440432071686</v>
      </c>
      <c r="Z103" s="1" t="e">
        <v>#N/A</v>
      </c>
      <c r="AA103" s="1" t="e">
        <v>#N/A</v>
      </c>
      <c r="AC103" s="1" t="s">
        <v>224</v>
      </c>
      <c r="AD103" s="1">
        <v>-9.8929610000000001E-2</v>
      </c>
    </row>
    <row r="104" spans="1:30" ht="14.25" x14ac:dyDescent="0.25">
      <c r="A104" s="1" t="s">
        <v>86</v>
      </c>
      <c r="B104" s="1" t="s">
        <v>87</v>
      </c>
      <c r="C104" s="1" t="s">
        <v>10</v>
      </c>
      <c r="D104" s="3">
        <v>4267.1066180956368</v>
      </c>
      <c r="E104" s="1">
        <v>0.41641676425933838</v>
      </c>
      <c r="F104" s="1">
        <v>0.56074309349060059</v>
      </c>
      <c r="G104" s="1">
        <v>-0.25738406181335449</v>
      </c>
      <c r="H104" s="1" t="e">
        <f t="shared" si="9"/>
        <v>#N/A</v>
      </c>
      <c r="I104" s="1">
        <f t="shared" si="10"/>
        <v>0.41641676425933838</v>
      </c>
      <c r="J104" s="1" t="e">
        <f t="shared" si="11"/>
        <v>#N/A</v>
      </c>
      <c r="R104" s="1" t="s">
        <v>380</v>
      </c>
      <c r="S104" s="1">
        <v>9.6361517906188965</v>
      </c>
      <c r="T104" s="1" t="e">
        <v>#N/A</v>
      </c>
      <c r="U104" s="1">
        <v>9.6361517906188965</v>
      </c>
      <c r="V104" s="1" t="e">
        <v>#N/A</v>
      </c>
      <c r="W104" s="1" t="e">
        <v>#N/A</v>
      </c>
      <c r="X104" s="1" t="e">
        <v>#N/A</v>
      </c>
      <c r="Y104" s="1">
        <v>9.6361517906188965</v>
      </c>
      <c r="Z104" s="1" t="e">
        <v>#N/A</v>
      </c>
      <c r="AA104" s="1" t="e">
        <v>#N/A</v>
      </c>
      <c r="AC104" s="1" t="s">
        <v>346</v>
      </c>
      <c r="AD104" s="1">
        <v>-9.7286440000000002E-2</v>
      </c>
    </row>
    <row r="105" spans="1:30" ht="14.25" x14ac:dyDescent="0.25">
      <c r="A105" s="1" t="s">
        <v>163</v>
      </c>
      <c r="B105" s="1" t="s">
        <v>164</v>
      </c>
      <c r="C105" s="1" t="s">
        <v>10</v>
      </c>
      <c r="D105" s="3">
        <v>4230.5119720884322</v>
      </c>
      <c r="E105" s="1">
        <v>0.50615823268890381</v>
      </c>
      <c r="F105" s="1">
        <v>0.55985242128372192</v>
      </c>
      <c r="G105" s="1">
        <v>-9.5907755196094513E-2</v>
      </c>
      <c r="H105" s="1" t="e">
        <f t="shared" si="9"/>
        <v>#N/A</v>
      </c>
      <c r="I105" s="1">
        <f t="shared" si="10"/>
        <v>0.50615823268890381</v>
      </c>
      <c r="J105" s="1" t="e">
        <f t="shared" si="11"/>
        <v>#N/A</v>
      </c>
      <c r="R105" s="1" t="s">
        <v>196</v>
      </c>
      <c r="S105" s="1">
        <v>9.599371999502182</v>
      </c>
      <c r="T105" s="1">
        <v>9.599371999502182</v>
      </c>
      <c r="U105" s="1" t="e">
        <v>#N/A</v>
      </c>
      <c r="V105" s="1" t="e">
        <v>#N/A</v>
      </c>
      <c r="W105" s="1" t="e">
        <v>#N/A</v>
      </c>
      <c r="X105" s="1" t="e">
        <v>#N/A</v>
      </c>
      <c r="Y105" s="1" t="e">
        <v>#N/A</v>
      </c>
      <c r="Z105" s="1" t="e">
        <v>#N/A</v>
      </c>
      <c r="AA105" s="1">
        <v>9.599371999502182</v>
      </c>
      <c r="AC105" s="1" t="s">
        <v>380</v>
      </c>
      <c r="AD105" s="1">
        <v>-9.6361520000000006E-2</v>
      </c>
    </row>
    <row r="106" spans="1:30" ht="14.25" x14ac:dyDescent="0.25">
      <c r="A106" s="1" t="s">
        <v>347</v>
      </c>
      <c r="B106" s="1" t="s">
        <v>348</v>
      </c>
      <c r="C106" s="1" t="s">
        <v>10</v>
      </c>
      <c r="D106" s="3">
        <v>4224.7055901518179</v>
      </c>
      <c r="E106" s="1">
        <v>0.44313865900039673</v>
      </c>
      <c r="F106" s="1">
        <v>0.55971038341522217</v>
      </c>
      <c r="G106" s="1">
        <v>-0.20827150344848633</v>
      </c>
      <c r="H106" s="1" t="e">
        <f t="shared" si="9"/>
        <v>#N/A</v>
      </c>
      <c r="I106" s="1">
        <f t="shared" si="10"/>
        <v>0.44313865900039673</v>
      </c>
      <c r="J106" s="1" t="e">
        <f t="shared" si="11"/>
        <v>#N/A</v>
      </c>
      <c r="R106" s="1" t="s">
        <v>164</v>
      </c>
      <c r="S106" s="1">
        <v>9.5907755196094513</v>
      </c>
      <c r="T106" s="1" t="e">
        <v>#N/A</v>
      </c>
      <c r="U106" s="1">
        <v>9.5907755196094513</v>
      </c>
      <c r="V106" s="1" t="e">
        <v>#N/A</v>
      </c>
      <c r="W106" s="1" t="e">
        <v>#N/A</v>
      </c>
      <c r="X106" s="1" t="e">
        <v>#N/A</v>
      </c>
      <c r="Y106" s="1" t="e">
        <v>#N/A</v>
      </c>
      <c r="Z106" s="1">
        <v>9.5907755196094513</v>
      </c>
      <c r="AA106" s="1" t="e">
        <v>#N/A</v>
      </c>
      <c r="AC106" s="1" t="s">
        <v>196</v>
      </c>
      <c r="AD106" s="1">
        <v>-9.5993720000000005E-2</v>
      </c>
    </row>
    <row r="107" spans="1:30" ht="14.25" x14ac:dyDescent="0.25">
      <c r="A107" s="1" t="s">
        <v>149</v>
      </c>
      <c r="B107" s="1" t="s">
        <v>150</v>
      </c>
      <c r="C107" s="1" t="s">
        <v>10</v>
      </c>
      <c r="D107" s="3">
        <v>4192.5930644659684</v>
      </c>
      <c r="E107" s="1">
        <v>0.52772027254104614</v>
      </c>
      <c r="F107" s="1">
        <v>0.5589216947555542</v>
      </c>
      <c r="G107" s="1">
        <v>-5.5824317038059235E-2</v>
      </c>
      <c r="H107" s="1" t="e">
        <f t="shared" si="9"/>
        <v>#N/A</v>
      </c>
      <c r="I107" s="1">
        <f t="shared" si="10"/>
        <v>0.52772027254104614</v>
      </c>
      <c r="J107" s="1" t="e">
        <f t="shared" si="11"/>
        <v>#N/A</v>
      </c>
      <c r="R107" s="1" t="s">
        <v>292</v>
      </c>
      <c r="S107" s="1">
        <v>9.5855318009853363</v>
      </c>
      <c r="T107" s="1" t="e">
        <v>#N/A</v>
      </c>
      <c r="U107" s="1">
        <v>9.5855318009853363</v>
      </c>
      <c r="V107" s="1" t="e">
        <v>#N/A</v>
      </c>
      <c r="W107" s="1" t="e">
        <v>#N/A</v>
      </c>
      <c r="X107" s="1">
        <v>9.5855318009853363</v>
      </c>
      <c r="Y107" s="1" t="e">
        <v>#N/A</v>
      </c>
      <c r="Z107" s="1" t="e">
        <v>#N/A</v>
      </c>
      <c r="AA107" s="1" t="e">
        <v>#N/A</v>
      </c>
      <c r="AC107" s="1" t="s">
        <v>164</v>
      </c>
      <c r="AD107" s="1">
        <v>-9.5907759999999995E-2</v>
      </c>
    </row>
    <row r="108" spans="1:30" ht="14.25" x14ac:dyDescent="0.25">
      <c r="A108" s="1" t="s">
        <v>257</v>
      </c>
      <c r="B108" s="1" t="s">
        <v>258</v>
      </c>
      <c r="C108" s="1" t="s">
        <v>10</v>
      </c>
      <c r="D108" s="3">
        <v>4187.6107363445217</v>
      </c>
      <c r="E108" s="1">
        <v>0.58894062042236328</v>
      </c>
      <c r="F108" s="1">
        <v>0.55879855155944824</v>
      </c>
      <c r="G108" s="1">
        <v>5.3940851241350174E-2</v>
      </c>
      <c r="H108" s="1" t="e">
        <f t="shared" si="9"/>
        <v>#N/A</v>
      </c>
      <c r="I108" s="1">
        <f t="shared" si="10"/>
        <v>0.58894062042236328</v>
      </c>
      <c r="J108" s="1" t="e">
        <f t="shared" si="11"/>
        <v>#N/A</v>
      </c>
      <c r="R108" s="1" t="s">
        <v>322</v>
      </c>
      <c r="S108" s="1">
        <v>9.4198741018772125</v>
      </c>
      <c r="T108" s="1" t="e">
        <v>#N/A</v>
      </c>
      <c r="U108" s="1">
        <v>9.4198741018772125</v>
      </c>
      <c r="V108" s="1" t="e">
        <v>#N/A</v>
      </c>
      <c r="W108" s="1" t="e">
        <v>#N/A</v>
      </c>
      <c r="X108" s="1" t="e">
        <v>#N/A</v>
      </c>
      <c r="Y108" s="1">
        <v>9.4198741018772125</v>
      </c>
      <c r="Z108" s="1" t="e">
        <v>#N/A</v>
      </c>
      <c r="AA108" s="1" t="e">
        <v>#N/A</v>
      </c>
      <c r="AC108" s="1" t="s">
        <v>292</v>
      </c>
      <c r="AD108" s="1">
        <v>-9.5855319999999994E-2</v>
      </c>
    </row>
    <row r="109" spans="1:30" ht="14.25" x14ac:dyDescent="0.25">
      <c r="A109" s="1" t="s">
        <v>219</v>
      </c>
      <c r="B109" s="1" t="s">
        <v>220</v>
      </c>
      <c r="C109" s="1" t="s">
        <v>13</v>
      </c>
      <c r="D109" s="3">
        <v>4141.8352975182852</v>
      </c>
      <c r="E109" s="1">
        <v>0.57429957389831543</v>
      </c>
      <c r="F109" s="1">
        <v>0.55766326189041138</v>
      </c>
      <c r="G109" s="1">
        <v>2.9832182452082634E-2</v>
      </c>
      <c r="H109" s="1" t="e">
        <f t="shared" si="9"/>
        <v>#N/A</v>
      </c>
      <c r="I109" s="1" t="e">
        <f t="shared" si="10"/>
        <v>#N/A</v>
      </c>
      <c r="J109" s="1">
        <f t="shared" si="11"/>
        <v>0.57429957389831543</v>
      </c>
      <c r="R109" s="1" t="s">
        <v>172</v>
      </c>
      <c r="S109" s="1">
        <v>9.348393976688385</v>
      </c>
      <c r="T109" s="1">
        <v>9.348393976688385</v>
      </c>
      <c r="U109" s="1" t="e">
        <v>#N/A</v>
      </c>
      <c r="V109" s="1" t="e">
        <v>#N/A</v>
      </c>
      <c r="W109" s="1" t="e">
        <v>#N/A</v>
      </c>
      <c r="X109" s="1" t="e">
        <v>#N/A</v>
      </c>
      <c r="Y109" s="1" t="e">
        <v>#N/A</v>
      </c>
      <c r="Z109" s="1" t="e">
        <v>#N/A</v>
      </c>
      <c r="AA109" s="1">
        <v>9.348393976688385</v>
      </c>
      <c r="AC109" s="1" t="s">
        <v>322</v>
      </c>
      <c r="AD109" s="1">
        <v>-9.4198740000000003E-2</v>
      </c>
    </row>
    <row r="110" spans="1:30" ht="14.25" x14ac:dyDescent="0.25">
      <c r="A110" s="1" t="s">
        <v>255</v>
      </c>
      <c r="B110" s="1" t="s">
        <v>256</v>
      </c>
      <c r="C110" s="1" t="s">
        <v>10</v>
      </c>
      <c r="D110" s="3">
        <v>4080.9128555753919</v>
      </c>
      <c r="E110" s="1">
        <v>0.52605575323104858</v>
      </c>
      <c r="F110" s="1">
        <v>0.55613374710083008</v>
      </c>
      <c r="G110" s="1">
        <v>-5.408409982919693E-2</v>
      </c>
      <c r="H110" s="1" t="e">
        <f t="shared" si="9"/>
        <v>#N/A</v>
      </c>
      <c r="I110" s="1">
        <f t="shared" si="10"/>
        <v>0.52605575323104858</v>
      </c>
      <c r="J110" s="1" t="e">
        <f t="shared" si="11"/>
        <v>#N/A</v>
      </c>
      <c r="R110" s="1" t="s">
        <v>274</v>
      </c>
      <c r="S110" s="1">
        <v>9.20896977186203</v>
      </c>
      <c r="T110" s="1" t="e">
        <v>#N/A</v>
      </c>
      <c r="U110" s="1">
        <v>9.20896977186203</v>
      </c>
      <c r="V110" s="1" t="e">
        <v>#N/A</v>
      </c>
      <c r="W110" s="1" t="e">
        <v>#N/A</v>
      </c>
      <c r="X110" s="1">
        <v>9.20896977186203</v>
      </c>
      <c r="Y110" s="1" t="e">
        <v>#N/A</v>
      </c>
      <c r="Z110" s="1" t="e">
        <v>#N/A</v>
      </c>
      <c r="AA110" s="1" t="e">
        <v>#N/A</v>
      </c>
      <c r="AC110" s="1" t="s">
        <v>172</v>
      </c>
      <c r="AD110" s="1">
        <v>-9.3483940000000001E-2</v>
      </c>
    </row>
    <row r="111" spans="1:30" ht="14.25" x14ac:dyDescent="0.25">
      <c r="A111" s="1" t="s">
        <v>155</v>
      </c>
      <c r="B111" s="1" t="s">
        <v>156</v>
      </c>
      <c r="C111" s="1" t="s">
        <v>10</v>
      </c>
      <c r="D111" s="3">
        <v>4078.674690799432</v>
      </c>
      <c r="E111" s="1">
        <v>0.5295863151550293</v>
      </c>
      <c r="F111" s="1">
        <v>0.55607712268829346</v>
      </c>
      <c r="G111" s="1">
        <v>-4.7638729214668274E-2</v>
      </c>
      <c r="H111" s="1" t="e">
        <f t="shared" si="9"/>
        <v>#N/A</v>
      </c>
      <c r="I111" s="1">
        <f t="shared" si="10"/>
        <v>0.5295863151550293</v>
      </c>
      <c r="J111" s="1" t="e">
        <f t="shared" si="11"/>
        <v>#N/A</v>
      </c>
      <c r="R111" s="1" t="s">
        <v>188</v>
      </c>
      <c r="S111" s="1">
        <v>9.1809384524822235</v>
      </c>
      <c r="T111" s="1">
        <v>9.1809384524822235</v>
      </c>
      <c r="U111" s="1" t="e">
        <v>#N/A</v>
      </c>
      <c r="V111" s="1" t="e">
        <v>#N/A</v>
      </c>
      <c r="W111" s="1" t="e">
        <v>#N/A</v>
      </c>
      <c r="X111" s="1" t="e">
        <v>#N/A</v>
      </c>
      <c r="Y111" s="1" t="e">
        <v>#N/A</v>
      </c>
      <c r="Z111" s="1" t="e">
        <v>#N/A</v>
      </c>
      <c r="AA111" s="1">
        <v>9.1809384524822235</v>
      </c>
      <c r="AC111" s="1" t="s">
        <v>274</v>
      </c>
      <c r="AD111" s="1">
        <v>-9.2089699999999997E-2</v>
      </c>
    </row>
    <row r="112" spans="1:30" ht="14.25" x14ac:dyDescent="0.25">
      <c r="A112" s="1" t="s">
        <v>343</v>
      </c>
      <c r="B112" s="1" t="s">
        <v>344</v>
      </c>
      <c r="C112" s="1" t="s">
        <v>10</v>
      </c>
      <c r="D112" s="3">
        <v>4067.6581592322605</v>
      </c>
      <c r="E112" s="1">
        <v>0.51818299293518066</v>
      </c>
      <c r="F112" s="1">
        <v>0.55579805374145508</v>
      </c>
      <c r="G112" s="1">
        <v>-6.7677564918994904E-2</v>
      </c>
      <c r="H112" s="1" t="e">
        <f t="shared" si="9"/>
        <v>#N/A</v>
      </c>
      <c r="I112" s="1">
        <f t="shared" si="10"/>
        <v>0.51818299293518066</v>
      </c>
      <c r="J112" s="1" t="e">
        <f t="shared" si="11"/>
        <v>#N/A</v>
      </c>
      <c r="R112" s="1" t="s">
        <v>336</v>
      </c>
      <c r="S112" s="1">
        <v>9.0529873967170715</v>
      </c>
      <c r="T112" s="1" t="e">
        <v>#N/A</v>
      </c>
      <c r="U112" s="1">
        <v>9.0529873967170715</v>
      </c>
      <c r="V112" s="1" t="e">
        <v>#N/A</v>
      </c>
      <c r="W112" s="1" t="e">
        <v>#N/A</v>
      </c>
      <c r="X112" s="1" t="e">
        <v>#N/A</v>
      </c>
      <c r="Y112" s="1">
        <v>9.0529873967170715</v>
      </c>
      <c r="Z112" s="1" t="e">
        <v>#N/A</v>
      </c>
      <c r="AA112" s="1" t="e">
        <v>#N/A</v>
      </c>
      <c r="AC112" s="1" t="s">
        <v>188</v>
      </c>
      <c r="AD112" s="1">
        <v>-9.1809379999999996E-2</v>
      </c>
    </row>
    <row r="113" spans="1:30" ht="14.25" x14ac:dyDescent="0.25">
      <c r="A113" s="1" t="s">
        <v>135</v>
      </c>
      <c r="B113" s="1" t="s">
        <v>136</v>
      </c>
      <c r="C113" s="1" t="s">
        <v>10</v>
      </c>
      <c r="D113" s="3">
        <v>4056.7286284673646</v>
      </c>
      <c r="E113" s="1">
        <v>0.5497206449508667</v>
      </c>
      <c r="F113" s="1">
        <v>0.55552059412002563</v>
      </c>
      <c r="G113" s="1">
        <v>-1.0440565645694733E-2</v>
      </c>
      <c r="H113" s="1" t="e">
        <f t="shared" si="9"/>
        <v>#N/A</v>
      </c>
      <c r="I113" s="1">
        <f t="shared" si="10"/>
        <v>0.5497206449508667</v>
      </c>
      <c r="J113" s="1" t="e">
        <f t="shared" si="11"/>
        <v>#N/A</v>
      </c>
      <c r="R113" s="1" t="s">
        <v>242</v>
      </c>
      <c r="S113" s="1">
        <v>8.8623858988285065</v>
      </c>
      <c r="T113" s="1">
        <v>8.8623858988285065</v>
      </c>
      <c r="U113" s="1" t="e">
        <v>#N/A</v>
      </c>
      <c r="V113" s="1" t="e">
        <v>#N/A</v>
      </c>
      <c r="W113" s="1" t="e">
        <v>#N/A</v>
      </c>
      <c r="X113" s="1" t="e">
        <v>#N/A</v>
      </c>
      <c r="Y113" s="1" t="e">
        <v>#N/A</v>
      </c>
      <c r="Z113" s="1" t="e">
        <v>#N/A</v>
      </c>
      <c r="AA113" s="1">
        <v>8.8623858988285065</v>
      </c>
      <c r="AC113" s="1" t="s">
        <v>336</v>
      </c>
      <c r="AD113" s="1">
        <v>-9.0529869999999998E-2</v>
      </c>
    </row>
    <row r="114" spans="1:30" ht="14.25" x14ac:dyDescent="0.25">
      <c r="A114" s="1" t="s">
        <v>131</v>
      </c>
      <c r="B114" s="1" t="s">
        <v>132</v>
      </c>
      <c r="C114" s="1" t="s">
        <v>10</v>
      </c>
      <c r="D114" s="3">
        <v>4055.9754319419071</v>
      </c>
      <c r="E114" s="1">
        <v>0.44893792271614075</v>
      </c>
      <c r="F114" s="1">
        <v>0.55550158023834229</v>
      </c>
      <c r="G114" s="1">
        <v>-0.19183322787284851</v>
      </c>
      <c r="H114" s="1" t="e">
        <f t="shared" si="9"/>
        <v>#N/A</v>
      </c>
      <c r="I114" s="1">
        <f t="shared" si="10"/>
        <v>0.44893792271614075</v>
      </c>
      <c r="J114" s="1" t="e">
        <f t="shared" si="11"/>
        <v>#N/A</v>
      </c>
      <c r="R114" s="1" t="s">
        <v>252</v>
      </c>
      <c r="S114" s="1">
        <v>8.8025577366352081</v>
      </c>
      <c r="T114" s="1">
        <v>8.8025577366352081</v>
      </c>
      <c r="U114" s="1" t="e">
        <v>#N/A</v>
      </c>
      <c r="V114" s="1" t="e">
        <v>#N/A</v>
      </c>
      <c r="W114" s="1" t="e">
        <v>#N/A</v>
      </c>
      <c r="X114" s="1" t="e">
        <v>#N/A</v>
      </c>
      <c r="Y114" s="1" t="e">
        <v>#N/A</v>
      </c>
      <c r="Z114" s="1" t="e">
        <v>#N/A</v>
      </c>
      <c r="AA114" s="1">
        <v>8.8025577366352081</v>
      </c>
      <c r="AC114" s="1" t="s">
        <v>242</v>
      </c>
      <c r="AD114" s="1">
        <v>-8.8623859999999999E-2</v>
      </c>
    </row>
    <row r="115" spans="1:30" ht="14.25" x14ac:dyDescent="0.25">
      <c r="A115" s="1" t="s">
        <v>117</v>
      </c>
      <c r="B115" s="1" t="s">
        <v>118</v>
      </c>
      <c r="C115" s="1" t="s">
        <v>10</v>
      </c>
      <c r="D115" s="3">
        <v>3947.1297510211753</v>
      </c>
      <c r="E115" s="1">
        <v>0.50775027275085449</v>
      </c>
      <c r="F115" s="1">
        <v>0.55269879102706909</v>
      </c>
      <c r="G115" s="1">
        <v>-8.1325523555278778E-2</v>
      </c>
      <c r="H115" s="1" t="e">
        <f t="shared" si="9"/>
        <v>#N/A</v>
      </c>
      <c r="I115" s="1">
        <f t="shared" si="10"/>
        <v>0.50775027275085449</v>
      </c>
      <c r="J115" s="1" t="e">
        <f t="shared" si="11"/>
        <v>#N/A</v>
      </c>
      <c r="R115" s="1" t="s">
        <v>148</v>
      </c>
      <c r="S115" s="1">
        <v>8.7547808885574341</v>
      </c>
      <c r="T115" s="1" t="e">
        <v>#N/A</v>
      </c>
      <c r="U115" s="1">
        <v>8.7547808885574341</v>
      </c>
      <c r="V115" s="1" t="e">
        <v>#N/A</v>
      </c>
      <c r="W115" s="1" t="e">
        <v>#N/A</v>
      </c>
      <c r="X115" s="1" t="e">
        <v>#N/A</v>
      </c>
      <c r="Y115" s="1" t="e">
        <v>#N/A</v>
      </c>
      <c r="Z115" s="1">
        <v>8.7547808885574341</v>
      </c>
      <c r="AA115" s="1" t="e">
        <v>#N/A</v>
      </c>
      <c r="AC115" s="1" t="s">
        <v>252</v>
      </c>
      <c r="AD115" s="1">
        <v>-8.8025580000000006E-2</v>
      </c>
    </row>
    <row r="116" spans="1:30" ht="14.25" x14ac:dyDescent="0.25">
      <c r="A116" s="1" t="s">
        <v>133</v>
      </c>
      <c r="B116" s="1" t="s">
        <v>134</v>
      </c>
      <c r="C116" s="1" t="s">
        <v>10</v>
      </c>
      <c r="D116" s="3">
        <v>3928.1403533554076</v>
      </c>
      <c r="E116" s="1">
        <v>0.44668757915496826</v>
      </c>
      <c r="F116" s="1">
        <v>0.55220252275466919</v>
      </c>
      <c r="G116" s="1">
        <v>-0.19108015298843384</v>
      </c>
      <c r="H116" s="1" t="e">
        <f t="shared" si="9"/>
        <v>#N/A</v>
      </c>
      <c r="I116" s="1">
        <f t="shared" si="10"/>
        <v>0.44668757915496826</v>
      </c>
      <c r="J116" s="1" t="e">
        <f t="shared" si="11"/>
        <v>#N/A</v>
      </c>
      <c r="R116" s="1" t="s">
        <v>110</v>
      </c>
      <c r="S116" s="1">
        <v>8.7150402367115021</v>
      </c>
      <c r="T116" s="1" t="e">
        <v>#N/A</v>
      </c>
      <c r="U116" s="1" t="e">
        <v>#N/A</v>
      </c>
      <c r="V116" s="1">
        <v>8.7150402367115021</v>
      </c>
      <c r="W116" s="1" t="e">
        <v>#N/A</v>
      </c>
      <c r="X116" s="1" t="e">
        <v>#N/A</v>
      </c>
      <c r="Y116" s="1" t="e">
        <v>#N/A</v>
      </c>
      <c r="Z116" s="1">
        <v>8.7150402367115021</v>
      </c>
      <c r="AA116" s="1" t="e">
        <v>#N/A</v>
      </c>
      <c r="AC116" s="1" t="s">
        <v>148</v>
      </c>
      <c r="AD116" s="1">
        <v>-8.7547810000000004E-2</v>
      </c>
    </row>
    <row r="117" spans="1:30" ht="14.25" x14ac:dyDescent="0.25">
      <c r="A117" s="1" t="s">
        <v>22</v>
      </c>
      <c r="B117" s="1" t="s">
        <v>23</v>
      </c>
      <c r="C117" s="1" t="s">
        <v>10</v>
      </c>
      <c r="D117" s="3">
        <v>3635.4076708508624</v>
      </c>
      <c r="E117" s="1">
        <v>0.55050021409988403</v>
      </c>
      <c r="F117" s="1">
        <v>0.54425293207168579</v>
      </c>
      <c r="G117" s="1">
        <v>1.1478637345135212E-2</v>
      </c>
      <c r="H117" s="1" t="e">
        <f t="shared" si="9"/>
        <v>#N/A</v>
      </c>
      <c r="I117" s="1">
        <f t="shared" si="10"/>
        <v>0.55050021409988403</v>
      </c>
      <c r="J117" s="1" t="e">
        <f t="shared" si="11"/>
        <v>#N/A</v>
      </c>
      <c r="R117" s="1" t="s">
        <v>112</v>
      </c>
      <c r="S117" s="1">
        <v>8.6748406291007996</v>
      </c>
      <c r="T117" s="1" t="e">
        <v>#N/A</v>
      </c>
      <c r="U117" s="1">
        <v>8.6748406291007996</v>
      </c>
      <c r="V117" s="1" t="e">
        <v>#N/A</v>
      </c>
      <c r="W117" s="1" t="e">
        <v>#N/A</v>
      </c>
      <c r="X117" s="1" t="e">
        <v>#N/A</v>
      </c>
      <c r="Y117" s="1" t="e">
        <v>#N/A</v>
      </c>
      <c r="Z117" s="1">
        <v>8.6748406291007996</v>
      </c>
      <c r="AA117" s="1" t="e">
        <v>#N/A</v>
      </c>
      <c r="AC117" s="1" t="s">
        <v>110</v>
      </c>
      <c r="AD117" s="1">
        <v>-8.7150400000000003E-2</v>
      </c>
    </row>
    <row r="118" spans="1:30" ht="14.25" x14ac:dyDescent="0.25">
      <c r="A118" s="1" t="s">
        <v>8</v>
      </c>
      <c r="B118" s="1" t="s">
        <v>9</v>
      </c>
      <c r="C118" s="1" t="s">
        <v>10</v>
      </c>
      <c r="D118" s="3">
        <v>3620.5886069590792</v>
      </c>
      <c r="E118" s="1">
        <v>0.34039387106895447</v>
      </c>
      <c r="F118" s="1">
        <v>0.5438348650932312</v>
      </c>
      <c r="G118" s="1">
        <v>-0.37408596277236938</v>
      </c>
      <c r="H118" s="1" t="e">
        <f t="shared" si="9"/>
        <v>#N/A</v>
      </c>
      <c r="I118" s="1">
        <f t="shared" si="10"/>
        <v>0.34039387106895447</v>
      </c>
      <c r="J118" s="1" t="e">
        <f t="shared" si="11"/>
        <v>#N/A</v>
      </c>
      <c r="R118" s="1" t="s">
        <v>77</v>
      </c>
      <c r="S118" s="1">
        <v>8.516295999288559</v>
      </c>
      <c r="T118" s="1" t="e">
        <v>#N/A</v>
      </c>
      <c r="U118" s="1" t="e">
        <v>#N/A</v>
      </c>
      <c r="V118" s="1">
        <v>8.516295999288559</v>
      </c>
      <c r="W118" s="1">
        <v>8.516295999288559</v>
      </c>
      <c r="X118" s="1" t="e">
        <v>#N/A</v>
      </c>
      <c r="Y118" s="1" t="e">
        <v>#N/A</v>
      </c>
      <c r="Z118" s="1" t="e">
        <v>#N/A</v>
      </c>
      <c r="AA118" s="1" t="e">
        <v>#N/A</v>
      </c>
      <c r="AC118" s="1" t="s">
        <v>112</v>
      </c>
      <c r="AD118" s="1">
        <v>-8.6748409999999998E-2</v>
      </c>
    </row>
    <row r="119" spans="1:30" ht="14.25" x14ac:dyDescent="0.25">
      <c r="A119" s="1" t="s">
        <v>325</v>
      </c>
      <c r="B119" s="1" t="s">
        <v>326</v>
      </c>
      <c r="C119" s="1" t="s">
        <v>10</v>
      </c>
      <c r="D119" s="3">
        <v>3565.4977324609149</v>
      </c>
      <c r="E119" s="1">
        <v>0.46627941727638245</v>
      </c>
      <c r="F119" s="1">
        <v>0.54226607084274292</v>
      </c>
      <c r="G119" s="1">
        <v>-0.14012798666954041</v>
      </c>
      <c r="H119" s="1" t="e">
        <f t="shared" si="9"/>
        <v>#N/A</v>
      </c>
      <c r="I119" s="1">
        <f t="shared" si="10"/>
        <v>0.46627941727638245</v>
      </c>
      <c r="J119" s="1" t="e">
        <f t="shared" si="11"/>
        <v>#N/A</v>
      </c>
      <c r="R119" s="1" t="s">
        <v>114</v>
      </c>
      <c r="S119" s="1">
        <v>8.3968564867973328</v>
      </c>
      <c r="T119" s="1" t="e">
        <v>#N/A</v>
      </c>
      <c r="U119" s="1">
        <v>8.3968564867973328</v>
      </c>
      <c r="V119" s="1" t="e">
        <v>#N/A</v>
      </c>
      <c r="W119" s="1" t="e">
        <v>#N/A</v>
      </c>
      <c r="X119" s="1" t="e">
        <v>#N/A</v>
      </c>
      <c r="Y119" s="1" t="e">
        <v>#N/A</v>
      </c>
      <c r="Z119" s="1">
        <v>8.3968564867973328</v>
      </c>
      <c r="AA119" s="1" t="e">
        <v>#N/A</v>
      </c>
      <c r="AC119" s="1" t="s">
        <v>77</v>
      </c>
      <c r="AD119" s="1">
        <v>-8.5162959999999996E-2</v>
      </c>
    </row>
    <row r="120" spans="1:30" ht="14.25" x14ac:dyDescent="0.25">
      <c r="A120" s="1" t="s">
        <v>105</v>
      </c>
      <c r="B120" s="1" t="s">
        <v>106</v>
      </c>
      <c r="C120" s="1" t="s">
        <v>13</v>
      </c>
      <c r="D120" s="3">
        <v>3418.6577624974993</v>
      </c>
      <c r="E120" s="1">
        <v>0.5152897834777832</v>
      </c>
      <c r="F120" s="1">
        <v>0.53797179460525513</v>
      </c>
      <c r="G120" s="1">
        <v>-4.2162083089351654E-2</v>
      </c>
      <c r="H120" s="1" t="e">
        <f t="shared" si="9"/>
        <v>#N/A</v>
      </c>
      <c r="I120" s="1" t="e">
        <f t="shared" si="10"/>
        <v>#N/A</v>
      </c>
      <c r="J120" s="1">
        <f t="shared" si="11"/>
        <v>0.5152897834777832</v>
      </c>
      <c r="R120" s="1" t="s">
        <v>118</v>
      </c>
      <c r="S120" s="1">
        <v>8.1325523555278778</v>
      </c>
      <c r="T120" s="1" t="e">
        <v>#N/A</v>
      </c>
      <c r="U120" s="1">
        <v>8.1325523555278778</v>
      </c>
      <c r="V120" s="1" t="e">
        <v>#N/A</v>
      </c>
      <c r="W120" s="1" t="e">
        <v>#N/A</v>
      </c>
      <c r="X120" s="1" t="e">
        <v>#N/A</v>
      </c>
      <c r="Y120" s="1" t="e">
        <v>#N/A</v>
      </c>
      <c r="Z120" s="1">
        <v>8.1325523555278778</v>
      </c>
      <c r="AA120" s="1" t="e">
        <v>#N/A</v>
      </c>
      <c r="AC120" s="1" t="s">
        <v>114</v>
      </c>
      <c r="AD120" s="1">
        <v>-8.3968559999999998E-2</v>
      </c>
    </row>
    <row r="121" spans="1:30" ht="14.25" x14ac:dyDescent="0.25">
      <c r="A121" s="1" t="s">
        <v>305</v>
      </c>
      <c r="B121" s="1" t="s">
        <v>306</v>
      </c>
      <c r="C121" s="1" t="s">
        <v>10</v>
      </c>
      <c r="D121" s="3">
        <v>3411.1317716346712</v>
      </c>
      <c r="E121" s="1">
        <v>0.56481426954269409</v>
      </c>
      <c r="F121" s="1">
        <v>0.53774714469909668</v>
      </c>
      <c r="G121" s="1">
        <v>5.0334297120571136E-2</v>
      </c>
      <c r="H121" s="1" t="e">
        <f t="shared" si="9"/>
        <v>#N/A</v>
      </c>
      <c r="I121" s="1">
        <f t="shared" si="10"/>
        <v>0.56481426954269409</v>
      </c>
      <c r="J121" s="1" t="e">
        <f t="shared" si="11"/>
        <v>#N/A</v>
      </c>
      <c r="R121" s="1" t="s">
        <v>178</v>
      </c>
      <c r="S121" s="1">
        <v>7.9627305269241333</v>
      </c>
      <c r="T121" s="1" t="e">
        <v>#N/A</v>
      </c>
      <c r="U121" s="1">
        <v>7.9627305269241333</v>
      </c>
      <c r="V121" s="1" t="e">
        <v>#N/A</v>
      </c>
      <c r="W121" s="1" t="e">
        <v>#N/A</v>
      </c>
      <c r="X121" s="1" t="e">
        <v>#N/A</v>
      </c>
      <c r="Y121" s="1" t="e">
        <v>#N/A</v>
      </c>
      <c r="Z121" s="1" t="e">
        <v>#N/A</v>
      </c>
      <c r="AA121" s="1">
        <v>7.9627305269241333</v>
      </c>
      <c r="AC121" s="1" t="s">
        <v>118</v>
      </c>
      <c r="AD121" s="1">
        <v>-8.1325519999999998E-2</v>
      </c>
    </row>
    <row r="122" spans="1:30" ht="14.25" x14ac:dyDescent="0.25">
      <c r="A122" s="1" t="s">
        <v>381</v>
      </c>
      <c r="B122" s="1" t="s">
        <v>382</v>
      </c>
      <c r="C122" s="1" t="s">
        <v>10</v>
      </c>
      <c r="D122" s="3">
        <v>3408.856896319533</v>
      </c>
      <c r="E122" s="1">
        <v>0.50123327970504761</v>
      </c>
      <c r="F122" s="1">
        <v>0.53767907619476318</v>
      </c>
      <c r="G122" s="1">
        <v>-6.7783549427986145E-2</v>
      </c>
      <c r="H122" s="1" t="e">
        <f t="shared" si="9"/>
        <v>#N/A</v>
      </c>
      <c r="I122" s="1">
        <f t="shared" si="10"/>
        <v>0.50123327970504761</v>
      </c>
      <c r="J122" s="1" t="e">
        <f t="shared" si="11"/>
        <v>#N/A</v>
      </c>
      <c r="R122" s="1" t="s">
        <v>198</v>
      </c>
      <c r="S122" s="1">
        <v>7.9417429864406586</v>
      </c>
      <c r="T122" s="1">
        <v>7.9417429864406586</v>
      </c>
      <c r="U122" s="1" t="e">
        <v>#N/A</v>
      </c>
      <c r="V122" s="1" t="e">
        <v>#N/A</v>
      </c>
      <c r="W122" s="1" t="e">
        <v>#N/A</v>
      </c>
      <c r="X122" s="1" t="e">
        <v>#N/A</v>
      </c>
      <c r="Y122" s="1" t="e">
        <v>#N/A</v>
      </c>
      <c r="Z122" s="1" t="e">
        <v>#N/A</v>
      </c>
      <c r="AA122" s="1">
        <v>7.9417429864406586</v>
      </c>
      <c r="AC122" s="1" t="s">
        <v>178</v>
      </c>
      <c r="AD122" s="1">
        <v>-7.9627310000000007E-2</v>
      </c>
    </row>
    <row r="123" spans="1:30" ht="14.25" x14ac:dyDescent="0.25">
      <c r="A123" s="1" t="s">
        <v>287</v>
      </c>
      <c r="B123" s="1" t="s">
        <v>288</v>
      </c>
      <c r="C123" s="1" t="s">
        <v>10</v>
      </c>
      <c r="D123" s="3">
        <v>3348.1362082135133</v>
      </c>
      <c r="E123" s="1">
        <v>0.52901232242584229</v>
      </c>
      <c r="F123" s="1">
        <v>0.53584784269332886</v>
      </c>
      <c r="G123" s="1">
        <v>-1.2756457552313805E-2</v>
      </c>
      <c r="H123" s="1" t="e">
        <f t="shared" si="9"/>
        <v>#N/A</v>
      </c>
      <c r="I123" s="1">
        <f t="shared" si="10"/>
        <v>0.52901232242584229</v>
      </c>
      <c r="J123" s="1" t="e">
        <f t="shared" si="11"/>
        <v>#N/A</v>
      </c>
      <c r="R123" s="1" t="s">
        <v>232</v>
      </c>
      <c r="S123" s="1">
        <v>7.8988857567310333</v>
      </c>
      <c r="T123" s="1" t="e">
        <v>#N/A</v>
      </c>
      <c r="U123" s="1">
        <v>7.8988857567310333</v>
      </c>
      <c r="V123" s="1" t="e">
        <v>#N/A</v>
      </c>
      <c r="W123" s="1" t="e">
        <v>#N/A</v>
      </c>
      <c r="X123" s="1" t="e">
        <v>#N/A</v>
      </c>
      <c r="Y123" s="1" t="e">
        <v>#N/A</v>
      </c>
      <c r="Z123" s="1" t="e">
        <v>#N/A</v>
      </c>
      <c r="AA123" s="1">
        <v>7.8988857567310333</v>
      </c>
      <c r="AC123" s="1" t="s">
        <v>198</v>
      </c>
      <c r="AD123" s="1">
        <v>-7.9417429999999997E-2</v>
      </c>
    </row>
    <row r="124" spans="1:30" ht="14.25" x14ac:dyDescent="0.25">
      <c r="A124" s="1" t="s">
        <v>165</v>
      </c>
      <c r="B124" s="1" t="s">
        <v>166</v>
      </c>
      <c r="C124" s="1" t="s">
        <v>10</v>
      </c>
      <c r="D124" s="3">
        <v>3225.4978146288358</v>
      </c>
      <c r="E124" s="1">
        <v>0.4387151300907135</v>
      </c>
      <c r="F124" s="1">
        <v>0.53205281496047974</v>
      </c>
      <c r="G124" s="1">
        <v>-0.17542935907840729</v>
      </c>
      <c r="H124" s="1" t="e">
        <f t="shared" si="9"/>
        <v>#N/A</v>
      </c>
      <c r="I124" s="1">
        <f t="shared" si="10"/>
        <v>0.4387151300907135</v>
      </c>
      <c r="J124" s="1" t="e">
        <f t="shared" si="11"/>
        <v>#N/A</v>
      </c>
      <c r="R124" s="1" t="s">
        <v>81</v>
      </c>
      <c r="S124" s="1">
        <v>7.7674359083175659</v>
      </c>
      <c r="T124" s="1" t="e">
        <v>#N/A</v>
      </c>
      <c r="U124" s="1" t="e">
        <v>#N/A</v>
      </c>
      <c r="V124" s="1">
        <v>7.7674359083175659</v>
      </c>
      <c r="W124" s="1">
        <v>7.7674359083175659</v>
      </c>
      <c r="X124" s="1" t="e">
        <v>#N/A</v>
      </c>
      <c r="Y124" s="1" t="e">
        <v>#N/A</v>
      </c>
      <c r="Z124" s="1" t="e">
        <v>#N/A</v>
      </c>
      <c r="AA124" s="1" t="e">
        <v>#N/A</v>
      </c>
      <c r="AC124" s="1" t="s">
        <v>232</v>
      </c>
      <c r="AD124" s="1">
        <v>-7.8988859999999994E-2</v>
      </c>
    </row>
    <row r="125" spans="1:30" ht="14.25" x14ac:dyDescent="0.25">
      <c r="A125" s="1" t="s">
        <v>167</v>
      </c>
      <c r="B125" s="1" t="s">
        <v>168</v>
      </c>
      <c r="C125" s="1" t="s">
        <v>13</v>
      </c>
      <c r="D125" s="3">
        <v>3196.6602216523065</v>
      </c>
      <c r="E125" s="1">
        <v>0.54618304967880249</v>
      </c>
      <c r="F125" s="1">
        <v>0.53114074468612671</v>
      </c>
      <c r="G125" s="1">
        <v>2.8320752084255219E-2</v>
      </c>
      <c r="H125" s="1" t="e">
        <f t="shared" si="9"/>
        <v>#N/A</v>
      </c>
      <c r="I125" s="1" t="e">
        <f t="shared" si="10"/>
        <v>#N/A</v>
      </c>
      <c r="J125" s="1">
        <f t="shared" si="11"/>
        <v>0.54618304967880249</v>
      </c>
      <c r="R125" s="1" t="s">
        <v>318</v>
      </c>
      <c r="S125" s="1">
        <v>7.5080849230289459</v>
      </c>
      <c r="T125" s="1" t="e">
        <v>#N/A</v>
      </c>
      <c r="U125" s="1">
        <v>7.5080849230289459</v>
      </c>
      <c r="V125" s="1" t="e">
        <v>#N/A</v>
      </c>
      <c r="W125" s="1" t="e">
        <v>#N/A</v>
      </c>
      <c r="X125" s="1" t="e">
        <v>#N/A</v>
      </c>
      <c r="Y125" s="1">
        <v>7.5080849230289459</v>
      </c>
      <c r="Z125" s="1" t="e">
        <v>#N/A</v>
      </c>
      <c r="AA125" s="1" t="e">
        <v>#N/A</v>
      </c>
      <c r="AC125" s="1" t="s">
        <v>81</v>
      </c>
      <c r="AD125" s="1">
        <v>-7.7674359999999998E-2</v>
      </c>
    </row>
    <row r="126" spans="1:30" ht="14.25" x14ac:dyDescent="0.25">
      <c r="A126" s="1" t="s">
        <v>249</v>
      </c>
      <c r="B126" s="1" t="s">
        <v>250</v>
      </c>
      <c r="C126" s="1" t="s">
        <v>10</v>
      </c>
      <c r="D126" s="3">
        <v>3116.8698603079838</v>
      </c>
      <c r="E126" s="1">
        <v>0.56585788726806641</v>
      </c>
      <c r="F126" s="1">
        <v>0.52857708930969238</v>
      </c>
      <c r="G126" s="1">
        <v>7.05304816365242E-2</v>
      </c>
      <c r="H126" s="1" t="e">
        <f t="shared" si="9"/>
        <v>#N/A</v>
      </c>
      <c r="I126" s="1">
        <f t="shared" si="10"/>
        <v>0.56585788726806641</v>
      </c>
      <c r="J126" s="1" t="e">
        <f t="shared" si="11"/>
        <v>#N/A</v>
      </c>
      <c r="R126" s="1" t="s">
        <v>128</v>
      </c>
      <c r="S126" s="1">
        <v>7.3735438287258148</v>
      </c>
      <c r="T126" s="1" t="e">
        <v>#N/A</v>
      </c>
      <c r="U126" s="1">
        <v>7.3735438287258148</v>
      </c>
      <c r="V126" s="1" t="e">
        <v>#N/A</v>
      </c>
      <c r="W126" s="1" t="e">
        <v>#N/A</v>
      </c>
      <c r="X126" s="1" t="e">
        <v>#N/A</v>
      </c>
      <c r="Y126" s="1" t="e">
        <v>#N/A</v>
      </c>
      <c r="Z126" s="1">
        <v>7.3735438287258148</v>
      </c>
      <c r="AA126" s="1" t="e">
        <v>#N/A</v>
      </c>
      <c r="AC126" s="1" t="s">
        <v>318</v>
      </c>
      <c r="AD126" s="1">
        <v>-7.5080850000000005E-2</v>
      </c>
    </row>
    <row r="127" spans="1:30" ht="14.25" x14ac:dyDescent="0.25">
      <c r="A127" s="1" t="s">
        <v>147</v>
      </c>
      <c r="B127" s="1" t="s">
        <v>148</v>
      </c>
      <c r="C127" s="1" t="s">
        <v>10</v>
      </c>
      <c r="D127" s="3">
        <v>3104.2226468406639</v>
      </c>
      <c r="E127" s="1">
        <v>0.48192545771598816</v>
      </c>
      <c r="F127" s="1">
        <v>0.52816516160964966</v>
      </c>
      <c r="G127" s="1">
        <v>-8.7547808885574341E-2</v>
      </c>
      <c r="H127" s="1" t="e">
        <f t="shared" si="9"/>
        <v>#N/A</v>
      </c>
      <c r="I127" s="1">
        <f t="shared" si="10"/>
        <v>0.48192545771598816</v>
      </c>
      <c r="J127" s="1" t="e">
        <f t="shared" si="11"/>
        <v>#N/A</v>
      </c>
      <c r="R127" s="1" t="s">
        <v>158</v>
      </c>
      <c r="S127" s="1">
        <v>7.271430641412735</v>
      </c>
      <c r="T127" s="1" t="e">
        <v>#N/A</v>
      </c>
      <c r="U127" s="1">
        <v>7.271430641412735</v>
      </c>
      <c r="V127" s="1" t="e">
        <v>#N/A</v>
      </c>
      <c r="W127" s="1" t="e">
        <v>#N/A</v>
      </c>
      <c r="X127" s="1" t="e">
        <v>#N/A</v>
      </c>
      <c r="Y127" s="1" t="e">
        <v>#N/A</v>
      </c>
      <c r="Z127" s="1">
        <v>7.271430641412735</v>
      </c>
      <c r="AA127" s="1" t="e">
        <v>#N/A</v>
      </c>
      <c r="AC127" s="1" t="s">
        <v>128</v>
      </c>
      <c r="AD127" s="1">
        <v>-7.3735439999999999E-2</v>
      </c>
    </row>
    <row r="128" spans="1:30" ht="14.25" x14ac:dyDescent="0.25">
      <c r="A128" s="1" t="s">
        <v>263</v>
      </c>
      <c r="B128" s="1" t="s">
        <v>264</v>
      </c>
      <c r="C128" s="1" t="s">
        <v>13</v>
      </c>
      <c r="D128" s="3">
        <v>2872.070240529898</v>
      </c>
      <c r="E128" s="1">
        <v>0.37196072936058044</v>
      </c>
      <c r="F128" s="1">
        <v>0.52031093835830688</v>
      </c>
      <c r="G128" s="1">
        <v>-0.28511837124824524</v>
      </c>
      <c r="H128" s="1" t="e">
        <f t="shared" si="9"/>
        <v>#N/A</v>
      </c>
      <c r="I128" s="1" t="e">
        <f t="shared" si="10"/>
        <v>#N/A</v>
      </c>
      <c r="J128" s="1">
        <f t="shared" si="11"/>
        <v>0.37196072936058044</v>
      </c>
      <c r="R128" s="1" t="s">
        <v>47</v>
      </c>
      <c r="S128" s="1">
        <v>7.047058641910553</v>
      </c>
      <c r="T128" s="1" t="e">
        <v>#N/A</v>
      </c>
      <c r="U128" s="1" t="e">
        <v>#N/A</v>
      </c>
      <c r="V128" s="1">
        <v>7.047058641910553</v>
      </c>
      <c r="W128" s="1">
        <v>7.047058641910553</v>
      </c>
      <c r="X128" s="1" t="e">
        <v>#N/A</v>
      </c>
      <c r="Y128" s="1" t="e">
        <v>#N/A</v>
      </c>
      <c r="Z128" s="1" t="e">
        <v>#N/A</v>
      </c>
      <c r="AA128" s="1" t="e">
        <v>#N/A</v>
      </c>
      <c r="AC128" s="1" t="s">
        <v>158</v>
      </c>
      <c r="AD128" s="1">
        <v>-7.2714310000000004E-2</v>
      </c>
    </row>
    <row r="129" spans="1:30" ht="14.25" x14ac:dyDescent="0.25">
      <c r="A129" s="1" t="s">
        <v>145</v>
      </c>
      <c r="B129" s="1" t="s">
        <v>146</v>
      </c>
      <c r="C129" s="1" t="s">
        <v>13</v>
      </c>
      <c r="D129" s="3">
        <v>2865.170334620298</v>
      </c>
      <c r="E129" s="1">
        <v>0.32637611031532288</v>
      </c>
      <c r="F129" s="1">
        <v>0.52006858587265015</v>
      </c>
      <c r="G129" s="1">
        <v>-0.37243640422821045</v>
      </c>
      <c r="H129" s="1" t="e">
        <f t="shared" si="9"/>
        <v>#N/A</v>
      </c>
      <c r="I129" s="1" t="e">
        <f t="shared" si="10"/>
        <v>#N/A</v>
      </c>
      <c r="J129" s="1">
        <f t="shared" si="11"/>
        <v>0.32637611031532288</v>
      </c>
      <c r="R129" s="1" t="s">
        <v>382</v>
      </c>
      <c r="S129" s="1">
        <v>6.7783549427986145</v>
      </c>
      <c r="T129" s="1" t="e">
        <v>#N/A</v>
      </c>
      <c r="U129" s="1">
        <v>6.7783549427986145</v>
      </c>
      <c r="V129" s="1" t="e">
        <v>#N/A</v>
      </c>
      <c r="W129" s="1" t="e">
        <v>#N/A</v>
      </c>
      <c r="X129" s="1" t="e">
        <v>#N/A</v>
      </c>
      <c r="Y129" s="1">
        <v>6.7783549427986145</v>
      </c>
      <c r="Z129" s="1" t="e">
        <v>#N/A</v>
      </c>
      <c r="AA129" s="1" t="e">
        <v>#N/A</v>
      </c>
      <c r="AC129" s="1" t="s">
        <v>47</v>
      </c>
      <c r="AD129" s="1">
        <v>-7.047059E-2</v>
      </c>
    </row>
    <row r="130" spans="1:30" ht="14.25" x14ac:dyDescent="0.25">
      <c r="A130" s="1" t="s">
        <v>32</v>
      </c>
      <c r="B130" s="1" t="s">
        <v>33</v>
      </c>
      <c r="C130" s="1" t="s">
        <v>13</v>
      </c>
      <c r="D130" s="3">
        <v>2617.5156479231005</v>
      </c>
      <c r="E130" s="1">
        <v>0.32663315534591675</v>
      </c>
      <c r="F130" s="1">
        <v>0.51098746061325073</v>
      </c>
      <c r="G130" s="1">
        <v>-0.36078047752380371</v>
      </c>
      <c r="H130" s="1" t="e">
        <f t="shared" ref="H130:H161" si="12">IF($C130="AE",E130,#N/A)</f>
        <v>#N/A</v>
      </c>
      <c r="I130" s="1" t="e">
        <f t="shared" ref="I130:I161" si="13">IF($C130="EME",E130,#N/A)</f>
        <v>#N/A</v>
      </c>
      <c r="J130" s="1">
        <f t="shared" ref="J130:J161" si="14">IF($C130="LIC",E130,#N/A)</f>
        <v>0.32663315534591675</v>
      </c>
      <c r="R130" s="1" t="s">
        <v>344</v>
      </c>
      <c r="S130" s="1">
        <v>6.7677564918994904</v>
      </c>
      <c r="T130" s="1" t="e">
        <v>#N/A</v>
      </c>
      <c r="U130" s="1">
        <v>6.7677564918994904</v>
      </c>
      <c r="V130" s="1" t="e">
        <v>#N/A</v>
      </c>
      <c r="W130" s="1" t="e">
        <v>#N/A</v>
      </c>
      <c r="X130" s="1" t="e">
        <v>#N/A</v>
      </c>
      <c r="Y130" s="1">
        <v>6.7677564918994904</v>
      </c>
      <c r="Z130" s="1" t="e">
        <v>#N/A</v>
      </c>
      <c r="AA130" s="1" t="e">
        <v>#N/A</v>
      </c>
      <c r="AC130" s="1" t="s">
        <v>382</v>
      </c>
      <c r="AD130" s="1">
        <v>-6.7783549999999998E-2</v>
      </c>
    </row>
    <row r="131" spans="1:30" ht="14.25" x14ac:dyDescent="0.25">
      <c r="A131" s="1" t="s">
        <v>265</v>
      </c>
      <c r="B131" s="1" t="s">
        <v>266</v>
      </c>
      <c r="C131" s="1" t="s">
        <v>10</v>
      </c>
      <c r="D131" s="3">
        <v>2580.447629751382</v>
      </c>
      <c r="E131" s="1">
        <v>0.52173125743865967</v>
      </c>
      <c r="F131" s="1">
        <v>0.50955992937088013</v>
      </c>
      <c r="G131" s="1">
        <v>2.3885959759354591E-2</v>
      </c>
      <c r="H131" s="1" t="e">
        <f t="shared" si="12"/>
        <v>#N/A</v>
      </c>
      <c r="I131" s="1">
        <f t="shared" si="13"/>
        <v>0.52173125743865967</v>
      </c>
      <c r="J131" s="1" t="e">
        <f t="shared" si="14"/>
        <v>#N/A</v>
      </c>
      <c r="R131" s="1" t="s">
        <v>192</v>
      </c>
      <c r="S131" s="1">
        <v>6.5427735447883606</v>
      </c>
      <c r="T131" s="1">
        <v>6.5427735447883606</v>
      </c>
      <c r="U131" s="1" t="e">
        <v>#N/A</v>
      </c>
      <c r="V131" s="1" t="e">
        <v>#N/A</v>
      </c>
      <c r="W131" s="1" t="e">
        <v>#N/A</v>
      </c>
      <c r="X131" s="1" t="e">
        <v>#N/A</v>
      </c>
      <c r="Y131" s="1" t="e">
        <v>#N/A</v>
      </c>
      <c r="Z131" s="1" t="e">
        <v>#N/A</v>
      </c>
      <c r="AA131" s="1">
        <v>6.5427735447883606</v>
      </c>
      <c r="AC131" s="1" t="s">
        <v>344</v>
      </c>
      <c r="AD131" s="1">
        <v>-6.7677559999999998E-2</v>
      </c>
    </row>
    <row r="132" spans="1:30" ht="14.25" x14ac:dyDescent="0.25">
      <c r="A132" s="1" t="s">
        <v>125</v>
      </c>
      <c r="B132" s="1" t="s">
        <v>126</v>
      </c>
      <c r="C132" s="1" t="s">
        <v>13</v>
      </c>
      <c r="D132" s="3">
        <v>2565.9844356216272</v>
      </c>
      <c r="E132" s="1">
        <v>0.4283292293548584</v>
      </c>
      <c r="F132" s="1">
        <v>0.50899773836135864</v>
      </c>
      <c r="G132" s="1">
        <v>-0.15848501026630402</v>
      </c>
      <c r="H132" s="1" t="e">
        <f t="shared" si="12"/>
        <v>#N/A</v>
      </c>
      <c r="I132" s="1" t="e">
        <f t="shared" si="13"/>
        <v>#N/A</v>
      </c>
      <c r="J132" s="1">
        <f t="shared" si="14"/>
        <v>0.4283292293548584</v>
      </c>
      <c r="R132" s="1" t="s">
        <v>234</v>
      </c>
      <c r="S132" s="1">
        <v>6.4994893968105316</v>
      </c>
      <c r="T132" s="1" t="e">
        <v>#N/A</v>
      </c>
      <c r="U132" s="1">
        <v>6.4994893968105316</v>
      </c>
      <c r="V132" s="1" t="e">
        <v>#N/A</v>
      </c>
      <c r="W132" s="1" t="e">
        <v>#N/A</v>
      </c>
      <c r="X132" s="1" t="e">
        <v>#N/A</v>
      </c>
      <c r="Y132" s="1" t="e">
        <v>#N/A</v>
      </c>
      <c r="Z132" s="1" t="e">
        <v>#N/A</v>
      </c>
      <c r="AA132" s="1">
        <v>6.4994893968105316</v>
      </c>
      <c r="AC132" s="1" t="s">
        <v>192</v>
      </c>
      <c r="AD132" s="1">
        <v>-6.5427739999999998E-2</v>
      </c>
    </row>
    <row r="133" spans="1:30" ht="14.25" x14ac:dyDescent="0.25">
      <c r="A133" s="1" t="s">
        <v>353</v>
      </c>
      <c r="B133" s="1" t="s">
        <v>354</v>
      </c>
      <c r="C133" s="1" t="s">
        <v>13</v>
      </c>
      <c r="D133" s="3">
        <v>2484.6864947808131</v>
      </c>
      <c r="E133" s="1">
        <v>0.44080451130867004</v>
      </c>
      <c r="F133" s="1">
        <v>0.50578176975250244</v>
      </c>
      <c r="G133" s="1">
        <v>-0.12846896052360535</v>
      </c>
      <c r="H133" s="1" t="e">
        <f t="shared" si="12"/>
        <v>#N/A</v>
      </c>
      <c r="I133" s="1" t="e">
        <f t="shared" si="13"/>
        <v>#N/A</v>
      </c>
      <c r="J133" s="1">
        <f t="shared" si="14"/>
        <v>0.44080451130867004</v>
      </c>
      <c r="R133" s="1" t="s">
        <v>332</v>
      </c>
      <c r="S133" s="1">
        <v>6.3107624650001526</v>
      </c>
      <c r="T133" s="1" t="e">
        <v>#N/A</v>
      </c>
      <c r="U133" s="1">
        <v>6.3107624650001526</v>
      </c>
      <c r="V133" s="1" t="e">
        <v>#N/A</v>
      </c>
      <c r="W133" s="1" t="e">
        <v>#N/A</v>
      </c>
      <c r="X133" s="1" t="e">
        <v>#N/A</v>
      </c>
      <c r="Y133" s="1">
        <v>6.3107624650001526</v>
      </c>
      <c r="Z133" s="1" t="e">
        <v>#N/A</v>
      </c>
      <c r="AA133" s="1" t="e">
        <v>#N/A</v>
      </c>
      <c r="AC133" s="1" t="s">
        <v>234</v>
      </c>
      <c r="AD133" s="1">
        <v>-6.499489E-2</v>
      </c>
    </row>
    <row r="134" spans="1:30" ht="14.25" x14ac:dyDescent="0.25">
      <c r="A134" s="1" t="s">
        <v>34</v>
      </c>
      <c r="B134" s="1" t="s">
        <v>35</v>
      </c>
      <c r="C134" s="1" t="s">
        <v>13</v>
      </c>
      <c r="D134" s="3">
        <v>2254.0968103026889</v>
      </c>
      <c r="E134" s="1">
        <v>0.35214909911155701</v>
      </c>
      <c r="F134" s="1">
        <v>0.49609637260437012</v>
      </c>
      <c r="G134" s="1">
        <v>-0.2901599109172821</v>
      </c>
      <c r="H134" s="1" t="e">
        <f t="shared" si="12"/>
        <v>#N/A</v>
      </c>
      <c r="I134" s="1" t="e">
        <f t="shared" si="13"/>
        <v>#N/A</v>
      </c>
      <c r="J134" s="1">
        <f t="shared" si="14"/>
        <v>0.35214909911155701</v>
      </c>
      <c r="R134" s="1" t="s">
        <v>238</v>
      </c>
      <c r="S134" s="1">
        <v>6.1390656977891922</v>
      </c>
      <c r="T134" s="1">
        <v>6.1390656977891922</v>
      </c>
      <c r="U134" s="1" t="e">
        <v>#N/A</v>
      </c>
      <c r="V134" s="1" t="e">
        <v>#N/A</v>
      </c>
      <c r="W134" s="1" t="e">
        <v>#N/A</v>
      </c>
      <c r="X134" s="1" t="e">
        <v>#N/A</v>
      </c>
      <c r="Y134" s="1" t="e">
        <v>#N/A</v>
      </c>
      <c r="Z134" s="1" t="e">
        <v>#N/A</v>
      </c>
      <c r="AA134" s="1">
        <v>6.1390656977891922</v>
      </c>
      <c r="AC134" s="1" t="s">
        <v>332</v>
      </c>
      <c r="AD134" s="1">
        <v>-6.3107620000000003E-2</v>
      </c>
    </row>
    <row r="135" spans="1:30" ht="14.25" x14ac:dyDescent="0.25">
      <c r="A135" s="1" t="s">
        <v>46</v>
      </c>
      <c r="B135" s="1" t="s">
        <v>47</v>
      </c>
      <c r="C135" s="1" t="s">
        <v>13</v>
      </c>
      <c r="D135" s="3">
        <v>2216.8377671976668</v>
      </c>
      <c r="E135" s="1">
        <v>0.45960161089897156</v>
      </c>
      <c r="F135" s="1">
        <v>0.49444547295570374</v>
      </c>
      <c r="G135" s="1">
        <v>-7.047058641910553E-2</v>
      </c>
      <c r="H135" s="1" t="e">
        <f t="shared" si="12"/>
        <v>#N/A</v>
      </c>
      <c r="I135" s="1" t="e">
        <f t="shared" si="13"/>
        <v>#N/A</v>
      </c>
      <c r="J135" s="1">
        <f t="shared" si="14"/>
        <v>0.45960161089897156</v>
      </c>
      <c r="R135" s="1" t="s">
        <v>120</v>
      </c>
      <c r="S135" s="1">
        <v>5.8588992804288864</v>
      </c>
      <c r="T135" s="1">
        <v>5.8588992804288864</v>
      </c>
      <c r="U135" s="1" t="e">
        <v>#N/A</v>
      </c>
      <c r="V135" s="1" t="e">
        <v>#N/A</v>
      </c>
      <c r="W135" s="1" t="e">
        <v>#N/A</v>
      </c>
      <c r="X135" s="1" t="e">
        <v>#N/A</v>
      </c>
      <c r="Y135" s="1" t="e">
        <v>#N/A</v>
      </c>
      <c r="Z135" s="1">
        <v>5.8588992804288864</v>
      </c>
      <c r="AA135" s="1" t="e">
        <v>#N/A</v>
      </c>
      <c r="AC135" s="1" t="s">
        <v>238</v>
      </c>
      <c r="AD135" s="1">
        <v>-6.139066E-2</v>
      </c>
    </row>
    <row r="136" spans="1:30" ht="14.25" x14ac:dyDescent="0.25">
      <c r="A136" s="1" t="s">
        <v>153</v>
      </c>
      <c r="B136" s="1" t="s">
        <v>154</v>
      </c>
      <c r="C136" s="1" t="s">
        <v>13</v>
      </c>
      <c r="D136" s="3">
        <v>2212.3343158500752</v>
      </c>
      <c r="E136" s="1">
        <v>0.41050040721893311</v>
      </c>
      <c r="F136" s="1">
        <v>0.49424424767494202</v>
      </c>
      <c r="G136" s="1">
        <v>-0.16943816840648651</v>
      </c>
      <c r="H136" s="1" t="e">
        <f t="shared" si="12"/>
        <v>#N/A</v>
      </c>
      <c r="I136" s="1" t="e">
        <f t="shared" si="13"/>
        <v>#N/A</v>
      </c>
      <c r="J136" s="1">
        <f t="shared" si="14"/>
        <v>0.41050040721893311</v>
      </c>
      <c r="R136" s="1" t="s">
        <v>150</v>
      </c>
      <c r="S136" s="1">
        <v>5.5824317038059235</v>
      </c>
      <c r="T136" s="1" t="e">
        <v>#N/A</v>
      </c>
      <c r="U136" s="1">
        <v>5.5824317038059235</v>
      </c>
      <c r="V136" s="1" t="e">
        <v>#N/A</v>
      </c>
      <c r="W136" s="1" t="e">
        <v>#N/A</v>
      </c>
      <c r="X136" s="1" t="e">
        <v>#N/A</v>
      </c>
      <c r="Y136" s="1" t="e">
        <v>#N/A</v>
      </c>
      <c r="Z136" s="1">
        <v>5.5824317038059235</v>
      </c>
      <c r="AA136" s="1" t="e">
        <v>#N/A</v>
      </c>
      <c r="AC136" s="1" t="s">
        <v>120</v>
      </c>
      <c r="AD136" s="1">
        <v>-5.8588990000000001E-2</v>
      </c>
    </row>
    <row r="137" spans="1:30" ht="14.25" x14ac:dyDescent="0.25">
      <c r="A137" s="1" t="s">
        <v>115</v>
      </c>
      <c r="B137" s="1" t="s">
        <v>116</v>
      </c>
      <c r="C137" s="1" t="s">
        <v>10</v>
      </c>
      <c r="D137" s="3">
        <v>2033.5205320768541</v>
      </c>
      <c r="E137" s="1">
        <v>0.46467936038970947</v>
      </c>
      <c r="F137" s="1">
        <v>0.4859275221824646</v>
      </c>
      <c r="G137" s="1">
        <v>-4.3727017939090729E-2</v>
      </c>
      <c r="H137" s="1" t="e">
        <f t="shared" si="12"/>
        <v>#N/A</v>
      </c>
      <c r="I137" s="1">
        <f t="shared" si="13"/>
        <v>0.46467936038970947</v>
      </c>
      <c r="J137" s="1" t="e">
        <f t="shared" si="14"/>
        <v>#N/A</v>
      </c>
      <c r="R137" s="1" t="s">
        <v>256</v>
      </c>
      <c r="S137" s="1">
        <v>5.408409982919693</v>
      </c>
      <c r="T137" s="1" t="e">
        <v>#N/A</v>
      </c>
      <c r="U137" s="1">
        <v>5.408409982919693</v>
      </c>
      <c r="V137" s="1" t="e">
        <v>#N/A</v>
      </c>
      <c r="W137" s="1" t="e">
        <v>#N/A</v>
      </c>
      <c r="X137" s="1">
        <v>5.408409982919693</v>
      </c>
      <c r="Y137" s="1" t="e">
        <v>#N/A</v>
      </c>
      <c r="Z137" s="1" t="e">
        <v>#N/A</v>
      </c>
      <c r="AA137" s="1" t="e">
        <v>#N/A</v>
      </c>
      <c r="AC137" s="1" t="s">
        <v>150</v>
      </c>
      <c r="AD137" s="1">
        <v>-5.5824319999999997E-2</v>
      </c>
    </row>
    <row r="138" spans="1:30" ht="14.25" x14ac:dyDescent="0.25">
      <c r="A138" s="1" t="s">
        <v>72</v>
      </c>
      <c r="B138" s="1" t="s">
        <v>73</v>
      </c>
      <c r="C138" s="1" t="s">
        <v>13</v>
      </c>
      <c r="D138" s="3">
        <v>2032.7268134289141</v>
      </c>
      <c r="E138" s="1">
        <v>0.3496519923210144</v>
      </c>
      <c r="F138" s="1">
        <v>0.48588910698890686</v>
      </c>
      <c r="G138" s="1">
        <v>-0.28038725256919861</v>
      </c>
      <c r="H138" s="1" t="e">
        <f t="shared" si="12"/>
        <v>#N/A</v>
      </c>
      <c r="I138" s="1" t="e">
        <f t="shared" si="13"/>
        <v>#N/A</v>
      </c>
      <c r="J138" s="1">
        <f t="shared" si="14"/>
        <v>0.3496519923210144</v>
      </c>
      <c r="R138" s="1" t="s">
        <v>124</v>
      </c>
      <c r="S138" s="1">
        <v>5.2238039672374725</v>
      </c>
      <c r="T138" s="1">
        <v>5.2238039672374725</v>
      </c>
      <c r="U138" s="1" t="e">
        <v>#N/A</v>
      </c>
      <c r="V138" s="1" t="e">
        <v>#N/A</v>
      </c>
      <c r="W138" s="1" t="e">
        <v>#N/A</v>
      </c>
      <c r="X138" s="1" t="e">
        <v>#N/A</v>
      </c>
      <c r="Y138" s="1" t="e">
        <v>#N/A</v>
      </c>
      <c r="Z138" s="1">
        <v>5.2238039672374725</v>
      </c>
      <c r="AA138" s="1" t="e">
        <v>#N/A</v>
      </c>
      <c r="AC138" s="1" t="s">
        <v>256</v>
      </c>
      <c r="AD138" s="1">
        <v>-5.4084100000000003E-2</v>
      </c>
    </row>
    <row r="139" spans="1:30" ht="14.25" x14ac:dyDescent="0.25">
      <c r="A139" s="1" t="s">
        <v>359</v>
      </c>
      <c r="B139" s="1" t="s">
        <v>360</v>
      </c>
      <c r="C139" s="1" t="s">
        <v>13</v>
      </c>
      <c r="D139" s="3">
        <v>2022.1423985032427</v>
      </c>
      <c r="E139" s="1">
        <v>0.47297376394271851</v>
      </c>
      <c r="F139" s="1">
        <v>0.48537570238113403</v>
      </c>
      <c r="G139" s="1">
        <v>-2.5551214814186096E-2</v>
      </c>
      <c r="H139" s="1" t="e">
        <f t="shared" si="12"/>
        <v>#N/A</v>
      </c>
      <c r="I139" s="1" t="e">
        <f t="shared" si="13"/>
        <v>#N/A</v>
      </c>
      <c r="J139" s="1">
        <f t="shared" si="14"/>
        <v>0.47297376394271851</v>
      </c>
      <c r="R139" s="1" t="s">
        <v>122</v>
      </c>
      <c r="S139" s="1">
        <v>5.1575426012277603</v>
      </c>
      <c r="T139" s="1" t="e">
        <v>#N/A</v>
      </c>
      <c r="U139" s="1" t="e">
        <v>#N/A</v>
      </c>
      <c r="V139" s="1">
        <v>5.1575426012277603</v>
      </c>
      <c r="W139" s="1" t="e">
        <v>#N/A</v>
      </c>
      <c r="X139" s="1" t="e">
        <v>#N/A</v>
      </c>
      <c r="Y139" s="1" t="e">
        <v>#N/A</v>
      </c>
      <c r="Z139" s="1">
        <v>5.1575426012277603</v>
      </c>
      <c r="AA139" s="1" t="e">
        <v>#N/A</v>
      </c>
      <c r="AC139" s="1" t="s">
        <v>124</v>
      </c>
      <c r="AD139" s="1">
        <v>-5.2238039999999999E-2</v>
      </c>
    </row>
    <row r="140" spans="1:30" ht="14.25" x14ac:dyDescent="0.25">
      <c r="A140" s="1" t="s">
        <v>88</v>
      </c>
      <c r="B140" s="1" t="s">
        <v>89</v>
      </c>
      <c r="C140" s="1" t="s">
        <v>13</v>
      </c>
      <c r="D140" s="3">
        <v>1988.7220563228088</v>
      </c>
      <c r="E140" s="1">
        <v>0.47064876556396484</v>
      </c>
      <c r="F140" s="1">
        <v>0.48373773694038391</v>
      </c>
      <c r="G140" s="1">
        <v>-2.7057990431785583E-2</v>
      </c>
      <c r="H140" s="1" t="e">
        <f t="shared" si="12"/>
        <v>#N/A</v>
      </c>
      <c r="I140" s="1" t="e">
        <f t="shared" si="13"/>
        <v>#N/A</v>
      </c>
      <c r="J140" s="1">
        <f t="shared" si="14"/>
        <v>0.47064876556396484</v>
      </c>
      <c r="R140" s="1" t="s">
        <v>338</v>
      </c>
      <c r="S140" s="1">
        <v>5.1453150808811188</v>
      </c>
      <c r="T140" s="1" t="e">
        <v>#N/A</v>
      </c>
      <c r="U140" s="1">
        <v>5.1453150808811188</v>
      </c>
      <c r="V140" s="1" t="e">
        <v>#N/A</v>
      </c>
      <c r="W140" s="1" t="e">
        <v>#N/A</v>
      </c>
      <c r="X140" s="1" t="e">
        <v>#N/A</v>
      </c>
      <c r="Y140" s="1">
        <v>5.1453150808811188</v>
      </c>
      <c r="Z140" s="1" t="e">
        <v>#N/A</v>
      </c>
      <c r="AA140" s="1" t="e">
        <v>#N/A</v>
      </c>
      <c r="AC140" s="1" t="s">
        <v>122</v>
      </c>
      <c r="AD140" s="1">
        <v>-5.1575429999999998E-2</v>
      </c>
    </row>
    <row r="141" spans="1:30" ht="14.25" x14ac:dyDescent="0.25">
      <c r="A141" s="1" t="s">
        <v>52</v>
      </c>
      <c r="B141" s="1" t="s">
        <v>53</v>
      </c>
      <c r="C141" s="1" t="s">
        <v>13</v>
      </c>
      <c r="D141" s="3">
        <v>1830.5875773832495</v>
      </c>
      <c r="E141" s="1">
        <v>0.3675486147403717</v>
      </c>
      <c r="F141" s="1">
        <v>0.47562298178672791</v>
      </c>
      <c r="G141" s="1">
        <v>-0.22722697257995605</v>
      </c>
      <c r="H141" s="1" t="e">
        <f t="shared" si="12"/>
        <v>#N/A</v>
      </c>
      <c r="I141" s="1" t="e">
        <f t="shared" si="13"/>
        <v>#N/A</v>
      </c>
      <c r="J141" s="1">
        <f t="shared" si="14"/>
        <v>0.3675486147403717</v>
      </c>
      <c r="R141" s="1" t="s">
        <v>182</v>
      </c>
      <c r="S141" s="1">
        <v>4.9464423209428787</v>
      </c>
      <c r="T141" s="1" t="e">
        <v>#N/A</v>
      </c>
      <c r="U141" s="1">
        <v>4.9464423209428787</v>
      </c>
      <c r="V141" s="1" t="e">
        <v>#N/A</v>
      </c>
      <c r="W141" s="1" t="e">
        <v>#N/A</v>
      </c>
      <c r="X141" s="1" t="e">
        <v>#N/A</v>
      </c>
      <c r="Y141" s="1" t="e">
        <v>#N/A</v>
      </c>
      <c r="Z141" s="1" t="e">
        <v>#N/A</v>
      </c>
      <c r="AA141" s="1">
        <v>4.9464423209428787</v>
      </c>
      <c r="AC141" s="1" t="s">
        <v>338</v>
      </c>
      <c r="AD141" s="1">
        <v>-5.1453150000000003E-2</v>
      </c>
    </row>
    <row r="142" spans="1:30" ht="14.25" x14ac:dyDescent="0.25">
      <c r="A142" s="1" t="s">
        <v>285</v>
      </c>
      <c r="B142" s="1" t="s">
        <v>286</v>
      </c>
      <c r="C142" s="1" t="s">
        <v>13</v>
      </c>
      <c r="D142" s="3">
        <v>1775.3234204935056</v>
      </c>
      <c r="E142" s="1">
        <v>0.34382009506225586</v>
      </c>
      <c r="F142" s="1">
        <v>0.47263318300247192</v>
      </c>
      <c r="G142" s="1">
        <v>-0.27254346013069153</v>
      </c>
      <c r="H142" s="1" t="e">
        <f t="shared" si="12"/>
        <v>#N/A</v>
      </c>
      <c r="I142" s="1" t="e">
        <f t="shared" si="13"/>
        <v>#N/A</v>
      </c>
      <c r="J142" s="1">
        <f t="shared" si="14"/>
        <v>0.34382009506225586</v>
      </c>
      <c r="R142" s="1" t="s">
        <v>356</v>
      </c>
      <c r="S142" s="1">
        <v>4.8981357365846634</v>
      </c>
      <c r="T142" s="1" t="e">
        <v>#N/A</v>
      </c>
      <c r="U142" s="1">
        <v>4.8981357365846634</v>
      </c>
      <c r="V142" s="1" t="e">
        <v>#N/A</v>
      </c>
      <c r="W142" s="1" t="e">
        <v>#N/A</v>
      </c>
      <c r="X142" s="1" t="e">
        <v>#N/A</v>
      </c>
      <c r="Y142" s="1">
        <v>4.8981357365846634</v>
      </c>
      <c r="Z142" s="1" t="e">
        <v>#N/A</v>
      </c>
      <c r="AA142" s="1" t="e">
        <v>#N/A</v>
      </c>
      <c r="AC142" s="1" t="s">
        <v>182</v>
      </c>
      <c r="AD142" s="1">
        <v>-4.9464420000000002E-2</v>
      </c>
    </row>
    <row r="143" spans="1:30" ht="14.25" x14ac:dyDescent="0.25">
      <c r="A143" s="1" t="s">
        <v>103</v>
      </c>
      <c r="B143" s="1" t="s">
        <v>104</v>
      </c>
      <c r="C143" s="1" t="s">
        <v>13</v>
      </c>
      <c r="D143" s="3">
        <v>1749.3538809702841</v>
      </c>
      <c r="E143" s="1">
        <v>0.39912253618240356</v>
      </c>
      <c r="F143" s="1">
        <v>0.47119808197021484</v>
      </c>
      <c r="G143" s="1">
        <v>-0.15296231210231781</v>
      </c>
      <c r="H143" s="1" t="e">
        <f t="shared" si="12"/>
        <v>#N/A</v>
      </c>
      <c r="I143" s="1" t="e">
        <f t="shared" si="13"/>
        <v>#N/A</v>
      </c>
      <c r="J143" s="1">
        <f t="shared" si="14"/>
        <v>0.39912253618240356</v>
      </c>
      <c r="R143" s="1" t="s">
        <v>190</v>
      </c>
      <c r="S143" s="1">
        <v>4.8107877373695374</v>
      </c>
      <c r="T143" s="1">
        <v>4.8107877373695374</v>
      </c>
      <c r="U143" s="1" t="e">
        <v>#N/A</v>
      </c>
      <c r="V143" s="1" t="e">
        <v>#N/A</v>
      </c>
      <c r="W143" s="1" t="e">
        <v>#N/A</v>
      </c>
      <c r="X143" s="1" t="e">
        <v>#N/A</v>
      </c>
      <c r="Y143" s="1" t="e">
        <v>#N/A</v>
      </c>
      <c r="Z143" s="1" t="e">
        <v>#N/A</v>
      </c>
      <c r="AA143" s="1">
        <v>4.8107877373695374</v>
      </c>
      <c r="AC143" s="1" t="s">
        <v>356</v>
      </c>
      <c r="AD143" s="1">
        <v>-4.8981360000000002E-2</v>
      </c>
    </row>
    <row r="144" spans="1:30" ht="14.25" x14ac:dyDescent="0.25">
      <c r="A144" s="1" t="s">
        <v>121</v>
      </c>
      <c r="B144" s="1" t="s">
        <v>122</v>
      </c>
      <c r="C144" s="1" t="s">
        <v>13</v>
      </c>
      <c r="D144" s="3">
        <v>1718.7776202803996</v>
      </c>
      <c r="E144" s="1">
        <v>0.44526931643486023</v>
      </c>
      <c r="F144" s="1">
        <v>0.46948310732841492</v>
      </c>
      <c r="G144" s="1">
        <v>-5.1575426012277603E-2</v>
      </c>
      <c r="H144" s="1" t="e">
        <f t="shared" si="12"/>
        <v>#N/A</v>
      </c>
      <c r="I144" s="1" t="e">
        <f t="shared" si="13"/>
        <v>#N/A</v>
      </c>
      <c r="J144" s="1">
        <f t="shared" si="14"/>
        <v>0.44526931643486023</v>
      </c>
      <c r="R144" s="1" t="s">
        <v>156</v>
      </c>
      <c r="S144" s="1">
        <v>4.7638729214668274</v>
      </c>
      <c r="T144" s="1" t="e">
        <v>#N/A</v>
      </c>
      <c r="U144" s="1">
        <v>4.7638729214668274</v>
      </c>
      <c r="V144" s="1" t="e">
        <v>#N/A</v>
      </c>
      <c r="W144" s="1" t="e">
        <v>#N/A</v>
      </c>
      <c r="X144" s="1" t="e">
        <v>#N/A</v>
      </c>
      <c r="Y144" s="1" t="e">
        <v>#N/A</v>
      </c>
      <c r="Z144" s="1">
        <v>4.7638729214668274</v>
      </c>
      <c r="AA144" s="1" t="e">
        <v>#N/A</v>
      </c>
      <c r="AC144" s="1" t="s">
        <v>190</v>
      </c>
      <c r="AD144" s="1">
        <v>-4.8107879999999999E-2</v>
      </c>
    </row>
    <row r="145" spans="1:30" ht="14.25" x14ac:dyDescent="0.25">
      <c r="A145" s="1" t="s">
        <v>291</v>
      </c>
      <c r="B145" s="1" t="s">
        <v>292</v>
      </c>
      <c r="C145" s="1" t="s">
        <v>10</v>
      </c>
      <c r="D145" s="3">
        <v>1565.4267512182776</v>
      </c>
      <c r="E145" s="1">
        <v>0.41629546880722046</v>
      </c>
      <c r="F145" s="1">
        <v>0.46043014526367188</v>
      </c>
      <c r="G145" s="1">
        <v>-9.5855318009853363E-2</v>
      </c>
      <c r="H145" s="1" t="e">
        <f t="shared" si="12"/>
        <v>#N/A</v>
      </c>
      <c r="I145" s="1">
        <f t="shared" si="13"/>
        <v>0.41629546880722046</v>
      </c>
      <c r="J145" s="1" t="e">
        <f t="shared" si="14"/>
        <v>#N/A</v>
      </c>
      <c r="R145" s="1" t="s">
        <v>142</v>
      </c>
      <c r="S145" s="1">
        <v>4.4998198747634888</v>
      </c>
      <c r="T145" s="1">
        <v>4.4998198747634888</v>
      </c>
      <c r="U145" s="1" t="e">
        <v>#N/A</v>
      </c>
      <c r="V145" s="1" t="e">
        <v>#N/A</v>
      </c>
      <c r="W145" s="1" t="e">
        <v>#N/A</v>
      </c>
      <c r="X145" s="1" t="e">
        <v>#N/A</v>
      </c>
      <c r="Y145" s="1" t="e">
        <v>#N/A</v>
      </c>
      <c r="Z145" s="1">
        <v>4.4998198747634888</v>
      </c>
      <c r="AA145" s="1" t="e">
        <v>#N/A</v>
      </c>
      <c r="AC145" s="1" t="s">
        <v>156</v>
      </c>
      <c r="AD145" s="1">
        <v>-4.7638729999999997E-2</v>
      </c>
    </row>
    <row r="146" spans="1:30" ht="14.25" x14ac:dyDescent="0.25">
      <c r="A146" s="1" t="s">
        <v>20</v>
      </c>
      <c r="B146" s="1" t="s">
        <v>21</v>
      </c>
      <c r="C146" s="1" t="s">
        <v>13</v>
      </c>
      <c r="D146" s="3">
        <v>1555.6699210616646</v>
      </c>
      <c r="E146" s="1">
        <v>0.36064282059669495</v>
      </c>
      <c r="F146" s="1">
        <v>0.45982664823532104</v>
      </c>
      <c r="G146" s="1">
        <v>-0.21569830179214478</v>
      </c>
      <c r="H146" s="1" t="e">
        <f t="shared" si="12"/>
        <v>#N/A</v>
      </c>
      <c r="I146" s="1" t="e">
        <f t="shared" si="13"/>
        <v>#N/A</v>
      </c>
      <c r="J146" s="1">
        <f t="shared" si="14"/>
        <v>0.36064282059669495</v>
      </c>
      <c r="R146" s="1" t="s">
        <v>65</v>
      </c>
      <c r="S146" s="1">
        <v>4.4810894876718521</v>
      </c>
      <c r="T146" s="1" t="e">
        <v>#N/A</v>
      </c>
      <c r="U146" s="1">
        <v>4.4810894876718521</v>
      </c>
      <c r="V146" s="1" t="e">
        <v>#N/A</v>
      </c>
      <c r="W146" s="1">
        <v>4.4810894876718521</v>
      </c>
      <c r="X146" s="1" t="e">
        <v>#N/A</v>
      </c>
      <c r="Y146" s="1" t="e">
        <v>#N/A</v>
      </c>
      <c r="Z146" s="1" t="e">
        <v>#N/A</v>
      </c>
      <c r="AA146" s="1" t="e">
        <v>#N/A</v>
      </c>
      <c r="AC146" s="1" t="s">
        <v>142</v>
      </c>
      <c r="AD146" s="1">
        <v>-4.4998200000000002E-2</v>
      </c>
    </row>
    <row r="147" spans="1:30" ht="14.25" x14ac:dyDescent="0.25">
      <c r="A147" s="1" t="s">
        <v>311</v>
      </c>
      <c r="B147" s="1" t="s">
        <v>312</v>
      </c>
      <c r="C147" s="1" t="s">
        <v>13</v>
      </c>
      <c r="D147" s="3">
        <v>1542.6442593791921</v>
      </c>
      <c r="E147" s="1">
        <v>0.55375850200653076</v>
      </c>
      <c r="F147" s="1">
        <v>0.45901557803153992</v>
      </c>
      <c r="G147" s="1">
        <v>0.20640459656715393</v>
      </c>
      <c r="H147" s="1" t="e">
        <f t="shared" si="12"/>
        <v>#N/A</v>
      </c>
      <c r="I147" s="1" t="e">
        <f t="shared" si="13"/>
        <v>#N/A</v>
      </c>
      <c r="J147" s="1">
        <f t="shared" si="14"/>
        <v>0.55375850200653076</v>
      </c>
      <c r="R147" s="1" t="s">
        <v>210</v>
      </c>
      <c r="S147" s="1">
        <v>4.4260069727897644</v>
      </c>
      <c r="T147" s="1" t="e">
        <v>#N/A</v>
      </c>
      <c r="U147" s="1">
        <v>4.4260069727897644</v>
      </c>
      <c r="V147" s="1" t="e">
        <v>#N/A</v>
      </c>
      <c r="W147" s="1" t="e">
        <v>#N/A</v>
      </c>
      <c r="X147" s="1" t="e">
        <v>#N/A</v>
      </c>
      <c r="Y147" s="1" t="e">
        <v>#N/A</v>
      </c>
      <c r="Z147" s="1" t="e">
        <v>#N/A</v>
      </c>
      <c r="AA147" s="1">
        <v>4.4260069727897644</v>
      </c>
      <c r="AC147" s="1" t="s">
        <v>65</v>
      </c>
      <c r="AD147" s="1">
        <v>-4.4810889999999999E-2</v>
      </c>
    </row>
    <row r="148" spans="1:30" ht="14.25" x14ac:dyDescent="0.25">
      <c r="A148" s="1" t="s">
        <v>96</v>
      </c>
      <c r="B148" s="1" t="s">
        <v>97</v>
      </c>
      <c r="C148" s="1" t="s">
        <v>13</v>
      </c>
      <c r="D148" s="3">
        <v>1519.4467612898834</v>
      </c>
      <c r="E148" s="1">
        <v>0.38093695044517517</v>
      </c>
      <c r="F148" s="1">
        <v>0.45755529403686523</v>
      </c>
      <c r="G148" s="1">
        <v>-0.16745154559612274</v>
      </c>
      <c r="H148" s="1" t="e">
        <f t="shared" si="12"/>
        <v>#N/A</v>
      </c>
      <c r="I148" s="1" t="e">
        <f t="shared" si="13"/>
        <v>#N/A</v>
      </c>
      <c r="J148" s="1">
        <f t="shared" si="14"/>
        <v>0.38093695044517517</v>
      </c>
      <c r="R148" s="1" t="s">
        <v>116</v>
      </c>
      <c r="S148" s="1">
        <v>4.3727017939090729</v>
      </c>
      <c r="T148" s="1" t="e">
        <v>#N/A</v>
      </c>
      <c r="U148" s="1">
        <v>4.3727017939090729</v>
      </c>
      <c r="V148" s="1" t="e">
        <v>#N/A</v>
      </c>
      <c r="W148" s="1" t="e">
        <v>#N/A</v>
      </c>
      <c r="X148" s="1" t="e">
        <v>#N/A</v>
      </c>
      <c r="Y148" s="1" t="e">
        <v>#N/A</v>
      </c>
      <c r="Z148" s="1">
        <v>4.3727017939090729</v>
      </c>
      <c r="AA148" s="1" t="e">
        <v>#N/A</v>
      </c>
      <c r="AC148" s="1" t="s">
        <v>210</v>
      </c>
      <c r="AD148" s="1">
        <v>-4.4260069999999999E-2</v>
      </c>
    </row>
    <row r="149" spans="1:30" ht="14.25" x14ac:dyDescent="0.25">
      <c r="A149" s="1" t="s">
        <v>109</v>
      </c>
      <c r="B149" s="1" t="s">
        <v>110</v>
      </c>
      <c r="C149" s="1" t="s">
        <v>13</v>
      </c>
      <c r="D149" s="3">
        <v>1504.2638125160977</v>
      </c>
      <c r="E149" s="1">
        <v>0.41679644584655762</v>
      </c>
      <c r="F149" s="1">
        <v>0.45658829808235168</v>
      </c>
      <c r="G149" s="1">
        <v>-8.7150402367115021E-2</v>
      </c>
      <c r="H149" s="1" t="e">
        <f t="shared" si="12"/>
        <v>#N/A</v>
      </c>
      <c r="I149" s="1" t="e">
        <f t="shared" si="13"/>
        <v>#N/A</v>
      </c>
      <c r="J149" s="1">
        <f t="shared" si="14"/>
        <v>0.41679644584655762</v>
      </c>
      <c r="R149" s="1" t="s">
        <v>230</v>
      </c>
      <c r="S149" s="1">
        <v>4.2572308331727982</v>
      </c>
      <c r="T149" s="1">
        <v>4.2572308331727982</v>
      </c>
      <c r="U149" s="1" t="e">
        <v>#N/A</v>
      </c>
      <c r="V149" s="1" t="e">
        <v>#N/A</v>
      </c>
      <c r="W149" s="1" t="e">
        <v>#N/A</v>
      </c>
      <c r="X149" s="1" t="e">
        <v>#N/A</v>
      </c>
      <c r="Y149" s="1" t="e">
        <v>#N/A</v>
      </c>
      <c r="Z149" s="1" t="e">
        <v>#N/A</v>
      </c>
      <c r="AA149" s="1">
        <v>4.2572308331727982</v>
      </c>
      <c r="AC149" s="1" t="s">
        <v>116</v>
      </c>
      <c r="AD149" s="1">
        <v>-4.3727019999999998E-2</v>
      </c>
    </row>
    <row r="150" spans="1:30" ht="14.25" x14ac:dyDescent="0.25">
      <c r="A150" s="1" t="s">
        <v>76</v>
      </c>
      <c r="B150" s="1" t="s">
        <v>77</v>
      </c>
      <c r="C150" s="1" t="s">
        <v>13</v>
      </c>
      <c r="D150" s="3">
        <v>1426.1020440344223</v>
      </c>
      <c r="E150" s="1">
        <v>0.41301465034484863</v>
      </c>
      <c r="F150" s="1">
        <v>0.45146253705024719</v>
      </c>
      <c r="G150" s="1">
        <v>-8.516295999288559E-2</v>
      </c>
      <c r="H150" s="1" t="e">
        <f t="shared" si="12"/>
        <v>#N/A</v>
      </c>
      <c r="I150" s="1" t="e">
        <f t="shared" si="13"/>
        <v>#N/A</v>
      </c>
      <c r="J150" s="1">
        <f t="shared" si="14"/>
        <v>0.41301465034484863</v>
      </c>
      <c r="R150" s="1" t="s">
        <v>106</v>
      </c>
      <c r="S150" s="1">
        <v>4.2162083089351654</v>
      </c>
      <c r="T150" s="1" t="e">
        <v>#N/A</v>
      </c>
      <c r="U150" s="1" t="e">
        <v>#N/A</v>
      </c>
      <c r="V150" s="1">
        <v>4.2162083089351654</v>
      </c>
      <c r="W150" s="1" t="e">
        <v>#N/A</v>
      </c>
      <c r="X150" s="1" t="e">
        <v>#N/A</v>
      </c>
      <c r="Y150" s="1" t="e">
        <v>#N/A</v>
      </c>
      <c r="Z150" s="1">
        <v>4.2162083089351654</v>
      </c>
      <c r="AA150" s="1" t="e">
        <v>#N/A</v>
      </c>
      <c r="AC150" s="1" t="s">
        <v>230</v>
      </c>
      <c r="AD150" s="1">
        <v>-4.2572310000000002E-2</v>
      </c>
    </row>
    <row r="151" spans="1:30" ht="14.25" x14ac:dyDescent="0.25">
      <c r="A151" s="1" t="s">
        <v>98</v>
      </c>
      <c r="B151" s="1" t="s">
        <v>99</v>
      </c>
      <c r="C151" s="1" t="s">
        <v>13</v>
      </c>
      <c r="D151" s="3">
        <v>1423.0996602752602</v>
      </c>
      <c r="E151" s="1">
        <v>0.35935965180397034</v>
      </c>
      <c r="F151" s="1">
        <v>0.45126044750213623</v>
      </c>
      <c r="G151" s="1">
        <v>-0.20365355908870697</v>
      </c>
      <c r="H151" s="1" t="e">
        <f t="shared" si="12"/>
        <v>#N/A</v>
      </c>
      <c r="I151" s="1" t="e">
        <f t="shared" si="13"/>
        <v>#N/A</v>
      </c>
      <c r="J151" s="1">
        <f t="shared" si="14"/>
        <v>0.35935965180397034</v>
      </c>
      <c r="R151" s="1" t="s">
        <v>200</v>
      </c>
      <c r="S151" s="1">
        <v>3.8835629820823669</v>
      </c>
      <c r="T151" s="1" t="e">
        <v>#N/A</v>
      </c>
      <c r="U151" s="1">
        <v>3.8835629820823669</v>
      </c>
      <c r="V151" s="1" t="e">
        <v>#N/A</v>
      </c>
      <c r="W151" s="1" t="e">
        <v>#N/A</v>
      </c>
      <c r="X151" s="1" t="e">
        <v>#N/A</v>
      </c>
      <c r="Y151" s="1" t="e">
        <v>#N/A</v>
      </c>
      <c r="Z151" s="1" t="e">
        <v>#N/A</v>
      </c>
      <c r="AA151" s="1">
        <v>3.8835629820823669</v>
      </c>
      <c r="AC151" s="1" t="s">
        <v>106</v>
      </c>
      <c r="AD151" s="1">
        <v>-4.2162079999999998E-2</v>
      </c>
    </row>
    <row r="152" spans="1:30" ht="14.25" x14ac:dyDescent="0.25">
      <c r="A152" s="1" t="s">
        <v>28</v>
      </c>
      <c r="B152" s="1" t="s">
        <v>29</v>
      </c>
      <c r="C152" s="1" t="s">
        <v>13</v>
      </c>
      <c r="D152" s="3">
        <v>1386.0135157319719</v>
      </c>
      <c r="E152" s="1">
        <v>0.37200608849525452</v>
      </c>
      <c r="F152" s="1">
        <v>0.44873183965682983</v>
      </c>
      <c r="G152" s="1">
        <v>-0.17098352313041687</v>
      </c>
      <c r="H152" s="1" t="e">
        <f t="shared" si="12"/>
        <v>#N/A</v>
      </c>
      <c r="I152" s="1" t="e">
        <f t="shared" si="13"/>
        <v>#N/A</v>
      </c>
      <c r="J152" s="1">
        <f t="shared" si="14"/>
        <v>0.37200608849525452</v>
      </c>
      <c r="R152" s="1" t="s">
        <v>236</v>
      </c>
      <c r="S152" s="1">
        <v>3.7413462996482849</v>
      </c>
      <c r="T152" s="1" t="e">
        <v>#N/A</v>
      </c>
      <c r="U152" s="1">
        <v>3.7413462996482849</v>
      </c>
      <c r="V152" s="1" t="e">
        <v>#N/A</v>
      </c>
      <c r="W152" s="1" t="e">
        <v>#N/A</v>
      </c>
      <c r="X152" s="1" t="e">
        <v>#N/A</v>
      </c>
      <c r="Y152" s="1" t="e">
        <v>#N/A</v>
      </c>
      <c r="Z152" s="1" t="e">
        <v>#N/A</v>
      </c>
      <c r="AA152" s="1">
        <v>3.7413462996482849</v>
      </c>
      <c r="AC152" s="1" t="s">
        <v>200</v>
      </c>
      <c r="AD152" s="1">
        <v>-3.8835630000000003E-2</v>
      </c>
    </row>
    <row r="153" spans="1:30" ht="14.25" x14ac:dyDescent="0.25">
      <c r="A153" s="1" t="s">
        <v>279</v>
      </c>
      <c r="B153" s="1" t="s">
        <v>280</v>
      </c>
      <c r="C153" s="1" t="s">
        <v>13</v>
      </c>
      <c r="D153" s="3">
        <v>1321.9535118252709</v>
      </c>
      <c r="E153" s="1">
        <v>0.56474757194519043</v>
      </c>
      <c r="F153" s="1">
        <v>0.44421267509460449</v>
      </c>
      <c r="G153" s="1">
        <v>0.27134501934051514</v>
      </c>
      <c r="H153" s="1" t="e">
        <f t="shared" si="12"/>
        <v>#N/A</v>
      </c>
      <c r="I153" s="1" t="e">
        <f t="shared" si="13"/>
        <v>#N/A</v>
      </c>
      <c r="J153" s="1">
        <f t="shared" si="14"/>
        <v>0.56474757194519043</v>
      </c>
      <c r="R153" s="1" t="s">
        <v>212</v>
      </c>
      <c r="S153" s="1">
        <v>3.6875970661640167</v>
      </c>
      <c r="T153" s="1" t="e">
        <v>#N/A</v>
      </c>
      <c r="U153" s="1">
        <v>3.6875970661640167</v>
      </c>
      <c r="V153" s="1" t="e">
        <v>#N/A</v>
      </c>
      <c r="W153" s="1" t="e">
        <v>#N/A</v>
      </c>
      <c r="X153" s="1" t="e">
        <v>#N/A</v>
      </c>
      <c r="Y153" s="1" t="e">
        <v>#N/A</v>
      </c>
      <c r="Z153" s="1" t="e">
        <v>#N/A</v>
      </c>
      <c r="AA153" s="1">
        <v>3.6875970661640167</v>
      </c>
      <c r="AC153" s="1" t="s">
        <v>236</v>
      </c>
      <c r="AD153" s="1">
        <v>-3.7413460000000003E-2</v>
      </c>
    </row>
    <row r="154" spans="1:30" ht="14.25" x14ac:dyDescent="0.25">
      <c r="A154" s="1" t="s">
        <v>137</v>
      </c>
      <c r="B154" s="1" t="s">
        <v>138</v>
      </c>
      <c r="C154" s="1" t="s">
        <v>13</v>
      </c>
      <c r="D154" s="3">
        <v>1280.1818437169027</v>
      </c>
      <c r="E154" s="1">
        <v>0.39135676622390747</v>
      </c>
      <c r="F154" s="1">
        <v>0.44115558266639709</v>
      </c>
      <c r="G154" s="1">
        <v>-0.11288265883922577</v>
      </c>
      <c r="H154" s="1" t="e">
        <f t="shared" si="12"/>
        <v>#N/A</v>
      </c>
      <c r="I154" s="1" t="e">
        <f t="shared" si="13"/>
        <v>#N/A</v>
      </c>
      <c r="J154" s="1">
        <f t="shared" si="14"/>
        <v>0.39135676622390747</v>
      </c>
      <c r="R154" s="1" t="s">
        <v>160</v>
      </c>
      <c r="S154" s="1">
        <v>3.2159622758626938</v>
      </c>
      <c r="T154" s="1" t="e">
        <v>#N/A</v>
      </c>
      <c r="U154" s="1" t="e">
        <v>#N/A</v>
      </c>
      <c r="V154" s="1">
        <v>3.2159622758626938</v>
      </c>
      <c r="W154" s="1" t="e">
        <v>#N/A</v>
      </c>
      <c r="X154" s="1" t="e">
        <v>#N/A</v>
      </c>
      <c r="Y154" s="1" t="e">
        <v>#N/A</v>
      </c>
      <c r="Z154" s="1">
        <v>3.2159622758626938</v>
      </c>
      <c r="AA154" s="1" t="e">
        <v>#N/A</v>
      </c>
      <c r="AC154" s="1" t="s">
        <v>212</v>
      </c>
      <c r="AD154" s="1">
        <v>-3.6875970000000001E-2</v>
      </c>
    </row>
    <row r="155" spans="1:30" ht="14.25" x14ac:dyDescent="0.25">
      <c r="A155" s="1" t="s">
        <v>11</v>
      </c>
      <c r="B155" s="1" t="s">
        <v>12</v>
      </c>
      <c r="C155" s="1" t="s">
        <v>13</v>
      </c>
      <c r="D155" s="3">
        <v>1241.7689978427179</v>
      </c>
      <c r="E155" s="1">
        <v>0.3583853542804718</v>
      </c>
      <c r="F155" s="1">
        <v>0.43826177716255188</v>
      </c>
      <c r="G155" s="1">
        <v>-0.18225733935832977</v>
      </c>
      <c r="H155" s="1" t="e">
        <f t="shared" si="12"/>
        <v>#N/A</v>
      </c>
      <c r="I155" s="1" t="e">
        <f t="shared" si="13"/>
        <v>#N/A</v>
      </c>
      <c r="J155" s="1">
        <f t="shared" si="14"/>
        <v>0.3583853542804718</v>
      </c>
      <c r="R155" s="1" t="s">
        <v>186</v>
      </c>
      <c r="S155" s="1">
        <v>2.8960319235920906</v>
      </c>
      <c r="T155" s="1">
        <v>2.8960319235920906</v>
      </c>
      <c r="U155" s="1" t="e">
        <v>#N/A</v>
      </c>
      <c r="V155" s="1" t="e">
        <v>#N/A</v>
      </c>
      <c r="W155" s="1" t="e">
        <v>#N/A</v>
      </c>
      <c r="X155" s="1" t="e">
        <v>#N/A</v>
      </c>
      <c r="Y155" s="1" t="e">
        <v>#N/A</v>
      </c>
      <c r="Z155" s="1" t="e">
        <v>#N/A</v>
      </c>
      <c r="AA155" s="1">
        <v>2.8960319235920906</v>
      </c>
      <c r="AC155" s="1" t="s">
        <v>160</v>
      </c>
      <c r="AD155" s="1">
        <v>-3.215962E-2</v>
      </c>
    </row>
    <row r="156" spans="1:30" ht="14.25" x14ac:dyDescent="0.25">
      <c r="A156" s="1" t="s">
        <v>159</v>
      </c>
      <c r="B156" s="1" t="s">
        <v>160</v>
      </c>
      <c r="C156" s="1" t="s">
        <v>13</v>
      </c>
      <c r="D156" s="3">
        <v>1235.9676393829534</v>
      </c>
      <c r="E156" s="1">
        <v>0.42373749613761902</v>
      </c>
      <c r="F156" s="1">
        <v>0.43781754374504089</v>
      </c>
      <c r="G156" s="1">
        <v>-3.2159622758626938E-2</v>
      </c>
      <c r="H156" s="1" t="e">
        <f t="shared" si="12"/>
        <v>#N/A</v>
      </c>
      <c r="I156" s="1" t="e">
        <f t="shared" si="13"/>
        <v>#N/A</v>
      </c>
      <c r="J156" s="1">
        <f t="shared" si="14"/>
        <v>0.42373749613761902</v>
      </c>
      <c r="R156" s="1" t="s">
        <v>89</v>
      </c>
      <c r="S156" s="1">
        <v>2.7057990431785583</v>
      </c>
      <c r="T156" s="1" t="e">
        <v>#N/A</v>
      </c>
      <c r="U156" s="1" t="e">
        <v>#N/A</v>
      </c>
      <c r="V156" s="1">
        <v>2.7057990431785583</v>
      </c>
      <c r="W156" s="1">
        <v>2.7057990431785583</v>
      </c>
      <c r="X156" s="1" t="e">
        <v>#N/A</v>
      </c>
      <c r="Y156" s="1" t="e">
        <v>#N/A</v>
      </c>
      <c r="Z156" s="1" t="e">
        <v>#N/A</v>
      </c>
      <c r="AA156" s="1" t="e">
        <v>#N/A</v>
      </c>
      <c r="AC156" s="1" t="s">
        <v>186</v>
      </c>
      <c r="AD156" s="1">
        <v>-2.8960320000000001E-2</v>
      </c>
    </row>
    <row r="157" spans="1:30" ht="14.25" x14ac:dyDescent="0.25">
      <c r="A157" s="1" t="s">
        <v>54</v>
      </c>
      <c r="B157" s="1" t="s">
        <v>55</v>
      </c>
      <c r="C157" s="1" t="s">
        <v>13</v>
      </c>
      <c r="D157" s="3">
        <v>1215.1498948519097</v>
      </c>
      <c r="E157" s="1">
        <v>0.36697596311569214</v>
      </c>
      <c r="F157" s="1">
        <v>0.43620753288269043</v>
      </c>
      <c r="G157" s="1">
        <v>-0.15871246159076691</v>
      </c>
      <c r="H157" s="1" t="e">
        <f t="shared" si="12"/>
        <v>#N/A</v>
      </c>
      <c r="I157" s="1" t="e">
        <f t="shared" si="13"/>
        <v>#N/A</v>
      </c>
      <c r="J157" s="1">
        <f t="shared" si="14"/>
        <v>0.36697596311569214</v>
      </c>
      <c r="R157" s="1" t="s">
        <v>360</v>
      </c>
      <c r="S157" s="1">
        <v>2.5551214814186096</v>
      </c>
      <c r="T157" s="1" t="e">
        <v>#N/A</v>
      </c>
      <c r="U157" s="1" t="e">
        <v>#N/A</v>
      </c>
      <c r="V157" s="1">
        <v>2.5551214814186096</v>
      </c>
      <c r="W157" s="1" t="e">
        <v>#N/A</v>
      </c>
      <c r="X157" s="1" t="e">
        <v>#N/A</v>
      </c>
      <c r="Y157" s="1">
        <v>2.5551214814186096</v>
      </c>
      <c r="Z157" s="1" t="e">
        <v>#N/A</v>
      </c>
      <c r="AA157" s="1" t="e">
        <v>#N/A</v>
      </c>
      <c r="AC157" s="1" t="s">
        <v>89</v>
      </c>
      <c r="AD157" s="1">
        <v>-2.7057990000000001E-2</v>
      </c>
    </row>
    <row r="158" spans="1:30" ht="14.25" x14ac:dyDescent="0.25">
      <c r="A158" s="1" t="s">
        <v>90</v>
      </c>
      <c r="B158" s="1" t="s">
        <v>91</v>
      </c>
      <c r="C158" s="1" t="s">
        <v>13</v>
      </c>
      <c r="D158" s="3">
        <v>1039.7387964741072</v>
      </c>
      <c r="E158" s="1">
        <v>0.36217477917671204</v>
      </c>
      <c r="F158" s="1">
        <v>0.42152902483940125</v>
      </c>
      <c r="G158" s="1">
        <v>-0.14080701768398285</v>
      </c>
      <c r="H158" s="1" t="e">
        <f t="shared" si="12"/>
        <v>#N/A</v>
      </c>
      <c r="I158" s="1" t="e">
        <f t="shared" si="13"/>
        <v>#N/A</v>
      </c>
      <c r="J158" s="1">
        <f t="shared" si="14"/>
        <v>0.36217477917671204</v>
      </c>
      <c r="R158" s="1" t="s">
        <v>240</v>
      </c>
      <c r="S158" s="1">
        <v>2.5149170309305191</v>
      </c>
      <c r="T158" s="1">
        <v>2.5149170309305191</v>
      </c>
      <c r="U158" s="1" t="e">
        <v>#N/A</v>
      </c>
      <c r="V158" s="1" t="e">
        <v>#N/A</v>
      </c>
      <c r="W158" s="1" t="e">
        <v>#N/A</v>
      </c>
      <c r="X158" s="1" t="e">
        <v>#N/A</v>
      </c>
      <c r="Y158" s="1" t="e">
        <v>#N/A</v>
      </c>
      <c r="Z158" s="1" t="e">
        <v>#N/A</v>
      </c>
      <c r="AA158" s="1">
        <v>2.5149170309305191</v>
      </c>
      <c r="AC158" s="1" t="s">
        <v>360</v>
      </c>
      <c r="AD158" s="1">
        <v>-2.5551210000000001E-2</v>
      </c>
    </row>
    <row r="159" spans="1:30" ht="14.25" x14ac:dyDescent="0.25">
      <c r="A159" s="1" t="s">
        <v>139</v>
      </c>
      <c r="B159" s="1" t="s">
        <v>140</v>
      </c>
      <c r="C159" s="1" t="s">
        <v>13</v>
      </c>
      <c r="D159" s="3">
        <v>1033.912409305163</v>
      </c>
      <c r="E159" s="1">
        <v>0.42697682976722717</v>
      </c>
      <c r="F159" s="1">
        <v>0.42100319266319275</v>
      </c>
      <c r="G159" s="1">
        <v>1.4189054258167744E-2</v>
      </c>
      <c r="H159" s="1" t="e">
        <f t="shared" si="12"/>
        <v>#N/A</v>
      </c>
      <c r="I159" s="1" t="e">
        <f t="shared" si="13"/>
        <v>#N/A</v>
      </c>
      <c r="J159" s="1">
        <f t="shared" si="14"/>
        <v>0.42697682976722717</v>
      </c>
      <c r="R159" s="1" t="s">
        <v>260</v>
      </c>
      <c r="S159" s="1">
        <v>2.4775121361017227</v>
      </c>
      <c r="T159" s="1" t="e">
        <v>#N/A</v>
      </c>
      <c r="U159" s="1">
        <v>2.4775121361017227</v>
      </c>
      <c r="V159" s="1" t="e">
        <v>#N/A</v>
      </c>
      <c r="W159" s="1" t="e">
        <v>#N/A</v>
      </c>
      <c r="X159" s="1">
        <v>2.4775121361017227</v>
      </c>
      <c r="Y159" s="1" t="e">
        <v>#N/A</v>
      </c>
      <c r="Z159" s="1" t="e">
        <v>#N/A</v>
      </c>
      <c r="AA159" s="1" t="e">
        <v>#N/A</v>
      </c>
      <c r="AC159" s="1" t="s">
        <v>240</v>
      </c>
      <c r="AD159" s="1">
        <v>-2.5149169999999998E-2</v>
      </c>
    </row>
    <row r="160" spans="1:30" ht="14.25" x14ac:dyDescent="0.25">
      <c r="A160" s="1" t="s">
        <v>48</v>
      </c>
      <c r="B160" s="1" t="s">
        <v>49</v>
      </c>
      <c r="C160" s="1" t="s">
        <v>13</v>
      </c>
      <c r="D160" s="3">
        <v>916.22268126287395</v>
      </c>
      <c r="E160" s="1">
        <v>0.3448617160320282</v>
      </c>
      <c r="F160" s="1">
        <v>0.40975207090377808</v>
      </c>
      <c r="G160" s="1">
        <v>-0.1583649218082428</v>
      </c>
      <c r="H160" s="1" t="e">
        <f t="shared" si="12"/>
        <v>#N/A</v>
      </c>
      <c r="I160" s="1" t="e">
        <f t="shared" si="13"/>
        <v>#N/A</v>
      </c>
      <c r="J160" s="1">
        <f t="shared" si="14"/>
        <v>0.3448617160320282</v>
      </c>
      <c r="R160" s="1" t="s">
        <v>372</v>
      </c>
      <c r="S160" s="1">
        <v>1.9701924175024033</v>
      </c>
      <c r="T160" s="1" t="e">
        <v>#N/A</v>
      </c>
      <c r="U160" s="1">
        <v>1.9701924175024033</v>
      </c>
      <c r="V160" s="1" t="e">
        <v>#N/A</v>
      </c>
      <c r="W160" s="1" t="e">
        <v>#N/A</v>
      </c>
      <c r="X160" s="1" t="e">
        <v>#N/A</v>
      </c>
      <c r="Y160" s="1">
        <v>1.9701924175024033</v>
      </c>
      <c r="Z160" s="1" t="e">
        <v>#N/A</v>
      </c>
      <c r="AA160" s="1" t="e">
        <v>#N/A</v>
      </c>
      <c r="AC160" s="1" t="s">
        <v>260</v>
      </c>
      <c r="AD160" s="1">
        <v>-2.4775120000000001E-2</v>
      </c>
    </row>
    <row r="161" spans="1:30" ht="14.25" x14ac:dyDescent="0.25">
      <c r="A161" s="1" t="s">
        <v>62</v>
      </c>
      <c r="B161" s="1" t="s">
        <v>63</v>
      </c>
      <c r="C161" s="1" t="s">
        <v>13</v>
      </c>
      <c r="D161" s="3">
        <v>915.63836235736881</v>
      </c>
      <c r="E161" s="1">
        <v>0.31725302338600159</v>
      </c>
      <c r="F161" s="1">
        <v>0.40969294309616089</v>
      </c>
      <c r="G161" s="1">
        <v>-0.2256322056055069</v>
      </c>
      <c r="H161" s="1" t="e">
        <f t="shared" si="12"/>
        <v>#N/A</v>
      </c>
      <c r="I161" s="1" t="e">
        <f t="shared" si="13"/>
        <v>#N/A</v>
      </c>
      <c r="J161" s="1">
        <f t="shared" si="14"/>
        <v>0.31725302338600159</v>
      </c>
      <c r="R161" s="1" t="s">
        <v>222</v>
      </c>
      <c r="S161" s="1">
        <v>1.6725599765777588</v>
      </c>
      <c r="T161" s="1" t="e">
        <v>#N/A</v>
      </c>
      <c r="U161" s="1">
        <v>1.6725599765777588</v>
      </c>
      <c r="V161" s="1" t="e">
        <v>#N/A</v>
      </c>
      <c r="W161" s="1" t="e">
        <v>#N/A</v>
      </c>
      <c r="X161" s="1" t="e">
        <v>#N/A</v>
      </c>
      <c r="Y161" s="1" t="e">
        <v>#N/A</v>
      </c>
      <c r="Z161" s="1" t="e">
        <v>#N/A</v>
      </c>
      <c r="AA161" s="1">
        <v>1.6725599765777588</v>
      </c>
      <c r="AC161" s="1" t="s">
        <v>372</v>
      </c>
      <c r="AD161" s="1">
        <v>-1.9701920000000001E-2</v>
      </c>
    </row>
    <row r="162" spans="1:30" ht="14.25" x14ac:dyDescent="0.25">
      <c r="A162" s="1" t="s">
        <v>313</v>
      </c>
      <c r="B162" s="1" t="s">
        <v>314</v>
      </c>
      <c r="C162" s="1" t="s">
        <v>13</v>
      </c>
      <c r="D162" s="3">
        <v>895.34437833248478</v>
      </c>
      <c r="E162" s="1">
        <v>0.27541327476501465</v>
      </c>
      <c r="F162" s="1">
        <v>0.40761810541152954</v>
      </c>
      <c r="G162" s="1">
        <v>-0.32433503866195679</v>
      </c>
      <c r="H162" s="1" t="e">
        <f t="shared" ref="H162:H185" si="15">IF($C162="AE",E162,#N/A)</f>
        <v>#N/A</v>
      </c>
      <c r="I162" s="1" t="e">
        <f t="shared" ref="I162:I185" si="16">IF($C162="EME",E162,#N/A)</f>
        <v>#N/A</v>
      </c>
      <c r="J162" s="1">
        <f t="shared" ref="J162:J185" si="17">IF($C162="LIC",E162,#N/A)</f>
        <v>0.27541327476501465</v>
      </c>
      <c r="R162" s="1" t="s">
        <v>228</v>
      </c>
      <c r="S162" s="1">
        <v>1.3602594844996929</v>
      </c>
      <c r="T162" s="1" t="e">
        <v>#N/A</v>
      </c>
      <c r="U162" s="1">
        <v>1.3602594844996929</v>
      </c>
      <c r="V162" s="1" t="e">
        <v>#N/A</v>
      </c>
      <c r="W162" s="1" t="e">
        <v>#N/A</v>
      </c>
      <c r="X162" s="1" t="e">
        <v>#N/A</v>
      </c>
      <c r="Y162" s="1" t="e">
        <v>#N/A</v>
      </c>
      <c r="Z162" s="1" t="e">
        <v>#N/A</v>
      </c>
      <c r="AA162" s="1">
        <v>1.3602594844996929</v>
      </c>
      <c r="AC162" s="1" t="s">
        <v>222</v>
      </c>
      <c r="AD162" s="1">
        <v>-1.67256E-2</v>
      </c>
    </row>
    <row r="163" spans="1:30" ht="14.25" x14ac:dyDescent="0.25">
      <c r="A163" s="1" t="s">
        <v>50</v>
      </c>
      <c r="B163" s="1" t="s">
        <v>51</v>
      </c>
      <c r="C163" s="1" t="s">
        <v>13</v>
      </c>
      <c r="D163" s="3">
        <v>879.83340081562267</v>
      </c>
      <c r="E163" s="1">
        <v>0.2991161048412323</v>
      </c>
      <c r="F163" s="1">
        <v>0.40600293874740601</v>
      </c>
      <c r="G163" s="1">
        <v>-0.26326614618301392</v>
      </c>
      <c r="H163" s="1" t="e">
        <f t="shared" si="15"/>
        <v>#N/A</v>
      </c>
      <c r="I163" s="1" t="e">
        <f t="shared" si="16"/>
        <v>#N/A</v>
      </c>
      <c r="J163" s="1">
        <f t="shared" si="17"/>
        <v>0.2991161048412323</v>
      </c>
      <c r="R163" s="1" t="s">
        <v>288</v>
      </c>
      <c r="S163" s="1">
        <v>1.2756457552313805</v>
      </c>
      <c r="T163" s="1" t="e">
        <v>#N/A</v>
      </c>
      <c r="U163" s="1">
        <v>1.2756457552313805</v>
      </c>
      <c r="V163" s="1" t="e">
        <v>#N/A</v>
      </c>
      <c r="W163" s="1" t="e">
        <v>#N/A</v>
      </c>
      <c r="X163" s="1">
        <v>1.2756457552313805</v>
      </c>
      <c r="Y163" s="1" t="e">
        <v>#N/A</v>
      </c>
      <c r="Z163" s="1" t="e">
        <v>#N/A</v>
      </c>
      <c r="AA163" s="1" t="e">
        <v>#N/A</v>
      </c>
      <c r="AC163" s="1" t="s">
        <v>228</v>
      </c>
      <c r="AD163" s="1">
        <v>-1.3602589999999999E-2</v>
      </c>
    </row>
    <row r="164" spans="1:30" ht="14.25" x14ac:dyDescent="0.25">
      <c r="A164" s="1" t="s">
        <v>351</v>
      </c>
      <c r="B164" s="1" t="s">
        <v>352</v>
      </c>
      <c r="C164" s="1" t="s">
        <v>13</v>
      </c>
      <c r="D164" s="3">
        <v>868.76253120408239</v>
      </c>
      <c r="E164" s="1">
        <v>0.30138504505157471</v>
      </c>
      <c r="F164" s="1">
        <v>0.40483394265174866</v>
      </c>
      <c r="G164" s="1">
        <v>-0.25553414225578308</v>
      </c>
      <c r="H164" s="1" t="e">
        <f t="shared" si="15"/>
        <v>#N/A</v>
      </c>
      <c r="I164" s="1" t="e">
        <f t="shared" si="16"/>
        <v>#N/A</v>
      </c>
      <c r="J164" s="1">
        <f t="shared" si="17"/>
        <v>0.30138504505157471</v>
      </c>
      <c r="R164" s="1" t="s">
        <v>136</v>
      </c>
      <c r="S164" s="1">
        <v>1.0440565645694733</v>
      </c>
      <c r="T164" s="1" t="e">
        <v>#N/A</v>
      </c>
      <c r="U164" s="1">
        <v>1.0440565645694733</v>
      </c>
      <c r="V164" s="1" t="e">
        <v>#N/A</v>
      </c>
      <c r="W164" s="1" t="e">
        <v>#N/A</v>
      </c>
      <c r="X164" s="1" t="e">
        <v>#N/A</v>
      </c>
      <c r="Y164" s="1" t="e">
        <v>#N/A</v>
      </c>
      <c r="Z164" s="1">
        <v>1.0440565645694733</v>
      </c>
      <c r="AA164" s="1" t="e">
        <v>#N/A</v>
      </c>
      <c r="AC164" s="1" t="s">
        <v>288</v>
      </c>
      <c r="AD164" s="1">
        <v>-1.2756460000000001E-2</v>
      </c>
    </row>
    <row r="165" spans="1:30" ht="14.25" x14ac:dyDescent="0.25">
      <c r="A165" s="1" t="s">
        <v>299</v>
      </c>
      <c r="B165" s="1" t="s">
        <v>300</v>
      </c>
      <c r="C165" s="1" t="s">
        <v>13</v>
      </c>
      <c r="D165" s="3">
        <v>854.87163520567742</v>
      </c>
      <c r="E165" s="1">
        <v>0.31077942252159119</v>
      </c>
      <c r="F165" s="1">
        <v>0.40334773063659668</v>
      </c>
      <c r="G165" s="1">
        <v>-0.22950001060962677</v>
      </c>
      <c r="H165" s="1" t="e">
        <f t="shared" si="15"/>
        <v>#N/A</v>
      </c>
      <c r="I165" s="1" t="e">
        <f t="shared" si="16"/>
        <v>#N/A</v>
      </c>
      <c r="J165" s="1">
        <f t="shared" si="17"/>
        <v>0.31077942252159119</v>
      </c>
      <c r="R165" s="1" t="s">
        <v>19</v>
      </c>
      <c r="S165" s="1">
        <v>0.54806424304842949</v>
      </c>
      <c r="T165" s="1" t="e">
        <v>#N/A</v>
      </c>
      <c r="U165" s="1" t="e">
        <v>#N/A</v>
      </c>
      <c r="V165" s="1">
        <v>0.54806424304842949</v>
      </c>
      <c r="W165" s="1">
        <v>0.54806424304842949</v>
      </c>
      <c r="X165" s="1" t="e">
        <v>#N/A</v>
      </c>
      <c r="Y165" s="1" t="e">
        <v>#N/A</v>
      </c>
      <c r="Z165" s="1" t="e">
        <v>#N/A</v>
      </c>
      <c r="AA165" s="1" t="e">
        <v>#N/A</v>
      </c>
      <c r="AC165" s="1" t="s">
        <v>136</v>
      </c>
      <c r="AD165" s="1">
        <v>-1.044057E-2</v>
      </c>
    </row>
    <row r="166" spans="1:30" ht="14.25" x14ac:dyDescent="0.25">
      <c r="A166" s="1" t="s">
        <v>94</v>
      </c>
      <c r="B166" s="1" t="s">
        <v>95</v>
      </c>
      <c r="C166" s="1" t="s">
        <v>13</v>
      </c>
      <c r="D166" s="3">
        <v>852.48799507865556</v>
      </c>
      <c r="E166" s="1">
        <v>0.32229739427566528</v>
      </c>
      <c r="F166" s="1">
        <v>0.40309041738510132</v>
      </c>
      <c r="G166" s="1">
        <v>-0.20043399930000305</v>
      </c>
      <c r="H166" s="1" t="e">
        <f t="shared" si="15"/>
        <v>#N/A</v>
      </c>
      <c r="I166" s="1" t="e">
        <f t="shared" si="16"/>
        <v>#N/A</v>
      </c>
      <c r="J166" s="1">
        <f t="shared" si="17"/>
        <v>0.32229739427566528</v>
      </c>
      <c r="R166" s="1" t="s">
        <v>180</v>
      </c>
      <c r="S166" s="1">
        <v>0.5090086255222559</v>
      </c>
      <c r="T166" s="1" t="e">
        <v>#N/A</v>
      </c>
      <c r="U166" s="1">
        <v>0.5090086255222559</v>
      </c>
      <c r="V166" s="1" t="e">
        <v>#N/A</v>
      </c>
      <c r="W166" s="1" t="e">
        <v>#N/A</v>
      </c>
      <c r="X166" s="1" t="e">
        <v>#N/A</v>
      </c>
      <c r="Y166" s="1" t="e">
        <v>#N/A</v>
      </c>
      <c r="Z166" s="1" t="e">
        <v>#N/A</v>
      </c>
      <c r="AA166" s="1">
        <v>0.5090086255222559</v>
      </c>
      <c r="AC166" s="1" t="s">
        <v>19</v>
      </c>
      <c r="AD166" s="1">
        <v>-5.4806400000000002E-3</v>
      </c>
    </row>
    <row r="167" spans="1:30" ht="14.25" x14ac:dyDescent="0.25">
      <c r="A167" s="1" t="s">
        <v>40</v>
      </c>
      <c r="B167" s="1" t="s">
        <v>41</v>
      </c>
      <c r="C167" s="1" t="s">
        <v>13</v>
      </c>
      <c r="D167" s="3">
        <v>852.01094280920699</v>
      </c>
      <c r="E167" s="1">
        <v>0.32518470287322998</v>
      </c>
      <c r="F167" s="1">
        <v>0.40303891897201538</v>
      </c>
      <c r="G167" s="1">
        <v>-0.19316798448562622</v>
      </c>
      <c r="H167" s="1" t="e">
        <f t="shared" si="15"/>
        <v>#N/A</v>
      </c>
      <c r="I167" s="1" t="e">
        <f t="shared" si="16"/>
        <v>#N/A</v>
      </c>
      <c r="J167" s="1">
        <f t="shared" si="17"/>
        <v>0.32518470287322998</v>
      </c>
      <c r="R167" s="1" t="s">
        <v>276</v>
      </c>
      <c r="S167" s="1">
        <v>-0.10210643522441387</v>
      </c>
      <c r="T167" s="1" t="e">
        <v>#N/A</v>
      </c>
      <c r="U167" s="1">
        <v>-0.10210643522441387</v>
      </c>
      <c r="V167" s="1" t="e">
        <v>#N/A</v>
      </c>
      <c r="W167" s="1" t="e">
        <v>#N/A</v>
      </c>
      <c r="X167" s="1">
        <v>-0.10210643522441387</v>
      </c>
      <c r="Y167" s="1" t="e">
        <v>#N/A</v>
      </c>
      <c r="Z167" s="1" t="e">
        <v>#N/A</v>
      </c>
      <c r="AA167" s="1" t="e">
        <v>#N/A</v>
      </c>
      <c r="AC167" s="1" t="s">
        <v>180</v>
      </c>
      <c r="AD167" s="1">
        <v>-5.0900900000000002E-3</v>
      </c>
    </row>
    <row r="168" spans="1:30" ht="14.25" x14ac:dyDescent="0.25">
      <c r="A168" s="1" t="s">
        <v>303</v>
      </c>
      <c r="B168" s="1" t="s">
        <v>304</v>
      </c>
      <c r="C168" s="1" t="s">
        <v>13</v>
      </c>
      <c r="D168" s="3">
        <v>825.76972690458103</v>
      </c>
      <c r="E168" s="1">
        <v>0.50084900856018066</v>
      </c>
      <c r="F168" s="1">
        <v>0.40016055107116699</v>
      </c>
      <c r="G168" s="1">
        <v>0.25162014365196228</v>
      </c>
      <c r="H168" s="1" t="e">
        <f t="shared" si="15"/>
        <v>#N/A</v>
      </c>
      <c r="I168" s="1" t="e">
        <f t="shared" si="16"/>
        <v>#N/A</v>
      </c>
      <c r="J168" s="1">
        <f t="shared" si="17"/>
        <v>0.50084900856018066</v>
      </c>
      <c r="R168" s="1" t="s">
        <v>170</v>
      </c>
      <c r="S168" s="1">
        <v>-0.61104404740035534</v>
      </c>
      <c r="T168" s="1" t="e">
        <v>#N/A</v>
      </c>
      <c r="U168" s="1">
        <v>-0.61104404740035534</v>
      </c>
      <c r="V168" s="1" t="e">
        <v>#N/A</v>
      </c>
      <c r="W168" s="1" t="e">
        <v>#N/A</v>
      </c>
      <c r="X168" s="1" t="e">
        <v>#N/A</v>
      </c>
      <c r="Y168" s="1" t="e">
        <v>#N/A</v>
      </c>
      <c r="Z168" s="1" t="e">
        <v>#N/A</v>
      </c>
      <c r="AA168" s="1">
        <v>-0.61104404740035534</v>
      </c>
      <c r="AC168" s="1" t="s">
        <v>276</v>
      </c>
      <c r="AD168" s="1">
        <v>1.0210600000000001E-3</v>
      </c>
    </row>
    <row r="169" spans="1:30" ht="14.25" x14ac:dyDescent="0.25">
      <c r="A169" s="1" t="s">
        <v>16</v>
      </c>
      <c r="B169" s="1" t="s">
        <v>17</v>
      </c>
      <c r="C169" s="1" t="s">
        <v>13</v>
      </c>
      <c r="D169" s="3">
        <v>820.5327760683881</v>
      </c>
      <c r="E169" s="1">
        <v>0.32411986589431763</v>
      </c>
      <c r="F169" s="1">
        <v>0.39957615733146667</v>
      </c>
      <c r="G169" s="1">
        <v>-0.18884082138538361</v>
      </c>
      <c r="H169" s="1" t="e">
        <f t="shared" si="15"/>
        <v>#N/A</v>
      </c>
      <c r="I169" s="1" t="e">
        <f t="shared" si="16"/>
        <v>#N/A</v>
      </c>
      <c r="J169" s="1">
        <f t="shared" si="17"/>
        <v>0.32411986589431763</v>
      </c>
      <c r="R169" s="1" t="s">
        <v>23</v>
      </c>
      <c r="S169" s="1">
        <v>-1.1478637345135212</v>
      </c>
      <c r="T169" s="1" t="e">
        <v>#N/A</v>
      </c>
      <c r="U169" s="1">
        <v>-1.1478637345135212</v>
      </c>
      <c r="V169" s="1" t="e">
        <v>#N/A</v>
      </c>
      <c r="W169" s="1">
        <v>-1.1478637345135212</v>
      </c>
      <c r="X169" s="1" t="e">
        <v>#N/A</v>
      </c>
      <c r="Y169" s="1" t="e">
        <v>#N/A</v>
      </c>
      <c r="Z169" s="1" t="e">
        <v>#N/A</v>
      </c>
      <c r="AA169" s="1" t="e">
        <v>#N/A</v>
      </c>
      <c r="AC169" s="1" t="s">
        <v>170</v>
      </c>
      <c r="AD169" s="1">
        <v>6.11044E-3</v>
      </c>
    </row>
    <row r="170" spans="1:30" ht="14.25" x14ac:dyDescent="0.25">
      <c r="A170" s="1" t="s">
        <v>74</v>
      </c>
      <c r="B170" s="1" t="s">
        <v>75</v>
      </c>
      <c r="C170" s="1" t="s">
        <v>13</v>
      </c>
      <c r="D170" s="3">
        <v>786.53089620107096</v>
      </c>
      <c r="E170" s="1">
        <v>0.41416412591934204</v>
      </c>
      <c r="F170" s="1">
        <v>0.39569583535194397</v>
      </c>
      <c r="G170" s="1">
        <v>4.6672947704792023E-2</v>
      </c>
      <c r="H170" s="1" t="e">
        <f t="shared" si="15"/>
        <v>#N/A</v>
      </c>
      <c r="I170" s="1" t="e">
        <f t="shared" si="16"/>
        <v>#N/A</v>
      </c>
      <c r="J170" s="1">
        <f t="shared" si="17"/>
        <v>0.41416412591934204</v>
      </c>
      <c r="R170" s="1" t="s">
        <v>140</v>
      </c>
      <c r="S170" s="1">
        <v>-1.4189054258167744</v>
      </c>
      <c r="T170" s="1" t="e">
        <v>#N/A</v>
      </c>
      <c r="U170" s="1" t="e">
        <v>#N/A</v>
      </c>
      <c r="V170" s="1">
        <v>-1.4189054258167744</v>
      </c>
      <c r="W170" s="1" t="e">
        <v>#N/A</v>
      </c>
      <c r="X170" s="1" t="e">
        <v>#N/A</v>
      </c>
      <c r="Y170" s="1" t="e">
        <v>#N/A</v>
      </c>
      <c r="Z170" s="1">
        <v>-1.4189054258167744</v>
      </c>
      <c r="AA170" s="1" t="e">
        <v>#N/A</v>
      </c>
      <c r="AC170" s="1" t="s">
        <v>23</v>
      </c>
      <c r="AD170" s="1">
        <v>1.147864E-2</v>
      </c>
    </row>
    <row r="171" spans="1:30" ht="14.25" x14ac:dyDescent="0.25">
      <c r="A171" s="1" t="s">
        <v>56</v>
      </c>
      <c r="B171" s="1" t="s">
        <v>57</v>
      </c>
      <c r="C171" s="1" t="s">
        <v>13</v>
      </c>
      <c r="D171" s="3">
        <v>731.25721475169803</v>
      </c>
      <c r="E171" s="1">
        <v>0.30050626397132874</v>
      </c>
      <c r="F171" s="1">
        <v>0.38904613256454468</v>
      </c>
      <c r="G171" s="1">
        <v>-0.2275819331407547</v>
      </c>
      <c r="H171" s="1" t="e">
        <f t="shared" si="15"/>
        <v>#N/A</v>
      </c>
      <c r="I171" s="1" t="e">
        <f t="shared" si="16"/>
        <v>#N/A</v>
      </c>
      <c r="J171" s="1">
        <f t="shared" si="17"/>
        <v>0.30050626397132874</v>
      </c>
      <c r="R171" s="1" t="s">
        <v>45</v>
      </c>
      <c r="S171" s="1">
        <v>-1.7392177134752274</v>
      </c>
      <c r="T171" s="1" t="e">
        <v>#N/A</v>
      </c>
      <c r="U171" s="1" t="e">
        <v>#N/A</v>
      </c>
      <c r="V171" s="1">
        <v>-1.7392177134752274</v>
      </c>
      <c r="W171" s="1">
        <v>-1.7392177134752274</v>
      </c>
      <c r="X171" s="1" t="e">
        <v>#N/A</v>
      </c>
      <c r="Y171" s="1" t="e">
        <v>#N/A</v>
      </c>
      <c r="Z171" s="1" t="e">
        <v>#N/A</v>
      </c>
      <c r="AA171" s="1" t="e">
        <v>#N/A</v>
      </c>
      <c r="AC171" s="1" t="s">
        <v>140</v>
      </c>
      <c r="AD171" s="1">
        <v>1.418905E-2</v>
      </c>
    </row>
    <row r="172" spans="1:30" ht="14.25" x14ac:dyDescent="0.25">
      <c r="A172" s="1" t="s">
        <v>26</v>
      </c>
      <c r="B172" s="1" t="s">
        <v>27</v>
      </c>
      <c r="C172" s="1" t="s">
        <v>13</v>
      </c>
      <c r="D172" s="3">
        <v>713.03407492059046</v>
      </c>
      <c r="E172" s="1">
        <v>0.2091582864522934</v>
      </c>
      <c r="F172" s="1">
        <v>0.38675239682197571</v>
      </c>
      <c r="G172" s="1">
        <v>-0.45919328927993774</v>
      </c>
      <c r="H172" s="1" t="e">
        <f t="shared" si="15"/>
        <v>#N/A</v>
      </c>
      <c r="I172" s="1" t="e">
        <f t="shared" si="16"/>
        <v>#N/A</v>
      </c>
      <c r="J172" s="1">
        <f t="shared" si="17"/>
        <v>0.2091582864522934</v>
      </c>
      <c r="R172" s="1" t="s">
        <v>266</v>
      </c>
      <c r="S172" s="1">
        <v>-2.3885959759354591</v>
      </c>
      <c r="T172" s="1" t="e">
        <v>#N/A</v>
      </c>
      <c r="U172" s="1">
        <v>-2.3885959759354591</v>
      </c>
      <c r="V172" s="1" t="e">
        <v>#N/A</v>
      </c>
      <c r="W172" s="1" t="e">
        <v>#N/A</v>
      </c>
      <c r="X172" s="1">
        <v>-2.3885959759354591</v>
      </c>
      <c r="Y172" s="1" t="e">
        <v>#N/A</v>
      </c>
      <c r="Z172" s="1" t="e">
        <v>#N/A</v>
      </c>
      <c r="AA172" s="1" t="e">
        <v>#N/A</v>
      </c>
      <c r="AC172" s="1" t="s">
        <v>45</v>
      </c>
      <c r="AD172" s="1">
        <v>1.739218E-2</v>
      </c>
    </row>
    <row r="173" spans="1:30" ht="14.25" x14ac:dyDescent="0.25">
      <c r="A173" s="1" t="s">
        <v>44</v>
      </c>
      <c r="B173" s="1" t="s">
        <v>45</v>
      </c>
      <c r="C173" s="1" t="s">
        <v>13</v>
      </c>
      <c r="D173" s="3">
        <v>712.51237069493334</v>
      </c>
      <c r="E173" s="1">
        <v>0.3934113085269928</v>
      </c>
      <c r="F173" s="1">
        <v>0.38668599724769592</v>
      </c>
      <c r="G173" s="1">
        <v>1.7392177134752274E-2</v>
      </c>
      <c r="H173" s="1" t="e">
        <f t="shared" si="15"/>
        <v>#N/A</v>
      </c>
      <c r="I173" s="1" t="e">
        <f t="shared" si="16"/>
        <v>#N/A</v>
      </c>
      <c r="J173" s="1">
        <f t="shared" si="17"/>
        <v>0.3934113085269928</v>
      </c>
      <c r="R173" s="1" t="s">
        <v>216</v>
      </c>
      <c r="S173" s="1">
        <v>-2.500125952064991</v>
      </c>
      <c r="T173" s="1" t="e">
        <v>#N/A</v>
      </c>
      <c r="U173" s="1">
        <v>-2.500125952064991</v>
      </c>
      <c r="V173" s="1" t="e">
        <v>#N/A</v>
      </c>
      <c r="W173" s="1" t="e">
        <v>#N/A</v>
      </c>
      <c r="X173" s="1" t="e">
        <v>#N/A</v>
      </c>
      <c r="Y173" s="1" t="e">
        <v>#N/A</v>
      </c>
      <c r="Z173" s="1" t="e">
        <v>#N/A</v>
      </c>
      <c r="AA173" s="1">
        <v>-2.500125952064991</v>
      </c>
      <c r="AC173" s="1" t="s">
        <v>266</v>
      </c>
      <c r="AD173" s="1">
        <v>2.3885960000000001E-2</v>
      </c>
    </row>
    <row r="174" spans="1:30" ht="14.25" x14ac:dyDescent="0.25">
      <c r="A174" s="1" t="s">
        <v>92</v>
      </c>
      <c r="B174" s="1" t="s">
        <v>93</v>
      </c>
      <c r="C174" s="1" t="s">
        <v>13</v>
      </c>
      <c r="D174" s="3">
        <v>670.32272562527498</v>
      </c>
      <c r="E174" s="1">
        <v>0.34092250466346741</v>
      </c>
      <c r="F174" s="1">
        <v>0.38115823268890381</v>
      </c>
      <c r="G174" s="1">
        <v>-0.1055617481470108</v>
      </c>
      <c r="H174" s="1" t="e">
        <f t="shared" si="15"/>
        <v>#N/A</v>
      </c>
      <c r="I174" s="1" t="e">
        <f t="shared" si="16"/>
        <v>#N/A</v>
      </c>
      <c r="J174" s="1">
        <f t="shared" si="17"/>
        <v>0.34092250466346741</v>
      </c>
      <c r="R174" s="1" t="s">
        <v>168</v>
      </c>
      <c r="S174" s="1">
        <v>-2.8320752084255219</v>
      </c>
      <c r="T174" s="1" t="e">
        <v>#N/A</v>
      </c>
      <c r="U174" s="1" t="e">
        <v>#N/A</v>
      </c>
      <c r="V174" s="1">
        <v>-2.8320752084255219</v>
      </c>
      <c r="W174" s="1" t="e">
        <v>#N/A</v>
      </c>
      <c r="X174" s="1" t="e">
        <v>#N/A</v>
      </c>
      <c r="Y174" s="1" t="e">
        <v>#N/A</v>
      </c>
      <c r="Z174" s="1">
        <v>-2.8320752084255219</v>
      </c>
      <c r="AA174" s="1" t="e">
        <v>#N/A</v>
      </c>
      <c r="AC174" s="1" t="s">
        <v>216</v>
      </c>
      <c r="AD174" s="1">
        <v>2.5001260000000001E-2</v>
      </c>
    </row>
    <row r="175" spans="1:30" ht="14.25" x14ac:dyDescent="0.25">
      <c r="A175" s="1" t="s">
        <v>70</v>
      </c>
      <c r="B175" s="1" t="s">
        <v>71</v>
      </c>
      <c r="C175" s="1" t="s">
        <v>13</v>
      </c>
      <c r="D175" s="3">
        <v>571.53016825382247</v>
      </c>
      <c r="E175" s="1">
        <v>0.27871999144554138</v>
      </c>
      <c r="F175" s="1">
        <v>0.36685150861740112</v>
      </c>
      <c r="G175" s="1">
        <v>-0.24023757874965668</v>
      </c>
      <c r="H175" s="1" t="e">
        <f t="shared" si="15"/>
        <v>#N/A</v>
      </c>
      <c r="I175" s="1" t="e">
        <f t="shared" si="16"/>
        <v>#N/A</v>
      </c>
      <c r="J175" s="1">
        <f t="shared" si="17"/>
        <v>0.27871999144554138</v>
      </c>
      <c r="R175" s="1" t="s">
        <v>220</v>
      </c>
      <c r="S175" s="1">
        <v>-2.9832182452082634</v>
      </c>
      <c r="T175" s="1" t="e">
        <v>#N/A</v>
      </c>
      <c r="U175" s="1" t="e">
        <v>#N/A</v>
      </c>
      <c r="V175" s="1">
        <v>-2.9832182452082634</v>
      </c>
      <c r="W175" s="1" t="e">
        <v>#N/A</v>
      </c>
      <c r="X175" s="1" t="e">
        <v>#N/A</v>
      </c>
      <c r="Y175" s="1" t="e">
        <v>#N/A</v>
      </c>
      <c r="Z175" s="1" t="e">
        <v>#N/A</v>
      </c>
      <c r="AA175" s="1">
        <v>-2.9832182452082634</v>
      </c>
      <c r="AC175" s="1" t="s">
        <v>168</v>
      </c>
      <c r="AD175" s="1">
        <v>2.8320749999999999E-2</v>
      </c>
    </row>
    <row r="176" spans="1:30" ht="14.25" x14ac:dyDescent="0.25">
      <c r="A176" s="1" t="s">
        <v>253</v>
      </c>
      <c r="B176" s="1" t="s">
        <v>254</v>
      </c>
      <c r="C176" s="1" t="s">
        <v>13</v>
      </c>
      <c r="D176" s="3">
        <v>553.68130798877212</v>
      </c>
      <c r="E176" s="1">
        <v>0.28134453296661377</v>
      </c>
      <c r="F176" s="1">
        <v>0.36402758955955505</v>
      </c>
      <c r="G176" s="1">
        <v>-0.22713403403759003</v>
      </c>
      <c r="H176" s="1" t="e">
        <f t="shared" si="15"/>
        <v>#N/A</v>
      </c>
      <c r="I176" s="1" t="e">
        <f t="shared" si="16"/>
        <v>#N/A</v>
      </c>
      <c r="J176" s="1">
        <f t="shared" si="17"/>
        <v>0.28134453296661377</v>
      </c>
      <c r="R176" s="1" t="s">
        <v>268</v>
      </c>
      <c r="S176" s="1">
        <v>-3.3057194203138351</v>
      </c>
      <c r="T176" s="1" t="e">
        <v>#N/A</v>
      </c>
      <c r="U176" s="1">
        <v>-3.3057194203138351</v>
      </c>
      <c r="V176" s="1" t="e">
        <v>#N/A</v>
      </c>
      <c r="W176" s="1" t="e">
        <v>#N/A</v>
      </c>
      <c r="X176" s="1">
        <v>-3.3057194203138351</v>
      </c>
      <c r="Y176" s="1" t="e">
        <v>#N/A</v>
      </c>
      <c r="Z176" s="1" t="e">
        <v>#N/A</v>
      </c>
      <c r="AA176" s="1" t="e">
        <v>#N/A</v>
      </c>
      <c r="AC176" s="1" t="s">
        <v>220</v>
      </c>
      <c r="AD176" s="1">
        <v>2.983218E-2</v>
      </c>
    </row>
    <row r="177" spans="1:30" ht="14.25" x14ac:dyDescent="0.25">
      <c r="A177" s="1" t="s">
        <v>80</v>
      </c>
      <c r="B177" s="1" t="s">
        <v>81</v>
      </c>
      <c r="C177" s="1" t="s">
        <v>13</v>
      </c>
      <c r="D177" s="3">
        <v>533.59608460071365</v>
      </c>
      <c r="E177" s="1">
        <v>0.33272770047187805</v>
      </c>
      <c r="F177" s="1">
        <v>0.36074861884117126</v>
      </c>
      <c r="G177" s="1">
        <v>-7.7674359083175659E-2</v>
      </c>
      <c r="H177" s="1" t="e">
        <f t="shared" si="15"/>
        <v>#N/A</v>
      </c>
      <c r="I177" s="1" t="e">
        <f t="shared" si="16"/>
        <v>#N/A</v>
      </c>
      <c r="J177" s="1">
        <f t="shared" si="17"/>
        <v>0.33272770047187805</v>
      </c>
      <c r="R177" s="1" t="s">
        <v>75</v>
      </c>
      <c r="S177" s="1">
        <v>-4.6672947704792023</v>
      </c>
      <c r="T177" s="1" t="e">
        <v>#N/A</v>
      </c>
      <c r="U177" s="1" t="e">
        <v>#N/A</v>
      </c>
      <c r="V177" s="1">
        <v>-4.6672947704792023</v>
      </c>
      <c r="W177" s="1">
        <v>-4.6672947704792023</v>
      </c>
      <c r="X177" s="1" t="e">
        <v>#N/A</v>
      </c>
      <c r="Y177" s="1" t="e">
        <v>#N/A</v>
      </c>
      <c r="Z177" s="1" t="e">
        <v>#N/A</v>
      </c>
      <c r="AA177" s="1" t="e">
        <v>#N/A</v>
      </c>
      <c r="AC177" s="1" t="s">
        <v>268</v>
      </c>
      <c r="AD177" s="1">
        <v>3.305719E-2</v>
      </c>
    </row>
    <row r="178" spans="1:30" ht="14.25" x14ac:dyDescent="0.25">
      <c r="A178" s="1" t="s">
        <v>58</v>
      </c>
      <c r="B178" s="1" t="s">
        <v>59</v>
      </c>
      <c r="C178" s="1" t="s">
        <v>13</v>
      </c>
      <c r="D178" s="3">
        <v>528.48071117892493</v>
      </c>
      <c r="E178" s="1">
        <v>0.31909680366516113</v>
      </c>
      <c r="F178" s="1">
        <v>0.35989540815353394</v>
      </c>
      <c r="G178" s="1">
        <v>-0.1133623942732811</v>
      </c>
      <c r="H178" s="1" t="e">
        <f t="shared" si="15"/>
        <v>#N/A</v>
      </c>
      <c r="I178" s="1" t="e">
        <f t="shared" si="16"/>
        <v>#N/A</v>
      </c>
      <c r="J178" s="1">
        <f t="shared" si="17"/>
        <v>0.31909680366516113</v>
      </c>
      <c r="R178" s="1" t="s">
        <v>306</v>
      </c>
      <c r="S178" s="1">
        <v>-5.0334297120571136</v>
      </c>
      <c r="T178" s="1" t="e">
        <v>#N/A</v>
      </c>
      <c r="U178" s="1">
        <v>-5.0334297120571136</v>
      </c>
      <c r="V178" s="1" t="e">
        <v>#N/A</v>
      </c>
      <c r="W178" s="1" t="e">
        <v>#N/A</v>
      </c>
      <c r="X178" s="1">
        <v>-5.0334297120571136</v>
      </c>
      <c r="Y178" s="1" t="e">
        <v>#N/A</v>
      </c>
      <c r="Z178" s="1" t="e">
        <v>#N/A</v>
      </c>
      <c r="AA178" s="1" t="e">
        <v>#N/A</v>
      </c>
      <c r="AC178" s="1" t="s">
        <v>75</v>
      </c>
      <c r="AD178" s="1">
        <v>4.6672949999999998E-2</v>
      </c>
    </row>
    <row r="179" spans="1:30" ht="14.25" x14ac:dyDescent="0.25">
      <c r="A179" s="1" t="s">
        <v>30</v>
      </c>
      <c r="B179" s="1" t="s">
        <v>31</v>
      </c>
      <c r="C179" s="1" t="s">
        <v>13</v>
      </c>
      <c r="D179" s="3">
        <v>495.63496146812025</v>
      </c>
      <c r="E179" s="1">
        <v>0.24848566949367523</v>
      </c>
      <c r="F179" s="1">
        <v>0.35423073172569275</v>
      </c>
      <c r="G179" s="1">
        <v>-0.2985202968120575</v>
      </c>
      <c r="H179" s="1" t="e">
        <f t="shared" si="15"/>
        <v>#N/A</v>
      </c>
      <c r="I179" s="1" t="e">
        <f t="shared" si="16"/>
        <v>#N/A</v>
      </c>
      <c r="J179" s="1">
        <f t="shared" si="17"/>
        <v>0.24848566949367523</v>
      </c>
      <c r="R179" s="1" t="s">
        <v>258</v>
      </c>
      <c r="S179" s="1">
        <v>-5.3940851241350174</v>
      </c>
      <c r="T179" s="1" t="e">
        <v>#N/A</v>
      </c>
      <c r="U179" s="1">
        <v>-5.3940851241350174</v>
      </c>
      <c r="V179" s="1" t="e">
        <v>#N/A</v>
      </c>
      <c r="W179" s="1" t="e">
        <v>#N/A</v>
      </c>
      <c r="X179" s="1">
        <v>-5.3940851241350174</v>
      </c>
      <c r="Y179" s="1" t="e">
        <v>#N/A</v>
      </c>
      <c r="Z179" s="1" t="e">
        <v>#N/A</v>
      </c>
      <c r="AA179" s="1" t="e">
        <v>#N/A</v>
      </c>
      <c r="AC179" s="1" t="s">
        <v>306</v>
      </c>
      <c r="AD179" s="1">
        <v>5.0334299999999998E-2</v>
      </c>
    </row>
    <row r="180" spans="1:30" ht="14.25" x14ac:dyDescent="0.25">
      <c r="A180" s="1" t="s">
        <v>24</v>
      </c>
      <c r="B180" s="1" t="s">
        <v>25</v>
      </c>
      <c r="C180" s="1" t="s">
        <v>13</v>
      </c>
      <c r="D180" s="3">
        <v>488.62870980635182</v>
      </c>
      <c r="E180" s="1">
        <v>0.20140905678272247</v>
      </c>
      <c r="F180" s="1">
        <v>0.35297819972038269</v>
      </c>
      <c r="G180" s="1">
        <v>-0.42940086126327515</v>
      </c>
      <c r="H180" s="1" t="e">
        <f t="shared" si="15"/>
        <v>#N/A</v>
      </c>
      <c r="I180" s="1" t="e">
        <f t="shared" si="16"/>
        <v>#N/A</v>
      </c>
      <c r="J180" s="1">
        <f t="shared" si="17"/>
        <v>0.20140905678272247</v>
      </c>
      <c r="R180" s="1" t="s">
        <v>61</v>
      </c>
      <c r="S180" s="1">
        <v>-5.8579452335834503</v>
      </c>
      <c r="T180" s="1" t="e">
        <v>#N/A</v>
      </c>
      <c r="U180" s="1" t="e">
        <v>#N/A</v>
      </c>
      <c r="V180" s="1">
        <v>-5.8579452335834503</v>
      </c>
      <c r="W180" s="1">
        <v>-5.8579452335834503</v>
      </c>
      <c r="X180" s="1" t="e">
        <v>#N/A</v>
      </c>
      <c r="Y180" s="1" t="e">
        <v>#N/A</v>
      </c>
      <c r="Z180" s="1" t="e">
        <v>#N/A</v>
      </c>
      <c r="AA180" s="1" t="e">
        <v>#N/A</v>
      </c>
      <c r="AC180" s="1" t="s">
        <v>258</v>
      </c>
      <c r="AD180" s="1">
        <v>5.3940849999999999E-2</v>
      </c>
    </row>
    <row r="181" spans="1:30" ht="14.25" x14ac:dyDescent="0.25">
      <c r="A181" s="1" t="s">
        <v>66</v>
      </c>
      <c r="B181" s="1" t="s">
        <v>67</v>
      </c>
      <c r="C181" s="1" t="s">
        <v>13</v>
      </c>
      <c r="D181" s="3">
        <v>480.66873919988342</v>
      </c>
      <c r="E181" s="1">
        <v>0.31147667765617371</v>
      </c>
      <c r="F181" s="1">
        <v>0.35153511166572571</v>
      </c>
      <c r="G181" s="1">
        <v>-0.1139528676867485</v>
      </c>
      <c r="H181" s="1" t="e">
        <f t="shared" si="15"/>
        <v>#N/A</v>
      </c>
      <c r="I181" s="1" t="e">
        <f t="shared" si="16"/>
        <v>#N/A</v>
      </c>
      <c r="J181" s="1">
        <f t="shared" si="17"/>
        <v>0.31147667765617371</v>
      </c>
      <c r="R181" s="1" t="s">
        <v>250</v>
      </c>
      <c r="S181" s="1">
        <v>-7.05304816365242</v>
      </c>
      <c r="T181" s="1" t="e">
        <v>#N/A</v>
      </c>
      <c r="U181" s="1">
        <v>-7.05304816365242</v>
      </c>
      <c r="V181" s="1" t="e">
        <v>#N/A</v>
      </c>
      <c r="W181" s="1" t="e">
        <v>#N/A</v>
      </c>
      <c r="X181" s="1" t="e">
        <v>#N/A</v>
      </c>
      <c r="Y181" s="1" t="e">
        <v>#N/A</v>
      </c>
      <c r="Z181" s="1" t="e">
        <v>#N/A</v>
      </c>
      <c r="AA181" s="1">
        <v>-7.05304816365242</v>
      </c>
      <c r="AC181" s="1" t="s">
        <v>61</v>
      </c>
      <c r="AD181" s="1">
        <v>5.8579449999999998E-2</v>
      </c>
    </row>
    <row r="182" spans="1:30" ht="14.25" x14ac:dyDescent="0.25">
      <c r="A182" s="1" t="s">
        <v>84</v>
      </c>
      <c r="B182" s="1" t="s">
        <v>85</v>
      </c>
      <c r="C182" s="1" t="s">
        <v>13</v>
      </c>
      <c r="D182" s="3">
        <v>353.15364405048149</v>
      </c>
      <c r="E182" s="1">
        <v>0.12605200707912445</v>
      </c>
      <c r="F182" s="1">
        <v>0.32483813166618347</v>
      </c>
      <c r="G182" s="1">
        <v>-0.61195439100265503</v>
      </c>
      <c r="H182" s="1" t="e">
        <f t="shared" si="15"/>
        <v>#N/A</v>
      </c>
      <c r="I182" s="1" t="e">
        <f t="shared" si="16"/>
        <v>#N/A</v>
      </c>
      <c r="J182" s="1">
        <f t="shared" si="17"/>
        <v>0.12605200707912445</v>
      </c>
      <c r="R182" s="1" t="s">
        <v>174</v>
      </c>
      <c r="S182" s="1">
        <v>-10.528046637773514</v>
      </c>
      <c r="T182" s="1" t="e">
        <v>#N/A</v>
      </c>
      <c r="U182" s="1">
        <v>-10.528046637773514</v>
      </c>
      <c r="V182" s="1" t="e">
        <v>#N/A</v>
      </c>
      <c r="W182" s="1" t="e">
        <v>#N/A</v>
      </c>
      <c r="X182" s="1" t="e">
        <v>#N/A</v>
      </c>
      <c r="Y182" s="1" t="e">
        <v>#N/A</v>
      </c>
      <c r="Z182" s="1" t="e">
        <v>#N/A</v>
      </c>
      <c r="AA182" s="1">
        <v>-10.528046637773514</v>
      </c>
      <c r="AC182" s="1" t="s">
        <v>250</v>
      </c>
      <c r="AD182" s="1">
        <v>7.0530480000000007E-2</v>
      </c>
    </row>
    <row r="183" spans="1:30" ht="14.25" x14ac:dyDescent="0.25">
      <c r="A183" s="1" t="s">
        <v>60</v>
      </c>
      <c r="B183" s="1" t="s">
        <v>61</v>
      </c>
      <c r="C183" s="1" t="s">
        <v>13</v>
      </c>
      <c r="D183" s="3">
        <v>350.44087952443766</v>
      </c>
      <c r="E183" s="1">
        <v>0.34317013621330261</v>
      </c>
      <c r="F183" s="1">
        <v>0.32417985796928406</v>
      </c>
      <c r="G183" s="1">
        <v>5.8579452335834503E-2</v>
      </c>
      <c r="H183" s="1" t="e">
        <f t="shared" si="15"/>
        <v>#N/A</v>
      </c>
      <c r="I183" s="1" t="e">
        <f t="shared" si="16"/>
        <v>#N/A</v>
      </c>
      <c r="J183" s="1">
        <f t="shared" si="17"/>
        <v>0.34317013621330261</v>
      </c>
      <c r="R183" s="1" t="s">
        <v>312</v>
      </c>
      <c r="S183" s="1">
        <v>-20.640459656715393</v>
      </c>
      <c r="T183" s="1" t="e">
        <v>#N/A</v>
      </c>
      <c r="U183" s="1" t="e">
        <v>#N/A</v>
      </c>
      <c r="V183" s="1">
        <v>-20.640459656715393</v>
      </c>
      <c r="W183" s="1" t="e">
        <v>#N/A</v>
      </c>
      <c r="X183" s="1">
        <v>-20.640459656715393</v>
      </c>
      <c r="Y183" s="1" t="e">
        <v>#N/A</v>
      </c>
      <c r="Z183" s="1" t="e">
        <v>#N/A</v>
      </c>
      <c r="AA183" s="1" t="e">
        <v>#N/A</v>
      </c>
      <c r="AC183" s="1" t="s">
        <v>174</v>
      </c>
      <c r="AD183" s="1">
        <v>0.10528047</v>
      </c>
    </row>
    <row r="184" spans="1:30" ht="14.25" x14ac:dyDescent="0.25">
      <c r="A184" s="1" t="s">
        <v>38</v>
      </c>
      <c r="B184" s="1" t="s">
        <v>39</v>
      </c>
      <c r="C184" s="1" t="s">
        <v>13</v>
      </c>
      <c r="D184" s="3">
        <v>331.67482513531627</v>
      </c>
      <c r="E184" s="1">
        <v>0.27241089940071106</v>
      </c>
      <c r="F184" s="1">
        <v>0.31949535012245178</v>
      </c>
      <c r="G184" s="1">
        <v>-0.1473713219165802</v>
      </c>
      <c r="H184" s="1" t="e">
        <f t="shared" si="15"/>
        <v>#N/A</v>
      </c>
      <c r="I184" s="1" t="e">
        <f t="shared" si="16"/>
        <v>#N/A</v>
      </c>
      <c r="J184" s="1">
        <f t="shared" si="17"/>
        <v>0.27241089940071106</v>
      </c>
      <c r="R184" s="1" t="s">
        <v>304</v>
      </c>
      <c r="S184" s="1">
        <v>-25.162014365196228</v>
      </c>
      <c r="T184" s="1" t="e">
        <v>#N/A</v>
      </c>
      <c r="U184" s="1" t="e">
        <v>#N/A</v>
      </c>
      <c r="V184" s="1">
        <v>-25.162014365196228</v>
      </c>
      <c r="W184" s="1" t="e">
        <v>#N/A</v>
      </c>
      <c r="X184" s="1">
        <v>-25.162014365196228</v>
      </c>
      <c r="Y184" s="1" t="e">
        <v>#N/A</v>
      </c>
      <c r="Z184" s="1" t="e">
        <v>#N/A</v>
      </c>
      <c r="AA184" s="1" t="e">
        <v>#N/A</v>
      </c>
      <c r="AC184" s="1" t="s">
        <v>312</v>
      </c>
      <c r="AD184" s="1">
        <v>0.20640459999999999</v>
      </c>
    </row>
    <row r="185" spans="1:30" ht="14.25" x14ac:dyDescent="0.25">
      <c r="A185" s="1" t="s">
        <v>18</v>
      </c>
      <c r="B185" s="1" t="s">
        <v>19</v>
      </c>
      <c r="C185" s="1" t="s">
        <v>13</v>
      </c>
      <c r="D185" s="3">
        <v>284.68368408563106</v>
      </c>
      <c r="E185" s="1">
        <v>0.30493751168251038</v>
      </c>
      <c r="F185" s="1">
        <v>0.30661797523498535</v>
      </c>
      <c r="G185" s="1">
        <v>-5.4806424304842949E-3</v>
      </c>
      <c r="H185" s="1" t="e">
        <f t="shared" si="15"/>
        <v>#N/A</v>
      </c>
      <c r="I185" s="1" t="e">
        <f t="shared" si="16"/>
        <v>#N/A</v>
      </c>
      <c r="J185" s="1">
        <f t="shared" si="17"/>
        <v>0.30493751168251038</v>
      </c>
      <c r="R185" s="1" t="s">
        <v>280</v>
      </c>
      <c r="S185" s="1">
        <v>-27.134501934051514</v>
      </c>
      <c r="T185" s="1" t="e">
        <v>#N/A</v>
      </c>
      <c r="U185" s="1" t="e">
        <v>#N/A</v>
      </c>
      <c r="V185" s="1">
        <v>-27.134501934051514</v>
      </c>
      <c r="W185" s="1" t="e">
        <v>#N/A</v>
      </c>
      <c r="X185" s="1">
        <v>-27.134501934051514</v>
      </c>
      <c r="Y185" s="1" t="e">
        <v>#N/A</v>
      </c>
      <c r="Z185" s="1" t="e">
        <v>#N/A</v>
      </c>
      <c r="AA185" s="1" t="e">
        <v>#N/A</v>
      </c>
      <c r="AC185" s="1" t="s">
        <v>304</v>
      </c>
      <c r="AD185" s="1">
        <v>0.25162013999999999</v>
      </c>
    </row>
    <row r="186" spans="1:30" ht="14.25" x14ac:dyDescent="0.25">
      <c r="A186" s="1" t="s">
        <v>301</v>
      </c>
      <c r="B186" s="1" t="s">
        <v>302</v>
      </c>
      <c r="C186" s="1" t="s">
        <v>10</v>
      </c>
      <c r="D186" s="3">
        <v>0</v>
      </c>
      <c r="E186" s="1">
        <v>0.38830822706222534</v>
      </c>
      <c r="F186" s="1">
        <v>0</v>
      </c>
      <c r="G186" s="1">
        <v>0</v>
      </c>
      <c r="AC186" s="1" t="s">
        <v>280</v>
      </c>
      <c r="AD186" s="1">
        <v>0.27134501999999999</v>
      </c>
    </row>
    <row r="187" spans="1:30" ht="14.25" x14ac:dyDescent="0.25">
      <c r="A187" s="1" t="s">
        <v>297</v>
      </c>
      <c r="B187" s="1" t="s">
        <v>298</v>
      </c>
      <c r="C187" s="1" t="s">
        <v>13</v>
      </c>
      <c r="D187" s="3">
        <v>0</v>
      </c>
      <c r="E187" s="1">
        <v>0.14844667911529541</v>
      </c>
      <c r="F187" s="1">
        <v>0</v>
      </c>
      <c r="G187" s="1">
        <v>0</v>
      </c>
      <c r="V187" s="2" t="s">
        <v>403</v>
      </c>
      <c r="W187" s="1" cm="1">
        <f t="array" ref="W187">MIN(IF(ISNUMBER(W3:W185),W3:W185))</f>
        <v>-5.8579452335834503</v>
      </c>
      <c r="X187" s="1" cm="1">
        <f t="array" ref="X187">MIN(IF(ISNUMBER(X3:X185),X3:X185))</f>
        <v>-27.134501934051514</v>
      </c>
      <c r="Y187" s="1" cm="1">
        <f t="array" ref="Y187">MIN(IF(ISNUMBER(Y3:Y185),Y3:Y185))</f>
        <v>1.9701924175024033</v>
      </c>
      <c r="Z187" s="1" cm="1">
        <f t="array" ref="Z187">MIN(IF(ISNUMBER(Z3:Z185),Z3:Z185))</f>
        <v>-2.8320752084255219</v>
      </c>
      <c r="AA187" s="1" cm="1">
        <f t="array" ref="AA187">MIN(IF(ISNUMBER(AA3:AA185),AA3:AA185))</f>
        <v>-10.528046637773514</v>
      </c>
    </row>
    <row r="188" spans="1:30" ht="14.25" x14ac:dyDescent="0.25">
      <c r="A188" s="1" t="s">
        <v>383</v>
      </c>
      <c r="B188" s="1" t="s">
        <v>384</v>
      </c>
      <c r="C188" s="1" t="s">
        <v>102</v>
      </c>
      <c r="D188" s="3">
        <v>48313.348674649023</v>
      </c>
      <c r="E188" s="1">
        <v>0</v>
      </c>
      <c r="F188" s="1">
        <v>0.83080226182937622</v>
      </c>
      <c r="G188" s="1">
        <v>0</v>
      </c>
      <c r="V188" s="2" t="s">
        <v>404</v>
      </c>
      <c r="W188" s="1" cm="1">
        <f t="array" ref="W188">_xlfn.QUARTILE.INC(IF(ISNUMBER(W$3:W$185),W$3:W$185),1)</f>
        <v>11.33623942732811</v>
      </c>
      <c r="X188" s="1" cm="1">
        <f t="array" ref="X188">_xlfn.QUARTILE.INC(IF(ISNUMBER(X$3:X$185),X$3:X$185),1)</f>
        <v>-0.10210643522441387</v>
      </c>
      <c r="Y188" s="1" cm="1">
        <f t="array" ref="Y188">_xlfn.QUARTILE.INC(IF(ISNUMBER(Y$3:Y$185),Y$3:Y$185),1)</f>
        <v>9.1447090730071068</v>
      </c>
      <c r="Z188" s="1" cm="1">
        <f t="array" ref="Z188">_xlfn.QUARTILE.INC(IF(ISNUMBER(Z$3:Z$185),Z$3:Z$185),1)</f>
        <v>5.1741079427301884</v>
      </c>
      <c r="AA188" s="1" cm="1">
        <f t="array" ref="AA188">_xlfn.QUARTILE.INC(IF(ISNUMBER(AA$3:AA$185),AA$3:AA$185),1)</f>
        <v>3.6875970661640167</v>
      </c>
    </row>
    <row r="189" spans="1:30" ht="14.25" x14ac:dyDescent="0.25">
      <c r="A189" s="1" t="s">
        <v>385</v>
      </c>
      <c r="B189" s="1" t="s">
        <v>386</v>
      </c>
      <c r="C189" s="1" t="s">
        <v>102</v>
      </c>
      <c r="D189" s="3">
        <v>25780.407170720249</v>
      </c>
      <c r="E189" s="1">
        <v>0</v>
      </c>
      <c r="F189" s="1">
        <v>0.75737142562866211</v>
      </c>
      <c r="G189" s="1">
        <v>0</v>
      </c>
      <c r="V189" s="2" t="s">
        <v>405</v>
      </c>
      <c r="W189" s="1" cm="1">
        <f t="array" ref="W189">_xlfn.QUARTILE.INC(IF(ISNUMBER(W$3:W$185),W$3:W$185),2)</f>
        <v>18.225733935832977</v>
      </c>
      <c r="X189" s="1" cm="1">
        <f t="array" ref="X189">_xlfn.QUARTILE.INC(IF(ISNUMBER(X$3:X$185),X$3:X$185),2)</f>
        <v>15.073341131210327</v>
      </c>
      <c r="Y189" s="1" cm="1">
        <f t="array" ref="Y189">_xlfn.QUARTILE.INC(IF(ISNUMBER(Y$3:Y$185),Y$3:Y$185),2)</f>
        <v>12.818455696105957</v>
      </c>
      <c r="Z189" s="1" cm="1">
        <f t="array" ref="Z189">_xlfn.QUARTILE.INC(IF(ISNUMBER(Z$3:Z$185),Z$3:Z$185),2)</f>
        <v>8.6949404329061508</v>
      </c>
      <c r="AA189" s="1" cm="1">
        <f t="array" ref="AA189">_xlfn.QUARTILE.INC(IF(ISNUMBER(AA$3:AA$185),AA$3:AA$185),2)</f>
        <v>7.8988857567310333</v>
      </c>
    </row>
    <row r="190" spans="1:30" ht="14.25" x14ac:dyDescent="0.25">
      <c r="A190" s="1" t="s">
        <v>389</v>
      </c>
      <c r="B190" s="1" t="s">
        <v>390</v>
      </c>
      <c r="C190" s="1" t="s">
        <v>102</v>
      </c>
      <c r="D190" s="3">
        <v>49477.280661564808</v>
      </c>
      <c r="E190" s="1">
        <v>0</v>
      </c>
      <c r="F190" s="1">
        <v>0.83363199234008789</v>
      </c>
      <c r="G190" s="1">
        <v>0</v>
      </c>
      <c r="V190" s="2" t="s">
        <v>406</v>
      </c>
      <c r="W190" s="1" cm="1">
        <f t="array" ref="W190">_xlfn.QUARTILE.INC(IF(ISNUMBER(W$3:W$185),W$3:W$185),3)</f>
        <v>25.738406181335449</v>
      </c>
      <c r="X190" s="1" cm="1">
        <f t="array" ref="X190">_xlfn.QUARTILE.INC(IF(ISNUMBER(X$3:X$185),X$3:X$185),3)</f>
        <v>22.713403403759003</v>
      </c>
      <c r="Y190" s="1" cm="1">
        <f t="array" ref="Y190">_xlfn.QUARTILE.INC(IF(ISNUMBER(Y$3:Y$185),Y$3:Y$185),3)</f>
        <v>15.191042423248291</v>
      </c>
      <c r="Z190" s="1" cm="1">
        <f t="array" ref="Z190">_xlfn.QUARTILE.INC(IF(ISNUMBER(Z$3:Z$185),Z$3:Z$185),3)</f>
        <v>15.021893009543419</v>
      </c>
      <c r="AA190" s="1" cm="1">
        <f t="array" ref="AA190">_xlfn.QUARTILE.INC(IF(ISNUMBER(AA$3:AA$185),AA$3:AA$185),3)</f>
        <v>10.82213968038559</v>
      </c>
    </row>
    <row r="191" spans="1:30" ht="14.25" x14ac:dyDescent="0.25">
      <c r="A191" s="1" t="s">
        <v>387</v>
      </c>
      <c r="B191" s="1" t="s">
        <v>388</v>
      </c>
      <c r="C191" s="1" t="s">
        <v>10</v>
      </c>
      <c r="D191" s="3">
        <v>4432.5592467682618</v>
      </c>
      <c r="E191" s="1">
        <v>0</v>
      </c>
      <c r="F191" s="1">
        <v>0.56468403339385986</v>
      </c>
      <c r="G191" s="1">
        <v>0</v>
      </c>
      <c r="H191" s="1" t="str">
        <f>IF(C191="AE",E191,"")</f>
        <v/>
      </c>
      <c r="I191" s="1" t="str">
        <f>IF(C191="AE",E191,"")</f>
        <v/>
      </c>
      <c r="J191" s="1" t="e">
        <f>IF(#REF!="AE",F191,"")</f>
        <v>#REF!</v>
      </c>
      <c r="V191" s="2" t="s">
        <v>407</v>
      </c>
      <c r="W191" s="1" cm="1">
        <f t="array" ref="W191">MAX(IF(ISNUMBER(W7:W189),W7:W189))</f>
        <v>37.408596277236938</v>
      </c>
      <c r="X191" s="1" cm="1">
        <f t="array" ref="X191">MAX(IF(ISNUMBER(X7:X189),X7:X189))</f>
        <v>32.433503866195679</v>
      </c>
      <c r="Y191" s="1" cm="1">
        <f t="array" ref="Y191">MAX(IF(ISNUMBER(Y7:Y189),Y7:Y189))</f>
        <v>25.553414225578308</v>
      </c>
      <c r="Z191" s="1" cm="1">
        <f t="array" ref="Z191">MAX(IF(ISNUMBER(Z7:Z189),Z7:Z189))</f>
        <v>37.243640422821045</v>
      </c>
      <c r="AA191" s="1" cm="1">
        <f t="array" ref="AA191">MAX(IF(ISNUMBER(AA7:AA189),AA7:AA189))</f>
        <v>17.941907048225403</v>
      </c>
    </row>
    <row r="193" spans="22:27" x14ac:dyDescent="0.2">
      <c r="W193" s="2" t="s">
        <v>397</v>
      </c>
      <c r="X193" s="2" t="s">
        <v>398</v>
      </c>
      <c r="Y193" s="2" t="s">
        <v>399</v>
      </c>
      <c r="Z193" s="2" t="s">
        <v>400</v>
      </c>
      <c r="AA193" s="1" t="s">
        <v>401</v>
      </c>
    </row>
    <row r="195" spans="22:27" x14ac:dyDescent="0.2">
      <c r="V195" s="2" t="s">
        <v>408</v>
      </c>
      <c r="W195" s="1">
        <f>W188-W187</f>
        <v>17.19418466091156</v>
      </c>
      <c r="X195" s="1">
        <f>X188-X187</f>
        <v>27.0323954988271</v>
      </c>
      <c r="Y195" s="1">
        <f>Y188-Y187</f>
        <v>7.1745166555047035</v>
      </c>
      <c r="Z195" s="1">
        <f>Z188-Z187</f>
        <v>8.0061831511557102</v>
      </c>
      <c r="AA195" s="1">
        <f>AA188-AA187</f>
        <v>14.215643703937531</v>
      </c>
    </row>
    <row r="196" spans="22:27" x14ac:dyDescent="0.2">
      <c r="V196" s="2" t="s">
        <v>404</v>
      </c>
      <c r="W196" s="1">
        <f>W188</f>
        <v>11.33623942732811</v>
      </c>
      <c r="X196" s="1">
        <f>X188</f>
        <v>-0.10210643522441387</v>
      </c>
      <c r="Y196" s="1">
        <f>Y188</f>
        <v>9.1447090730071068</v>
      </c>
      <c r="Z196" s="1">
        <f>Z188</f>
        <v>5.1741079427301884</v>
      </c>
      <c r="AA196" s="1">
        <f>AA188</f>
        <v>3.6875970661640167</v>
      </c>
    </row>
    <row r="197" spans="22:27" x14ac:dyDescent="0.2">
      <c r="V197" s="2" t="s">
        <v>409</v>
      </c>
      <c r="W197" s="1">
        <f t="shared" ref="W197:AA199" si="18">W189-W188</f>
        <v>6.8894945085048676</v>
      </c>
      <c r="X197" s="1">
        <f t="shared" si="18"/>
        <v>15.175447566434741</v>
      </c>
      <c r="Y197" s="1">
        <f t="shared" si="18"/>
        <v>3.6737466230988503</v>
      </c>
      <c r="Z197" s="1">
        <f t="shared" si="18"/>
        <v>3.5208324901759624</v>
      </c>
      <c r="AA197" s="1">
        <f t="shared" si="18"/>
        <v>4.2112886905670166</v>
      </c>
    </row>
    <row r="198" spans="22:27" x14ac:dyDescent="0.2">
      <c r="V198" s="2" t="s">
        <v>410</v>
      </c>
      <c r="W198" s="1">
        <f t="shared" si="18"/>
        <v>7.5126722455024719</v>
      </c>
      <c r="X198" s="1">
        <f t="shared" si="18"/>
        <v>7.6400622725486755</v>
      </c>
      <c r="Y198" s="1">
        <f t="shared" si="18"/>
        <v>2.372586727142334</v>
      </c>
      <c r="Z198" s="1">
        <f t="shared" si="18"/>
        <v>6.3269525766372681</v>
      </c>
      <c r="AA198" s="1">
        <f t="shared" si="18"/>
        <v>2.9232539236545563</v>
      </c>
    </row>
    <row r="199" spans="22:27" x14ac:dyDescent="0.2">
      <c r="V199" s="2" t="s">
        <v>411</v>
      </c>
      <c r="W199" s="1">
        <f t="shared" si="18"/>
        <v>11.670190095901489</v>
      </c>
      <c r="X199" s="1">
        <f t="shared" si="18"/>
        <v>9.720100462436676</v>
      </c>
      <c r="Y199" s="1">
        <f t="shared" si="18"/>
        <v>10.362371802330017</v>
      </c>
      <c r="Z199" s="1">
        <f t="shared" si="18"/>
        <v>22.221747413277626</v>
      </c>
      <c r="AA199" s="1">
        <f t="shared" si="18"/>
        <v>7.1197673678398132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578AC-0331-49F9-AAA4-B6DACB97F2F3}">
  <sheetPr>
    <tabColor theme="6"/>
  </sheetPr>
  <dimension ref="A1:J15"/>
  <sheetViews>
    <sheetView showGridLines="0" zoomScaleNormal="100" workbookViewId="0">
      <selection activeCell="F34" sqref="F34"/>
    </sheetView>
  </sheetViews>
  <sheetFormatPr defaultRowHeight="14.25" x14ac:dyDescent="0.25"/>
  <cols>
    <col min="1" max="1" width="15.28515625" customWidth="1"/>
    <col min="2" max="2" width="9.140625" bestFit="1" customWidth="1"/>
    <col min="3" max="3" width="8.42578125" customWidth="1"/>
    <col min="4" max="4" width="11" customWidth="1"/>
    <col min="5" max="5" width="3.28515625" customWidth="1"/>
    <col min="6" max="6" width="8.42578125" customWidth="1"/>
    <col min="7" max="7" width="11" customWidth="1"/>
    <col min="8" max="8" width="3.28515625" customWidth="1"/>
    <col min="9" max="9" width="8.42578125" customWidth="1"/>
    <col min="10" max="10" width="11" customWidth="1"/>
  </cols>
  <sheetData>
    <row r="1" spans="1:10" x14ac:dyDescent="0.25">
      <c r="A1" s="8"/>
      <c r="B1" s="14"/>
      <c r="C1" s="27" t="s">
        <v>412</v>
      </c>
      <c r="D1" s="27"/>
      <c r="E1" s="10"/>
      <c r="F1" s="27" t="s">
        <v>413</v>
      </c>
      <c r="G1" s="27"/>
      <c r="H1" s="10"/>
      <c r="I1" s="27" t="s">
        <v>414</v>
      </c>
      <c r="J1" s="27"/>
    </row>
    <row r="2" spans="1:10" s="11" customFormat="1" ht="39" thickBot="1" x14ac:dyDescent="0.3">
      <c r="A2" s="12"/>
      <c r="B2" s="13" t="s">
        <v>415</v>
      </c>
      <c r="C2" s="13" t="s">
        <v>416</v>
      </c>
      <c r="D2" s="13" t="s">
        <v>417</v>
      </c>
      <c r="E2" s="13"/>
      <c r="F2" s="13" t="s">
        <v>416</v>
      </c>
      <c r="G2" s="13" t="s">
        <v>417</v>
      </c>
      <c r="H2" s="13"/>
      <c r="I2" s="13" t="s">
        <v>416</v>
      </c>
      <c r="J2" s="13" t="s">
        <v>417</v>
      </c>
    </row>
    <row r="3" spans="1:10" s="11" customFormat="1" x14ac:dyDescent="0.25">
      <c r="A3" s="28" t="s">
        <v>418</v>
      </c>
      <c r="B3" s="16" t="s">
        <v>419</v>
      </c>
      <c r="C3" s="17">
        <v>1.5</v>
      </c>
      <c r="D3" s="18" t="s">
        <v>420</v>
      </c>
      <c r="E3" s="9"/>
      <c r="F3" s="17">
        <v>1.6</v>
      </c>
      <c r="G3" s="18" t="s">
        <v>421</v>
      </c>
      <c r="H3" s="9"/>
      <c r="I3" s="17">
        <v>1.4</v>
      </c>
      <c r="J3" s="18" t="s">
        <v>422</v>
      </c>
    </row>
    <row r="4" spans="1:10" ht="15.95" customHeight="1" x14ac:dyDescent="0.25">
      <c r="A4" s="29"/>
      <c r="B4" s="16" t="s">
        <v>423</v>
      </c>
      <c r="C4" s="17">
        <v>1.5</v>
      </c>
      <c r="D4" s="18" t="s">
        <v>424</v>
      </c>
      <c r="E4" s="9"/>
      <c r="F4" s="17">
        <v>1.7</v>
      </c>
      <c r="G4" s="18" t="s">
        <v>425</v>
      </c>
      <c r="H4" s="9"/>
      <c r="I4" s="17">
        <v>1.8</v>
      </c>
      <c r="J4" s="18" t="s">
        <v>426</v>
      </c>
    </row>
    <row r="5" spans="1:10" x14ac:dyDescent="0.25">
      <c r="A5" s="29"/>
      <c r="B5" s="18" t="s">
        <v>427</v>
      </c>
      <c r="C5" s="17">
        <v>1.5</v>
      </c>
      <c r="D5" s="18" t="s">
        <v>424</v>
      </c>
      <c r="E5" s="9"/>
      <c r="F5" s="17" t="s">
        <v>428</v>
      </c>
      <c r="G5" s="18" t="s">
        <v>429</v>
      </c>
      <c r="H5" s="9"/>
      <c r="I5" s="17">
        <v>2.7</v>
      </c>
      <c r="J5" s="18" t="s">
        <v>430</v>
      </c>
    </row>
    <row r="6" spans="1:10" x14ac:dyDescent="0.25">
      <c r="A6" s="29"/>
      <c r="B6" s="18" t="s">
        <v>431</v>
      </c>
      <c r="C6" s="17">
        <v>1.5</v>
      </c>
      <c r="D6" s="18" t="s">
        <v>424</v>
      </c>
      <c r="E6" s="9"/>
      <c r="F6" s="17">
        <v>2.1</v>
      </c>
      <c r="G6" s="18" t="s">
        <v>432</v>
      </c>
      <c r="H6" s="9"/>
      <c r="I6" s="17">
        <v>3.6</v>
      </c>
      <c r="J6" s="18" t="s">
        <v>433</v>
      </c>
    </row>
    <row r="7" spans="1:10" x14ac:dyDescent="0.25">
      <c r="A7" s="30"/>
      <c r="B7" s="18" t="s">
        <v>434</v>
      </c>
      <c r="C7" s="17">
        <v>1.6</v>
      </c>
      <c r="D7" s="18" t="s">
        <v>435</v>
      </c>
      <c r="E7" s="9"/>
      <c r="F7" s="17">
        <v>2.4</v>
      </c>
      <c r="G7" s="18" t="s">
        <v>436</v>
      </c>
      <c r="H7" s="9"/>
      <c r="I7" s="17">
        <v>4.4000000000000004</v>
      </c>
      <c r="J7" s="18" t="s">
        <v>437</v>
      </c>
    </row>
    <row r="8" spans="1:10" x14ac:dyDescent="0.25">
      <c r="A8" s="20"/>
      <c r="B8" s="19"/>
      <c r="C8" s="19"/>
      <c r="D8" s="19"/>
      <c r="E8" s="8"/>
      <c r="F8" s="19"/>
      <c r="G8" s="19"/>
      <c r="H8" s="8"/>
      <c r="I8" s="19"/>
      <c r="J8" s="19"/>
    </row>
    <row r="9" spans="1:10" s="15" customFormat="1" ht="15" x14ac:dyDescent="0.2">
      <c r="A9" s="7"/>
      <c r="B9" s="6"/>
      <c r="C9" s="31">
        <v>2030</v>
      </c>
      <c r="D9" s="31"/>
      <c r="E9" s="6"/>
      <c r="F9" s="31">
        <v>2050</v>
      </c>
      <c r="G9" s="31"/>
      <c r="H9" s="6"/>
      <c r="I9" s="31">
        <v>2100</v>
      </c>
      <c r="J9" s="31"/>
    </row>
    <row r="10" spans="1:10" s="11" customFormat="1" ht="39.6" customHeight="1" thickBot="1" x14ac:dyDescent="0.3">
      <c r="A10" s="12"/>
      <c r="B10" s="13" t="s">
        <v>415</v>
      </c>
      <c r="C10" s="13" t="s">
        <v>416</v>
      </c>
      <c r="D10" s="13" t="s">
        <v>438</v>
      </c>
      <c r="E10" s="13"/>
      <c r="F10" s="13" t="s">
        <v>416</v>
      </c>
      <c r="G10" s="13" t="s">
        <v>438</v>
      </c>
      <c r="H10" s="13"/>
      <c r="I10" s="13" t="s">
        <v>416</v>
      </c>
      <c r="J10" s="13" t="s">
        <v>438</v>
      </c>
    </row>
    <row r="11" spans="1:10" s="11" customFormat="1" x14ac:dyDescent="0.25">
      <c r="A11" s="28" t="s">
        <v>439</v>
      </c>
      <c r="B11" s="16" t="s">
        <v>419</v>
      </c>
      <c r="C11" s="17">
        <v>0.09</v>
      </c>
      <c r="D11" s="18" t="s">
        <v>440</v>
      </c>
      <c r="E11" s="9"/>
      <c r="F11" s="17">
        <v>0.18</v>
      </c>
      <c r="G11" s="18" t="s">
        <v>441</v>
      </c>
      <c r="H11" s="9"/>
      <c r="I11" s="17">
        <v>0.38</v>
      </c>
      <c r="J11" s="18" t="s">
        <v>442</v>
      </c>
    </row>
    <row r="12" spans="1:10" ht="15.95" customHeight="1" x14ac:dyDescent="0.25">
      <c r="A12" s="29" t="s">
        <v>439</v>
      </c>
      <c r="B12" s="16" t="s">
        <v>423</v>
      </c>
      <c r="C12" s="17">
        <v>0.09</v>
      </c>
      <c r="D12" s="18" t="s">
        <v>440</v>
      </c>
      <c r="E12" s="9"/>
      <c r="F12" s="17">
        <v>0.19</v>
      </c>
      <c r="G12" s="18" t="s">
        <v>443</v>
      </c>
      <c r="H12" s="9"/>
      <c r="I12" s="17">
        <v>0.44</v>
      </c>
      <c r="J12" s="18" t="s">
        <v>444</v>
      </c>
    </row>
    <row r="13" spans="1:10" x14ac:dyDescent="0.25">
      <c r="A13" s="29"/>
      <c r="B13" s="18" t="s">
        <v>427</v>
      </c>
      <c r="C13" s="17">
        <v>0.09</v>
      </c>
      <c r="D13" s="18" t="s">
        <v>440</v>
      </c>
      <c r="E13" s="9"/>
      <c r="F13" s="17">
        <v>0.21</v>
      </c>
      <c r="G13" s="18" t="s">
        <v>445</v>
      </c>
      <c r="H13" s="9"/>
      <c r="I13" s="17">
        <v>0.56000000000000005</v>
      </c>
      <c r="J13" s="18" t="s">
        <v>446</v>
      </c>
    </row>
    <row r="14" spans="1:10" x14ac:dyDescent="0.25">
      <c r="A14" s="29"/>
      <c r="B14" s="18" t="s">
        <v>431</v>
      </c>
      <c r="C14" s="17" t="s">
        <v>447</v>
      </c>
      <c r="D14" s="18" t="s">
        <v>440</v>
      </c>
      <c r="E14" s="9"/>
      <c r="F14" s="17">
        <v>0.22</v>
      </c>
      <c r="G14" s="18" t="s">
        <v>448</v>
      </c>
      <c r="H14" s="9"/>
      <c r="I14" s="17">
        <v>0.68</v>
      </c>
      <c r="J14" s="18" t="s">
        <v>449</v>
      </c>
    </row>
    <row r="15" spans="1:10" x14ac:dyDescent="0.25">
      <c r="A15" s="30"/>
      <c r="B15" s="18" t="s">
        <v>434</v>
      </c>
      <c r="C15" s="17" t="s">
        <v>447</v>
      </c>
      <c r="D15" s="18" t="s">
        <v>450</v>
      </c>
      <c r="E15" s="9"/>
      <c r="F15" s="17">
        <v>0.23</v>
      </c>
      <c r="G15" s="18" t="s">
        <v>451</v>
      </c>
      <c r="H15" s="9"/>
      <c r="I15" s="17">
        <v>0.77</v>
      </c>
      <c r="J15" s="18" t="s">
        <v>452</v>
      </c>
    </row>
  </sheetData>
  <mergeCells count="8">
    <mergeCell ref="I1:J1"/>
    <mergeCell ref="F1:G1"/>
    <mergeCell ref="C1:D1"/>
    <mergeCell ref="A3:A7"/>
    <mergeCell ref="A11:A15"/>
    <mergeCell ref="I9:J9"/>
    <mergeCell ref="C9:D9"/>
    <mergeCell ref="F9:G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17838-B5FD-4765-9038-E41FE1443519}">
  <sheetPr>
    <tabColor theme="6"/>
  </sheetPr>
  <dimension ref="A1:N12"/>
  <sheetViews>
    <sheetView workbookViewId="0">
      <selection activeCell="J24" sqref="J24"/>
    </sheetView>
  </sheetViews>
  <sheetFormatPr defaultRowHeight="14.25" x14ac:dyDescent="0.25"/>
  <cols>
    <col min="1" max="1" width="15.7109375" customWidth="1"/>
    <col min="2" max="7" width="11.85546875" customWidth="1"/>
    <col min="8" max="8" width="13.140625" bestFit="1" customWidth="1"/>
    <col min="9" max="9" width="11.28515625" customWidth="1"/>
    <col min="10" max="10" width="11.5703125" bestFit="1" customWidth="1"/>
    <col min="13" max="13" width="11.28515625" customWidth="1"/>
    <col min="14" max="14" width="10.85546875" customWidth="1"/>
  </cols>
  <sheetData>
    <row r="1" spans="1:14" x14ac:dyDescent="0.25">
      <c r="B1" s="32">
        <v>2020</v>
      </c>
      <c r="C1" s="32"/>
      <c r="D1" s="32"/>
      <c r="E1" s="32">
        <v>2030</v>
      </c>
      <c r="F1" s="32"/>
      <c r="G1" s="32"/>
    </row>
    <row r="2" spans="1:14" x14ac:dyDescent="0.25">
      <c r="B2" t="s">
        <v>454</v>
      </c>
      <c r="C2" t="s">
        <v>453</v>
      </c>
      <c r="D2" t="s">
        <v>455</v>
      </c>
      <c r="E2" t="s">
        <v>454</v>
      </c>
      <c r="F2" t="s">
        <v>453</v>
      </c>
      <c r="G2" t="s">
        <v>455</v>
      </c>
    </row>
    <row r="3" spans="1:14" x14ac:dyDescent="0.25">
      <c r="A3" t="s">
        <v>456</v>
      </c>
      <c r="B3" s="21">
        <v>101.815297</v>
      </c>
      <c r="C3" s="21">
        <v>7576.1049999999996</v>
      </c>
      <c r="D3" s="21">
        <v>13439.002891327404</v>
      </c>
      <c r="E3" s="21">
        <v>291.30140600000004</v>
      </c>
      <c r="F3" s="21">
        <v>8061.9380000000001</v>
      </c>
      <c r="G3" s="21">
        <v>36132.925606721365</v>
      </c>
      <c r="I3" s="24"/>
      <c r="K3" s="24"/>
      <c r="M3" s="24"/>
      <c r="N3" s="23"/>
    </row>
    <row r="4" spans="1:14" x14ac:dyDescent="0.25">
      <c r="A4" t="s">
        <v>457</v>
      </c>
      <c r="B4" s="21">
        <v>101.2445</v>
      </c>
      <c r="C4" s="21">
        <v>7611.25</v>
      </c>
      <c r="D4" s="21">
        <v>13301.954343898835</v>
      </c>
      <c r="E4" s="21">
        <v>231.30020000000002</v>
      </c>
      <c r="F4" s="21">
        <v>8261.99</v>
      </c>
      <c r="G4" s="21">
        <v>27995.700793634467</v>
      </c>
      <c r="I4" s="24"/>
      <c r="K4" s="24"/>
      <c r="M4" s="24"/>
      <c r="N4" s="23"/>
    </row>
    <row r="5" spans="1:14" x14ac:dyDescent="0.25">
      <c r="A5" t="s">
        <v>458</v>
      </c>
      <c r="B5" s="21">
        <v>97.447997000000001</v>
      </c>
      <c r="C5" s="21">
        <v>7697.8540000000003</v>
      </c>
      <c r="D5" s="21">
        <v>12659.112136967004</v>
      </c>
      <c r="E5" s="21">
        <v>173.654</v>
      </c>
      <c r="F5" s="21">
        <v>8514.3070000000007</v>
      </c>
      <c r="G5" s="21">
        <v>20395.55303796304</v>
      </c>
      <c r="I5" s="24"/>
      <c r="K5" s="24"/>
      <c r="M5" s="24"/>
      <c r="N5" s="23"/>
    </row>
    <row r="6" spans="1:14" x14ac:dyDescent="0.25">
      <c r="A6" t="s">
        <v>459</v>
      </c>
      <c r="B6" s="21">
        <v>101.9</v>
      </c>
      <c r="C6" s="21">
        <v>7552</v>
      </c>
      <c r="D6" s="21">
        <v>13493.114406779663</v>
      </c>
      <c r="E6" s="21">
        <v>364.7</v>
      </c>
      <c r="F6" s="21">
        <v>8054</v>
      </c>
      <c r="G6" s="21">
        <v>45281.847529178049</v>
      </c>
      <c r="I6" s="24"/>
      <c r="K6" s="24"/>
      <c r="M6" s="24"/>
      <c r="N6" s="23"/>
    </row>
    <row r="7" spans="1:14" x14ac:dyDescent="0.25">
      <c r="B7" s="32">
        <v>2050</v>
      </c>
      <c r="C7" s="32"/>
      <c r="D7" s="32"/>
      <c r="E7" s="32">
        <v>2100</v>
      </c>
      <c r="F7" s="32"/>
      <c r="G7" s="32"/>
      <c r="M7" s="22"/>
    </row>
    <row r="8" spans="1:14" x14ac:dyDescent="0.25">
      <c r="B8" t="s">
        <v>454</v>
      </c>
      <c r="C8" t="s">
        <v>453</v>
      </c>
      <c r="D8" t="s">
        <v>455</v>
      </c>
      <c r="E8" t="s">
        <v>454</v>
      </c>
      <c r="F8" t="s">
        <v>453</v>
      </c>
      <c r="G8" t="s">
        <v>455</v>
      </c>
    </row>
    <row r="9" spans="1:14" x14ac:dyDescent="0.25">
      <c r="A9" t="s">
        <v>456</v>
      </c>
      <c r="B9" s="21">
        <v>291.30140600000004</v>
      </c>
      <c r="C9" s="21">
        <v>8061.9380000000001</v>
      </c>
      <c r="D9" s="21">
        <v>36132.925606721365</v>
      </c>
      <c r="E9" s="21">
        <v>565.38962500000002</v>
      </c>
      <c r="F9" s="21">
        <v>6957.9889999999996</v>
      </c>
      <c r="G9" s="21">
        <v>81257.61983814578</v>
      </c>
      <c r="I9" s="24"/>
    </row>
    <row r="10" spans="1:14" x14ac:dyDescent="0.25">
      <c r="A10" t="s">
        <v>457</v>
      </c>
      <c r="B10" s="21">
        <v>231.30020000000002</v>
      </c>
      <c r="C10" s="21">
        <v>8261.99</v>
      </c>
      <c r="D10" s="21">
        <v>27995.700793634467</v>
      </c>
      <c r="E10" s="21">
        <v>539.33240000000001</v>
      </c>
      <c r="F10" s="21">
        <v>9032.42</v>
      </c>
      <c r="G10" s="21">
        <v>59710.730900467424</v>
      </c>
      <c r="I10" s="24"/>
    </row>
    <row r="11" spans="1:14" x14ac:dyDescent="0.25">
      <c r="A11" t="s">
        <v>458</v>
      </c>
      <c r="B11" s="21">
        <v>173.654</v>
      </c>
      <c r="C11" s="21">
        <v>8514.3070000000007</v>
      </c>
      <c r="D11" s="21">
        <v>20395.55303796304</v>
      </c>
      <c r="E11" s="21">
        <v>270.26499999999999</v>
      </c>
      <c r="F11" s="21">
        <v>12620.136</v>
      </c>
      <c r="G11" s="21">
        <v>21415.379358827828</v>
      </c>
      <c r="I11" s="24"/>
    </row>
    <row r="12" spans="1:14" x14ac:dyDescent="0.25">
      <c r="A12" t="s">
        <v>459</v>
      </c>
      <c r="B12" s="21">
        <v>364.7</v>
      </c>
      <c r="C12" s="21">
        <v>8054</v>
      </c>
      <c r="D12" s="21">
        <v>45281.847529178049</v>
      </c>
      <c r="E12" s="21">
        <v>1031</v>
      </c>
      <c r="F12" s="21">
        <v>7375</v>
      </c>
      <c r="G12" s="21">
        <v>139796.61016949153</v>
      </c>
      <c r="I12" s="24"/>
    </row>
  </sheetData>
  <mergeCells count="4">
    <mergeCell ref="E1:G1"/>
    <mergeCell ref="B7:D7"/>
    <mergeCell ref="E7:G7"/>
    <mergeCell ref="B1:D1"/>
  </mergeCells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9E60057BD90D45AE72142B50BC8351" ma:contentTypeVersion="6" ma:contentTypeDescription="Create a new document." ma:contentTypeScope="" ma:versionID="7c5e0fc0d8c9ec0be9bc264efe5d388c">
  <xsd:schema xmlns:xsd="http://www.w3.org/2001/XMLSchema" xmlns:xs="http://www.w3.org/2001/XMLSchema" xmlns:p="http://schemas.microsoft.com/office/2006/metadata/properties" xmlns:ns2="2738c262-8800-47a6-b359-784230953bda" xmlns:ns3="4e5589dc-9fbf-4612-8aaa-9553b32a712c" targetNamespace="http://schemas.microsoft.com/office/2006/metadata/properties" ma:root="true" ma:fieldsID="ce53b7084a05cf0af4c5c80c320a8ad9" ns2:_="" ns3:_="">
    <xsd:import namespace="2738c262-8800-47a6-b359-784230953bda"/>
    <xsd:import namespace="4e5589dc-9fbf-4612-8aaa-9553b32a71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38c262-8800-47a6-b359-784230953b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5589dc-9fbf-4612-8aaa-9553b32a712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4DF6AC3-821A-42DD-8B0E-9A971D9890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38c262-8800-47a6-b359-784230953bda"/>
    <ds:schemaRef ds:uri="4e5589dc-9fbf-4612-8aaa-9553b32a71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A7CC94-9EF0-47DA-9183-4481EE31B8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E4061C-20D6-488A-81A9-A66ABB914083}">
  <ds:schemaRefs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2738c262-8800-47a6-b359-784230953bda"/>
    <ds:schemaRef ds:uri="http://schemas.microsoft.com/office/2006/metadata/properties"/>
    <ds:schemaRef ds:uri="http://purl.org/dc/terms/"/>
    <ds:schemaRef ds:uri="http://purl.org/dc/dcmitype/"/>
    <ds:schemaRef ds:uri="http://schemas.openxmlformats.org/package/2006/metadata/core-properties"/>
    <ds:schemaRef ds:uri="4e5589dc-9fbf-4612-8aaa-9553b32a712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SCN1-Fig1</vt:lpstr>
      <vt:lpstr>SCN1-Figure2-PanelA</vt:lpstr>
      <vt:lpstr>SCN1-Figure2-PanelB</vt:lpstr>
      <vt:lpstr>SCN1-TableA1</vt:lpstr>
      <vt:lpstr>SCN1-TableA2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Kilpatrick, Joey</dc:creator>
  <cp:keywords/>
  <dc:description/>
  <cp:lastModifiedBy>Bellon, Matthieu</cp:lastModifiedBy>
  <cp:revision/>
  <dcterms:created xsi:type="dcterms:W3CDTF">2021-06-25T14:43:48Z</dcterms:created>
  <dcterms:modified xsi:type="dcterms:W3CDTF">2022-03-28T19:32:23Z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07ed86-5dc5-4593-ad03-a8684b843815_Enabled">
    <vt:lpwstr>true</vt:lpwstr>
  </property>
  <property fmtid="{D5CDD505-2E9C-101B-9397-08002B2CF9AE}" pid="3" name="MSIP_Label_0c07ed86-5dc5-4593-ad03-a8684b843815_SetDate">
    <vt:lpwstr>2021-06-25T14:43:48Z</vt:lpwstr>
  </property>
  <property fmtid="{D5CDD505-2E9C-101B-9397-08002B2CF9AE}" pid="4" name="MSIP_Label_0c07ed86-5dc5-4593-ad03-a8684b843815_Method">
    <vt:lpwstr>Standard</vt:lpwstr>
  </property>
  <property fmtid="{D5CDD505-2E9C-101B-9397-08002B2CF9AE}" pid="5" name="MSIP_Label_0c07ed86-5dc5-4593-ad03-a8684b843815_Name">
    <vt:lpwstr>0c07ed86-5dc5-4593-ad03-a8684b843815</vt:lpwstr>
  </property>
  <property fmtid="{D5CDD505-2E9C-101B-9397-08002B2CF9AE}" pid="6" name="MSIP_Label_0c07ed86-5dc5-4593-ad03-a8684b843815_SiteId">
    <vt:lpwstr>8085fa43-302e-45bd-b171-a6648c3b6be7</vt:lpwstr>
  </property>
  <property fmtid="{D5CDD505-2E9C-101B-9397-08002B2CF9AE}" pid="7" name="MSIP_Label_0c07ed86-5dc5-4593-ad03-a8684b843815_ActionId">
    <vt:lpwstr>48bc14ea-0c4c-4457-8855-30f1b75ffa8a</vt:lpwstr>
  </property>
  <property fmtid="{D5CDD505-2E9C-101B-9397-08002B2CF9AE}" pid="8" name="MSIP_Label_0c07ed86-5dc5-4593-ad03-a8684b843815_ContentBits">
    <vt:lpwstr>0</vt:lpwstr>
  </property>
  <property fmtid="{D5CDD505-2E9C-101B-9397-08002B2CF9AE}" pid="9" name="ContentTypeId">
    <vt:lpwstr>0x0101002F9E60057BD90D45AE72142B50BC8351</vt:lpwstr>
  </property>
  <property fmtid="{D5CDD505-2E9C-101B-9397-08002B2CF9AE}" pid="10" name="eDOCS AutoSave">
    <vt:lpwstr/>
  </property>
</Properties>
</file>