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.xml" ContentType="application/vnd.openxmlformats-officedocument.themeOverrid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2.xml" ContentType="application/vnd.openxmlformats-officedocument.themeOverrid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3.xml" ContentType="application/vnd.openxmlformats-officedocument.themeOverrid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4.xml" ContentType="application/vnd.openxmlformats-officedocument.themeOverrid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5.xml" ContentType="application/vnd.openxmlformats-officedocument.themeOverrid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updateLinks="never"/>
  <mc:AlternateContent xmlns:mc="http://schemas.openxmlformats.org/markup-compatibility/2006">
    <mc:Choice Requires="x15">
      <x15ac:absPath xmlns:x15ac="http://schemas.microsoft.com/office/spreadsheetml/2010/11/ac" url="C:\Users\MBellon\Box Sync\FAD\Climate change\Integrating adaptation\Paper writeup\Phase II - 3 SCNs\"/>
    </mc:Choice>
  </mc:AlternateContent>
  <xr:revisionPtr revIDLastSave="0" documentId="8_{4742812A-A822-4BC3-B8C3-51F1341584A2}" xr6:coauthVersionLast="47" xr6:coauthVersionMax="47" xr10:uidLastSave="{00000000-0000-0000-0000-000000000000}"/>
  <bookViews>
    <workbookView xWindow="3390" yWindow="2715" windowWidth="21435" windowHeight="12855" xr2:uid="{8FDADADB-E824-4F9A-9BEF-67EDDC4E739A}"/>
  </bookViews>
  <sheets>
    <sheet name="SCN2-Figure1-TableA1" sheetId="21" r:id="rId1"/>
    <sheet name="tableA1-paper-narrow" sheetId="76" r:id="rId2"/>
    <sheet name="tableA1-paper" sheetId="77" r:id="rId3"/>
    <sheet name="SCN2-Figure2" sheetId="22" r:id="rId4"/>
    <sheet name="SCN2-Fig3" sheetId="59" r:id="rId5"/>
    <sheet name="SCN2-Figure4" sheetId="7" r:id="rId6"/>
    <sheet name="SCN2-Table1" sheetId="6" r:id="rId7"/>
    <sheet name="SCN2-Box3-Fig1" sheetId="60" r:id="rId8"/>
    <sheet name="SCN2-Box3-Fig2" sheetId="53" r:id="rId9"/>
    <sheet name="SNC2-Box4-Figure1" sheetId="47" r:id="rId10"/>
    <sheet name="SCN2-Box5-Fig1" sheetId="61" r:id="rId11"/>
    <sheet name="SCN2-FigureA1" sheetId="46" r:id="rId12"/>
    <sheet name="SCN2-FigureA2" sheetId="64" r:id="rId13"/>
    <sheet name="SCN2-FigureA3" sheetId="65" r:id="rId14"/>
    <sheet name="res_all_PIC_t1_p0" sheetId="66" r:id="rId15"/>
    <sheet name="res_all_PIC_t2_p0" sheetId="67" r:id="rId16"/>
    <sheet name="res_all_PIC_t3_p0" sheetId="68" r:id="rId17"/>
    <sheet name="res_all_PIC_t3_p0 (PFM)" sheetId="69" r:id="rId18"/>
    <sheet name="res_all_PIC_PFMissues_t3_p0" sheetId="70" r:id="rId19"/>
    <sheet name="res_all_PIC_PFMreform_t3_p0" sheetId="71" r:id="rId20"/>
    <sheet name="res_all_PIC_t3_p0 (FIN)" sheetId="72" r:id="rId21"/>
    <sheet name="res_all_PIC_t4_p0" sheetId="73" r:id="rId22"/>
    <sheet name="res_all_PIC_revmob_t3_p0" sheetId="74" r:id="rId23"/>
    <sheet name="res_all_PIC_revmob_t4_p0" sheetId="75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__123Graph_A" hidden="1">[1]CPIINDEX!$O$263:$O$310</definedName>
    <definedName name="__123Graph_AChart1" hidden="1">'[2]2'!#REF!</definedName>
    <definedName name="__123Graph_AChart2" hidden="1">'[2]2'!#REF!</definedName>
    <definedName name="__123Graph_AChart3" hidden="1">'[2]2'!#REF!</definedName>
    <definedName name="__123Graph_ACurrent" hidden="1">[1]CPIINDEX!$O$263:$O$310</definedName>
    <definedName name="__123Graph_B" hidden="1">[1]CPIINDEX!$S$263:$S$310</definedName>
    <definedName name="__123Graph_BChart1" hidden="1">'[2]2'!#REF!</definedName>
    <definedName name="__123Graph_BChart2" hidden="1">'[2]2'!#REF!</definedName>
    <definedName name="__123Graph_BChart3" hidden="1">'[2]2'!#REF!</definedName>
    <definedName name="__123Graph_BCurrent" hidden="1">[1]CPIINDEX!$S$263:$S$310</definedName>
    <definedName name="__123Graph_C" hidden="1">[3]Work_sect!#REF!</definedName>
    <definedName name="__123Graph_CChart1" hidden="1">'[2]2'!#REF!</definedName>
    <definedName name="__123Graph_CChart2" hidden="1">'[2]2'!#REF!</definedName>
    <definedName name="__123Graph_CChart3" hidden="1">'[2]2'!#REF!</definedName>
    <definedName name="__123Graph_CCurrent" hidden="1">'[2]2'!#REF!</definedName>
    <definedName name="__123Graph_D" hidden="1">[3]Work_sect!#REF!</definedName>
    <definedName name="__123Graph_DChart1" hidden="1">'[2]2'!#REF!</definedName>
    <definedName name="__123Graph_DChart2" hidden="1">'[2]2'!#REF!</definedName>
    <definedName name="__123Graph_DChart3" hidden="1">'[2]2'!#REF!</definedName>
    <definedName name="__123Graph_DCurrent" hidden="1">'[2]2'!#REF!</definedName>
    <definedName name="__123Graph_E" hidden="1">[3]Work_sect!#REF!</definedName>
    <definedName name="__123Graph_EChart1" hidden="1">'[2]2'!#REF!</definedName>
    <definedName name="__123Graph_EChart2" hidden="1">'[2]2'!#REF!</definedName>
    <definedName name="__123Graph_EChart3" hidden="1">'[2]2'!#REF!</definedName>
    <definedName name="__123Graph_ECurrent" hidden="1">'[2]2'!#REF!</definedName>
    <definedName name="__123Graph_F" hidden="1">[3]Work_sect!#REF!</definedName>
    <definedName name="__123Graph_FChart1" hidden="1">'[2]2'!#REF!</definedName>
    <definedName name="__123Graph_FChart2" hidden="1">'[2]2'!#REF!</definedName>
    <definedName name="__123Graph_FChart3" hidden="1">'[2]2'!#REF!</definedName>
    <definedName name="__123Graph_FCurrent" hidden="1">'[2]2'!#REF!</definedName>
    <definedName name="__123Graph_X" hidden="1">[1]CPIINDEX!$B$263:$B$310</definedName>
    <definedName name="__123Graph_XCurrent" hidden="1">[1]CPIINDEX!$B$263:$B$310</definedName>
    <definedName name="__lo2" localSheetId="4" hidden="1">{"Main Economic Indicators",#N/A,FALSE,"C"}</definedName>
    <definedName name="__lo2" hidden="1">{"Main Economic Indicators",#N/A,FALSE,"C"}</definedName>
    <definedName name="__lo2_1" localSheetId="4" hidden="1">{"Main Economic Indicators",#N/A,FALSE,"C"}</definedName>
    <definedName name="__lo2_1" hidden="1">{"Main Economic Indicators",#N/A,FALSE,"C"}</definedName>
    <definedName name="__loi3" localSheetId="4" hidden="1">{"Main Economic Indicators",#N/A,FALSE,"C"}</definedName>
    <definedName name="__loi3" hidden="1">{"Main Economic Indicators",#N/A,FALSE,"C"}</definedName>
    <definedName name="__loi3_1" localSheetId="4" hidden="1">{"Main Economic Indicators",#N/A,FALSE,"C"}</definedName>
    <definedName name="__loi3_1" hidden="1">{"Main Economic Indicators",#N/A,FALSE,"C"}</definedName>
    <definedName name="_1__123Graph_AChart_1A" hidden="1">[1]CPIINDEX!$O$263:$O$310</definedName>
    <definedName name="_10__123Graph_XChart_1A" hidden="1">[1]CPIINDEX!$B$263:$B$310</definedName>
    <definedName name="_10__123Graph_XChart_3A" hidden="1">[1]CPIINDEX!$B$203:$B$310</definedName>
    <definedName name="_11__123Graph_XChart_2A" hidden="1">[1]CPIINDEX!$B$203:$B$310</definedName>
    <definedName name="_11__123Graph_XChart_4A" hidden="1">[1]CPIINDEX!$B$239:$B$298</definedName>
    <definedName name="_12__123Graph_XChart_3A" hidden="1">[1]CPIINDEX!$B$203:$B$310</definedName>
    <definedName name="_13__123Graph_XChart_4A" hidden="1">[1]CPIINDEX!$B$239:$B$298</definedName>
    <definedName name="_2__123Graph_AChart_2A" hidden="1">[1]CPIINDEX!$K$203:$K$304</definedName>
    <definedName name="_3__123Graph_AChart_3A" hidden="1">[1]CPIINDEX!$O$203:$O$304</definedName>
    <definedName name="_4__123Graph_AChart_4A" hidden="1">[1]CPIINDEX!$O$239:$O$298</definedName>
    <definedName name="_5__123Graph_BChart_1A" hidden="1">[1]CPIINDEX!$S$263:$S$310</definedName>
    <definedName name="_7__123Graph_BChart_3A" hidden="1">[1]CPIINDEX!#REF!</definedName>
    <definedName name="_8__123Graph_XChart_1A" hidden="1">[1]CPIINDEX!$B$263:$B$310</definedName>
    <definedName name="_9__123Graph_BChart_4A" hidden="1">[1]CPIINDEX!#REF!</definedName>
    <definedName name="_9__123Graph_XChart_2A" hidden="1">[1]CPIINDEX!$B$203:$B$310</definedName>
    <definedName name="_Fill" hidden="1">[4]summary!#REF!</definedName>
    <definedName name="_Fill1" hidden="1">#REF!</definedName>
    <definedName name="_filterd" hidden="1">[5]C!$P$428:$T$428</definedName>
    <definedName name="_xlnm._FilterDatabase" hidden="1">[6]C!$P$428:$T$428</definedName>
    <definedName name="_Key1" hidden="1">#REF!</definedName>
    <definedName name="_Key2" hidden="1">#REF!</definedName>
    <definedName name="_lo2" localSheetId="4" hidden="1">{"Main Economic Indicators",#N/A,FALSE,"C"}</definedName>
    <definedName name="_lo2" hidden="1">{"Main Economic Indicators",#N/A,FALSE,"C"}</definedName>
    <definedName name="_lo2_1" localSheetId="4" hidden="1">{"Main Economic Indicators",#N/A,FALSE,"C"}</definedName>
    <definedName name="_lo2_1" hidden="1">{"Main Economic Indicators",#N/A,FALSE,"C"}</definedName>
    <definedName name="_loi3" localSheetId="4" hidden="1">{"Main Economic Indicators",#N/A,FALSE,"C"}</definedName>
    <definedName name="_loi3" hidden="1">{"Main Economic Indicators",#N/A,FALSE,"C"}</definedName>
    <definedName name="_loi3_1" localSheetId="4" hidden="1">{"Main Economic Indicators",#N/A,FALSE,"C"}</definedName>
    <definedName name="_loi3_1" hidden="1">{"Main Economic Indicators",#N/A,FALSE,"C"}</definedName>
    <definedName name="_Order1" hidden="1">255</definedName>
    <definedName name="_Order2" hidden="1">255</definedName>
    <definedName name="_Parse_In" hidden="1">#REF!</definedName>
    <definedName name="_Parse_Out" hidden="1">#REF!</definedName>
    <definedName name="_prt1">#N/A</definedName>
    <definedName name="_prt2">#N/A</definedName>
    <definedName name="_prt3">#N/A</definedName>
    <definedName name="_prt4">#N/A</definedName>
    <definedName name="_prt5">#N/A</definedName>
    <definedName name="_prt6">#N/A</definedName>
    <definedName name="_prt7">#N/A</definedName>
    <definedName name="_prt8">#N/A</definedName>
    <definedName name="_Regression_Int" hidden="1">1</definedName>
    <definedName name="_Regression_Out" hidden="1">[6]C!$AK$18:$AK$18</definedName>
    <definedName name="_Regression_X" hidden="1">[6]C!$AK$11:$AU$11</definedName>
    <definedName name="_Regression_Y" hidden="1">[6]C!$AK$10:$AU$10</definedName>
    <definedName name="_Sort" hidden="1">#REF!</definedName>
    <definedName name="aaa" localSheetId="4" hidden="1">{"CN",#N/A,FALSE,"SEFI"}</definedName>
    <definedName name="aaa" hidden="1">{"CN",#N/A,FALSE,"SEFI"}</definedName>
    <definedName name="aaa_1" localSheetId="4" hidden="1">{"CN",#N/A,FALSE,"SEFI"}</definedName>
    <definedName name="aaa_1" hidden="1">{"CN",#N/A,FALSE,"SEFI"}</definedName>
    <definedName name="aaaaaaa" localSheetId="4" hidden="1">{"Main Economic Indicators",#N/A,FALSE,"C"}</definedName>
    <definedName name="aaaaaaa" hidden="1">{"Main Economic Indicators",#N/A,FALSE,"C"}</definedName>
    <definedName name="aaaaaaa_1" localSheetId="4" hidden="1">{"Main Economic Indicators",#N/A,FALSE,"C"}</definedName>
    <definedName name="aaaaaaa_1" hidden="1">{"Main Economic Indicators",#N/A,FALSE,"C"}</definedName>
    <definedName name="aab" localSheetId="4" hidden="1">{"CN",#N/A,FALSE,"SEFI"}</definedName>
    <definedName name="aab" hidden="1">{"CN",#N/A,FALSE,"SEFI"}</definedName>
    <definedName name="aab_1" localSheetId="4" hidden="1">{"CN",#N/A,FALSE,"SEFI"}</definedName>
    <definedName name="aab_1" hidden="1">{"CN",#N/A,FALSE,"SEFI"}</definedName>
    <definedName name="aad" localSheetId="4" hidden="1">{"Main Economic Indicators",#N/A,FALSE,"C"}</definedName>
    <definedName name="aad" hidden="1">{"Main Economic Indicators",#N/A,FALSE,"C"}</definedName>
    <definedName name="aad_1" localSheetId="4" hidden="1">{"Main Economic Indicators",#N/A,FALSE,"C"}</definedName>
    <definedName name="aad_1" hidden="1">{"Main Economic Indicators",#N/A,FALSE,"C"}</definedName>
    <definedName name="aax" localSheetId="4" hidden="1">{"Main Economic Indicators",#N/A,FALSE,"C"}</definedName>
    <definedName name="aax" hidden="1">{"Main Economic Indicators",#N/A,FALSE,"C"}</definedName>
    <definedName name="aax_1" localSheetId="4" hidden="1">{"Main Economic Indicators",#N/A,FALSE,"C"}</definedName>
    <definedName name="aax_1" hidden="1">{"Main Economic Indicators",#N/A,FALSE,"C"}</definedName>
    <definedName name="ab.dr" localSheetId="4" hidden="1">{"Main Economic Indicators",#N/A,FALSE,"C"}</definedName>
    <definedName name="ab.dr" hidden="1">{"Main Economic Indicators",#N/A,FALSE,"C"}</definedName>
    <definedName name="ab.dr_1" localSheetId="4" hidden="1">{"Main Economic Indicators",#N/A,FALSE,"C"}</definedName>
    <definedName name="ab.dr_1" hidden="1">{"Main Economic Indicators",#N/A,FALSE,"C"}</definedName>
    <definedName name="ACwvu.Podverdom." hidden="1">[7]LG!#REF!</definedName>
    <definedName name="ACwvu.Print." hidden="1">#REF!</definedName>
    <definedName name="adfa" localSheetId="4" hidden="1">{"SRB",#N/A,FALSE,"SRB"}</definedName>
    <definedName name="adfa" hidden="1">{"SRB",#N/A,FALSE,"SRB"}</definedName>
    <definedName name="adfa_1" localSheetId="4" hidden="1">{"SRB",#N/A,FALSE,"SRB"}</definedName>
    <definedName name="adfa_1" hidden="1">{"SRB",#N/A,FALSE,"SRB"}</definedName>
    <definedName name="adfaedarew" localSheetId="4" hidden="1">{"SRB",#N/A,FALSE,"SRB"}</definedName>
    <definedName name="adfaedarew" hidden="1">{"SRB",#N/A,FALSE,"SRB"}</definedName>
    <definedName name="adfaedarew_1" localSheetId="4" hidden="1">{"SRB",#N/A,FALSE,"SRB"}</definedName>
    <definedName name="adfaedarew_1" hidden="1">{"SRB",#N/A,FALSE,"SRB"}</definedName>
    <definedName name="adfaedarew2" localSheetId="4" hidden="1">{"SRB",#N/A,FALSE,"SRB"}</definedName>
    <definedName name="adfaedarew2" hidden="1">{"SRB",#N/A,FALSE,"SRB"}</definedName>
    <definedName name="adfaedarew2_1" localSheetId="4" hidden="1">{"SRB",#N/A,FALSE,"SRB"}</definedName>
    <definedName name="adfaedarew2_1" hidden="1">{"SRB",#N/A,FALSE,"SRB"}</definedName>
    <definedName name="adfew" localSheetId="4" hidden="1">{"SRB",#N/A,FALSE,"SRB"}</definedName>
    <definedName name="adfew" hidden="1">{"SRB",#N/A,FALSE,"SRB"}</definedName>
    <definedName name="adfew_1" localSheetId="4" hidden="1">{"SRB",#N/A,FALSE,"SRB"}</definedName>
    <definedName name="adfew_1" hidden="1">{"SRB",#N/A,FALSE,"SRB"}</definedName>
    <definedName name="adfew2" localSheetId="4" hidden="1">{"SRB",#N/A,FALSE,"SRB"}</definedName>
    <definedName name="adfew2" hidden="1">{"SRB",#N/A,FALSE,"SRB"}</definedName>
    <definedName name="adfew2_1" localSheetId="4" hidden="1">{"SRB",#N/A,FALSE,"SRB"}</definedName>
    <definedName name="adfew2_1" hidden="1">{"SRB",#N/A,FALSE,"SRB"}</definedName>
    <definedName name="adffffff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adffffff" hidden="1">{"REDA",#N/A,FALSE,"REDA";"REDB",#N/A,FALSE,"REDB";"REDC",#N/A,FALSE,"REDC";"REDD",#N/A,FALSE,"REDD";"REDE",#N/A,FALSE,"REDE";"REDF",#N/A,FALSE,"REDF";"REDG",#N/A,FALSE,"REDG";"REDH",#N/A,FALSE,"REDH";"REDI",#N/A,FALSE,"REDI"}</definedName>
    <definedName name="adffffff_1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adffffff_1" hidden="1">{"REDA",#N/A,FALSE,"REDA";"REDB",#N/A,FALSE,"REDB";"REDC",#N/A,FALSE,"REDC";"REDD",#N/A,FALSE,"REDD";"REDE",#N/A,FALSE,"REDE";"REDF",#N/A,FALSE,"REDF";"REDG",#N/A,FALSE,"REDG";"REDH",#N/A,FALSE,"REDH";"REDI",#N/A,FALSE,"REDI"}</definedName>
    <definedName name="adreacd" localSheetId="4" hidden="1">{"SRC",#N/A,FALSE,"SRC"}</definedName>
    <definedName name="adreacd" hidden="1">{"SRC",#N/A,FALSE,"SRC"}</definedName>
    <definedName name="adreacd_1" localSheetId="4" hidden="1">{"SRC",#N/A,FALSE,"SRC"}</definedName>
    <definedName name="adreacd_1" hidden="1">{"SRC",#N/A,FALSE,"SRC"}</definedName>
    <definedName name="adreacd2" localSheetId="4" hidden="1">{"SRC",#N/A,FALSE,"SRC"}</definedName>
    <definedName name="adreacd2" hidden="1">{"SRC",#N/A,FALSE,"SRC"}</definedName>
    <definedName name="adreacd2_1" localSheetId="4" hidden="1">{"SRC",#N/A,FALSE,"SRC"}</definedName>
    <definedName name="adreacd2_1" hidden="1">{"SRC",#N/A,FALSE,"SRC"}</definedName>
    <definedName name="adreadh" localSheetId="4" hidden="1">{"SRB",#N/A,FALSE,"SRB"}</definedName>
    <definedName name="adreadh" hidden="1">{"SRB",#N/A,FALSE,"SRB"}</definedName>
    <definedName name="adreadh_1" localSheetId="4" hidden="1">{"SRB",#N/A,FALSE,"SRB"}</definedName>
    <definedName name="adreadh_1" hidden="1">{"SRB",#N/A,FALSE,"SRB"}</definedName>
    <definedName name="adreadh2" localSheetId="4" hidden="1">{"SRB",#N/A,FALSE,"SRB"}</definedName>
    <definedName name="adreadh2" hidden="1">{"SRB",#N/A,FALSE,"SRB"}</definedName>
    <definedName name="adreadh2_1" localSheetId="4" hidden="1">{"SRB",#N/A,FALSE,"SRB"}</definedName>
    <definedName name="adreadh2_1" hidden="1">{"SRB",#N/A,FALSE,"SRB"}</definedName>
    <definedName name="adsfae" localSheetId="4" hidden="1">{"SRA",#N/A,FALSE,"SRA";"SRB",#N/A,FALSE,"SRB";"SRC",#N/A,FALSE,"SRC"}</definedName>
    <definedName name="adsfae" hidden="1">{"SRA",#N/A,FALSE,"SRA";"SRB",#N/A,FALSE,"SRB";"SRC",#N/A,FALSE,"SRC"}</definedName>
    <definedName name="adsfae_1" localSheetId="4" hidden="1">{"SRA",#N/A,FALSE,"SRA";"SRB",#N/A,FALSE,"SRB";"SRC",#N/A,FALSE,"SRC"}</definedName>
    <definedName name="adsfae_1" hidden="1">{"SRA",#N/A,FALSE,"SRA";"SRB",#N/A,FALSE,"SRB";"SRC",#N/A,FALSE,"SRC"}</definedName>
    <definedName name="adsfeafyhgtuhjt" localSheetId="4" hidden="1">{"SRD",#N/A,FALSE,"SRA"}</definedName>
    <definedName name="adsfeafyhgtuhjt" hidden="1">{"SRD",#N/A,FALSE,"SRA"}</definedName>
    <definedName name="adsfeafyhgtuhjt_1" localSheetId="4" hidden="1">{"SRD",#N/A,FALSE,"SRA"}</definedName>
    <definedName name="adsfeafyhgtuhjt_1" hidden="1">{"SRD",#N/A,FALSE,"SRA"}</definedName>
    <definedName name="adssdd" localSheetId="4" hidden="1">{"Main Economic Indicators",#N/A,FALSE,"C"}</definedName>
    <definedName name="adssdd" hidden="1">{"Main Economic Indicators",#N/A,FALSE,"C"}</definedName>
    <definedName name="adssdd_1" localSheetId="4" hidden="1">{"Main Economic Indicators",#N/A,FALSE,"C"}</definedName>
    <definedName name="adssdd_1" hidden="1">{"Main Economic Indicators",#N/A,FALSE,"C"}</definedName>
    <definedName name="aedg" localSheetId="4" hidden="1">{"SRA",#N/A,FALSE,"SRA"}</definedName>
    <definedName name="aedg" hidden="1">{"SRA",#N/A,FALSE,"SRA"}</definedName>
    <definedName name="aedg_1" localSheetId="4" hidden="1">{"SRA",#N/A,FALSE,"SRA"}</definedName>
    <definedName name="aedg_1" hidden="1">{"SRA",#N/A,FALSE,"SRA"}</definedName>
    <definedName name="aer" localSheetId="4" hidden="1">{"SRA",#N/A,FALSE,"SRA";"SRB",#N/A,FALSE,"SRB";"SRC",#N/A,FALSE,"SRC"}</definedName>
    <definedName name="aer" hidden="1">{"SRA",#N/A,FALSE,"SRA";"SRB",#N/A,FALSE,"SRB";"SRC",#N/A,FALSE,"SRC"}</definedName>
    <definedName name="aer_1" localSheetId="4" hidden="1">{"SRA",#N/A,FALSE,"SRA";"SRB",#N/A,FALSE,"SRB";"SRC",#N/A,FALSE,"SRC"}</definedName>
    <definedName name="aer_1" hidden="1">{"SRA",#N/A,FALSE,"SRA";"SRB",#N/A,FALSE,"SRB";"SRC",#N/A,FALSE,"SRC"}</definedName>
    <definedName name="afce" localSheetId="4" hidden="1">{"SRB",#N/A,FALSE,"SRB"}</definedName>
    <definedName name="afce" hidden="1">{"SRB",#N/A,FALSE,"SRB"}</definedName>
    <definedName name="afce_1" localSheetId="4" hidden="1">{"SRB",#N/A,FALSE,"SRB"}</definedName>
    <definedName name="afce_1" hidden="1">{"SRB",#N/A,FALSE,"SRB"}</definedName>
    <definedName name="ag" localSheetId="4" hidden="1">{"Main Economic Indicators",#N/A,FALSE,"C"}</definedName>
    <definedName name="ag" hidden="1">{"Main Economic Indicators",#N/A,FALSE,"C"}</definedName>
    <definedName name="ag_1" localSheetId="4" hidden="1">{"Main Economic Indicators",#N/A,FALSE,"C"}</definedName>
    <definedName name="ag_1" hidden="1">{"Main Economic Indicators",#N/A,FALSE,"C"}</definedName>
    <definedName name="anscount" hidden="1">1</definedName>
    <definedName name="asdfe" localSheetId="4" hidden="1">{"SRB",#N/A,FALSE,"SRB"}</definedName>
    <definedName name="asdfe" hidden="1">{"SRB",#N/A,FALSE,"SRB"}</definedName>
    <definedName name="asdfe_1" localSheetId="4" hidden="1">{"SRB",#N/A,FALSE,"SRB"}</definedName>
    <definedName name="asdfe_1" hidden="1">{"SRB",#N/A,FALSE,"SRB"}</definedName>
    <definedName name="aserfdrew" localSheetId="4" hidden="1">{"SRC",#N/A,FALSE,"SRC"}</definedName>
    <definedName name="aserfdrew" hidden="1">{"SRC",#N/A,FALSE,"SRC"}</definedName>
    <definedName name="aserfdrew_1" localSheetId="4" hidden="1">{"SRC",#N/A,FALSE,"SRC"}</definedName>
    <definedName name="aserfdrew_1" hidden="1">{"SRC",#N/A,FALSE,"SRC"}</definedName>
    <definedName name="aserss" localSheetId="4" hidden="1">{"SRD",#N/A,FALSE,"SRD"}</definedName>
    <definedName name="aserss" hidden="1">{"SRD",#N/A,FALSE,"SRD"}</definedName>
    <definedName name="aserss_1" localSheetId="4" hidden="1">{"SRD",#N/A,FALSE,"SRD"}</definedName>
    <definedName name="aserss_1" hidden="1">{"SRD",#N/A,FALSE,"SRD"}</definedName>
    <definedName name="at" localSheetId="4" hidden="1">{"Main Economic Indicators",#N/A,FALSE,"C"}</definedName>
    <definedName name="at" hidden="1">{"Main Economic Indicators",#N/A,FALSE,"C"}</definedName>
    <definedName name="at_1" localSheetId="4" hidden="1">{"Main Economic Indicators",#N/A,FALSE,"C"}</definedName>
    <definedName name="at_1" hidden="1">{"Main Economic Indicators",#N/A,FALSE,"C"}</definedName>
    <definedName name="bbbbbbg" localSheetId="4" hidden="1">{"Main Economic Indicators",#N/A,FALSE,"C"}</definedName>
    <definedName name="bbbbbbg" hidden="1">{"Main Economic Indicators",#N/A,FALSE,"C"}</definedName>
    <definedName name="bbbbbbg_1" localSheetId="4" hidden="1">{"Main Economic Indicators",#N/A,FALSE,"C"}</definedName>
    <definedName name="bbbbbbg_1" hidden="1">{"Main Economic Indicators",#N/A,FALSE,"C"}</definedName>
    <definedName name="calcCAS">#N/A</definedName>
    <definedName name="CAS_PROC">#N/A</definedName>
    <definedName name="cb" localSheetId="4" hidden="1">{"SRB",#N/A,FALSE,"SRB"}</definedName>
    <definedName name="cb" hidden="1">{"SRB",#N/A,FALSE,"SRB"}</definedName>
    <definedName name="cb_1" localSheetId="4" hidden="1">{"SRB",#N/A,FALSE,"SRB"}</definedName>
    <definedName name="cb_1" hidden="1">{"SRB",#N/A,FALSE,"SRB"}</definedName>
    <definedName name="cc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cc" hidden="1">{"REDA",#N/A,FALSE,"REDA";"REDB",#N/A,FALSE,"REDB";"REDC",#N/A,FALSE,"REDC";"REDD",#N/A,FALSE,"REDD";"REDE",#N/A,FALSE,"REDE";"REDF",#N/A,FALSE,"REDF";"REDG",#N/A,FALSE,"REDG";"REDH",#N/A,FALSE,"REDH";"REDI",#N/A,FALSE,"REDI"}</definedName>
    <definedName name="cc_1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cc_1" hidden="1">{"REDA",#N/A,FALSE,"REDA";"REDB",#N/A,FALSE,"REDB";"REDC",#N/A,FALSE,"REDC";"REDD",#N/A,FALSE,"REDD";"REDE",#N/A,FALSE,"REDE";"REDF",#N/A,FALSE,"REDF";"REDG",#N/A,FALSE,"REDG";"REDH",#N/A,FALSE,"REDH";"REDI",#N/A,FALSE,"REDI"}</definedName>
    <definedName name="Centralbank" localSheetId="4" hidden="1">{"SRB",#N/A,FALSE,"SRB"}</definedName>
    <definedName name="Centralbank" hidden="1">{"SRB",#N/A,FALSE,"SRB"}</definedName>
    <definedName name="Centralbank_1" localSheetId="4" hidden="1">{"SRB",#N/A,FALSE,"SRB"}</definedName>
    <definedName name="Centralbank_1" hidden="1">{"SRB",#N/A,FALSE,"SRB"}</definedName>
    <definedName name="Code" hidden="1">#REF!</definedName>
    <definedName name="Composition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Composition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Composition_1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Composition_1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copy" localSheetId="4" hidden="1">{"Main Economic Indicators",#N/A,FALSE,"C"}</definedName>
    <definedName name="copy" hidden="1">{"Main Economic Indicators",#N/A,FALSE,"C"}</definedName>
    <definedName name="copy_1" localSheetId="4" hidden="1">{"Main Economic Indicators",#N/A,FALSE,"C"}</definedName>
    <definedName name="copy_1" hidden="1">{"Main Economic Indicators",#N/A,FALSE,"C"}</definedName>
    <definedName name="CPT">[8]Input:Work2!$A$1:$O$26</definedName>
    <definedName name="csjsj" localSheetId="4" hidden="1">{"Main Economic Indicators",#N/A,FALSE,"C"}</definedName>
    <definedName name="csjsj" hidden="1">{"Main Economic Indicators",#N/A,FALSE,"C"}</definedName>
    <definedName name="csjsj_1" localSheetId="4" hidden="1">{"Main Economic Indicators",#N/A,FALSE,"C"}</definedName>
    <definedName name="csjsj_1" hidden="1">{"Main Economic Indicators",#N/A,FALSE,"C"}</definedName>
    <definedName name="Cwvu.a." hidden="1">[9]BOP!$A$36:$IV$36,[9]BOP!$A$44:$IV$44,[9]BOP!$A$59:$IV$59,[9]BOP!#REF!,[9]BOP!#REF!,[9]BOP!$A$81:$IV$88</definedName>
    <definedName name="Cwvu.bop." hidden="1">[9]BOP!$A$36:$IV$36,[9]BOP!$A$44:$IV$44,[9]BOP!$A$59:$IV$59,[9]BOP!#REF!,[9]BOP!#REF!,[9]BOP!$A$81:$IV$88</definedName>
    <definedName name="Cwvu.bop.sr." hidden="1">[9]BOP!$A$36:$IV$36,[9]BOP!$A$44:$IV$44,[9]BOP!$A$59:$IV$59,[9]BOP!#REF!,[9]BOP!#REF!,[9]BOP!$A$81:$IV$88</definedName>
    <definedName name="Cwvu.bopsdr.sr." hidden="1">[9]BOP!$A$36:$IV$36,[9]BOP!$A$44:$IV$44,[9]BOP!$A$59:$IV$59,[9]BOP!#REF!,[9]BOP!#REF!,[9]BOP!$A$81:$IV$88</definedName>
    <definedName name="Cwvu.cotton." hidden="1">[9]BOP!$A$36:$IV$36,[9]BOP!$A$44:$IV$44,[9]BOP!$A$59:$IV$59,[9]BOP!#REF!,[9]BOP!#REF!,[9]BOP!$A$79:$IV$79,[9]BOP!$A$81:$IV$88,[9]BOP!#REF!</definedName>
    <definedName name="Cwvu.cottonall." hidden="1">[9]BOP!$A$36:$IV$36,[9]BOP!$A$44:$IV$44,[9]BOP!$A$59:$IV$59,[9]BOP!#REF!,[9]BOP!#REF!,[9]BOP!$A$79:$IV$79,[9]BOP!$A$81:$IV$88</definedName>
    <definedName name="Cwvu.exportdetails." hidden="1">[9]BOP!$A$36:$IV$36,[9]BOP!$A$44:$IV$44,[9]BOP!$A$59:$IV$59,[9]BOP!#REF!,[9]BOP!#REF!,[9]BOP!$A$79:$IV$79,[9]BOP!#REF!</definedName>
    <definedName name="Cwvu.exports." hidden="1">[9]BOP!$A$36:$IV$36,[9]BOP!$A$44:$IV$44,[9]BOP!$A$59:$IV$59,[9]BOP!#REF!,[9]BOP!#REF!,[9]BOP!$A$79:$IV$79,[9]BOP!$A$81:$IV$88,[9]BOP!#REF!</definedName>
    <definedName name="Cwvu.gold." hidden="1">[9]BOP!$A$36:$IV$36,[9]BOP!$A$44:$IV$44,[9]BOP!$A$59:$IV$59,[9]BOP!#REF!,[9]BOP!#REF!,[9]BOP!$A$79:$IV$79,[9]BOP!$A$81:$IV$88,[9]BOP!#REF!</definedName>
    <definedName name="Cwvu.goldall." hidden="1">[9]BOP!$A$36:$IV$36,[9]BOP!$A$44:$IV$44,[9]BOP!$A$59:$IV$59,[9]BOP!#REF!,[9]BOP!#REF!,[9]BOP!$A$79:$IV$79,[9]BOP!$A$81:$IV$88,[9]BOP!#REF!</definedName>
    <definedName name="Cwvu.IMPORT." hidden="1">#REF!</definedName>
    <definedName name="Cwvu.imports." hidden="1">[9]BOP!$A$36:$IV$36,[9]BOP!$A$44:$IV$44,[9]BOP!$A$59:$IV$59,[9]BOP!#REF!,[9]BOP!#REF!,[9]BOP!$A$79:$IV$79,[9]BOP!$A$81:$IV$88,[9]BOP!#REF!,[9]BOP!#REF!</definedName>
    <definedName name="Cwvu.importsall." hidden="1">[9]BOP!$A$36:$IV$36,[9]BOP!$A$44:$IV$44,[9]BOP!$A$59:$IV$59,[9]BOP!#REF!,[9]BOP!#REF!,[9]BOP!$A$79:$IV$79,[9]BOP!$A$81:$IV$88,[9]BOP!#REF!,[9]BOP!#REF!</definedName>
    <definedName name="Cwvu.Print." hidden="1">[10]Indic!$A$109:$IV$109,[10]Indic!$A$196:$IV$197,[10]Indic!$A$208:$IV$209,[10]Indic!$A$217:$IV$218</definedName>
    <definedName name="Cwvu.tot." hidden="1">[9]BOP!$A$36:$IV$36,[9]BOP!$A$44:$IV$44,[9]BOP!$A$59:$IV$59,[9]BOP!#REF!,[9]BOP!#REF!,[9]BOP!$A$79:$IV$79</definedName>
    <definedName name="D" localSheetId="4" hidden="1">{"Main Economic Indicators",#N/A,FALSE,"C"}</definedName>
    <definedName name="D" hidden="1">{"Main Economic Indicators",#N/A,FALSE,"C"}</definedName>
    <definedName name="D_1" localSheetId="4" hidden="1">{"Main Economic Indicators",#N/A,FALSE,"C"}</definedName>
    <definedName name="D_1" hidden="1">{"Main Economic Indicators",#N/A,FALSE,"C"}</definedName>
    <definedName name="data1" hidden="1">#REF!</definedName>
    <definedName name="data2" hidden="1">#REF!</definedName>
    <definedName name="data3" hidden="1">#REF!</definedName>
    <definedName name="DB">#REF!</definedName>
    <definedName name="dddddddd" localSheetId="4" hidden="1">{"Main Economic Indicators",#N/A,FALSE,"C"}</definedName>
    <definedName name="dddddddd" hidden="1">{"Main Economic Indicators",#N/A,FALSE,"C"}</definedName>
    <definedName name="dddddddd_1" localSheetId="4" hidden="1">{"Main Economic Indicators",#N/A,FALSE,"C"}</definedName>
    <definedName name="dddddddd_1" hidden="1">{"Main Economic Indicators",#N/A,FALSE,"C"}</definedName>
    <definedName name="ddddddr" localSheetId="4" hidden="1">{"Main Economic Indicators",#N/A,FALSE,"C"}</definedName>
    <definedName name="ddddddr" hidden="1">{"Main Economic Indicators",#N/A,FALSE,"C"}</definedName>
    <definedName name="ddddddr_1" localSheetId="4" hidden="1">{"Main Economic Indicators",#N/A,FALSE,"C"}</definedName>
    <definedName name="ddddddr_1" hidden="1">{"Main Economic Indicators",#N/A,FALSE,"C"}</definedName>
    <definedName name="dddf" localSheetId="4" hidden="1">{"Main Economic Indicators",#N/A,FALSE,"C"}</definedName>
    <definedName name="dddf" hidden="1">{"Main Economic Indicators",#N/A,FALSE,"C"}</definedName>
    <definedName name="dddf_1" localSheetId="4" hidden="1">{"Main Economic Indicators",#N/A,FALSE,"C"}</definedName>
    <definedName name="dddf_1" hidden="1">{"Main Economic Indicators",#N/A,FALSE,"C"}</definedName>
    <definedName name="dddg" localSheetId="4" hidden="1">{"Main Economic Indicators",#N/A,FALSE,"C"}</definedName>
    <definedName name="dddg" hidden="1">{"Main Economic Indicators",#N/A,FALSE,"C"}</definedName>
    <definedName name="dddg_1" localSheetId="4" hidden="1">{"Main Economic Indicators",#N/A,FALSE,"C"}</definedName>
    <definedName name="dddg_1" hidden="1">{"Main Economic Indicators",#N/A,FALSE,"C"}</definedName>
    <definedName name="ddfghg" localSheetId="4" hidden="1">{"Main Economic Indicators",#N/A,FALSE,"C"}</definedName>
    <definedName name="ddfghg" hidden="1">{"Main Economic Indicators",#N/A,FALSE,"C"}</definedName>
    <definedName name="ddfghg_1" localSheetId="4" hidden="1">{"Main Economic Indicators",#N/A,FALSE,"C"}</definedName>
    <definedName name="ddfghg_1" hidden="1">{"Main Economic Indicators",#N/A,FALSE,"C"}</definedName>
    <definedName name="dfghg3" localSheetId="4" hidden="1">{"Main Economic Indicators",#N/A,FALSE,"C"}</definedName>
    <definedName name="dfghg3" hidden="1">{"Main Economic Indicators",#N/A,FALSE,"C"}</definedName>
    <definedName name="dfghg3_1" localSheetId="4" hidden="1">{"Main Economic Indicators",#N/A,FALSE,"C"}</definedName>
    <definedName name="dfghg3_1" hidden="1">{"Main Economic Indicators",#N/A,FALSE,"C"}</definedName>
    <definedName name="Discount" hidden="1">#REF!</definedName>
    <definedName name="display_area_2" hidden="1">#REF!</definedName>
    <definedName name="dsf" localSheetId="4" hidden="1">{"SRD",#N/A,FALSE,"SRD"}</definedName>
    <definedName name="dsf" hidden="1">{"SRD",#N/A,FALSE,"SRD"}</definedName>
    <definedName name="dsf_1" localSheetId="4" hidden="1">{"SRD",#N/A,FALSE,"SRD"}</definedName>
    <definedName name="dsf_1" hidden="1">{"SRD",#N/A,FALSE,"SRD"}</definedName>
    <definedName name="eee.rvbn" localSheetId="4" hidden="1">{"Main Economic Indicators",#N/A,FALSE,"C"}</definedName>
    <definedName name="eee.rvbn" hidden="1">{"Main Economic Indicators",#N/A,FALSE,"C"}</definedName>
    <definedName name="eee.rvbn_1" localSheetId="4" hidden="1">{"Main Economic Indicators",#N/A,FALSE,"C"}</definedName>
    <definedName name="eee.rvbn_1" hidden="1">{"Main Economic Indicators",#N/A,FALSE,"C"}</definedName>
    <definedName name="EEEE" localSheetId="4" hidden="1">{"SRB",#N/A,FALSE,"SRB"}</definedName>
    <definedName name="EEEE" hidden="1">{"SRB",#N/A,FALSE,"SRB"}</definedName>
    <definedName name="EEEE_1" localSheetId="4" hidden="1">{"SRB",#N/A,FALSE,"SRB"}</definedName>
    <definedName name="EEEE_1" hidden="1">{"SRB",#N/A,FALSE,"SRB"}</definedName>
    <definedName name="EEEEE" localSheetId="4" hidden="1">{"SRD",#N/A,FALSE,"SRD"}</definedName>
    <definedName name="EEEEE" hidden="1">{"SRD",#N/A,FALSE,"SRD"}</definedName>
    <definedName name="EEEEE_1" localSheetId="4" hidden="1">{"SRD",#N/A,FALSE,"SRD"}</definedName>
    <definedName name="EEEEE_1" hidden="1">{"SRD",#N/A,FALSE,"SRD"}</definedName>
    <definedName name="EEEEEEE" localSheetId="4" hidden="1">{"SRC",#N/A,FALSE,"SRC"}</definedName>
    <definedName name="EEEEEEE" hidden="1">{"SRC",#N/A,FALSE,"SRC"}</definedName>
    <definedName name="EEEEEEE_1" localSheetId="4" hidden="1">{"SRC",#N/A,FALSE,"SRC"}</definedName>
    <definedName name="EEEEEEE_1" hidden="1">{"SRC",#N/A,FALSE,"SRC"}</definedName>
    <definedName name="eeet" localSheetId="4" hidden="1">{"Main Economic Indicators",#N/A,FALSE,"C"}</definedName>
    <definedName name="eeet" hidden="1">{"Main Economic Indicators",#N/A,FALSE,"C"}</definedName>
    <definedName name="eeet_1" localSheetId="4" hidden="1">{"Main Economic Indicators",#N/A,FALSE,"C"}</definedName>
    <definedName name="eeet_1" hidden="1">{"Main Economic Indicators",#N/A,FALSE,"C"}</definedName>
    <definedName name="endbut">"Button 3"</definedName>
    <definedName name="er" localSheetId="4" hidden="1">{"Main Economic Indicators",#N/A,FALSE,"C"}</definedName>
    <definedName name="er" hidden="1">{"Main Economic Indicators",#N/A,FALSE,"C"}</definedName>
    <definedName name="er_1" localSheetId="4" hidden="1">{"Main Economic Indicators",#N/A,FALSE,"C"}</definedName>
    <definedName name="er_1" hidden="1">{"Main Economic Indicators",#N/A,FALSE,"C"}</definedName>
    <definedName name="erajoip" localSheetId="4" hidden="1">{"SRB",#N/A,FALSE,"SRB"}</definedName>
    <definedName name="erajoip" hidden="1">{"SRB",#N/A,FALSE,"SRB"}</definedName>
    <definedName name="erajoip_1" localSheetId="4" hidden="1">{"SRB",#N/A,FALSE,"SRB"}</definedName>
    <definedName name="erajoip_1" hidden="1">{"SRB",#N/A,FALSE,"SRB"}</definedName>
    <definedName name="erg" localSheetId="4" hidden="1">{"Main Economic Indicators",#N/A,FALSE,"C"}</definedName>
    <definedName name="erg" hidden="1">{"Main Economic Indicators",#N/A,FALSE,"C"}</definedName>
    <definedName name="erg_1" localSheetId="4" hidden="1">{"Main Economic Indicators",#N/A,FALSE,"C"}</definedName>
    <definedName name="erg_1" hidden="1">{"Main Economic Indicators",#N/A,FALSE,"C"}</definedName>
    <definedName name="ergf" localSheetId="4" hidden="1">{"Main Economic Indicators",#N/A,FALSE,"C"}</definedName>
    <definedName name="ergf" hidden="1">{"Main Economic Indicators",#N/A,FALSE,"C"}</definedName>
    <definedName name="ergf_1" localSheetId="4" hidden="1">{"Main Economic Indicators",#N/A,FALSE,"C"}</definedName>
    <definedName name="ergf_1" hidden="1">{"Main Economic Indicators",#N/A,FALSE,"C"}</definedName>
    <definedName name="ergferger_1" localSheetId="4" hidden="1">{"Main Economic Indicators",#N/A,FALSE,"C"}</definedName>
    <definedName name="ergferger_1" hidden="1">{"Main Economic Indicators",#N/A,FALSE,"C"}</definedName>
    <definedName name="ert" localSheetId="4" hidden="1">{"SRC",#N/A,FALSE,"SRC"}</definedName>
    <definedName name="ert" hidden="1">{"SRC",#N/A,FALSE,"SRC"}</definedName>
    <definedName name="ert_1" localSheetId="4" hidden="1">{"SRC",#N/A,FALSE,"SRC"}</definedName>
    <definedName name="ert_1" hidden="1">{"SRC",#N/A,FALSE,"SRC"}</definedName>
    <definedName name="erwre" localSheetId="4" hidden="1">{"'Resources'!$A$1:$W$34","'Balance Sheet'!$A$1:$W$58","'SFD'!$A$1:$J$52"}</definedName>
    <definedName name="erwre" hidden="1">{"'Resources'!$A$1:$W$34","'Balance Sheet'!$A$1:$W$58","'SFD'!$A$1:$J$52"}</definedName>
    <definedName name="erwre_1" localSheetId="4" hidden="1">{"'Resources'!$A$1:$W$34","'Balance Sheet'!$A$1:$W$58","'SFD'!$A$1:$J$52"}</definedName>
    <definedName name="erwre_1" hidden="1">{"'Resources'!$A$1:$W$34","'Balance Sheet'!$A$1:$W$58","'SFD'!$A$1:$J$52"}</definedName>
    <definedName name="erwt" localSheetId="4" hidden="1">{"Main Economic Indicators",#N/A,FALSE,"C"}</definedName>
    <definedName name="erwt" hidden="1">{"Main Economic Indicators",#N/A,FALSE,"C"}</definedName>
    <definedName name="erwt_1" localSheetId="4" hidden="1">{"Main Economic Indicators",#N/A,FALSE,"C"}</definedName>
    <definedName name="erwt_1" hidden="1">{"Main Economic Indicators",#N/A,FALSE,"C"}</definedName>
    <definedName name="ewt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ewt" hidden="1">{"REDA",#N/A,FALSE,"REDA";"REDB",#N/A,FALSE,"REDB";"REDC",#N/A,FALSE,"REDC";"REDD",#N/A,FALSE,"REDD";"REDE",#N/A,FALSE,"REDE";"REDF",#N/A,FALSE,"REDF";"REDG",#N/A,FALSE,"REDG";"REDH",#N/A,FALSE,"REDH";"REDI",#N/A,FALSE,"REDI"}</definedName>
    <definedName name="ewt_1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ewt_1" hidden="1">{"REDA",#N/A,FALSE,"REDA";"REDB",#N/A,FALSE,"REDB";"REDC",#N/A,FALSE,"REDC";"REDD",#N/A,FALSE,"REDD";"REDE",#N/A,FALSE,"REDE";"REDF",#N/A,FALSE,"REDF";"REDG",#N/A,FALSE,"REDG";"REDH",#N/A,FALSE,"REDH";"REDI",#N/A,FALSE,"REDI"}</definedName>
    <definedName name="Excel_BuiltIn_Print_Titles">[11]SUMMARY!$B$1:$D$65536,[11]SUMMARY!$A$3:$IV$5</definedName>
    <definedName name="Excel_BuiltIn_Print_Titles_44">[12]SUMMARY!$B$1:$D$65536,[12]SUMMARY!$A$3:$IV$5</definedName>
    <definedName name="Excel_BuiltIn_Print_Titles_45">[12]SUMMARY!$B$1:$D$65536,[12]SUMMARY!$A$3:$IV$5</definedName>
    <definedName name="Excel_BuiltIn_Print_Titles_46">[12]SUMMARY!$B$1:$D$65536,[12]SUMMARY!$A$3:$IV$5</definedName>
    <definedName name="Excel_BuiltIn_Print_Titles_47">[12]SUMMARY!$B$1:$D$65536,[12]SUMMARY!$A$3:$IV$5</definedName>
    <definedName name="Excel_BuiltIn_Print_Titles_48">[12]SUMMARY!$B$1:$D$65536,[12]SUMMARY!$A$3:$IV$5</definedName>
    <definedName name="Excel_BuiltIn_Print_Titles_52">[12]SUMMARY!$B$1:$D$65536,[12]SUMMARY!$A$3:$IV$5</definedName>
    <definedName name="Excel_BuiltIn_Print_Titles_63">[12]SUMMARY!$B$1:$D$65536,[12]SUMMARY!$A$3:$IV$5</definedName>
    <definedName name="Excel_BuiltIn_Print_Titles_68">[12]SUMMARY!$B$1:$D$65536,[12]SUMMARY!$A$3:$IV$5</definedName>
    <definedName name="External_debt_indicators">[13]Table3!$F$8:$AB$437:'[13]Table3'!$AB$9</definedName>
    <definedName name="f" localSheetId="4" hidden="1">{"Main Economic Indicators",#N/A,FALSE,"C"}</definedName>
    <definedName name="f" hidden="1">{"Main Economic Indicators",#N/A,FALSE,"C"}</definedName>
    <definedName name="f_1" localSheetId="4" hidden="1">{"Main Economic Indicators",#N/A,FALSE,"C"}</definedName>
    <definedName name="f_1" hidden="1">{"Main Economic Indicators",#N/A,FALSE,"C"}</definedName>
    <definedName name="fabien" localSheetId="4" hidden="1">{"Main Economic Indicators",#N/A,FALSE,"C"}</definedName>
    <definedName name="fabien" hidden="1">{"Main Economic Indicators",#N/A,FALSE,"C"}</definedName>
    <definedName name="fabien_1" localSheetId="4" hidden="1">{"Main Economic Indicators",#N/A,FALSE,"C"}</definedName>
    <definedName name="fabien_1" hidden="1">{"Main Economic Indicators",#N/A,FALSE,"C"}</definedName>
    <definedName name="fb" localSheetId="4" hidden="1">{"SRD",#N/A,FALSE,"SRA"}</definedName>
    <definedName name="fb" hidden="1">{"SRD",#N/A,FALSE,"SRA"}</definedName>
    <definedName name="fb_1" localSheetId="4" hidden="1">{"SRD",#N/A,FALSE,"SRA"}</definedName>
    <definedName name="fb_1" hidden="1">{"SRD",#N/A,FALSE,"SRA"}</definedName>
    <definedName name="FCode" hidden="1">#REF!</definedName>
    <definedName name="fdsbyg" localSheetId="4" hidden="1">{"SRA",#N/A,FALSE,"SRA"}</definedName>
    <definedName name="fdsbyg" hidden="1">{"SRA",#N/A,FALSE,"SRA"}</definedName>
    <definedName name="fdsbyg_1" localSheetId="4" hidden="1">{"SRA",#N/A,FALSE,"SRA"}</definedName>
    <definedName name="fdsbyg_1" hidden="1">{"SRA",#N/A,FALSE,"SRA"}</definedName>
    <definedName name="fffffft" localSheetId="4" hidden="1">{"Main Economic Indicators",#N/A,FALSE,"C"}</definedName>
    <definedName name="fffffft" hidden="1">{"Main Economic Indicators",#N/A,FALSE,"C"}</definedName>
    <definedName name="fffffft_1" localSheetId="4" hidden="1">{"Main Economic Indicators",#N/A,FALSE,"C"}</definedName>
    <definedName name="fffffft_1" hidden="1">{"Main Economic Indicators",#N/A,FALSE,"C"}</definedName>
    <definedName name="fgyn" localSheetId="4" hidden="1">{"SRD",#N/A,FALSE,"SRD"}</definedName>
    <definedName name="fgyn" hidden="1">{"SRD",#N/A,FALSE,"SRD"}</definedName>
    <definedName name="fgyn_1" localSheetId="4" hidden="1">{"SRD",#N/A,FALSE,"SRD"}</definedName>
    <definedName name="fgyn_1" hidden="1">{"SRD",#N/A,FALSE,"SRD"}</definedName>
    <definedName name="g" localSheetId="4" hidden="1">{"Main Economic Indicators",#N/A,FALSE,"C"}</definedName>
    <definedName name="g" hidden="1">{"Main Economic Indicators",#N/A,FALSE,"C"}</definedName>
    <definedName name="g_1" localSheetId="4" hidden="1">{"Main Economic Indicators",#N/A,FALSE,"C"}</definedName>
    <definedName name="g_1" hidden="1">{"Main Economic Indicators",#N/A,FALSE,"C"}</definedName>
    <definedName name="gsdf" localSheetId="4" hidden="1">{"Main Economic Indicators",#N/A,FALSE,"C"}</definedName>
    <definedName name="gsdf" hidden="1">{"Main Economic Indicators",#N/A,FALSE,"C"}</definedName>
    <definedName name="gsdf_1" localSheetId="4" hidden="1">{"Main Economic Indicators",#N/A,FALSE,"C"}</definedName>
    <definedName name="gsdf_1" hidden="1">{"Main Economic Indicators",#N/A,FALSE,"C"}</definedName>
    <definedName name="guyana1003" localSheetId="4" hidden="1">{"Main Economic Indicators",#N/A,FALSE,"C"}</definedName>
    <definedName name="guyana1003" hidden="1">{"Main Economic Indicators",#N/A,FALSE,"C"}</definedName>
    <definedName name="guyana1003_1" localSheetId="4" hidden="1">{"Main Economic Indicators",#N/A,FALSE,"C"}</definedName>
    <definedName name="guyana1003_1" hidden="1">{"Main Economic Indicators",#N/A,FALSE,"C"}</definedName>
    <definedName name="HiddenRows" hidden="1">#REF!</definedName>
    <definedName name="HTML_CodePage" hidden="1">1252</definedName>
    <definedName name="HTML_Control" localSheetId="4" hidden="1">{"'Resources'!$A$1:$W$34","'Balance Sheet'!$A$1:$W$58","'SFD'!$A$1:$J$52"}</definedName>
    <definedName name="HTML_Control" hidden="1">{"'Resources'!$A$1:$W$34","'Balance Sheet'!$A$1:$W$58","'SFD'!$A$1:$J$52"}</definedName>
    <definedName name="HTML_Control_1" localSheetId="4" hidden="1">{"'Resources'!$A$1:$W$34","'Balance Sheet'!$A$1:$W$58","'SFD'!$A$1:$J$52"}</definedName>
    <definedName name="HTML_Control_1" hidden="1">{"'Resources'!$A$1:$W$34","'Balance Sheet'!$A$1:$W$58","'SFD'!$A$1:$J$52"}</definedName>
    <definedName name="HTML_Description" hidden="1">""</definedName>
    <definedName name="HTML_Email" hidden="1">""</definedName>
    <definedName name="HTML_Header" hidden="1">"Balance Sheet"</definedName>
    <definedName name="HTML_LastUpdate" hidden="1">"11/14/97"</definedName>
    <definedName name="HTML_LineAfter" hidden="1">FALSE</definedName>
    <definedName name="HTML_LineBefore" hidden="1">FALSE</definedName>
    <definedName name="HTML_Name" hidden="1">"Frank M. Meek"</definedName>
    <definedName name="HTML_OBDlg2" hidden="1">TRUE</definedName>
    <definedName name="HTML_OBDlg4" hidden="1">TRUE</definedName>
    <definedName name="HTML_OS" hidden="1">0</definedName>
    <definedName name="HTML_PathFile" hidden="1">"Q:\DATA\AR\98FYFS\SEPT97\ESAF\esafadmfsHL.htm"</definedName>
    <definedName name="HTML_Title" hidden="1">"ADMFS97HTMLlinks"</definedName>
    <definedName name="indic.french" localSheetId="4" hidden="1">{"Main Economic Indicators",#N/A,FALSE,"C"}</definedName>
    <definedName name="indic.french" hidden="1">{"Main Economic Indicators",#N/A,FALSE,"C"}</definedName>
    <definedName name="indic.french_1" localSheetId="4" hidden="1">{"Main Economic Indicators",#N/A,FALSE,"C"}</definedName>
    <definedName name="indic.french_1" hidden="1">{"Main Economic Indicators",#N/A,FALSE,"C"}</definedName>
    <definedName name="indic.french1" localSheetId="4" hidden="1">{"Main Economic Indicators",#N/A,FALSE,"C"}</definedName>
    <definedName name="indic.french1" hidden="1">{"Main Economic Indicators",#N/A,FALSE,"C"}</definedName>
    <definedName name="indic.french1_1" localSheetId="4" hidden="1">{"Main Economic Indicators",#N/A,FALSE,"C"}</definedName>
    <definedName name="indic.french1_1" hidden="1">{"Main Economic Indicators",#N/A,FALSE,"C"}</definedName>
    <definedName name="inter3" localSheetId="4" hidden="1">{"Main Economic Indicators",#N/A,FALSE,"C"}</definedName>
    <definedName name="inter3" hidden="1">{"Main Economic Indicators",#N/A,FALSE,"C"}</definedName>
    <definedName name="inter3_1" localSheetId="4" hidden="1">{"Main Economic Indicators",#N/A,FALSE,"C"}</definedName>
    <definedName name="inter3_1" hidden="1">{"Main Economic Indicators",#N/A,FALSE,"C"}</definedName>
    <definedName name="interrelations3" localSheetId="4" hidden="1">{"Main Economic Indicators",#N/A,FALSE,"C"}</definedName>
    <definedName name="interrelations3" hidden="1">{"Main Economic Indicators",#N/A,FALSE,"C"}</definedName>
    <definedName name="interrelations3_1" localSheetId="4" hidden="1">{"Main Economic Indicators",#N/A,FALSE,"C"}</definedName>
    <definedName name="interrelations3_1" hidden="1">{"Main Economic Indicators",#N/A,FALSE,"C"}</definedName>
    <definedName name="JKHJK" localSheetId="4" hidden="1">{"SRD",#N/A,FALSE,"SRD"}</definedName>
    <definedName name="JKHJK" hidden="1">{"SRD",#N/A,FALSE,"SRD"}</definedName>
    <definedName name="JKHJK_1" localSheetId="4" hidden="1">{"SRD",#N/A,FALSE,"SRD"}</definedName>
    <definedName name="JKHJK_1" hidden="1">{"SRD",#N/A,FALSE,"SRD"}</definedName>
    <definedName name="jpo" localSheetId="4" hidden="1">{"SRB",#N/A,FALSE,"SRB"}</definedName>
    <definedName name="jpo" hidden="1">{"SRB",#N/A,FALSE,"SRB"}</definedName>
    <definedName name="jpo_1" localSheetId="4" hidden="1">{"SRB",#N/A,FALSE,"SRB"}</definedName>
    <definedName name="jpo_1" hidden="1">{"SRB",#N/A,FALSE,"SRB"}</definedName>
    <definedName name="kama" localSheetId="4" hidden="1">{"Main Economic Indicators",#N/A,FALSE,"C"}</definedName>
    <definedName name="kama" hidden="1">{"Main Economic Indicators",#N/A,FALSE,"C"}</definedName>
    <definedName name="kama_1" localSheetId="4" hidden="1">{"Main Economic Indicators",#N/A,FALSE,"C"}</definedName>
    <definedName name="kama_1" hidden="1">{"Main Economic Indicators",#N/A,FALSE,"C"}</definedName>
    <definedName name="leonce" localSheetId="4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leonce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leonce_1" localSheetId="4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leonce_1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month" localSheetId="4" hidden="1">{"SRD",#N/A,FALSE,"SRA"}</definedName>
    <definedName name="month" hidden="1">{"SRD",#N/A,FALSE,"SRA"}</definedName>
    <definedName name="month_1" localSheetId="4" hidden="1">{"SRD",#N/A,FALSE,"SRA"}</definedName>
    <definedName name="month_1" hidden="1">{"SRD",#N/A,FALSE,"SRA"}</definedName>
    <definedName name="monthly" localSheetId="4" hidden="1">{"SRA",#N/A,FALSE,"SRA";"SRB",#N/A,FALSE,"SRB";"SRC",#N/A,FALSE,"SRC"}</definedName>
    <definedName name="monthly" hidden="1">{"SRA",#N/A,FALSE,"SRA";"SRB",#N/A,FALSE,"SRB";"SRC",#N/A,FALSE,"SRC"}</definedName>
    <definedName name="monthly_1" localSheetId="4" hidden="1">{"SRA",#N/A,FALSE,"SRA";"SRB",#N/A,FALSE,"SRB";"SRC",#N/A,FALSE,"SRC"}</definedName>
    <definedName name="monthly_1" hidden="1">{"SRA",#N/A,FALSE,"SRA";"SRB",#N/A,FALSE,"SRB";"SRC",#N/A,FALSE,"SRC"}</definedName>
    <definedName name="Msurvey" localSheetId="4" hidden="1">{#N/A,#N/A,FALSE,"report1"}</definedName>
    <definedName name="Msurvey" hidden="1">{#N/A,#N/A,FALSE,"report1"}</definedName>
    <definedName name="Msurvey_1" localSheetId="4" hidden="1">{#N/A,#N/A,FALSE,"report1"}</definedName>
    <definedName name="Msurvey_1" hidden="1">{#N/A,#N/A,FALSE,"report1"}</definedName>
    <definedName name="NewMoneyIteration">[14]C!$A$528:$X$528,[14]C!$A$546:$X$546</definedName>
    <definedName name="nhgnnfg" localSheetId="4" hidden="1">{"Main Economic Indicators",#N/A,FALSE,"C"}</definedName>
    <definedName name="nhgnnfg" hidden="1">{"Main Economic Indicators",#N/A,FALSE,"C"}</definedName>
    <definedName name="nhgnnfg_1" localSheetId="4" hidden="1">{"Main Economic Indicators",#N/A,FALSE,"C"}</definedName>
    <definedName name="nhgnnfg_1" hidden="1">{"Main Economic Indicators",#N/A,FALSE,"C"}</definedName>
    <definedName name="nnn" localSheetId="4" hidden="1">{"Main Economic Indicators",#N/A,FALSE,"C"}</definedName>
    <definedName name="nnn" hidden="1">{"Main Economic Indicators",#N/A,FALSE,"C"}</definedName>
    <definedName name="nnn_1" localSheetId="4" hidden="1">{"Main Economic Indicators",#N/A,FALSE,"C"}</definedName>
    <definedName name="nnn_1" hidden="1">{"Main Economic Indicators",#N/A,FALSE,"C"}</definedName>
    <definedName name="OnShow">#N/A</definedName>
    <definedName name="OrderTable" hidden="1">#REF!</definedName>
    <definedName name="OTHER_FLOWS">[15]Main:Kin!$A$12:$S$642</definedName>
    <definedName name="outs_debt" hidden="1">'[16]2'!#REF!</definedName>
    <definedName name="PARPA_Investimento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RPA_Investimento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RPA_Investimento_1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RPA_Investimento_1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_xlnm.Print_Titles">[17]SUMMARY!$B$1:$D$65536,[17]SUMMARY!$A$3:$IV$5</definedName>
    <definedName name="Print_Titles_MI_36">'[18]In_Int_ rates'!$A$1:$IV$7,'[18]In_Int_ rates'!$A$1:$A$65536</definedName>
    <definedName name="ProdForm" hidden="1">#REF!</definedName>
    <definedName name="Product" hidden="1">#REF!</definedName>
    <definedName name="Public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lic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lic_1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lic_1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qer5t" localSheetId="4" hidden="1">{"SRD",#N/A,FALSE,"SRD"}</definedName>
    <definedName name="qer5t" hidden="1">{"SRD",#N/A,FALSE,"SRD"}</definedName>
    <definedName name="qer5t_1" localSheetId="4" hidden="1">{"SRD",#N/A,FALSE,"SRD"}</definedName>
    <definedName name="qer5t_1" hidden="1">{"SRD",#N/A,FALSE,"SRD"}</definedName>
    <definedName name="quit_dlog">#N/A</definedName>
    <definedName name="qwe" localSheetId="4" hidden="1">{"SRB",#N/A,FALSE,"SRB"}</definedName>
    <definedName name="qwe" hidden="1">{"SRB",#N/A,FALSE,"SRB"}</definedName>
    <definedName name="qwe_1" localSheetId="4" hidden="1">{"SRB",#N/A,FALSE,"SRB"}</definedName>
    <definedName name="qwe_1" hidden="1">{"SRB",#N/A,FALSE,"SRB"}</definedName>
    <definedName name="qwewqe" localSheetId="4" hidden="1">{"SRD",#N/A,FALSE,"SRA"}</definedName>
    <definedName name="qwewqe" hidden="1">{"SRD",#N/A,FALSE,"SRA"}</definedName>
    <definedName name="qwewqe_1" localSheetId="4" hidden="1">{"SRD",#N/A,FALSE,"SRA"}</definedName>
    <definedName name="qwewqe_1" hidden="1">{"SRD",#N/A,FALSE,"SRA"}</definedName>
    <definedName name="qwewqeqw" localSheetId="4" hidden="1">{"SRA",#N/A,FALSE,"SRA"}</definedName>
    <definedName name="qwewqeqw" hidden="1">{"SRA",#N/A,FALSE,"SRA"}</definedName>
    <definedName name="qwewqeqw_1" localSheetId="4" hidden="1">{"SRA",#N/A,FALSE,"SRA"}</definedName>
    <definedName name="qwewqeqw_1" hidden="1">{"SRA",#N/A,FALSE,"SRA"}</definedName>
    <definedName name="RCArea" hidden="1">#REF!</definedName>
    <definedName name="re" hidden="1">#N/A</definedName>
    <definedName name="REDTABB" localSheetId="4" hidden="1">{"SRB",#N/A,FALSE,"SRB"}</definedName>
    <definedName name="REDTABB" hidden="1">{"SRB",#N/A,FALSE,"SRB"}</definedName>
    <definedName name="REDTABB_1" localSheetId="4" hidden="1">{"SRB",#N/A,FALSE,"SRB"}</definedName>
    <definedName name="REDTABB_1" hidden="1">{"SRB",#N/A,FALSE,"SRB"}</definedName>
    <definedName name="ree" localSheetId="4" hidden="1">{"Main Economic Indicators",#N/A,FALSE,"C"}</definedName>
    <definedName name="ree" hidden="1">{"Main Economic Indicators",#N/A,FALSE,"C"}</definedName>
    <definedName name="ree_1" localSheetId="4" hidden="1">{"Main Economic Indicators",#N/A,FALSE,"C"}</definedName>
    <definedName name="ree_1" hidden="1">{"Main Economic Indicators",#N/A,FALSE,"C"}</definedName>
    <definedName name="ret" localSheetId="4" hidden="1">{"SRA",#N/A,FALSE,"SRA"}</definedName>
    <definedName name="ret" hidden="1">{"SRA",#N/A,FALSE,"SRA"}</definedName>
    <definedName name="ret_1" localSheetId="4" hidden="1">{"SRA",#N/A,FALSE,"SRA"}</definedName>
    <definedName name="ret_1" hidden="1">{"SRA",#N/A,FALSE,"SRA"}</definedName>
    <definedName name="rettttrr" localSheetId="4" hidden="1">{"Main Economic Indicators",#N/A,FALSE,"C"}</definedName>
    <definedName name="rettttrr" hidden="1">{"Main Economic Indicators",#N/A,FALSE,"C"}</definedName>
    <definedName name="rettttrr_1" localSheetId="4" hidden="1">{"Main Economic Indicators",#N/A,FALSE,"C"}</definedName>
    <definedName name="rettttrr_1" hidden="1">{"Main Economic Indicators",#N/A,FALSE,"C"}</definedName>
    <definedName name="rfr" localSheetId="4" hidden="1">{"Main Economic Indicators",#N/A,FALSE,"C"}</definedName>
    <definedName name="rfr" hidden="1">{"Main Economic Indicators",#N/A,FALSE,"C"}</definedName>
    <definedName name="rfr_1" localSheetId="4" hidden="1">{"Main Economic Indicators",#N/A,FALSE,"C"}</definedName>
    <definedName name="rfr_1" hidden="1">{"Main Economic Indicators",#N/A,FALSE,"C"}</definedName>
    <definedName name="rg" localSheetId="4" hidden="1">{"Main Economic Indicators",#N/A,FALSE,"C"}</definedName>
    <definedName name="rg" hidden="1">{"Main Economic Indicators",#N/A,FALSE,"C"}</definedName>
    <definedName name="rg_1" localSheetId="4" hidden="1">{"Main Economic Indicators",#N/A,FALSE,"C"}</definedName>
    <definedName name="rg_1" hidden="1">{"Main Economic Indicators",#N/A,FALSE,"C"}</definedName>
    <definedName name="rgsrt" localSheetId="4" hidden="1">{"SRC",#N/A,FALSE,"SRC"}</definedName>
    <definedName name="rgsrt" hidden="1">{"SRC",#N/A,FALSE,"SRC"}</definedName>
    <definedName name="rgsrt_1" localSheetId="4" hidden="1">{"SRC",#N/A,FALSE,"SRC"}</definedName>
    <definedName name="rgsrt_1" hidden="1">{"SRC",#N/A,FALSE,"SRC"}</definedName>
    <definedName name="RRR" localSheetId="4" hidden="1">{"SRA",#N/A,FALSE,"SRA"}</definedName>
    <definedName name="RRR" hidden="1">{"SRA",#N/A,FALSE,"SRA"}</definedName>
    <definedName name="RRR_1" localSheetId="4" hidden="1">{"SRA",#N/A,FALSE,"SRA"}</definedName>
    <definedName name="RRR_1" hidden="1">{"SRA",#N/A,FALSE,"SRA"}</definedName>
    <definedName name="rrrr" localSheetId="4" hidden="1">{"Main Economic Indicators",#N/A,FALSE,"C"}</definedName>
    <definedName name="rrrr" hidden="1">{"Main Economic Indicators",#N/A,FALSE,"C"}</definedName>
    <definedName name="rrrr_1" localSheetId="4" hidden="1">{"Main Economic Indicators",#N/A,FALSE,"C"}</definedName>
    <definedName name="rrrr_1" hidden="1">{"Main Economic Indicators",#N/A,FALSE,"C"}</definedName>
    <definedName name="rt" localSheetId="4" hidden="1">{"Main Economic Indicators",#N/A,FALSE,"C"}</definedName>
    <definedName name="rt" hidden="1">{"Main Economic Indicators",#N/A,FALSE,"C"}</definedName>
    <definedName name="rt_1" localSheetId="4" hidden="1">{"Main Economic Indicators",#N/A,FALSE,"C"}</definedName>
    <definedName name="rt_1" hidden="1">{"Main Economic Indicators",#N/A,FALSE,"C"}</definedName>
    <definedName name="rtr" localSheetId="4" hidden="1">{"Main Economic Indicators",#N/A,FALSE,"C"}</definedName>
    <definedName name="rtr" hidden="1">{"Main Economic Indicators",#N/A,FALSE,"C"}</definedName>
    <definedName name="rtr_1" localSheetId="4" hidden="1">{"Main Economic Indicators",#N/A,FALSE,"C"}</definedName>
    <definedName name="rtr_1" hidden="1">{"Main Economic Indicators",#N/A,FALSE,"C"}</definedName>
    <definedName name="rtre_1" localSheetId="4" hidden="1">{"Main Economic Indicators",#N/A,FALSE,"C"}</definedName>
    <definedName name="rtre_1" hidden="1">{"Main Economic Indicators",#N/A,FALSE,"C"}</definedName>
    <definedName name="Rwvu.Export." localSheetId="4" hidden="1">#REF!,#REF!</definedName>
    <definedName name="Rwvu.Export." hidden="1">#REF!,#REF!</definedName>
    <definedName name="Rwvu.IMPORT." hidden="1">#REF!</definedName>
    <definedName name="Rwvu.Print." hidden="1">#N/A</definedName>
    <definedName name="rx" hidden="1">#REF!</definedName>
    <definedName name="ry" localSheetId="4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ry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ry_1" localSheetId="4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ry_1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SA" localSheetId="4" hidden="1">{"Main Economic Indicators",#N/A,FALSE,"C"}</definedName>
    <definedName name="SA" hidden="1">{"Main Economic Indicators",#N/A,FALSE,"C"}</definedName>
    <definedName name="SA_1" localSheetId="4" hidden="1">{"Main Economic Indicators",#N/A,FALSE,"C"}</definedName>
    <definedName name="SA_1" hidden="1">{"Main Economic Indicators",#N/A,FALSE,"C"}</definedName>
    <definedName name="saaaaaaaa" localSheetId="4" hidden="1">{"Main Economic Indicators",#N/A,FALSE,"C"}</definedName>
    <definedName name="saaaaaaaa" hidden="1">{"Main Economic Indicators",#N/A,FALSE,"C"}</definedName>
    <definedName name="saaaaaaaa_1" localSheetId="4" hidden="1">{"Main Economic Indicators",#N/A,FALSE,"C"}</definedName>
    <definedName name="saaaaaaaa_1" hidden="1">{"Main Economic Indicators",#N/A,FALSE,"C"}</definedName>
    <definedName name="sAD" localSheetId="4" hidden="1">{"SRB",#N/A,FALSE,"SRB"}</definedName>
    <definedName name="sAD" hidden="1">{"SRB",#N/A,FALSE,"SRB"}</definedName>
    <definedName name="sAD_1" localSheetId="4" hidden="1">{"SRB",#N/A,FALSE,"SRB"}</definedName>
    <definedName name="sAD_1" hidden="1">{"SRB",#N/A,FALSE,"SRB"}</definedName>
    <definedName name="SAPBEXrevision" hidden="1">1</definedName>
    <definedName name="SAPBEXsysID" hidden="1">"BWP"</definedName>
    <definedName name="SAPBEXwbID" hidden="1">"3JWNKPJPDI66MGYD92LLP8GMR"</definedName>
    <definedName name="save_as_wk1">#N/A</definedName>
    <definedName name="sddffd" localSheetId="4" hidden="1">{"Main Economic Indicators",#N/A,FALSE,"C"}</definedName>
    <definedName name="sddffd" hidden="1">{"Main Economic Indicators",#N/A,FALSE,"C"}</definedName>
    <definedName name="sddffd_1" localSheetId="4" hidden="1">{"Main Economic Indicators",#N/A,FALSE,"C"}</definedName>
    <definedName name="sddffd_1" hidden="1">{"Main Economic Indicators",#N/A,FALSE,"C"}</definedName>
    <definedName name="sdf" localSheetId="4" hidden="1">{"Main Economic Indicators",#N/A,FALSE,"C"}</definedName>
    <definedName name="sdf" hidden="1">{"Main Economic Indicators",#N/A,FALSE,"C"}</definedName>
    <definedName name="sdf_1" localSheetId="4" hidden="1">{"Main Economic Indicators",#N/A,FALSE,"C"}</definedName>
    <definedName name="sdf_1" hidden="1">{"Main Economic Indicators",#N/A,FALSE,"C"}</definedName>
    <definedName name="sds.dr" localSheetId="4" hidden="1">{"Main Economic Indicators",#N/A,FALSE,"C"}</definedName>
    <definedName name="sds.dr" hidden="1">{"Main Economic Indicators",#N/A,FALSE,"C"}</definedName>
    <definedName name="sds.dr_1" localSheetId="4" hidden="1">{"Main Economic Indicators",#N/A,FALSE,"C"}</definedName>
    <definedName name="sds.dr_1" hidden="1">{"Main Economic Indicators",#N/A,FALSE,"C"}</definedName>
    <definedName name="sersa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sersa" hidden="1">{"REDA",#N/A,FALSE,"REDA";"REDB",#N/A,FALSE,"REDB";"REDC",#N/A,FALSE,"REDC";"REDD",#N/A,FALSE,"REDD";"REDE",#N/A,FALSE,"REDE";"REDF",#N/A,FALSE,"REDF";"REDG",#N/A,FALSE,"REDG";"REDH",#N/A,FALSE,"REDH";"REDI",#N/A,FALSE,"REDI"}</definedName>
    <definedName name="sersa_1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sersa_1" hidden="1">{"REDA",#N/A,FALSE,"REDA";"REDB",#N/A,FALSE,"REDB";"REDC",#N/A,FALSE,"REDC";"REDD",#N/A,FALSE,"REDD";"REDE",#N/A,FALSE,"REDE";"REDF",#N/A,FALSE,"REDF";"REDG",#N/A,FALSE,"REDG";"REDH",#N/A,FALSE,"REDH";"REDI",#N/A,FALSE,"REDI"}</definedName>
    <definedName name="SpecialPrice" hidden="1">#REF!</definedName>
    <definedName name="Swvu.Podverdom." hidden="1">[7]LG!#REF!</definedName>
    <definedName name="Swvu.Print." hidden="1">#REF!</definedName>
    <definedName name="t" localSheetId="4" hidden="1">{"Main Economic Indicators",#N/A,FALSE,"C"}</definedName>
    <definedName name="t" hidden="1">{"Main Economic Indicators",#N/A,FALSE,"C"}</definedName>
    <definedName name="t_1" localSheetId="4" hidden="1">{"Main Economic Indicators",#N/A,FALSE,"C"}</definedName>
    <definedName name="t_1" hidden="1">{"Main Economic Indicators",#N/A,FALSE,"C"}</definedName>
    <definedName name="T0" localSheetId="4" hidden="1">{"Main Economic Indicators",#N/A,FALSE,"C"}</definedName>
    <definedName name="T0" hidden="1">{"Main Economic Indicators",#N/A,FALSE,"C"}</definedName>
    <definedName name="T0_1" localSheetId="4" hidden="1">{"Main Economic Indicators",#N/A,FALSE,"C"}</definedName>
    <definedName name="T0_1" hidden="1">{"Main Economic Indicators",#N/A,FALSE,"C"}</definedName>
    <definedName name="TABLE4A">[19]Work2:Report2!$B$45:$O$55</definedName>
    <definedName name="tbl_ProdInfo" hidden="1">#REF!</definedName>
    <definedName name="TEST" localSheetId="4" hidden="1">{"SRD",#N/A,FALSE,"SRA"}</definedName>
    <definedName name="TEST" hidden="1">{"SRD",#N/A,FALSE,"SRA"}</definedName>
    <definedName name="TEST_1" localSheetId="4" hidden="1">{"SRD",#N/A,FALSE,"SRA"}</definedName>
    <definedName name="TEST_1" hidden="1">{"SRD",#N/A,FALSE,"SRA"}</definedName>
    <definedName name="test2" localSheetId="4" hidden="1">{"Main Economic Indicators",#N/A,FALSE,"C"}</definedName>
    <definedName name="test2" hidden="1">{"Main Economic Indicators",#N/A,FALSE,"C"}</definedName>
    <definedName name="test2_1" localSheetId="4" hidden="1">{"Main Economic Indicators",#N/A,FALSE,"C"}</definedName>
    <definedName name="test2_1" hidden="1">{"Main Economic Indicators",#N/A,FALSE,"C"}</definedName>
    <definedName name="test3" localSheetId="4" hidden="1">{"Main Economic Indicators",#N/A,FALSE,"C"}</definedName>
    <definedName name="test3" hidden="1">{"Main Economic Indicators",#N/A,FALSE,"C"}</definedName>
    <definedName name="test3_1" localSheetId="4" hidden="1">{"Main Economic Indicators",#N/A,FALSE,"C"}</definedName>
    <definedName name="test3_1" hidden="1">{"Main Economic Indicators",#N/A,FALSE,"C"}</definedName>
    <definedName name="tr_1" localSheetId="4" hidden="1">{"Main Economic Indicators",#N/A,FALSE,"C"}</definedName>
    <definedName name="tr_1" hidden="1">{"Main Economic Indicators",#N/A,FALSE,"C"}</definedName>
    <definedName name="TRANSFERTEST">[20]Gin:Din!$C$2:$O$2</definedName>
    <definedName name="ttt" localSheetId="4" hidden="1">{"Main Economic Indicators",#N/A,FALSE,"C"}</definedName>
    <definedName name="ttt" hidden="1">{"Main Economic Indicators",#N/A,FALSE,"C"}</definedName>
    <definedName name="ttt_1" localSheetId="4" hidden="1">{"Main Economic Indicators",#N/A,FALSE,"C"}</definedName>
    <definedName name="ttt_1" hidden="1">{"Main Economic Indicators",#N/A,FALSE,"C"}</definedName>
    <definedName name="tttt" localSheetId="4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tttt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tttt_1" localSheetId="4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tttt_1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tttttt" localSheetId="4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tttttt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tttttt_1" localSheetId="4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tttttt_1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tttttttt" localSheetId="4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tttttttt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tttttttt_1" localSheetId="4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tttttttt_1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vcdf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vcdf" hidden="1">{"REDA",#N/A,FALSE,"REDA";"REDB",#N/A,FALSE,"REDB";"REDC",#N/A,FALSE,"REDC";"REDD",#N/A,FALSE,"REDD";"REDE",#N/A,FALSE,"REDE";"REDF",#N/A,FALSE,"REDF";"REDG",#N/A,FALSE,"REDG";"REDH",#N/A,FALSE,"REDH";"REDI",#N/A,FALSE,"REDI"}</definedName>
    <definedName name="vcdf_1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vcdf_1" hidden="1">{"REDA",#N/A,FALSE,"REDA";"REDB",#N/A,FALSE,"REDB";"REDC",#N/A,FALSE,"REDC";"REDD",#N/A,FALSE,"REDD";"REDE",#N/A,FALSE,"REDE";"REDF",#N/A,FALSE,"REDF";"REDG",#N/A,FALSE,"REDG";"REDH",#N/A,FALSE,"REDH";"REDI",#N/A,FALSE,"REDI"}</definedName>
    <definedName name="w" localSheetId="4" hidden="1">{"SRD",#N/A,FALSE,"SRA"}</definedName>
    <definedName name="w" hidden="1">{"SRD",#N/A,FALSE,"SRA"}</definedName>
    <definedName name="w_1" localSheetId="4" hidden="1">{"SRD",#N/A,FALSE,"SRA"}</definedName>
    <definedName name="w_1" hidden="1">{"SRD",#N/A,FALSE,"SRA"}</definedName>
    <definedName name="wer.main" localSheetId="4" hidden="1">{"Main Economic Indicators",#N/A,FALSE,"C"}</definedName>
    <definedName name="wer.main" hidden="1">{"Main Economic Indicators",#N/A,FALSE,"C"}</definedName>
    <definedName name="wer.main_1" localSheetId="4" hidden="1">{"Main Economic Indicators",#N/A,FALSE,"C"}</definedName>
    <definedName name="wer.main_1" hidden="1">{"Main Economic Indicators",#N/A,FALSE,"C"}</definedName>
    <definedName name="wert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wert" hidden="1">{"REDA",#N/A,FALSE,"REDA";"REDB",#N/A,FALSE,"REDB";"REDC",#N/A,FALSE,"REDC";"REDD",#N/A,FALSE,"REDD";"REDE",#N/A,FALSE,"REDE";"REDF",#N/A,FALSE,"REDF";"REDG",#N/A,FALSE,"REDG";"REDH",#N/A,FALSE,"REDH";"REDI",#N/A,FALSE,"REDI"}</definedName>
    <definedName name="wert_1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wert_1" hidden="1">{"REDA",#N/A,FALSE,"REDA";"REDB",#N/A,FALSE,"REDB";"REDC",#N/A,FALSE,"REDC";"REDD",#N/A,FALSE,"REDD";"REDE",#N/A,FALSE,"REDE";"REDF",#N/A,FALSE,"REDF";"REDG",#N/A,FALSE,"REDG";"REDH",#N/A,FALSE,"REDH";"REDI",#N/A,FALSE,"REDI"}</definedName>
    <definedName name="wertr" localSheetId="4" hidden="1">{"SRB",#N/A,FALSE,"SRB"}</definedName>
    <definedName name="wertr" hidden="1">{"SRB",#N/A,FALSE,"SRB"}</definedName>
    <definedName name="wertr_1" localSheetId="4" hidden="1">{"SRB",#N/A,FALSE,"SRB"}</definedName>
    <definedName name="wertr_1" hidden="1">{"SRB",#N/A,FALSE,"SRB"}</definedName>
    <definedName name="wertwer" localSheetId="4" hidden="1">{"SRB",#N/A,FALSE,"SRB"}</definedName>
    <definedName name="wertwer" hidden="1">{"SRB",#N/A,FALSE,"SRB"}</definedName>
    <definedName name="wertwer_1" localSheetId="4" hidden="1">{"SRB",#N/A,FALSE,"SRB"}</definedName>
    <definedName name="wertwer_1" hidden="1">{"SRB",#N/A,FALSE,"SRB"}</definedName>
    <definedName name="wetwww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wetwww" hidden="1">{"REDA",#N/A,FALSE,"REDA";"REDB",#N/A,FALSE,"REDB";"REDC",#N/A,FALSE,"REDC";"REDD",#N/A,FALSE,"REDD";"REDE",#N/A,FALSE,"REDE";"REDF",#N/A,FALSE,"REDF";"REDG",#N/A,FALSE,"REDG";"REDH",#N/A,FALSE,"REDH";"REDI",#N/A,FALSE,"REDI"}</definedName>
    <definedName name="wetwww_1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wetwww_1" hidden="1">{"REDA",#N/A,FALSE,"REDA";"REDB",#N/A,FALSE,"REDB";"REDC",#N/A,FALSE,"REDC";"REDD",#N/A,FALSE,"REDD";"REDE",#N/A,FALSE,"REDE";"REDF",#N/A,FALSE,"REDF";"REDG",#N/A,FALSE,"REDG";"REDH",#N/A,FALSE,"REDH";"REDI",#N/A,FALSE,"REDI"}</definedName>
    <definedName name="what_1" localSheetId="4" hidden="1">{"Main Economic Indicators",#N/A,FALSE,"C"}</definedName>
    <definedName name="what_1" hidden="1">{"Main Economic Indicators",#N/A,FALSE,"C"}</definedName>
    <definedName name="wqeeer" localSheetId="4" hidden="1">{"Main Economic Indicators",#N/A,FALSE,"C"}</definedName>
    <definedName name="wqeeer" hidden="1">{"Main Economic Indicators",#N/A,FALSE,"C"}</definedName>
    <definedName name="wqeeer_1" localSheetId="4" hidden="1">{"Main Economic Indicators",#N/A,FALSE,"C"}</definedName>
    <definedName name="wqeeer_1" hidden="1">{"Main Economic Indicators",#N/A,FALSE,"C"}</definedName>
    <definedName name="wr" localSheetId="4" hidden="1">{"Main Economic Indicators",#N/A,FALSE,"C"}</definedName>
    <definedName name="wr" hidden="1">{"Main Economic Indicators",#N/A,FALSE,"C"}</definedName>
    <definedName name="wr_1" localSheetId="4" hidden="1">{"Main Economic Indicators",#N/A,FALSE,"C"}</definedName>
    <definedName name="wr_1" hidden="1">{"Main Economic Indicators",#N/A,FALSE,"C"}</definedName>
    <definedName name="wret" localSheetId="4" hidden="1">{"SRD",#N/A,FALSE,"SRD"}</definedName>
    <definedName name="wret" hidden="1">{"SRD",#N/A,FALSE,"SRD"}</definedName>
    <definedName name="wret_1" localSheetId="4" hidden="1">{"SRD",#N/A,FALSE,"SRD"}</definedName>
    <definedName name="wret_1" hidden="1">{"SRD",#N/A,FALSE,"SRD"}</definedName>
    <definedName name="wretre" localSheetId="4" hidden="1">{"SRB",#N/A,FALSE,"SRB"}</definedName>
    <definedName name="wretre" hidden="1">{"SRB",#N/A,FALSE,"SRB"}</definedName>
    <definedName name="wretre_1" localSheetId="4" hidden="1">{"SRB",#N/A,FALSE,"SRB"}</definedName>
    <definedName name="wretre_1" hidden="1">{"SRB",#N/A,FALSE,"SRB"}</definedName>
    <definedName name="wretwr" localSheetId="4" hidden="1">{"SRD",#N/A,FALSE,"SRA"}</definedName>
    <definedName name="wretwr" hidden="1">{"SRD",#N/A,FALSE,"SRA"}</definedName>
    <definedName name="wretwr_1" localSheetId="4" hidden="1">{"SRD",#N/A,FALSE,"SRA"}</definedName>
    <definedName name="wretwr_1" hidden="1">{"SRD",#N/A,FALSE,"SRA"}</definedName>
    <definedName name="wretwret" localSheetId="4" hidden="1">{"SRA",#N/A,FALSE,"SRA";"SRB",#N/A,FALSE,"SRB";"SRC",#N/A,FALSE,"SRC"}</definedName>
    <definedName name="wretwret" hidden="1">{"SRA",#N/A,FALSE,"SRA";"SRB",#N/A,FALSE,"SRB";"SRC",#N/A,FALSE,"SRC"}</definedName>
    <definedName name="wretwret_1" localSheetId="4" hidden="1">{"SRA",#N/A,FALSE,"SRA";"SRB",#N/A,FALSE,"SRB";"SRC",#N/A,FALSE,"SRC"}</definedName>
    <definedName name="wretwret_1" hidden="1">{"SRA",#N/A,FALSE,"SRA";"SRB",#N/A,FALSE,"SRB";"SRC",#N/A,FALSE,"SRC"}</definedName>
    <definedName name="wretwretret" localSheetId="4" hidden="1">{"SRB",#N/A,FALSE,"SRB"}</definedName>
    <definedName name="wretwretret" hidden="1">{"SRB",#N/A,FALSE,"SRB"}</definedName>
    <definedName name="wretwretret_1" localSheetId="4" hidden="1">{"SRB",#N/A,FALSE,"SRB"}</definedName>
    <definedName name="wretwretret_1" hidden="1">{"SRB",#N/A,FALSE,"SRB"}</definedName>
    <definedName name="wrn.ArtIV._.tables." localSheetId="4" hidden="1">{#N/A,#N/A,FALSE,"Table 1";#N/A,#N/A,FALSE,"Table 2a";#N/A,#N/A,FALSE,"Table 2b";#N/A,#N/A,FALSE,"Table 3a";#N/A,#N/A,FALSE,"Table 3b";#N/A,#N/A,FALSE,"Table 4";#N/A,#N/A,FALSE,"Table 5";#N/A,#N/A,FALSE,"Table 6";#N/A,#N/A,FALSE,"Table 7"}</definedName>
    <definedName name="wrn.ArtIV._.tables." hidden="1">{#N/A,#N/A,FALSE,"Table 1";#N/A,#N/A,FALSE,"Table 2a";#N/A,#N/A,FALSE,"Table 2b";#N/A,#N/A,FALSE,"Table 3a";#N/A,#N/A,FALSE,"Table 3b";#N/A,#N/A,FALSE,"Table 4";#N/A,#N/A,FALSE,"Table 5";#N/A,#N/A,FALSE,"Table 6";#N/A,#N/A,FALSE,"Table 7"}</definedName>
    <definedName name="wrn.ArtIV._.tables._1" localSheetId="4" hidden="1">{#N/A,#N/A,FALSE,"Table 1";#N/A,#N/A,FALSE,"Table 2a";#N/A,#N/A,FALSE,"Table 2b";#N/A,#N/A,FALSE,"Table 3a";#N/A,#N/A,FALSE,"Table 3b";#N/A,#N/A,FALSE,"Table 4";#N/A,#N/A,FALSE,"Table 5";#N/A,#N/A,FALSE,"Table 6";#N/A,#N/A,FALSE,"Table 7"}</definedName>
    <definedName name="wrn.ArtIV._.tables._1" hidden="1">{#N/A,#N/A,FALSE,"Table 1";#N/A,#N/A,FALSE,"Table 2a";#N/A,#N/A,FALSE,"Table 2b";#N/A,#N/A,FALSE,"Table 3a";#N/A,#N/A,FALSE,"Table 3b";#N/A,#N/A,FALSE,"Table 4";#N/A,#N/A,FALSE,"Table 5";#N/A,#N/A,FALSE,"Table 6";#N/A,#N/A,FALSE,"Table 7"}</definedName>
    <definedName name="wrn.cn." localSheetId="4" hidden="1">{"CN",#N/A,FALSE,"SEFI"}</definedName>
    <definedName name="wrn.cn." hidden="1">{"CN",#N/A,FALSE,"SEFI"}</definedName>
    <definedName name="wrn.cn._1" localSheetId="4" hidden="1">{"CN",#N/A,FALSE,"SEFI"}</definedName>
    <definedName name="wrn.cn._1" hidden="1">{"CN",#N/A,FALSE,"SEFI"}</definedName>
    <definedName name="wrn.fiscal." localSheetId="4" hidden="1">{#N/A,#N/A,FALSE,"Table 7";#N/A,#N/A,FALSE,"Table 8";#N/A,#N/A,FALSE,"Table 9"}</definedName>
    <definedName name="wrn.fiscal." hidden="1">{#N/A,#N/A,FALSE,"Table 7";#N/A,#N/A,FALSE,"Table 8";#N/A,#N/A,FALSE,"Table 9"}</definedName>
    <definedName name="wrn.fiscal._1" localSheetId="4" hidden="1">{#N/A,#N/A,FALSE,"Table 7";#N/A,#N/A,FALSE,"Table 8";#N/A,#N/A,FALSE,"Table 9"}</definedName>
    <definedName name="wrn.fiscal._1" hidden="1">{#N/A,#N/A,FALSE,"Table 7";#N/A,#N/A,FALSE,"Table 8";#N/A,#N/A,FALSE,"Table 9"}</definedName>
    <definedName name="wrn.GDP." localSheetId="4" hidden="1">{#N/A,#N/A,FALSE,"Table 1";#N/A,#N/A,FALSE,"Table 2";#N/A,#N/A,FALSE,"Table 3";#N/A,#N/A,FALSE,"Table 4";#N/A,#N/A,FALSE,"Table 5"}</definedName>
    <definedName name="wrn.GDP." hidden="1">{#N/A,#N/A,FALSE,"Table 1";#N/A,#N/A,FALSE,"Table 2";#N/A,#N/A,FALSE,"Table 3";#N/A,#N/A,FALSE,"Table 4";#N/A,#N/A,FALSE,"Table 5"}</definedName>
    <definedName name="wrn.GDP._1" localSheetId="4" hidden="1">{#N/A,#N/A,FALSE,"Table 1";#N/A,#N/A,FALSE,"Table 2";#N/A,#N/A,FALSE,"Table 3";#N/A,#N/A,FALSE,"Table 4";#N/A,#N/A,FALSE,"Table 5"}</definedName>
    <definedName name="wrn.GDP._1" hidden="1">{#N/A,#N/A,FALSE,"Table 1";#N/A,#N/A,FALSE,"Table 2";#N/A,#N/A,FALSE,"Table 3";#N/A,#N/A,FALSE,"Table 4";#N/A,#N/A,FALSE,"Table 5"}</definedName>
    <definedName name="wrn.Main._.Economic._.Indicators._1" localSheetId="4" hidden="1">{"Main Economic Indicators",#N/A,FALSE,"C"}</definedName>
    <definedName name="wrn.Main._.Economic._.Indicators._1" hidden="1">{"Main Economic Indicators",#N/A,FALSE,"C"}</definedName>
    <definedName name="wrn.Print._.Tabelas.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Print._.Tabelas.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Print._.Tabelas._1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Print._.Tabelas._1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Print._.Tables." localSheetId="4" hidden="1">{"Tbl1 ExpCurr",#N/A,FALSE,"GDP-tables";"Tbl2 Exp Const",#N/A,FALSE,"GDP-tables";"Tbl3 ExpDefl",#N/A,FALSE,"GDP-tables";"Tbl4 Growth",#N/A,FALSE,"GDP-tables";"Tbl5 SIBal",#N/A,FALSE,"GDP-tables"}</definedName>
    <definedName name="wrn.Print._.Tables." hidden="1">{"Tbl1 ExpCurr",#N/A,FALSE,"GDP-tables";"Tbl2 Exp Const",#N/A,FALSE,"GDP-tables";"Tbl3 ExpDefl",#N/A,FALSE,"GDP-tables";"Tbl4 Growth",#N/A,FALSE,"GDP-tables";"Tbl5 SIBal",#N/A,FALSE,"GDP-tables"}</definedName>
    <definedName name="wrn.Print._.Tables._1" localSheetId="4" hidden="1">{"Tbl1 ExpCurr",#N/A,FALSE,"GDP-tables";"Tbl2 Exp Const",#N/A,FALSE,"GDP-tables";"Tbl3 ExpDefl",#N/A,FALSE,"GDP-tables";"Tbl4 Growth",#N/A,FALSE,"GDP-tables";"Tbl5 SIBal",#N/A,FALSE,"GDP-tables"}</definedName>
    <definedName name="wrn.Print._.Tables._1" hidden="1">{"Tbl1 ExpCurr",#N/A,FALSE,"GDP-tables";"Tbl2 Exp Const",#N/A,FALSE,"GDP-tables";"Tbl3 ExpDefl",#N/A,FALSE,"GDP-tables";"Tbl4 Growth",#N/A,FALSE,"GDP-tables";"Tbl5 SIBal",#N/A,FALSE,"GDP-tables"}</definedName>
    <definedName name="wrn.RED.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wrn.RED." hidden="1">{"REDA",#N/A,FALSE,"REDA";"REDB",#N/A,FALSE,"REDB";"REDC",#N/A,FALSE,"REDC";"REDD",#N/A,FALSE,"REDD";"REDE",#N/A,FALSE,"REDE";"REDF",#N/A,FALSE,"REDF";"REDG",#N/A,FALSE,"REDG";"REDH",#N/A,FALSE,"REDH";"REDI",#N/A,FALSE,"REDI"}</definedName>
    <definedName name="wrn.RED._1" localSheetId="4" hidden="1">{"REDA",#N/A,FALSE,"REDA";"REDB",#N/A,FALSE,"REDB";"REDC",#N/A,FALSE,"REDC";"REDD",#N/A,FALSE,"REDD";"REDE",#N/A,FALSE,"REDE";"REDF",#N/A,FALSE,"REDF";"REDG",#N/A,FALSE,"REDG";"REDH",#N/A,FALSE,"REDH";"REDI",#N/A,FALSE,"REDI"}</definedName>
    <definedName name="wrn.RED._1" hidden="1">{"REDA",#N/A,FALSE,"REDA";"REDB",#N/A,FALSE,"REDB";"REDC",#N/A,FALSE,"REDC";"REDD",#N/A,FALSE,"REDD";"REDE",#N/A,FALSE,"REDE";"REDF",#N/A,FALSE,"REDF";"REDG",#N/A,FALSE,"REDG";"REDH",#N/A,FALSE,"REDH";"REDI",#N/A,FALSE,"REDI"}</definedName>
    <definedName name="wrn.red97." localSheetId="4" hidden="1">{"red33",#N/A,FALSE,"Sheet1"}</definedName>
    <definedName name="wrn.red97." hidden="1">{"red33",#N/A,FALSE,"Sheet1"}</definedName>
    <definedName name="wrn.red97._1" localSheetId="4" hidden="1">{"red33",#N/A,FALSE,"Sheet1"}</definedName>
    <definedName name="wrn.red97._1" hidden="1">{"red33",#N/A,FALSE,"Sheet1"}</definedName>
    <definedName name="wrn.SR._.tables._1" localSheetId="4" hidden="1">{"Fisc K ann",#N/A,FALSE,"SR Table quart ";"Fisc % ann",#N/A,FALSE,"SR Table quart ";"Fisc K march",#N/A,FALSE,"SR Table quart ";"Fisc % march",#N/A,FALSE,"SR Table quart "}</definedName>
    <definedName name="wrn.SR._.tables._1" hidden="1">{"Fisc K ann",#N/A,FALSE,"SR Table quart ";"Fisc % ann",#N/A,FALSE,"SR Table quart ";"Fisc K march",#N/A,FALSE,"SR Table quart ";"Fisc % march",#N/A,FALSE,"SR Table quart "}</definedName>
    <definedName name="wrn.st1." localSheetId="4" hidden="1">{"ST1",#N/A,FALSE,"SOURCE"}</definedName>
    <definedName name="wrn.st1." hidden="1">{"ST1",#N/A,FALSE,"SOURCE"}</definedName>
    <definedName name="wrn.st1._1" localSheetId="4" hidden="1">{"ST1",#N/A,FALSE,"SOURCE"}</definedName>
    <definedName name="wrn.st1._1" hidden="1">{"ST1",#N/A,FALSE,"SOURCE"}</definedName>
    <definedName name="wrn.STAFF._.REPORT." localSheetId="4" hidden="1">{"SRA",#N/A,FALSE,"SRA";"SRB",#N/A,FALSE,"SRB";"SRC",#N/A,FALSE,"SRC"}</definedName>
    <definedName name="wrn.STAFF._.REPORT." hidden="1">{"SRA",#N/A,FALSE,"SRA";"SRB",#N/A,FALSE,"SRB";"SRC",#N/A,FALSE,"SRC"}</definedName>
    <definedName name="wrn.STAFF._.REPORT._1" localSheetId="4" hidden="1">{"SRA",#N/A,FALSE,"SRA";"SRB",#N/A,FALSE,"SRB";"SRC",#N/A,FALSE,"SRC"}</definedName>
    <definedName name="wrn.STAFF._.REPORT._1" hidden="1">{"SRA",#N/A,FALSE,"SRA";"SRB",#N/A,FALSE,"SRB";"SRC",#N/A,FALSE,"SRC"}</definedName>
    <definedName name="wrn.STAFF_REPORT_TABLES." localSheetId="4" hidden="1">{"SR_tbs",#N/A,FALSE,"MGSSEI";"SR_tbs",#N/A,FALSE,"MGSBOX";"SR_tbs",#N/A,FALSE,"MGSOCIND"}</definedName>
    <definedName name="wrn.STAFF_REPORT_TABLES." hidden="1">{"SR_tbs",#N/A,FALSE,"MGSSEI";"SR_tbs",#N/A,FALSE,"MGSBOX";"SR_tbs",#N/A,FALSE,"MGSOCIND"}</definedName>
    <definedName name="wrn.STAFF_REPORT_TABLES._1" localSheetId="4" hidden="1">{"SR_tbs",#N/A,FALSE,"MGSSEI";"SR_tbs",#N/A,FALSE,"MGSBOX";"SR_tbs",#N/A,FALSE,"MGSOCIND"}</definedName>
    <definedName name="wrn.STAFF_REPORT_TABLES._1" hidden="1">{"SR_tbs",#N/A,FALSE,"MGSSEI";"SR_tbs",#N/A,FALSE,"MGSBOX";"SR_tbs",#N/A,FALSE,"MGSOCIND"}</definedName>
    <definedName name="wrn.Stat._.Annex._.02." localSheetId="4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rn.Stat._.Annex._.02.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rn.Stat._.Annex._.02._1" localSheetId="4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rn.Stat._.Annex._.02._1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rn.tab2." localSheetId="4" hidden="1">{#N/A,#N/A,FALSE,"report1"}</definedName>
    <definedName name="wrn.tab2." hidden="1">{#N/A,#N/A,FALSE,"report1"}</definedName>
    <definedName name="wrn.tab2._1" localSheetId="4" hidden="1">{#N/A,#N/A,FALSE,"report1"}</definedName>
    <definedName name="wrn.tab2._1" hidden="1">{#N/A,#N/A,FALSE,"report1"}</definedName>
    <definedName name="wrtret" localSheetId="4" hidden="1">{"SRA",#N/A,FALSE,"SRA";"SRB",#N/A,FALSE,"SRB";"SRC",#N/A,FALSE,"SRC"}</definedName>
    <definedName name="wrtret" hidden="1">{"SRA",#N/A,FALSE,"SRA";"SRB",#N/A,FALSE,"SRB";"SRC",#N/A,FALSE,"SRC"}</definedName>
    <definedName name="wrtret_1" localSheetId="4" hidden="1">{"SRA",#N/A,FALSE,"SRA";"SRB",#N/A,FALSE,"SRB";"SRC",#N/A,FALSE,"SRC"}</definedName>
    <definedName name="wrtret_1" hidden="1">{"SRA",#N/A,FALSE,"SRA";"SRB",#N/A,FALSE,"SRB";"SRC",#N/A,FALSE,"SRC"}</definedName>
    <definedName name="wvu.a." localSheetId="4" hidden="1">{TRUE,TRUE,-0.5,-14.75,603,365.25,FALSE,TRUE,TRUE,TRUE,0,1,#N/A,1,#N/A,35.1857142857143,25.2777777777778,1,FALSE,FALSE,3,TRUE,1,FALSE,100,"Swvu.a.","ACwvu.a.",#N/A,FALSE,FALSE,0.75,0.5,0.5,0.75,1,"","",FALSE,FALSE,FALSE,FALSE,1,#N/A,1,1,"=R20C2:R127C52",FALSE,"Rwvu.a.","Cwvu.a.",FALSE,FALSE,FALSE,1,300,300,FALSE,FALSE,TRUE,TRUE,TRUE}</definedName>
    <definedName name="wvu.a." hidden="1">{TRUE,TRUE,-0.5,-14.75,603,365.25,FALSE,TRUE,TRUE,TRUE,0,1,#N/A,1,#N/A,35.1857142857143,25.2777777777778,1,FALSE,FALSE,3,TRUE,1,FALSE,100,"Swvu.a.","ACwvu.a.",#N/A,FALSE,FALSE,0.75,0.5,0.5,0.75,1,"","",FALSE,FALSE,FALSE,FALSE,1,#N/A,1,1,"=R20C2:R127C52",FALSE,"Rwvu.a.","Cwvu.a.",FALSE,FALSE,FALSE,1,300,300,FALSE,FALSE,TRUE,TRUE,TRUE}</definedName>
    <definedName name="wvu.a._1" localSheetId="4" hidden="1">{TRUE,TRUE,-0.5,-14.75,603,365.25,FALSE,TRUE,TRUE,TRUE,0,1,#N/A,1,#N/A,35.1857142857143,25.2777777777778,1,FALSE,FALSE,3,TRUE,1,FALSE,100,"Swvu.a.","ACwvu.a.",#N/A,FALSE,FALSE,0.75,0.5,0.5,0.75,1,"","",FALSE,FALSE,FALSE,FALSE,1,#N/A,1,1,"=R20C2:R127C52",FALSE,"Rwvu.a.","Cwvu.a.",FALSE,FALSE,FALSE,1,300,300,FALSE,FALSE,TRUE,TRUE,TRUE}</definedName>
    <definedName name="wvu.a._1" hidden="1">{TRUE,TRUE,-0.5,-14.75,603,365.25,FALSE,TRUE,TRUE,TRUE,0,1,#N/A,1,#N/A,35.1857142857143,25.2777777777778,1,FALSE,FALSE,3,TRUE,1,FALSE,100,"Swvu.a.","ACwvu.a.",#N/A,FALSE,FALSE,0.75,0.5,0.5,0.75,1,"","",FALSE,FALSE,FALSE,FALSE,1,#N/A,1,1,"=R20C2:R127C52",FALSE,"Rwvu.a.","Cwvu.a.",FALSE,FALSE,FALSE,1,300,300,FALSE,FALSE,TRUE,TRUE,TRUE}</definedName>
    <definedName name="wvu.bop." localSheetId="4" hidden="1">{TRUE,TRUE,-0.5,-14.75,603,365.25,FALSE,TRUE,TRUE,TRUE,0,36,#N/A,106,#N/A,25.6666666666667,25.2941176470588,1,FALSE,FALSE,3,TRUE,1,FALSE,100,"Swvu.bop.","ACwvu.bop.",#N/A,FALSE,FALSE,0.75,0.5,0.5,0.75,1,"","",FALSE,FALSE,FALSE,FALSE,1,#N/A,1,1,"=R20C2:R127C52",FALSE,"Rwvu.bop.","Cwvu.bop.",FALSE,FALSE,FALSE,1,300,300,FALSE,FALSE,TRUE,TRUE,TRUE}</definedName>
    <definedName name="wvu.bop." hidden="1">{TRUE,TRUE,-0.5,-14.75,603,365.25,FALSE,TRUE,TRUE,TRUE,0,36,#N/A,106,#N/A,25.6666666666667,25.2941176470588,1,FALSE,FALSE,3,TRUE,1,FALSE,100,"Swvu.bop.","ACwvu.bop.",#N/A,FALSE,FALSE,0.75,0.5,0.5,0.75,1,"","",FALSE,FALSE,FALSE,FALSE,1,#N/A,1,1,"=R20C2:R127C52",FALSE,"Rwvu.bop.","Cwvu.bop.",FALSE,FALSE,FALSE,1,300,300,FALSE,FALSE,TRUE,TRUE,TRUE}</definedName>
    <definedName name="wvu.bop._1" localSheetId="4" hidden="1">{TRUE,TRUE,-0.5,-14.75,603,365.25,FALSE,TRUE,TRUE,TRUE,0,36,#N/A,106,#N/A,25.6666666666667,25.2941176470588,1,FALSE,FALSE,3,TRUE,1,FALSE,100,"Swvu.bop.","ACwvu.bop.",#N/A,FALSE,FALSE,0.75,0.5,0.5,0.75,1,"","",FALSE,FALSE,FALSE,FALSE,1,#N/A,1,1,"=R20C2:R127C52",FALSE,"Rwvu.bop.","Cwvu.bop.",FALSE,FALSE,FALSE,1,300,300,FALSE,FALSE,TRUE,TRUE,TRUE}</definedName>
    <definedName name="wvu.bop._1" hidden="1">{TRUE,TRUE,-0.5,-14.75,603,365.25,FALSE,TRUE,TRUE,TRUE,0,36,#N/A,106,#N/A,25.6666666666667,25.2941176470588,1,FALSE,FALSE,3,TRUE,1,FALSE,100,"Swvu.bop.","ACwvu.bop.",#N/A,FALSE,FALSE,0.75,0.5,0.5,0.75,1,"","",FALSE,FALSE,FALSE,FALSE,1,#N/A,1,1,"=R20C2:R127C52",FALSE,"Rwvu.bop.","Cwvu.bop.",FALSE,FALSE,FALSE,1,300,300,FALSE,FALSE,TRUE,TRUE,TRUE}</definedName>
    <definedName name="wvu.bop.sr." localSheetId="4" hidden="1">{TRUE,TRUE,-0.5,-14.75,603,365.25,FALSE,TRUE,TRUE,TRUE,0,114,#N/A,71,#N/A,9.26229508196721,35.4117647058824,1,FALSE,FALSE,3,TRUE,1,FALSE,100,"Swvu.bop.sr.","ACwvu.bop.sr.",#N/A,FALSE,FALSE,0.75,0.5,0.5,0.75,1,"","",FALSE,FALSE,FALSE,FALSE,1,#N/A,1,1,"=R20C2:R127C52",FALSE,"Rwvu.bop.sr.","Cwvu.bop.sr.",FALSE,FALSE,FALSE,1,300,300,FALSE,FALSE,TRUE,TRUE,TRUE}</definedName>
    <definedName name="wvu.bop.sr." hidden="1">{TRUE,TRUE,-0.5,-14.75,603,365.25,FALSE,TRUE,TRUE,TRUE,0,114,#N/A,71,#N/A,9.26229508196721,35.4117647058824,1,FALSE,FALSE,3,TRUE,1,FALSE,100,"Swvu.bop.sr.","ACwvu.bop.sr.",#N/A,FALSE,FALSE,0.75,0.5,0.5,0.75,1,"","",FALSE,FALSE,FALSE,FALSE,1,#N/A,1,1,"=R20C2:R127C52",FALSE,"Rwvu.bop.sr.","Cwvu.bop.sr.",FALSE,FALSE,FALSE,1,300,300,FALSE,FALSE,TRUE,TRUE,TRUE}</definedName>
    <definedName name="wvu.bop.sr._1" localSheetId="4" hidden="1">{TRUE,TRUE,-0.5,-14.75,603,365.25,FALSE,TRUE,TRUE,TRUE,0,114,#N/A,71,#N/A,9.26229508196721,35.4117647058824,1,FALSE,FALSE,3,TRUE,1,FALSE,100,"Swvu.bop.sr.","ACwvu.bop.sr.",#N/A,FALSE,FALSE,0.75,0.5,0.5,0.75,1,"","",FALSE,FALSE,FALSE,FALSE,1,#N/A,1,1,"=R20C2:R127C52",FALSE,"Rwvu.bop.sr.","Cwvu.bop.sr.",FALSE,FALSE,FALSE,1,300,300,FALSE,FALSE,TRUE,TRUE,TRUE}</definedName>
    <definedName name="wvu.bop.sr._1" hidden="1">{TRUE,TRUE,-0.5,-14.75,603,365.25,FALSE,TRUE,TRUE,TRUE,0,114,#N/A,71,#N/A,9.26229508196721,35.4117647058824,1,FALSE,FALSE,3,TRUE,1,FALSE,100,"Swvu.bop.sr.","ACwvu.bop.sr.",#N/A,FALSE,FALSE,0.75,0.5,0.5,0.75,1,"","",FALSE,FALSE,FALSE,FALSE,1,#N/A,1,1,"=R20C2:R127C52",FALSE,"Rwvu.bop.sr.","Cwvu.bop.sr.",FALSE,FALSE,FALSE,1,300,300,FALSE,FALSE,TRUE,TRUE,TRUE}</definedName>
    <definedName name="wvu.bopsdr.sr." localSheetId="4" hidden="1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name="wvu.bopsdr.sr." hidden="1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name="wvu.bopsdr.sr._1" localSheetId="4" hidden="1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name="wvu.bopsdr.sr._1" hidden="1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name="wvu.cotton." localSheetId="4" hidden="1">{TRUE,TRUE,-1.25,-15.5,484.5,300,FALSE,TRUE,TRUE,TRUE,0,46,#N/A,366,#N/A,18.536231884058,19.8333333333333,1,FALSE,FALSE,3,TRUE,1,FALSE,100,"Swvu.cotton.","ACwvu.cotton.",#N/A,FALSE,FALSE,0.75,0.5,0.5,0.75,1,"","",FALSE,FALSE,FALSE,FALSE,1,#N/A,1,1,"=R259C2:R319C52",FALSE,"Rwvu.cotton.","Cwvu.cotton.",FALSE,FALSE,FALSE,1,300,300,FALSE,FALSE,TRUE,TRUE,TRUE}</definedName>
    <definedName name="wvu.cotton." hidden="1">{TRUE,TRUE,-1.25,-15.5,484.5,300,FALSE,TRUE,TRUE,TRUE,0,46,#N/A,366,#N/A,18.536231884058,19.8333333333333,1,FALSE,FALSE,3,TRUE,1,FALSE,100,"Swvu.cotton.","ACwvu.cotton.",#N/A,FALSE,FALSE,0.75,0.5,0.5,0.75,1,"","",FALSE,FALSE,FALSE,FALSE,1,#N/A,1,1,"=R259C2:R319C52",FALSE,"Rwvu.cotton.","Cwvu.cotton.",FALSE,FALSE,FALSE,1,300,300,FALSE,FALSE,TRUE,TRUE,TRUE}</definedName>
    <definedName name="wvu.cotton._1" localSheetId="4" hidden="1">{TRUE,TRUE,-1.25,-15.5,484.5,300,FALSE,TRUE,TRUE,TRUE,0,46,#N/A,366,#N/A,18.536231884058,19.8333333333333,1,FALSE,FALSE,3,TRUE,1,FALSE,100,"Swvu.cotton.","ACwvu.cotton.",#N/A,FALSE,FALSE,0.75,0.5,0.5,0.75,1,"","",FALSE,FALSE,FALSE,FALSE,1,#N/A,1,1,"=R259C2:R319C52",FALSE,"Rwvu.cotton.","Cwvu.cotton.",FALSE,FALSE,FALSE,1,300,300,FALSE,FALSE,TRUE,TRUE,TRUE}</definedName>
    <definedName name="wvu.cotton._1" hidden="1">{TRUE,TRUE,-1.25,-15.5,484.5,300,FALSE,TRUE,TRUE,TRUE,0,46,#N/A,366,#N/A,18.536231884058,19.8333333333333,1,FALSE,FALSE,3,TRUE,1,FALSE,100,"Swvu.cotton.","ACwvu.cotton.",#N/A,FALSE,FALSE,0.75,0.5,0.5,0.75,1,"","",FALSE,FALSE,FALSE,FALSE,1,#N/A,1,1,"=R259C2:R319C52",FALSE,"Rwvu.cotton.","Cwvu.cotton.",FALSE,FALSE,FALSE,1,300,300,FALSE,FALSE,TRUE,TRUE,TRUE}</definedName>
    <definedName name="wvu.cottonall." localSheetId="4" hidden="1">{TRUE,TRUE,-0.5,-14.75,603,379.5,FALSE,TRUE,TRUE,TRUE,0,92,#N/A,347,#N/A,17.0983606557377,26.2941176470588,1,FALSE,FALSE,3,TRUE,1,FALSE,100,"Swvu.cottonall.","ACwvu.cottonall.",#N/A,FALSE,FALSE,0.75,0.5,0.5,0.75,2,"","",FALSE,FALSE,FALSE,FALSE,1,#N/A,1,1,"=R327C2:R366C106",FALSE,"Rwvu.cottonall.","Cwvu.cottonall.",FALSE,FALSE,FALSE,1,300,300,FALSE,FALSE,TRUE,TRUE,TRUE}</definedName>
    <definedName name="wvu.cottonall." hidden="1">{TRUE,TRUE,-0.5,-14.75,603,379.5,FALSE,TRUE,TRUE,TRUE,0,92,#N/A,347,#N/A,17.0983606557377,26.2941176470588,1,FALSE,FALSE,3,TRUE,1,FALSE,100,"Swvu.cottonall.","ACwvu.cottonall.",#N/A,FALSE,FALSE,0.75,0.5,0.5,0.75,2,"","",FALSE,FALSE,FALSE,FALSE,1,#N/A,1,1,"=R327C2:R366C106",FALSE,"Rwvu.cottonall.","Cwvu.cottonall.",FALSE,FALSE,FALSE,1,300,300,FALSE,FALSE,TRUE,TRUE,TRUE}</definedName>
    <definedName name="wvu.cottonall._1" localSheetId="4" hidden="1">{TRUE,TRUE,-0.5,-14.75,603,379.5,FALSE,TRUE,TRUE,TRUE,0,92,#N/A,347,#N/A,17.0983606557377,26.2941176470588,1,FALSE,FALSE,3,TRUE,1,FALSE,100,"Swvu.cottonall.","ACwvu.cottonall.",#N/A,FALSE,FALSE,0.75,0.5,0.5,0.75,2,"","",FALSE,FALSE,FALSE,FALSE,1,#N/A,1,1,"=R327C2:R366C106",FALSE,"Rwvu.cottonall.","Cwvu.cottonall.",FALSE,FALSE,FALSE,1,300,300,FALSE,FALSE,TRUE,TRUE,TRUE}</definedName>
    <definedName name="wvu.cottonall._1" hidden="1">{TRUE,TRUE,-0.5,-14.75,603,379.5,FALSE,TRUE,TRUE,TRUE,0,92,#N/A,347,#N/A,17.0983606557377,26.2941176470588,1,FALSE,FALSE,3,TRUE,1,FALSE,100,"Swvu.cottonall.","ACwvu.cottonall.",#N/A,FALSE,FALSE,0.75,0.5,0.5,0.75,2,"","",FALSE,FALSE,FALSE,FALSE,1,#N/A,1,1,"=R327C2:R366C106",FALSE,"Rwvu.cottonall.","Cwvu.cottonall.",FALSE,FALSE,FALSE,1,300,300,FALSE,FALSE,TRUE,TRUE,TRUE}</definedName>
    <definedName name="wvu.Export." localSheetId="4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Export.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Export._1" localSheetId="4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Export._1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exportdetails." localSheetId="4" hidden="1">{TRUE,TRUE,-0.5,-14.75,603,379.5,FALSE,TRUE,TRUE,TRUE,0,95,#N/A,229,#N/A,15.2295081967213,26.4705882352941,1,FALSE,FALSE,3,TRUE,1,FALSE,100,"Swvu.exportdetails.","ACwvu.exportdetails.",#N/A,FALSE,FALSE,0.75,0.5,0.5,0.75,1,"","",FALSE,FALSE,FALSE,FALSE,1,#N/A,1,1,"=R20C2:R127C52",FALSE,"Rwvu.exportdetails.","Cwvu.exportdetails.",FALSE,FALSE,FALSE,1,300,300,FALSE,FALSE,TRUE,TRUE,TRUE}</definedName>
    <definedName name="wvu.exportdetails." hidden="1">{TRUE,TRUE,-0.5,-14.75,603,379.5,FALSE,TRUE,TRUE,TRUE,0,95,#N/A,229,#N/A,15.2295081967213,26.4705882352941,1,FALSE,FALSE,3,TRUE,1,FALSE,100,"Swvu.exportdetails.","ACwvu.exportdetails.",#N/A,FALSE,FALSE,0.75,0.5,0.5,0.75,1,"","",FALSE,FALSE,FALSE,FALSE,1,#N/A,1,1,"=R20C2:R127C52",FALSE,"Rwvu.exportdetails.","Cwvu.exportdetails.",FALSE,FALSE,FALSE,1,300,300,FALSE,FALSE,TRUE,TRUE,TRUE}</definedName>
    <definedName name="wvu.exportdetails._1" localSheetId="4" hidden="1">{TRUE,TRUE,-0.5,-14.75,603,379.5,FALSE,TRUE,TRUE,TRUE,0,95,#N/A,229,#N/A,15.2295081967213,26.4705882352941,1,FALSE,FALSE,3,TRUE,1,FALSE,100,"Swvu.exportdetails.","ACwvu.exportdetails.",#N/A,FALSE,FALSE,0.75,0.5,0.5,0.75,1,"","",FALSE,FALSE,FALSE,FALSE,1,#N/A,1,1,"=R20C2:R127C52",FALSE,"Rwvu.exportdetails.","Cwvu.exportdetails.",FALSE,FALSE,FALSE,1,300,300,FALSE,FALSE,TRUE,TRUE,TRUE}</definedName>
    <definedName name="wvu.exportdetails._1" hidden="1">{TRUE,TRUE,-0.5,-14.75,603,379.5,FALSE,TRUE,TRUE,TRUE,0,95,#N/A,229,#N/A,15.2295081967213,26.4705882352941,1,FALSE,FALSE,3,TRUE,1,FALSE,100,"Swvu.exportdetails.","ACwvu.exportdetails.",#N/A,FALSE,FALSE,0.75,0.5,0.5,0.75,1,"","",FALSE,FALSE,FALSE,FALSE,1,#N/A,1,1,"=R20C2:R127C52",FALSE,"Rwvu.exportdetails.","Cwvu.exportdetails.",FALSE,FALSE,FALSE,1,300,300,FALSE,FALSE,TRUE,TRUE,TRUE}</definedName>
    <definedName name="wvu.exports." localSheetId="4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wvu.exports.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wvu.exports._1" localSheetId="4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wvu.exports._1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wvu.gold." localSheetId="4" hidden="1">{TRUE,TRUE,-1.25,-15.5,484.5,300,FALSE,TRUE,TRUE,TRUE,0,42,#N/A,314,#N/A,20.3768115942029,20.0588235294118,1,FALSE,FALSE,3,TRUE,1,FALSE,100,"Swvu.gold.","ACwvu.gold.",#N/A,FALSE,FALSE,0.75,0.5,0.5,0.75,1,"","",FALSE,FALSE,FALSE,FALSE,1,#N/A,1,1,"=R259C2:R319C52",FALSE,"Rwvu.gold.","Cwvu.gold.",FALSE,FALSE,FALSE,1,300,300,FALSE,FALSE,TRUE,TRUE,TRUE}</definedName>
    <definedName name="wvu.gold." hidden="1">{TRUE,TRUE,-1.25,-15.5,484.5,300,FALSE,TRUE,TRUE,TRUE,0,42,#N/A,314,#N/A,20.3768115942029,20.0588235294118,1,FALSE,FALSE,3,TRUE,1,FALSE,100,"Swvu.gold.","ACwvu.gold.",#N/A,FALSE,FALSE,0.75,0.5,0.5,0.75,1,"","",FALSE,FALSE,FALSE,FALSE,1,#N/A,1,1,"=R259C2:R319C52",FALSE,"Rwvu.gold.","Cwvu.gold.",FALSE,FALSE,FALSE,1,300,300,FALSE,FALSE,TRUE,TRUE,TRUE}</definedName>
    <definedName name="wvu.gold._1" localSheetId="4" hidden="1">{TRUE,TRUE,-1.25,-15.5,484.5,300,FALSE,TRUE,TRUE,TRUE,0,42,#N/A,314,#N/A,20.3768115942029,20.0588235294118,1,FALSE,FALSE,3,TRUE,1,FALSE,100,"Swvu.gold.","ACwvu.gold.",#N/A,FALSE,FALSE,0.75,0.5,0.5,0.75,1,"","",FALSE,FALSE,FALSE,FALSE,1,#N/A,1,1,"=R259C2:R319C52",FALSE,"Rwvu.gold.","Cwvu.gold.",FALSE,FALSE,FALSE,1,300,300,FALSE,FALSE,TRUE,TRUE,TRUE}</definedName>
    <definedName name="wvu.gold._1" hidden="1">{TRUE,TRUE,-1.25,-15.5,484.5,300,FALSE,TRUE,TRUE,TRUE,0,42,#N/A,314,#N/A,20.3768115942029,20.0588235294118,1,FALSE,FALSE,3,TRUE,1,FALSE,100,"Swvu.gold.","ACwvu.gold.",#N/A,FALSE,FALSE,0.75,0.5,0.5,0.75,1,"","",FALSE,FALSE,FALSE,FALSE,1,#N/A,1,1,"=R259C2:R319C52",FALSE,"Rwvu.gold.","Cwvu.gold.",FALSE,FALSE,FALSE,1,300,300,FALSE,FALSE,TRUE,TRUE,TRUE}</definedName>
    <definedName name="wvu.goldall." localSheetId="4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wvu.goldall.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wvu.goldall._1" localSheetId="4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wvu.goldall._1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wvu.Hypotheses." localSheetId="4" hidden="1">{TRUE,TRUE,-0.5,-14.75,603,379.5,FALSE,TRUE,TRUE,TRUE,0,6,#N/A,51,#N/A,12.25,26.5294117647059,1,FALSE,FALSE,3,TRUE,1,FALSE,100,"Swvu.Hypotheses.","ACwvu.Hypotheses.",#N/A,FALSE,FALSE,1.25,1,0.6,1,1,"","",FALSE,FALSE,FALSE,FALSE,1,#N/A,1,1,"=R1C4:R68C15",FALSE,#N/A,#N/A,FALSE,FALSE,FALSE,1,65532,300,FALSE,FALSE,TRUE,TRUE,TRUE}</definedName>
    <definedName name="wvu.Hypotheses." hidden="1">{TRUE,TRUE,-0.5,-14.75,603,379.5,FALSE,TRUE,TRUE,TRUE,0,6,#N/A,51,#N/A,12.25,26.5294117647059,1,FALSE,FALSE,3,TRUE,1,FALSE,100,"Swvu.Hypotheses.","ACwvu.Hypotheses.",#N/A,FALSE,FALSE,1.25,1,0.6,1,1,"","",FALSE,FALSE,FALSE,FALSE,1,#N/A,1,1,"=R1C4:R68C15",FALSE,#N/A,#N/A,FALSE,FALSE,FALSE,1,65532,300,FALSE,FALSE,TRUE,TRUE,TRUE}</definedName>
    <definedName name="wvu.Hypotheses._1" localSheetId="4" hidden="1">{TRUE,TRUE,-0.5,-14.75,603,379.5,FALSE,TRUE,TRUE,TRUE,0,6,#N/A,51,#N/A,12.25,26.5294117647059,1,FALSE,FALSE,3,TRUE,1,FALSE,100,"Swvu.Hypotheses.","ACwvu.Hypotheses.",#N/A,FALSE,FALSE,1.25,1,0.6,1,1,"","",FALSE,FALSE,FALSE,FALSE,1,#N/A,1,1,"=R1C4:R68C15",FALSE,#N/A,#N/A,FALSE,FALSE,FALSE,1,65532,300,FALSE,FALSE,TRUE,TRUE,TRUE}</definedName>
    <definedName name="wvu.Hypotheses._1" hidden="1">{TRUE,TRUE,-0.5,-14.75,603,379.5,FALSE,TRUE,TRUE,TRUE,0,6,#N/A,51,#N/A,12.25,26.5294117647059,1,FALSE,FALSE,3,TRUE,1,FALSE,100,"Swvu.Hypotheses.","ACwvu.Hypotheses.",#N/A,FALSE,FALSE,1.25,1,0.6,1,1,"","",FALSE,FALSE,FALSE,FALSE,1,#N/A,1,1,"=R1C4:R68C15",FALSE,#N/A,#N/A,FALSE,FALSE,FALSE,1,65532,300,FALSE,FALSE,TRUE,TRUE,TRUE}</definedName>
    <definedName name="wvu.IMPORT." localSheetId="4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IMPORT.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IMPORT._1" localSheetId="4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IMPORT._1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imports." localSheetId="4" hidden="1">{TRUE,TRUE,-1.25,-15.5,484.5,300,FALSE,TRUE,TRUE,TRUE,0,37,#N/A,447,#N/A,20.3623188405797,19.1764705882353,1,FALSE,FALSE,3,TRUE,1,FALSE,100,"Swvu.imports.","ACwvu.imports.",#N/A,FALSE,FALSE,0.75,0.5,0.5,0.75,1,"","",FALSE,FALSE,FALSE,FALSE,1,#N/A,1,1,"=R370C2:R457C52",FALSE,"Rwvu.imports.","Cwvu.imports.",FALSE,FALSE,FALSE,1,300,300,FALSE,FALSE,TRUE,TRUE,TRUE}</definedName>
    <definedName name="wvu.imports." hidden="1">{TRUE,TRUE,-1.25,-15.5,484.5,300,FALSE,TRUE,TRUE,TRUE,0,37,#N/A,447,#N/A,20.3623188405797,19.1764705882353,1,FALSE,FALSE,3,TRUE,1,FALSE,100,"Swvu.imports.","ACwvu.imports.",#N/A,FALSE,FALSE,0.75,0.5,0.5,0.75,1,"","",FALSE,FALSE,FALSE,FALSE,1,#N/A,1,1,"=R370C2:R457C52",FALSE,"Rwvu.imports.","Cwvu.imports.",FALSE,FALSE,FALSE,1,300,300,FALSE,FALSE,TRUE,TRUE,TRUE}</definedName>
    <definedName name="wvu.imports._1" localSheetId="4" hidden="1">{TRUE,TRUE,-1.25,-15.5,484.5,300,FALSE,TRUE,TRUE,TRUE,0,37,#N/A,447,#N/A,20.3623188405797,19.1764705882353,1,FALSE,FALSE,3,TRUE,1,FALSE,100,"Swvu.imports.","ACwvu.imports.",#N/A,FALSE,FALSE,0.75,0.5,0.5,0.75,1,"","",FALSE,FALSE,FALSE,FALSE,1,#N/A,1,1,"=R370C2:R457C52",FALSE,"Rwvu.imports.","Cwvu.imports.",FALSE,FALSE,FALSE,1,300,300,FALSE,FALSE,TRUE,TRUE,TRUE}</definedName>
    <definedName name="wvu.imports._1" hidden="1">{TRUE,TRUE,-1.25,-15.5,484.5,300,FALSE,TRUE,TRUE,TRUE,0,37,#N/A,447,#N/A,20.3623188405797,19.1764705882353,1,FALSE,FALSE,3,TRUE,1,FALSE,100,"Swvu.imports.","ACwvu.imports.",#N/A,FALSE,FALSE,0.75,0.5,0.5,0.75,1,"","",FALSE,FALSE,FALSE,FALSE,1,#N/A,1,1,"=R370C2:R457C52",FALSE,"Rwvu.imports.","Cwvu.imports.",FALSE,FALSE,FALSE,1,300,300,FALSE,FALSE,TRUE,TRUE,TRUE}</definedName>
    <definedName name="wvu.importsall." localSheetId="4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wvu.importsall.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wvu.importsall._1" localSheetId="4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wvu.importsall._1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wvu.Podverdom." localSheetId="4" hidden="1">{TRUE,TRUE,-0.5,-14.75,603,329.25,FALSE,TRUE,TRUE,TRUE,0,1,1,5,1,1,2,4,TRUE,TRUE,3,TRUE,1,FALSE,100,"Swvu.Podverdom.","ACwvu.Podverdom.",#N/A,FALSE,FALSE,0.25,0.25,0.5,0.5,2,"","",FALSE,FALSE,FALSE,TRUE,1,87,#N/A,#N/A,FALSE,FALSE,"Rwvu.Podverdom.",#N/A,FALSE,FALSE,TRUE,1,65532,65532,FALSE,FALSE,TRUE,TRUE,TRUE}</definedName>
    <definedName name="wvu.Podverdom." hidden="1">{TRUE,TRUE,-0.5,-14.75,603,329.25,FALSE,TRUE,TRUE,TRUE,0,1,1,5,1,1,2,4,TRUE,TRUE,3,TRUE,1,FALSE,100,"Swvu.Podverdom.","ACwvu.Podverdom.",#N/A,FALSE,FALSE,0.25,0.25,0.5,0.5,2,"","",FALSE,FALSE,FALSE,TRUE,1,87,#N/A,#N/A,FALSE,FALSE,"Rwvu.Podverdom.",#N/A,FALSE,FALSE,TRUE,1,65532,65532,FALSE,FALSE,TRUE,TRUE,TRUE}</definedName>
    <definedName name="wvu.Podverdom._1" localSheetId="4" hidden="1">{TRUE,TRUE,-0.5,-14.75,603,329.25,FALSE,TRUE,TRUE,TRUE,0,1,1,5,1,1,2,4,TRUE,TRUE,3,TRUE,1,FALSE,100,"Swvu.Podverdom.","ACwvu.Podverdom.",#N/A,FALSE,FALSE,0.25,0.25,0.5,0.5,2,"","",FALSE,FALSE,FALSE,TRUE,1,87,#N/A,#N/A,FALSE,FALSE,"Rwvu.Podverdom.",#N/A,FALSE,FALSE,TRUE,1,65532,65532,FALSE,FALSE,TRUE,TRUE,TRUE}</definedName>
    <definedName name="wvu.Podverdom._1" hidden="1">{TRUE,TRUE,-0.5,-14.75,603,329.25,FALSE,TRUE,TRUE,TRUE,0,1,1,5,1,1,2,4,TRUE,TRUE,3,TRUE,1,FALSE,100,"Swvu.Podverdom.","ACwvu.Podverdom.",#N/A,FALSE,FALSE,0.25,0.25,0.5,0.5,2,"","",FALSE,FALSE,FALSE,TRUE,1,87,#N/A,#N/A,FALSE,FALSE,"Rwvu.Podverdom.",#N/A,FALSE,FALSE,TRUE,1,65532,65532,FALSE,FALSE,TRUE,TRUE,TRUE}</definedName>
    <definedName name="wvu.Print." localSheetId="4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vu.Print._1" localSheetId="4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vu.Print._1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vu.tot." localSheetId="4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wvu.tot.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wvu.tot._1" localSheetId="4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wvu.tot._1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wwff" localSheetId="4" hidden="1">{"Main Economic Indicators",#N/A,FALSE,"C"}</definedName>
    <definedName name="wwff" hidden="1">{"Main Economic Indicators",#N/A,FALSE,"C"}</definedName>
    <definedName name="wwff_1" localSheetId="4" hidden="1">{"Main Economic Indicators",#N/A,FALSE,"C"}</definedName>
    <definedName name="wwff_1" hidden="1">{"Main Economic Indicators",#N/A,FALSE,"C"}</definedName>
    <definedName name="xxcccghaaaaaaaaaaaaa" localSheetId="4" hidden="1">{"Main Economic Indicators",#N/A,FALSE,"C"}</definedName>
    <definedName name="xxcccghaaaaaaaaaaaaa" hidden="1">{"Main Economic Indicators",#N/A,FALSE,"C"}</definedName>
    <definedName name="xxcccghaaaaaaaaaaaaa_1" localSheetId="4" hidden="1">{"Main Economic Indicators",#N/A,FALSE,"C"}</definedName>
    <definedName name="xxcccghaaaaaaaaaaaaa_1" hidden="1">{"Main Economic Indicators",#N/A,FALSE,"C"}</definedName>
    <definedName name="xyz" localSheetId="4" hidden="1">{"SRB",#N/A,FALSE,"SRB"}</definedName>
    <definedName name="xyz" hidden="1">{"SRB",#N/A,FALSE,"SRB"}</definedName>
    <definedName name="xyz_1" localSheetId="4" hidden="1">{"SRB",#N/A,FALSE,"SRB"}</definedName>
    <definedName name="xyz_1" hidden="1">{"SRB",#N/A,FALSE,"SRB"}</definedName>
    <definedName name="y" localSheetId="4" hidden="1">{"Main Economic Indicators",#N/A,FALSE,"C"}</definedName>
    <definedName name="y" hidden="1">{"Main Economic Indicators",#N/A,FALSE,"C"}</definedName>
    <definedName name="y_1" localSheetId="4" hidden="1">{"Main Economic Indicators",#N/A,FALSE,"C"}</definedName>
    <definedName name="y_1" hidden="1">{"Main Economic Indicators",#N/A,FALSE,"C"}</definedName>
    <definedName name="Z_00C67BFA_FEDD_11D1_98B3_00C04FC96ABD_.wvu.Rows" hidden="1">[9]BOP!$A$36:$IV$36,[9]BOP!$A$44:$IV$44,[9]BOP!$A$59:$IV$59,[9]BOP!#REF!,[9]BOP!#REF!,[9]BOP!$A$81:$IV$88</definedName>
    <definedName name="Z_00C67BFB_FEDD_11D1_98B3_00C04FC96ABD_.wvu.Rows" hidden="1">[9]BOP!$A$36:$IV$36,[9]BOP!$A$44:$IV$44,[9]BOP!$A$59:$IV$59,[9]BOP!#REF!,[9]BOP!#REF!,[9]BOP!$A$81:$IV$88</definedName>
    <definedName name="Z_00C67BFC_FEDD_11D1_98B3_00C04FC96ABD_.wvu.Rows" hidden="1">[9]BOP!$A$36:$IV$36,[9]BOP!$A$44:$IV$44,[9]BOP!$A$59:$IV$59,[9]BOP!#REF!,[9]BOP!#REF!,[9]BOP!$A$81:$IV$88</definedName>
    <definedName name="Z_00C67BFD_FEDD_11D1_98B3_00C04FC96ABD_.wvu.Rows" hidden="1">[9]BOP!$A$36:$IV$36,[9]BOP!$A$44:$IV$44,[9]BOP!$A$59:$IV$59,[9]BOP!#REF!,[9]BOP!#REF!,[9]BOP!$A$81:$IV$88</definedName>
    <definedName name="Z_00C67BFE_FEDD_11D1_98B3_00C04FC96ABD_.wvu.Rows" hidden="1">[9]BOP!$A$36:$IV$36,[9]BOP!$A$44:$IV$44,[9]BOP!$A$59:$IV$59,[9]BOP!#REF!,[9]BOP!#REF!,[9]BOP!$A$79:$IV$79,[9]BOP!$A$81:$IV$88,[9]BOP!#REF!</definedName>
    <definedName name="Z_00C67BFF_FEDD_11D1_98B3_00C04FC96ABD_.wvu.Rows" hidden="1">[9]BOP!$A$36:$IV$36,[9]BOP!$A$44:$IV$44,[9]BOP!$A$59:$IV$59,[9]BOP!#REF!,[9]BOP!#REF!,[9]BOP!$A$79:$IV$79,[9]BOP!$A$81:$IV$88</definedName>
    <definedName name="Z_00C67C00_FEDD_11D1_98B3_00C04FC96ABD_.wvu.Rows" hidden="1">[9]BOP!$A$36:$IV$36,[9]BOP!$A$44:$IV$44,[9]BOP!$A$59:$IV$59,[9]BOP!#REF!,[9]BOP!#REF!,[9]BOP!$A$79:$IV$79,[9]BOP!#REF!</definedName>
    <definedName name="Z_00C67C01_FEDD_11D1_98B3_00C04FC96ABD_.wvu.Rows" hidden="1">[9]BOP!$A$36:$IV$36,[9]BOP!$A$44:$IV$44,[9]BOP!$A$59:$IV$59,[9]BOP!#REF!,[9]BOP!#REF!,[9]BOP!$A$79:$IV$79,[9]BOP!$A$81:$IV$88,[9]BOP!#REF!</definedName>
    <definedName name="Z_00C67C02_FEDD_11D1_98B3_00C04FC96ABD_.wvu.Rows" hidden="1">[9]BOP!$A$36:$IV$36,[9]BOP!$A$44:$IV$44,[9]BOP!$A$59:$IV$59,[9]BOP!#REF!,[9]BOP!#REF!,[9]BOP!$A$79:$IV$79,[9]BOP!$A$81:$IV$88,[9]BOP!#REF!</definedName>
    <definedName name="Z_00C67C03_FEDD_11D1_98B3_00C04FC96ABD_.wvu.Rows" hidden="1">[9]BOP!$A$36:$IV$36,[9]BOP!$A$44:$IV$44,[9]BOP!$A$59:$IV$59,[9]BOP!#REF!,[9]BOP!#REF!,[9]BOP!$A$79:$IV$79,[9]BOP!$A$81:$IV$88,[9]BOP!#REF!</definedName>
    <definedName name="Z_00C67C05_FEDD_11D1_98B3_00C04FC96ABD_.wvu.Rows" hidden="1">[9]BOP!$A$36:$IV$36,[9]BOP!$A$44:$IV$44,[9]BOP!$A$59:$IV$59,[9]BOP!#REF!,[9]BOP!#REF!,[9]BOP!$A$79:$IV$79,[9]BOP!$A$81:$IV$88,[9]BOP!#REF!,[9]BOP!#REF!</definedName>
    <definedName name="Z_00C67C06_FEDD_11D1_98B3_00C04FC96ABD_.wvu.Rows" hidden="1">[9]BOP!$A$36:$IV$36,[9]BOP!$A$44:$IV$44,[9]BOP!$A$59:$IV$59,[9]BOP!#REF!,[9]BOP!#REF!,[9]BOP!$A$79:$IV$79,[9]BOP!$A$81:$IV$88,[9]BOP!#REF!,[9]BOP!#REF!</definedName>
    <definedName name="Z_00C67C07_FEDD_11D1_98B3_00C04FC96ABD_.wvu.Rows" hidden="1">[9]BOP!$A$36:$IV$36,[9]BOP!$A$44:$IV$44,[9]BOP!$A$59:$IV$59,[9]BOP!#REF!,[9]BOP!#REF!,[9]BOP!$A$79:$IV$79</definedName>
    <definedName name="Z_112039D0_FF0B_11D1_98B3_00C04FC96ABD_.wvu.Rows" hidden="1">[9]BOP!$A$36:$IV$36,[9]BOP!$A$44:$IV$44,[9]BOP!$A$59:$IV$59,[9]BOP!#REF!,[9]BOP!#REF!,[9]BOP!$A$81:$IV$88</definedName>
    <definedName name="Z_112039D1_FF0B_11D1_98B3_00C04FC96ABD_.wvu.Rows" hidden="1">[9]BOP!$A$36:$IV$36,[9]BOP!$A$44:$IV$44,[9]BOP!$A$59:$IV$59,[9]BOP!#REF!,[9]BOP!#REF!,[9]BOP!$A$81:$IV$88</definedName>
    <definedName name="Z_112039D2_FF0B_11D1_98B3_00C04FC96ABD_.wvu.Rows" hidden="1">[9]BOP!$A$36:$IV$36,[9]BOP!$A$44:$IV$44,[9]BOP!$A$59:$IV$59,[9]BOP!#REF!,[9]BOP!#REF!,[9]BOP!$A$81:$IV$88</definedName>
    <definedName name="Z_112039D3_FF0B_11D1_98B3_00C04FC96ABD_.wvu.Rows" hidden="1">[9]BOP!$A$36:$IV$36,[9]BOP!$A$44:$IV$44,[9]BOP!$A$59:$IV$59,[9]BOP!#REF!,[9]BOP!#REF!,[9]BOP!$A$81:$IV$88</definedName>
    <definedName name="Z_112039D4_FF0B_11D1_98B3_00C04FC96ABD_.wvu.Rows" hidden="1">[9]BOP!$A$36:$IV$36,[9]BOP!$A$44:$IV$44,[9]BOP!$A$59:$IV$59,[9]BOP!#REF!,[9]BOP!#REF!,[9]BOP!$A$79:$IV$79,[9]BOP!$A$81:$IV$88,[9]BOP!#REF!</definedName>
    <definedName name="Z_112039D5_FF0B_11D1_98B3_00C04FC96ABD_.wvu.Rows" hidden="1">[9]BOP!$A$36:$IV$36,[9]BOP!$A$44:$IV$44,[9]BOP!$A$59:$IV$59,[9]BOP!#REF!,[9]BOP!#REF!,[9]BOP!$A$79:$IV$79,[9]BOP!$A$81:$IV$88</definedName>
    <definedName name="Z_112039D6_FF0B_11D1_98B3_00C04FC96ABD_.wvu.Rows" hidden="1">[9]BOP!$A$36:$IV$36,[9]BOP!$A$44:$IV$44,[9]BOP!$A$59:$IV$59,[9]BOP!#REF!,[9]BOP!#REF!,[9]BOP!$A$79:$IV$79,[9]BOP!#REF!</definedName>
    <definedName name="Z_112039D7_FF0B_11D1_98B3_00C04FC96ABD_.wvu.Rows" hidden="1">[9]BOP!$A$36:$IV$36,[9]BOP!$A$44:$IV$44,[9]BOP!$A$59:$IV$59,[9]BOP!#REF!,[9]BOP!#REF!,[9]BOP!$A$79:$IV$79,[9]BOP!$A$81:$IV$88,[9]BOP!#REF!</definedName>
    <definedName name="Z_112039D8_FF0B_11D1_98B3_00C04FC96ABD_.wvu.Rows" hidden="1">[9]BOP!$A$36:$IV$36,[9]BOP!$A$44:$IV$44,[9]BOP!$A$59:$IV$59,[9]BOP!#REF!,[9]BOP!#REF!,[9]BOP!$A$79:$IV$79,[9]BOP!$A$81:$IV$88,[9]BOP!#REF!</definedName>
    <definedName name="Z_112039D9_FF0B_11D1_98B3_00C04FC96ABD_.wvu.Rows" hidden="1">[9]BOP!$A$36:$IV$36,[9]BOP!$A$44:$IV$44,[9]BOP!$A$59:$IV$59,[9]BOP!#REF!,[9]BOP!#REF!,[9]BOP!$A$79:$IV$79,[9]BOP!$A$81:$IV$88,[9]BOP!#REF!</definedName>
    <definedName name="Z_112039DB_FF0B_11D1_98B3_00C04FC96ABD_.wvu.Rows" hidden="1">[9]BOP!$A$36:$IV$36,[9]BOP!$A$44:$IV$44,[9]BOP!$A$59:$IV$59,[9]BOP!#REF!,[9]BOP!#REF!,[9]BOP!$A$79:$IV$79,[9]BOP!$A$81:$IV$88,[9]BOP!#REF!,[9]BOP!#REF!</definedName>
    <definedName name="Z_112039DC_FF0B_11D1_98B3_00C04FC96ABD_.wvu.Rows" hidden="1">[9]BOP!$A$36:$IV$36,[9]BOP!$A$44:$IV$44,[9]BOP!$A$59:$IV$59,[9]BOP!#REF!,[9]BOP!#REF!,[9]BOP!$A$79:$IV$79,[9]BOP!$A$81:$IV$88,[9]BOP!#REF!,[9]BOP!#REF!</definedName>
    <definedName name="Z_112039DD_FF0B_11D1_98B3_00C04FC96ABD_.wvu.Rows" hidden="1">[9]BOP!$A$36:$IV$36,[9]BOP!$A$44:$IV$44,[9]BOP!$A$59:$IV$59,[9]BOP!#REF!,[9]BOP!#REF!,[9]BOP!$A$79:$IV$79</definedName>
    <definedName name="Z_112B8339_2081_11D2_BFD2_00A02466506E_.wvu.PrintTitles" hidden="1">[21]SUMMARY!$B$1:$D$65536,[21]SUMMARY!$A$3:$IV$5</definedName>
    <definedName name="Z_112B833B_2081_11D2_BFD2_00A02466506E_.wvu.PrintTitles" hidden="1">[21]SUMMARY!$B$1:$D$65536,[21]SUMMARY!$A$3:$IV$5</definedName>
    <definedName name="Z_1A87067C_7102_4E77_BC8D_D9D9112AA17F_.wvu.Cols" hidden="1">#REF!</definedName>
    <definedName name="Z_1A87067C_7102_4E77_BC8D_D9D9112AA17F_.wvu.PrintArea" hidden="1">#REF!</definedName>
    <definedName name="Z_1A87067C_7102_4E77_BC8D_D9D9112AA17F_.wvu.PrintTitles" hidden="1">#REF!</definedName>
    <definedName name="Z_1A87067C_7102_4E77_BC8D_D9D9112AA17F_.wvu.Rows" hidden="1">#REF!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  <definedName name="Z_1F4C2007_FFA7_11D1_98B6_00C04FC96ABD_.wvu.Rows" hidden="1">[9]BOP!$A$36:$IV$36,[9]BOP!$A$44:$IV$44,[9]BOP!$A$59:$IV$59,[9]BOP!#REF!,[9]BOP!#REF!,[9]BOP!$A$81:$IV$88</definedName>
    <definedName name="Z_1F4C2008_FFA7_11D1_98B6_00C04FC96ABD_.wvu.Rows" hidden="1">[9]BOP!$A$36:$IV$36,[9]BOP!$A$44:$IV$44,[9]BOP!$A$59:$IV$59,[9]BOP!#REF!,[9]BOP!#REF!,[9]BOP!$A$81:$IV$88</definedName>
    <definedName name="Z_1F4C2009_FFA7_11D1_98B6_00C04FC96ABD_.wvu.Rows" hidden="1">[9]BOP!$A$36:$IV$36,[9]BOP!$A$44:$IV$44,[9]BOP!$A$59:$IV$59,[9]BOP!#REF!,[9]BOP!#REF!,[9]BOP!$A$81:$IV$88</definedName>
    <definedName name="Z_1F4C200A_FFA7_11D1_98B6_00C04FC96ABD_.wvu.Rows" hidden="1">[9]BOP!$A$36:$IV$36,[9]BOP!$A$44:$IV$44,[9]BOP!$A$59:$IV$59,[9]BOP!#REF!,[9]BOP!#REF!,[9]BOP!$A$81:$IV$88</definedName>
    <definedName name="Z_1F4C200B_FFA7_11D1_98B6_00C04FC96ABD_.wvu.Rows" hidden="1">[9]BOP!$A$36:$IV$36,[9]BOP!$A$44:$IV$44,[9]BOP!$A$59:$IV$59,[9]BOP!#REF!,[9]BOP!#REF!,[9]BOP!$A$79:$IV$79,[9]BOP!$A$81:$IV$88,[9]BOP!#REF!</definedName>
    <definedName name="Z_1F4C200C_FFA7_11D1_98B6_00C04FC96ABD_.wvu.Rows" hidden="1">[9]BOP!$A$36:$IV$36,[9]BOP!$A$44:$IV$44,[9]BOP!$A$59:$IV$59,[9]BOP!#REF!,[9]BOP!#REF!,[9]BOP!$A$79:$IV$79,[9]BOP!$A$81:$IV$88</definedName>
    <definedName name="Z_1F4C200D_FFA7_11D1_98B6_00C04FC96ABD_.wvu.Rows" hidden="1">[9]BOP!$A$36:$IV$36,[9]BOP!$A$44:$IV$44,[9]BOP!$A$59:$IV$59,[9]BOP!#REF!,[9]BOP!#REF!,[9]BOP!$A$79:$IV$79,[9]BOP!#REF!</definedName>
    <definedName name="Z_1F4C200E_FFA7_11D1_98B6_00C04FC96ABD_.wvu.Rows" hidden="1">[9]BOP!$A$36:$IV$36,[9]BOP!$A$44:$IV$44,[9]BOP!$A$59:$IV$59,[9]BOP!#REF!,[9]BOP!#REF!,[9]BOP!$A$79:$IV$79,[9]BOP!$A$81:$IV$88,[9]BOP!#REF!</definedName>
    <definedName name="Z_1F4C200F_FFA7_11D1_98B6_00C04FC96ABD_.wvu.Rows" hidden="1">[9]BOP!$A$36:$IV$36,[9]BOP!$A$44:$IV$44,[9]BOP!$A$59:$IV$59,[9]BOP!#REF!,[9]BOP!#REF!,[9]BOP!$A$79:$IV$79,[9]BOP!$A$81:$IV$88,[9]BOP!#REF!</definedName>
    <definedName name="Z_1F4C2010_FFA7_11D1_98B6_00C04FC96ABD_.wvu.Rows" hidden="1">[9]BOP!$A$36:$IV$36,[9]BOP!$A$44:$IV$44,[9]BOP!$A$59:$IV$59,[9]BOP!#REF!,[9]BOP!#REF!,[9]BOP!$A$79:$IV$79,[9]BOP!$A$81:$IV$88,[9]BOP!#REF!</definedName>
    <definedName name="Z_1F4C2012_FFA7_11D1_98B6_00C04FC96ABD_.wvu.Rows" hidden="1">[9]BOP!$A$36:$IV$36,[9]BOP!$A$44:$IV$44,[9]BOP!$A$59:$IV$59,[9]BOP!#REF!,[9]BOP!#REF!,[9]BOP!$A$79:$IV$79,[9]BOP!$A$81:$IV$88,[9]BOP!#REF!,[9]BOP!#REF!</definedName>
    <definedName name="Z_1F4C2013_FFA7_11D1_98B6_00C04FC96ABD_.wvu.Rows" hidden="1">[9]BOP!$A$36:$IV$36,[9]BOP!$A$44:$IV$44,[9]BOP!$A$59:$IV$59,[9]BOP!#REF!,[9]BOP!#REF!,[9]BOP!$A$79:$IV$79,[9]BOP!$A$81:$IV$88,[9]BOP!#REF!,[9]BOP!#REF!</definedName>
    <definedName name="Z_1F4C2014_FFA7_11D1_98B6_00C04FC96ABD_.wvu.Rows" hidden="1">[9]BOP!$A$36:$IV$36,[9]BOP!$A$44:$IV$44,[9]BOP!$A$59:$IV$59,[9]BOP!#REF!,[9]BOP!#REF!,[9]BOP!$A$79:$IV$79</definedName>
    <definedName name="Z_49B0A4B0_963B_11D1_BFD1_00A02466B680_.wvu.Rows" hidden="1">[9]BOP!$A$36:$IV$36,[9]BOP!$A$44:$IV$44,[9]BOP!$A$59:$IV$59,[9]BOP!#REF!,[9]BOP!#REF!,[9]BOP!$A$81:$IV$88</definedName>
    <definedName name="Z_49B0A4B1_963B_11D1_BFD1_00A02466B680_.wvu.Rows" hidden="1">[9]BOP!$A$36:$IV$36,[9]BOP!$A$44:$IV$44,[9]BOP!$A$59:$IV$59,[9]BOP!#REF!,[9]BOP!#REF!,[9]BOP!$A$81:$IV$88</definedName>
    <definedName name="Z_49B0A4B4_963B_11D1_BFD1_00A02466B680_.wvu.Rows" hidden="1">[9]BOP!$A$36:$IV$36,[9]BOP!$A$44:$IV$44,[9]BOP!$A$59:$IV$59,[9]BOP!#REF!,[9]BOP!#REF!,[9]BOP!$A$79:$IV$79,[9]BOP!$A$81:$IV$88,[9]BOP!#REF!</definedName>
    <definedName name="Z_49B0A4B5_963B_11D1_BFD1_00A02466B680_.wvu.Rows" hidden="1">[9]BOP!$A$36:$IV$36,[9]BOP!$A$44:$IV$44,[9]BOP!$A$59:$IV$59,[9]BOP!#REF!,[9]BOP!#REF!,[9]BOP!$A$79:$IV$79,[9]BOP!$A$81:$IV$88</definedName>
    <definedName name="Z_49B0A4B6_963B_11D1_BFD1_00A02466B680_.wvu.Rows" hidden="1">[9]BOP!$A$36:$IV$36,[9]BOP!$A$44:$IV$44,[9]BOP!$A$59:$IV$59,[9]BOP!#REF!,[9]BOP!#REF!,[9]BOP!$A$79:$IV$79,[9]BOP!#REF!</definedName>
    <definedName name="Z_49B0A4B7_963B_11D1_BFD1_00A02466B680_.wvu.Rows" hidden="1">[9]BOP!$A$36:$IV$36,[9]BOP!$A$44:$IV$44,[9]BOP!$A$59:$IV$59,[9]BOP!#REF!,[9]BOP!#REF!,[9]BOP!$A$79:$IV$79,[9]BOP!$A$81:$IV$88,[9]BOP!#REF!</definedName>
    <definedName name="Z_49B0A4B8_963B_11D1_BFD1_00A02466B680_.wvu.Rows" hidden="1">[9]BOP!$A$36:$IV$36,[9]BOP!$A$44:$IV$44,[9]BOP!$A$59:$IV$59,[9]BOP!#REF!,[9]BOP!#REF!,[9]BOP!$A$79:$IV$79,[9]BOP!$A$81:$IV$88,[9]BOP!#REF!</definedName>
    <definedName name="Z_49B0A4B9_963B_11D1_BFD1_00A02466B680_.wvu.Rows" hidden="1">[9]BOP!$A$36:$IV$36,[9]BOP!$A$44:$IV$44,[9]BOP!$A$59:$IV$59,[9]BOP!#REF!,[9]BOP!#REF!,[9]BOP!$A$79:$IV$79,[9]BOP!$A$81:$IV$88,[9]BOP!#REF!</definedName>
    <definedName name="Z_49B0A4BB_963B_11D1_BFD1_00A02466B680_.wvu.Rows" hidden="1">[9]BOP!$A$36:$IV$36,[9]BOP!$A$44:$IV$44,[9]BOP!$A$59:$IV$59,[9]BOP!#REF!,[9]BOP!#REF!,[9]BOP!$A$79:$IV$79,[9]BOP!$A$81:$IV$88,[9]BOP!#REF!,[9]BOP!#REF!</definedName>
    <definedName name="Z_49B0A4BC_963B_11D1_BFD1_00A02466B680_.wvu.Rows" hidden="1">[9]BOP!$A$36:$IV$36,[9]BOP!$A$44:$IV$44,[9]BOP!$A$59:$IV$59,[9]BOP!#REF!,[9]BOP!#REF!,[9]BOP!$A$79:$IV$79,[9]BOP!$A$81:$IV$88,[9]BOP!#REF!,[9]BOP!#REF!</definedName>
    <definedName name="Z_49B0A4BD_963B_11D1_BFD1_00A02466B680_.wvu.Rows" hidden="1">[9]BOP!$A$36:$IV$36,[9]BOP!$A$44:$IV$44,[9]BOP!$A$59:$IV$59,[9]BOP!#REF!,[9]BOP!#REF!,[9]BOP!$A$79:$IV$79</definedName>
    <definedName name="Z_5F3A46A2_1A22_4FA5_A3C5_1DEBD8BB3B53_.wvu.Cols" hidden="1">#REF!</definedName>
    <definedName name="Z_5F3A46A2_1A22_4FA5_A3C5_1DEBD8BB3B53_.wvu.PrintArea" hidden="1">#REF!</definedName>
    <definedName name="Z_5F3A46A2_1A22_4FA5_A3C5_1DEBD8BB3B53_.wvu.PrintTitles" hidden="1">#REF!</definedName>
    <definedName name="Z_5F3A46A2_1A22_4FA5_A3C5_1DEBD8BB3B53_.wvu.Rows" hidden="1">#REF!</definedName>
    <definedName name="Z_65976840_70A2_11D2_BFD1_C1F7123CE332_.wvu.PrintTitles" hidden="1">[21]SUMMARY!$B$1:$D$65536,[21]SUMMARY!$A$3:$IV$5</definedName>
    <definedName name="Z_9E0C48F8_FFCC_11D1_98BA_00C04FC96ABD_.wvu.Rows" hidden="1">[9]BOP!$A$36:$IV$36,[9]BOP!$A$44:$IV$44,[9]BOP!$A$59:$IV$59,[9]BOP!#REF!,[9]BOP!#REF!,[9]BOP!$A$81:$IV$88</definedName>
    <definedName name="Z_9E0C48F9_FFCC_11D1_98BA_00C04FC96ABD_.wvu.Rows" hidden="1">[9]BOP!$A$36:$IV$36,[9]BOP!$A$44:$IV$44,[9]BOP!$A$59:$IV$59,[9]BOP!#REF!,[9]BOP!#REF!,[9]BOP!$A$81:$IV$88</definedName>
    <definedName name="Z_9E0C48FA_FFCC_11D1_98BA_00C04FC96ABD_.wvu.Rows" hidden="1">[9]BOP!$A$36:$IV$36,[9]BOP!$A$44:$IV$44,[9]BOP!$A$59:$IV$59,[9]BOP!#REF!,[9]BOP!#REF!,[9]BOP!$A$81:$IV$88</definedName>
    <definedName name="Z_9E0C48FB_FFCC_11D1_98BA_00C04FC96ABD_.wvu.Rows" hidden="1">[9]BOP!$A$36:$IV$36,[9]BOP!$A$44:$IV$44,[9]BOP!$A$59:$IV$59,[9]BOP!#REF!,[9]BOP!#REF!,[9]BOP!$A$81:$IV$88</definedName>
    <definedName name="Z_9E0C48FC_FFCC_11D1_98BA_00C04FC96ABD_.wvu.Rows" hidden="1">[9]BOP!$A$36:$IV$36,[9]BOP!$A$44:$IV$44,[9]BOP!$A$59:$IV$59,[9]BOP!#REF!,[9]BOP!#REF!,[9]BOP!$A$79:$IV$79,[9]BOP!$A$81:$IV$88,[9]BOP!#REF!</definedName>
    <definedName name="Z_9E0C48FD_FFCC_11D1_98BA_00C04FC96ABD_.wvu.Rows" hidden="1">[9]BOP!$A$36:$IV$36,[9]BOP!$A$44:$IV$44,[9]BOP!$A$59:$IV$59,[9]BOP!#REF!,[9]BOP!#REF!,[9]BOP!$A$79:$IV$79,[9]BOP!$A$81:$IV$88</definedName>
    <definedName name="Z_9E0C48FE_FFCC_11D1_98BA_00C04FC96ABD_.wvu.Rows" hidden="1">[9]BOP!$A$36:$IV$36,[9]BOP!$A$44:$IV$44,[9]BOP!$A$59:$IV$59,[9]BOP!#REF!,[9]BOP!#REF!,[9]BOP!$A$79:$IV$79,[9]BOP!#REF!</definedName>
    <definedName name="Z_9E0C48FF_FFCC_11D1_98BA_00C04FC96ABD_.wvu.Rows" hidden="1">[9]BOP!$A$36:$IV$36,[9]BOP!$A$44:$IV$44,[9]BOP!$A$59:$IV$59,[9]BOP!#REF!,[9]BOP!#REF!,[9]BOP!$A$79:$IV$79,[9]BOP!$A$81:$IV$88,[9]BOP!#REF!</definedName>
    <definedName name="Z_9E0C4900_FFCC_11D1_98BA_00C04FC96ABD_.wvu.Rows" hidden="1">[9]BOP!$A$36:$IV$36,[9]BOP!$A$44:$IV$44,[9]BOP!$A$59:$IV$59,[9]BOP!#REF!,[9]BOP!#REF!,[9]BOP!$A$79:$IV$79,[9]BOP!$A$81:$IV$88,[9]BOP!#REF!</definedName>
    <definedName name="Z_9E0C4901_FFCC_11D1_98BA_00C04FC96ABD_.wvu.Rows" hidden="1">[9]BOP!$A$36:$IV$36,[9]BOP!$A$44:$IV$44,[9]BOP!$A$59:$IV$59,[9]BOP!#REF!,[9]BOP!#REF!,[9]BOP!$A$79:$IV$79,[9]BOP!$A$81:$IV$88,[9]BOP!#REF!</definedName>
    <definedName name="Z_9E0C4903_FFCC_11D1_98BA_00C04FC96ABD_.wvu.Rows" hidden="1">[9]BOP!$A$36:$IV$36,[9]BOP!$A$44:$IV$44,[9]BOP!$A$59:$IV$59,[9]BOP!#REF!,[9]BOP!#REF!,[9]BOP!$A$79:$IV$79,[9]BOP!$A$81:$IV$88,[9]BOP!#REF!,[9]BOP!#REF!</definedName>
    <definedName name="Z_9E0C4904_FFCC_11D1_98BA_00C04FC96ABD_.wvu.Rows" hidden="1">[9]BOP!$A$36:$IV$36,[9]BOP!$A$44:$IV$44,[9]BOP!$A$59:$IV$59,[9]BOP!#REF!,[9]BOP!#REF!,[9]BOP!$A$79:$IV$79,[9]BOP!$A$81:$IV$88,[9]BOP!#REF!,[9]BOP!#REF!</definedName>
    <definedName name="Z_9E0C4905_FFCC_11D1_98BA_00C04FC96ABD_.wvu.Rows" hidden="1">[9]BOP!$A$36:$IV$36,[9]BOP!$A$44:$IV$44,[9]BOP!$A$59:$IV$59,[9]BOP!#REF!,[9]BOP!#REF!,[9]BOP!$A$79:$IV$79</definedName>
    <definedName name="Z_B424DD41_AAD0_11D2_BFD1_00A02466506E_.wvu.PrintTitles" hidden="1">[21]SUMMARY!$B$1:$D$65536,[21]SUMMARY!$A$3:$IV$5</definedName>
    <definedName name="Z_BC2BFA12_1C91_11D2_BFD2_00A02466506E_.wvu.PrintTitles" hidden="1">[21]SUMMARY!$B$1:$D$65536,[21]SUMMARY!$A$3:$IV$5</definedName>
    <definedName name="Z_C21FAE85_013A_11D2_98BD_00C04FC96ABD_.wvu.Rows" hidden="1">[9]BOP!$A$36:$IV$36,[9]BOP!$A$44:$IV$44,[9]BOP!$A$59:$IV$59,[9]BOP!#REF!,[9]BOP!#REF!,[9]BOP!$A$81:$IV$88</definedName>
    <definedName name="Z_C21FAE86_013A_11D2_98BD_00C04FC96ABD_.wvu.Rows" hidden="1">[9]BOP!$A$36:$IV$36,[9]BOP!$A$44:$IV$44,[9]BOP!$A$59:$IV$59,[9]BOP!#REF!,[9]BOP!#REF!,[9]BOP!$A$81:$IV$88</definedName>
    <definedName name="Z_C21FAE87_013A_11D2_98BD_00C04FC96ABD_.wvu.Rows" hidden="1">[9]BOP!$A$36:$IV$36,[9]BOP!$A$44:$IV$44,[9]BOP!$A$59:$IV$59,[9]BOP!#REF!,[9]BOP!#REF!,[9]BOP!$A$81:$IV$88</definedName>
    <definedName name="Z_C21FAE88_013A_11D2_98BD_00C04FC96ABD_.wvu.Rows" hidden="1">[9]BOP!$A$36:$IV$36,[9]BOP!$A$44:$IV$44,[9]BOP!$A$59:$IV$59,[9]BOP!#REF!,[9]BOP!#REF!,[9]BOP!$A$81:$IV$88</definedName>
    <definedName name="Z_C21FAE89_013A_11D2_98BD_00C04FC96ABD_.wvu.Rows" hidden="1">[9]BOP!$A$36:$IV$36,[9]BOP!$A$44:$IV$44,[9]BOP!$A$59:$IV$59,[9]BOP!#REF!,[9]BOP!#REF!,[9]BOP!$A$79:$IV$79,[9]BOP!$A$81:$IV$88,[9]BOP!#REF!</definedName>
    <definedName name="Z_C21FAE8A_013A_11D2_98BD_00C04FC96ABD_.wvu.Rows" hidden="1">[9]BOP!$A$36:$IV$36,[9]BOP!$A$44:$IV$44,[9]BOP!$A$59:$IV$59,[9]BOP!#REF!,[9]BOP!#REF!,[9]BOP!$A$79:$IV$79,[9]BOP!$A$81:$IV$88</definedName>
    <definedName name="Z_C21FAE8B_013A_11D2_98BD_00C04FC96ABD_.wvu.Rows" hidden="1">[9]BOP!$A$36:$IV$36,[9]BOP!$A$44:$IV$44,[9]BOP!$A$59:$IV$59,[9]BOP!#REF!,[9]BOP!#REF!,[9]BOP!$A$79:$IV$79,[9]BOP!#REF!</definedName>
    <definedName name="Z_C21FAE8C_013A_11D2_98BD_00C04FC96ABD_.wvu.Rows" hidden="1">[9]BOP!$A$36:$IV$36,[9]BOP!$A$44:$IV$44,[9]BOP!$A$59:$IV$59,[9]BOP!#REF!,[9]BOP!#REF!,[9]BOP!$A$79:$IV$79,[9]BOP!$A$81:$IV$88,[9]BOP!#REF!</definedName>
    <definedName name="Z_C21FAE8D_013A_11D2_98BD_00C04FC96ABD_.wvu.Rows" hidden="1">[9]BOP!$A$36:$IV$36,[9]BOP!$A$44:$IV$44,[9]BOP!$A$59:$IV$59,[9]BOP!#REF!,[9]BOP!#REF!,[9]BOP!$A$79:$IV$79,[9]BOP!$A$81:$IV$88,[9]BOP!#REF!</definedName>
    <definedName name="Z_C21FAE8E_013A_11D2_98BD_00C04FC96ABD_.wvu.Rows" hidden="1">[9]BOP!$A$36:$IV$36,[9]BOP!$A$44:$IV$44,[9]BOP!$A$59:$IV$59,[9]BOP!#REF!,[9]BOP!#REF!,[9]BOP!$A$79:$IV$79,[9]BOP!$A$81:$IV$88,[9]BOP!#REF!</definedName>
    <definedName name="Z_C21FAE90_013A_11D2_98BD_00C04FC96ABD_.wvu.Rows" hidden="1">[9]BOP!$A$36:$IV$36,[9]BOP!$A$44:$IV$44,[9]BOP!$A$59:$IV$59,[9]BOP!#REF!,[9]BOP!#REF!,[9]BOP!$A$79:$IV$79,[9]BOP!$A$81:$IV$88,[9]BOP!#REF!,[9]BOP!#REF!</definedName>
    <definedName name="Z_C21FAE91_013A_11D2_98BD_00C04FC96ABD_.wvu.Rows" hidden="1">[9]BOP!$A$36:$IV$36,[9]BOP!$A$44:$IV$44,[9]BOP!$A$59:$IV$59,[9]BOP!#REF!,[9]BOP!#REF!,[9]BOP!$A$79:$IV$79,[9]BOP!$A$81:$IV$88,[9]BOP!#REF!,[9]BOP!#REF!</definedName>
    <definedName name="Z_C21FAE92_013A_11D2_98BD_00C04FC96ABD_.wvu.Rows" hidden="1">[9]BOP!$A$36:$IV$36,[9]BOP!$A$44:$IV$44,[9]BOP!$A$59:$IV$59,[9]BOP!#REF!,[9]BOP!#REF!,[9]BOP!$A$79:$IV$79</definedName>
    <definedName name="Z_CF25EF4A_FFAB_11D1_98B7_00C04FC96ABD_.wvu.Rows" hidden="1">[9]BOP!$A$36:$IV$36,[9]BOP!$A$44:$IV$44,[9]BOP!$A$59:$IV$59,[9]BOP!#REF!,[9]BOP!#REF!,[9]BOP!$A$81:$IV$88</definedName>
    <definedName name="Z_CF25EF4B_FFAB_11D1_98B7_00C04FC96ABD_.wvu.Rows" hidden="1">[9]BOP!$A$36:$IV$36,[9]BOP!$A$44:$IV$44,[9]BOP!$A$59:$IV$59,[9]BOP!#REF!,[9]BOP!#REF!,[9]BOP!$A$81:$IV$88</definedName>
    <definedName name="Z_CF25EF4C_FFAB_11D1_98B7_00C04FC96ABD_.wvu.Rows" hidden="1">[9]BOP!$A$36:$IV$36,[9]BOP!$A$44:$IV$44,[9]BOP!$A$59:$IV$59,[9]BOP!#REF!,[9]BOP!#REF!,[9]BOP!$A$81:$IV$88</definedName>
    <definedName name="Z_CF25EF4D_FFAB_11D1_98B7_00C04FC96ABD_.wvu.Rows" hidden="1">[9]BOP!$A$36:$IV$36,[9]BOP!$A$44:$IV$44,[9]BOP!$A$59:$IV$59,[9]BOP!#REF!,[9]BOP!#REF!,[9]BOP!$A$81:$IV$88</definedName>
    <definedName name="Z_CF25EF4E_FFAB_11D1_98B7_00C04FC96ABD_.wvu.Rows" hidden="1">[9]BOP!$A$36:$IV$36,[9]BOP!$A$44:$IV$44,[9]BOP!$A$59:$IV$59,[9]BOP!#REF!,[9]BOP!#REF!,[9]BOP!$A$79:$IV$79,[9]BOP!$A$81:$IV$88,[9]BOP!#REF!</definedName>
    <definedName name="Z_CF25EF4F_FFAB_11D1_98B7_00C04FC96ABD_.wvu.Rows" hidden="1">[9]BOP!$A$36:$IV$36,[9]BOP!$A$44:$IV$44,[9]BOP!$A$59:$IV$59,[9]BOP!#REF!,[9]BOP!#REF!,[9]BOP!$A$79:$IV$79,[9]BOP!$A$81:$IV$88</definedName>
    <definedName name="Z_CF25EF50_FFAB_11D1_98B7_00C04FC96ABD_.wvu.Rows" hidden="1">[9]BOP!$A$36:$IV$36,[9]BOP!$A$44:$IV$44,[9]BOP!$A$59:$IV$59,[9]BOP!#REF!,[9]BOP!#REF!,[9]BOP!$A$79:$IV$79,[9]BOP!#REF!</definedName>
    <definedName name="Z_CF25EF51_FFAB_11D1_98B7_00C04FC96ABD_.wvu.Rows" hidden="1">[9]BOP!$A$36:$IV$36,[9]BOP!$A$44:$IV$44,[9]BOP!$A$59:$IV$59,[9]BOP!#REF!,[9]BOP!#REF!,[9]BOP!$A$79:$IV$79,[9]BOP!$A$81:$IV$88,[9]BOP!#REF!</definedName>
    <definedName name="Z_CF25EF52_FFAB_11D1_98B7_00C04FC96ABD_.wvu.Rows" hidden="1">[9]BOP!$A$36:$IV$36,[9]BOP!$A$44:$IV$44,[9]BOP!$A$59:$IV$59,[9]BOP!#REF!,[9]BOP!#REF!,[9]BOP!$A$79:$IV$79,[9]BOP!$A$81:$IV$88,[9]BOP!#REF!</definedName>
    <definedName name="Z_CF25EF53_FFAB_11D1_98B7_00C04FC96ABD_.wvu.Rows" hidden="1">[9]BOP!$A$36:$IV$36,[9]BOP!$A$44:$IV$44,[9]BOP!$A$59:$IV$59,[9]BOP!#REF!,[9]BOP!#REF!,[9]BOP!$A$79:$IV$79,[9]BOP!$A$81:$IV$88,[9]BOP!#REF!</definedName>
    <definedName name="Z_CF25EF55_FFAB_11D1_98B7_00C04FC96ABD_.wvu.Rows" hidden="1">[9]BOP!$A$36:$IV$36,[9]BOP!$A$44:$IV$44,[9]BOP!$A$59:$IV$59,[9]BOP!#REF!,[9]BOP!#REF!,[9]BOP!$A$79:$IV$79,[9]BOP!$A$81:$IV$88,[9]BOP!#REF!,[9]BOP!#REF!</definedName>
    <definedName name="Z_CF25EF56_FFAB_11D1_98B7_00C04FC96ABD_.wvu.Rows" hidden="1">[9]BOP!$A$36:$IV$36,[9]BOP!$A$44:$IV$44,[9]BOP!$A$59:$IV$59,[9]BOP!#REF!,[9]BOP!#REF!,[9]BOP!$A$79:$IV$79,[9]BOP!$A$81:$IV$88,[9]BOP!#REF!,[9]BOP!#REF!</definedName>
    <definedName name="Z_CF25EF57_FFAB_11D1_98B7_00C04FC96ABD_.wvu.Rows" hidden="1">[9]BOP!$A$36:$IV$36,[9]BOP!$A$44:$IV$44,[9]BOP!$A$59:$IV$59,[9]BOP!#REF!,[9]BOP!#REF!,[9]BOP!$A$79:$IV$79</definedName>
    <definedName name="Z_E6B74681_BCE1_11D2_BFD1_00A02466506E_.wvu.PrintTitles" hidden="1">[21]SUMMARY!$B$1:$D$65536,[21]SUMMARY!$A$3:$IV$5</definedName>
    <definedName name="Z_EA8011E5_017A_11D2_98BD_00C04FC96ABD_.wvu.Rows" hidden="1">[9]BOP!$A$36:$IV$36,[9]BOP!$A$44:$IV$44,[9]BOP!$A$59:$IV$59,[9]BOP!#REF!,[9]BOP!#REF!,[9]BOP!$A$79:$IV$79,[9]BOP!$A$81:$IV$88</definedName>
    <definedName name="Z_EA8011E6_017A_11D2_98BD_00C04FC96ABD_.wvu.Rows" hidden="1">[9]BOP!$A$36:$IV$36,[9]BOP!$A$44:$IV$44,[9]BOP!$A$59:$IV$59,[9]BOP!#REF!,[9]BOP!#REF!,[9]BOP!$A$79:$IV$79,[9]BOP!#REF!</definedName>
    <definedName name="Z_EA8011E9_017A_11D2_98BD_00C04FC96ABD_.wvu.Rows" hidden="1">[9]BOP!$A$36:$IV$36,[9]BOP!$A$44:$IV$44,[9]BOP!$A$59:$IV$59,[9]BOP!#REF!,[9]BOP!#REF!,[9]BOP!$A$79:$IV$79,[9]BOP!$A$81:$IV$88,[9]BOP!#REF!</definedName>
    <definedName name="Z_EA8011EC_017A_11D2_98BD_00C04FC96ABD_.wvu.Rows" hidden="1">[9]BOP!$A$36:$IV$36,[9]BOP!$A$44:$IV$44,[9]BOP!$A$59:$IV$59,[9]BOP!#REF!,[9]BOP!#REF!,[9]BOP!$A$79:$IV$79,[9]BOP!$A$81:$IV$88,[9]BOP!#REF!,[9]BOP!#REF!</definedName>
    <definedName name="Z_EA86CE3A_00A2_11D2_98BC_00C04FC96ABD_.wvu.Rows" hidden="1">[9]BOP!$A$36:$IV$36,[9]BOP!$A$44:$IV$44,[9]BOP!$A$59:$IV$59,[9]BOP!#REF!,[9]BOP!#REF!,[9]BOP!$A$81:$IV$88</definedName>
    <definedName name="Z_EA86CE3B_00A2_11D2_98BC_00C04FC96ABD_.wvu.Rows" hidden="1">[9]BOP!$A$36:$IV$36,[9]BOP!$A$44:$IV$44,[9]BOP!$A$59:$IV$59,[9]BOP!#REF!,[9]BOP!#REF!,[9]BOP!$A$81:$IV$88</definedName>
    <definedName name="Z_EA86CE3C_00A2_11D2_98BC_00C04FC96ABD_.wvu.Rows" hidden="1">[9]BOP!$A$36:$IV$36,[9]BOP!$A$44:$IV$44,[9]BOP!$A$59:$IV$59,[9]BOP!#REF!,[9]BOP!#REF!,[9]BOP!$A$81:$IV$88</definedName>
    <definedName name="Z_EA86CE3D_00A2_11D2_98BC_00C04FC96ABD_.wvu.Rows" hidden="1">[9]BOP!$A$36:$IV$36,[9]BOP!$A$44:$IV$44,[9]BOP!$A$59:$IV$59,[9]BOP!#REF!,[9]BOP!#REF!,[9]BOP!$A$81:$IV$88</definedName>
    <definedName name="Z_EA86CE3E_00A2_11D2_98BC_00C04FC96ABD_.wvu.Rows" hidden="1">[9]BOP!$A$36:$IV$36,[9]BOP!$A$44:$IV$44,[9]BOP!$A$59:$IV$59,[9]BOP!#REF!,[9]BOP!#REF!,[9]BOP!$A$79:$IV$79,[9]BOP!$A$81:$IV$88,[9]BOP!#REF!</definedName>
    <definedName name="Z_EA86CE3F_00A2_11D2_98BC_00C04FC96ABD_.wvu.Rows" hidden="1">[9]BOP!$A$36:$IV$36,[9]BOP!$A$44:$IV$44,[9]BOP!$A$59:$IV$59,[9]BOP!#REF!,[9]BOP!#REF!,[9]BOP!$A$79:$IV$79,[9]BOP!$A$81:$IV$88</definedName>
    <definedName name="Z_EA86CE40_00A2_11D2_98BC_00C04FC96ABD_.wvu.Rows" hidden="1">[9]BOP!$A$36:$IV$36,[9]BOP!$A$44:$IV$44,[9]BOP!$A$59:$IV$59,[9]BOP!#REF!,[9]BOP!#REF!,[9]BOP!$A$79:$IV$79,[9]BOP!#REF!</definedName>
    <definedName name="Z_EA86CE41_00A2_11D2_98BC_00C04FC96ABD_.wvu.Rows" hidden="1">[9]BOP!$A$36:$IV$36,[9]BOP!$A$44:$IV$44,[9]BOP!$A$59:$IV$59,[9]BOP!#REF!,[9]BOP!#REF!,[9]BOP!$A$79:$IV$79,[9]BOP!$A$81:$IV$88,[9]BOP!#REF!</definedName>
    <definedName name="Z_EA86CE42_00A2_11D2_98BC_00C04FC96ABD_.wvu.Rows" hidden="1">[9]BOP!$A$36:$IV$36,[9]BOP!$A$44:$IV$44,[9]BOP!$A$59:$IV$59,[9]BOP!#REF!,[9]BOP!#REF!,[9]BOP!$A$79:$IV$79,[9]BOP!$A$81:$IV$88,[9]BOP!#REF!</definedName>
    <definedName name="Z_EA86CE43_00A2_11D2_98BC_00C04FC96ABD_.wvu.Rows" hidden="1">[9]BOP!$A$36:$IV$36,[9]BOP!$A$44:$IV$44,[9]BOP!$A$59:$IV$59,[9]BOP!#REF!,[9]BOP!#REF!,[9]BOP!$A$79:$IV$79,[9]BOP!$A$81:$IV$88,[9]BOP!#REF!</definedName>
    <definedName name="Z_EA86CE45_00A2_11D2_98BC_00C04FC96ABD_.wvu.Rows" hidden="1">[9]BOP!$A$36:$IV$36,[9]BOP!$A$44:$IV$44,[9]BOP!$A$59:$IV$59,[9]BOP!#REF!,[9]BOP!#REF!,[9]BOP!$A$79:$IV$79,[9]BOP!$A$81:$IV$88,[9]BOP!#REF!,[9]BOP!#REF!</definedName>
    <definedName name="Z_EA86CE46_00A2_11D2_98BC_00C04FC96ABD_.wvu.Rows" hidden="1">[9]BOP!$A$36:$IV$36,[9]BOP!$A$44:$IV$44,[9]BOP!$A$59:$IV$59,[9]BOP!#REF!,[9]BOP!#REF!,[9]BOP!$A$79:$IV$79,[9]BOP!$A$81:$IV$88,[9]BOP!#REF!,[9]BOP!#REF!</definedName>
    <definedName name="Z_EA86CE47_00A2_11D2_98BC_00C04FC96ABD_.wvu.Rows" hidden="1">[9]BOP!$A$36:$IV$36,[9]BOP!$A$44:$IV$44,[9]BOP!$A$59:$IV$59,[9]BOP!#REF!,[9]BOP!#REF!,[9]BOP!$A$79:$IV$79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21" l="1"/>
  <c r="AJ3" i="21"/>
  <c r="AJ4" i="21"/>
  <c r="AJ5" i="21"/>
  <c r="AJ6" i="21"/>
  <c r="AJ7" i="21"/>
  <c r="AJ8" i="21"/>
  <c r="AJ9" i="21"/>
  <c r="AJ10" i="21"/>
  <c r="AJ11" i="21"/>
  <c r="AJ12" i="21"/>
  <c r="AJ13" i="21"/>
  <c r="AJ14" i="21"/>
  <c r="AJ15" i="21"/>
  <c r="AJ16" i="21"/>
  <c r="AJ17" i="21"/>
  <c r="AJ18" i="21"/>
  <c r="AJ19" i="21"/>
  <c r="AJ20" i="21"/>
  <c r="AJ21" i="21"/>
  <c r="AJ22" i="21"/>
  <c r="AJ23" i="21"/>
  <c r="AJ24" i="21"/>
  <c r="AJ25" i="21"/>
  <c r="AJ26" i="21"/>
  <c r="AJ27" i="21"/>
  <c r="AJ28" i="21"/>
  <c r="AJ29" i="21"/>
  <c r="AJ30" i="21"/>
  <c r="AJ31" i="21"/>
  <c r="AJ32" i="21"/>
  <c r="AJ33" i="21"/>
  <c r="AJ34" i="21"/>
  <c r="AJ35" i="21"/>
  <c r="AJ36" i="21"/>
  <c r="AJ37" i="21"/>
  <c r="AJ38" i="21"/>
  <c r="AJ39" i="21"/>
  <c r="AJ40" i="21"/>
  <c r="AJ41" i="21"/>
  <c r="AJ42" i="21"/>
  <c r="AJ43" i="21"/>
  <c r="AJ44" i="21"/>
  <c r="AJ45" i="21"/>
  <c r="AJ46" i="21"/>
  <c r="AJ47" i="21"/>
  <c r="AJ48" i="21"/>
  <c r="AJ49" i="21"/>
  <c r="AJ50" i="21"/>
  <c r="AJ51" i="21"/>
  <c r="AJ52" i="21"/>
  <c r="AJ53" i="21"/>
  <c r="I16" i="60"/>
  <c r="H16" i="60"/>
  <c r="F16" i="60"/>
  <c r="D16" i="60"/>
  <c r="C16" i="60"/>
  <c r="B16" i="60"/>
  <c r="E14" i="60"/>
  <c r="G14" i="60" s="1"/>
  <c r="E13" i="60"/>
  <c r="G13" i="60" s="1"/>
  <c r="E12" i="60"/>
  <c r="G12" i="60" s="1"/>
  <c r="G11" i="60"/>
  <c r="E11" i="60"/>
  <c r="E10" i="60"/>
  <c r="G10" i="60" s="1"/>
  <c r="E9" i="60"/>
  <c r="G9" i="60" s="1"/>
  <c r="E8" i="60"/>
  <c r="G8" i="60" s="1"/>
  <c r="G7" i="60"/>
  <c r="E7" i="60"/>
  <c r="E6" i="60"/>
  <c r="G6" i="60" s="1"/>
  <c r="E5" i="60"/>
  <c r="G5" i="60" s="1"/>
  <c r="E4" i="60"/>
  <c r="G4" i="60" s="1"/>
  <c r="G3" i="60"/>
  <c r="E3" i="60"/>
  <c r="E16" i="60" s="1"/>
  <c r="G16" i="60" l="1"/>
  <c r="B19" i="60" s="1"/>
  <c r="C63" i="21" l="1"/>
  <c r="C62" i="21"/>
  <c r="C61" i="21"/>
  <c r="C60" i="21"/>
  <c r="C59" i="21"/>
  <c r="C58" i="21"/>
  <c r="C57" i="21"/>
  <c r="C56" i="21"/>
  <c r="E34" i="47"/>
  <c r="F34" i="47"/>
  <c r="G34" i="47"/>
  <c r="B14" i="47" l="1"/>
  <c r="B25" i="47"/>
  <c r="B4" i="47" l="1"/>
  <c r="B5" i="47" s="1"/>
  <c r="C5" i="47" s="1"/>
  <c r="D5" i="47" s="1"/>
  <c r="E5" i="47" s="1"/>
  <c r="F5" i="47" s="1"/>
  <c r="G5" i="47" s="1"/>
  <c r="B9" i="47"/>
  <c r="C9" i="47"/>
  <c r="D9" i="47"/>
  <c r="D11" i="47" s="1"/>
  <c r="E9" i="47"/>
  <c r="E11" i="47" s="1"/>
  <c r="F9" i="47"/>
  <c r="F11" i="47" s="1"/>
  <c r="G9" i="47"/>
  <c r="B11" i="47"/>
  <c r="B13" i="47" s="1"/>
  <c r="C11" i="47"/>
  <c r="G11" i="47"/>
  <c r="C13" i="47"/>
  <c r="C14" i="47"/>
  <c r="B16" i="47"/>
  <c r="C16" i="47"/>
  <c r="D16" i="47"/>
  <c r="E16" i="47"/>
  <c r="F16" i="47"/>
  <c r="G16" i="47"/>
  <c r="C17" i="47"/>
  <c r="C36" i="47" s="1"/>
  <c r="B18" i="47"/>
  <c r="C18" i="47"/>
  <c r="D18" i="47"/>
  <c r="E18" i="47"/>
  <c r="F18" i="47"/>
  <c r="G18" i="47"/>
  <c r="B19" i="47"/>
  <c r="B38" i="47" s="1"/>
  <c r="C19" i="47"/>
  <c r="D19" i="47"/>
  <c r="E19" i="47"/>
  <c r="F19" i="47"/>
  <c r="G19" i="47"/>
  <c r="B20" i="47"/>
  <c r="B39" i="47" s="1"/>
  <c r="C20" i="47"/>
  <c r="C21" i="47"/>
  <c r="C40" i="47" s="1"/>
  <c r="C25" i="47"/>
  <c r="B26" i="47"/>
  <c r="C26" i="47"/>
  <c r="D26" i="47"/>
  <c r="E26" i="47"/>
  <c r="F26" i="47"/>
  <c r="G26" i="47"/>
  <c r="A34" i="47"/>
  <c r="A35" i="47"/>
  <c r="C35" i="47"/>
  <c r="D35" i="47"/>
  <c r="E35" i="47"/>
  <c r="F35" i="47"/>
  <c r="A36" i="47"/>
  <c r="A37" i="47"/>
  <c r="B37" i="47"/>
  <c r="C37" i="47"/>
  <c r="D37" i="47"/>
  <c r="E37" i="47"/>
  <c r="F37" i="47"/>
  <c r="G37" i="47"/>
  <c r="A38" i="47"/>
  <c r="C38" i="47"/>
  <c r="D38" i="47"/>
  <c r="D42" i="47" s="1"/>
  <c r="E38" i="47"/>
  <c r="E43" i="47" s="1"/>
  <c r="F38" i="47"/>
  <c r="F43" i="47" s="1"/>
  <c r="G38" i="47"/>
  <c r="G43" i="47" s="1"/>
  <c r="A39" i="47"/>
  <c r="C39" i="47"/>
  <c r="A40" i="47"/>
  <c r="C42" i="47"/>
  <c r="C43" i="47"/>
  <c r="H43" i="47" s="1"/>
  <c r="D43" i="47"/>
  <c r="D12" i="47" l="1"/>
  <c r="D13" i="47" s="1"/>
  <c r="B43" i="47"/>
  <c r="B35" i="47"/>
  <c r="B42" i="47" s="1"/>
  <c r="B17" i="47"/>
  <c r="B36" i="47" s="1"/>
  <c r="F42" i="47"/>
  <c r="G35" i="47"/>
  <c r="G42" i="47" s="1"/>
  <c r="H42" i="47" s="1"/>
  <c r="C22" i="47"/>
  <c r="E42" i="47"/>
  <c r="D14" i="47" l="1"/>
  <c r="D25" i="47" s="1"/>
  <c r="B21" i="47"/>
  <c r="E12" i="47"/>
  <c r="D20" i="47"/>
  <c r="D39" i="47" l="1"/>
  <c r="D17" i="47"/>
  <c r="F12" i="47"/>
  <c r="E20" i="47"/>
  <c r="E14" i="47"/>
  <c r="E25" i="47" s="1"/>
  <c r="E13" i="47"/>
  <c r="B40" i="47"/>
  <c r="B22" i="47"/>
  <c r="E39" i="47" l="1"/>
  <c r="E17" i="47"/>
  <c r="G12" i="47"/>
  <c r="F20" i="47"/>
  <c r="F14" i="47"/>
  <c r="F25" i="47" s="1"/>
  <c r="F13" i="47"/>
  <c r="D36" i="47"/>
  <c r="D21" i="47"/>
  <c r="G20" i="47" l="1"/>
  <c r="G14" i="47"/>
  <c r="G25" i="47" s="1"/>
  <c r="G13" i="47"/>
  <c r="F39" i="47"/>
  <c r="F17" i="47"/>
  <c r="E36" i="47"/>
  <c r="E21" i="47"/>
  <c r="D40" i="47"/>
  <c r="D22" i="47"/>
  <c r="E40" i="47" l="1"/>
  <c r="E22" i="47"/>
  <c r="F36" i="47"/>
  <c r="F21" i="47"/>
  <c r="G39" i="47"/>
  <c r="G17" i="47"/>
  <c r="G36" i="47" l="1"/>
  <c r="G21" i="47"/>
  <c r="F40" i="47"/>
  <c r="F22" i="47"/>
  <c r="G22" i="47" l="1"/>
  <c r="G40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Matthieu Bellon</author>
  </authors>
  <commentList>
    <comment ref="B13" authorId="0" shapeId="0" xr:uid="{10F986E6-9242-4FE3-8AF1-B31AF03440FE}">
      <text>
        <r>
          <rPr>
            <b/>
            <sz val="9"/>
            <color indexed="81"/>
            <rFont val="Tahoma"/>
            <family val="2"/>
          </rPr>
          <t>Matthieu Bellon:</t>
        </r>
        <r>
          <rPr>
            <sz val="9"/>
            <color indexed="81"/>
            <rFont val="Tahoma"/>
            <family val="2"/>
          </rPr>
          <t xml:space="preserve">
This values were typos: the truth is that these estimates are missing for Tuvalu</t>
        </r>
      </text>
    </comment>
  </commentList>
</comments>
</file>

<file path=xl/sharedStrings.xml><?xml version="1.0" encoding="utf-8"?>
<sst xmlns="http://schemas.openxmlformats.org/spreadsheetml/2006/main" count="769" uniqueCount="333">
  <si>
    <t>iso</t>
  </si>
  <si>
    <t>EME</t>
  </si>
  <si>
    <t>LIC</t>
  </si>
  <si>
    <t>AE</t>
  </si>
  <si>
    <t>Fiji</t>
  </si>
  <si>
    <t>Kiribati</t>
  </si>
  <si>
    <t>Marshall Islands</t>
  </si>
  <si>
    <t>Micronesia</t>
  </si>
  <si>
    <t>Palau</t>
  </si>
  <si>
    <t>Papua New Guinea</t>
  </si>
  <si>
    <t>PNG</t>
  </si>
  <si>
    <t>Samoa</t>
  </si>
  <si>
    <t>Solomon Islands</t>
  </si>
  <si>
    <t>Tonga</t>
  </si>
  <si>
    <t>Tuvalu</t>
  </si>
  <si>
    <t>Vanuatu</t>
  </si>
  <si>
    <t>min</t>
  </si>
  <si>
    <t>median</t>
  </si>
  <si>
    <t>max</t>
  </si>
  <si>
    <t>Other</t>
  </si>
  <si>
    <t>Nordhaus 1994b</t>
  </si>
  <si>
    <t>Tol 2002</t>
  </si>
  <si>
    <t>j</t>
  </si>
  <si>
    <t>Nordhaus 1994a</t>
  </si>
  <si>
    <t>l</t>
  </si>
  <si>
    <t>Fankhauser 1995</t>
  </si>
  <si>
    <t>Nordhaus 2016</t>
  </si>
  <si>
    <t>v</t>
  </si>
  <si>
    <t>Tol 1995</t>
  </si>
  <si>
    <t>Kahn et al (2021) - HA</t>
  </si>
  <si>
    <t>Nordhaus and Yang 1996</t>
  </si>
  <si>
    <t>Kahn et al (2021) - MA</t>
  </si>
  <si>
    <t>Plambeck and Hope 1996</t>
  </si>
  <si>
    <t>Kahn et al (2021) - LA</t>
  </si>
  <si>
    <t>Mendelsohn et al. 2000</t>
  </si>
  <si>
    <t>Bosello et al.  2012</t>
  </si>
  <si>
    <t>r</t>
  </si>
  <si>
    <t>Nordhaus and Boyer 2000</t>
  </si>
  <si>
    <t>c</t>
  </si>
  <si>
    <t>d</t>
  </si>
  <si>
    <t>e</t>
  </si>
  <si>
    <t>f</t>
  </si>
  <si>
    <t>Hope 2006</t>
  </si>
  <si>
    <t>g</t>
  </si>
  <si>
    <t>Nordhaus 2006</t>
  </si>
  <si>
    <t>h</t>
  </si>
  <si>
    <t>i</t>
  </si>
  <si>
    <t>Nordhaus 2008</t>
  </si>
  <si>
    <t>k</t>
  </si>
  <si>
    <t>m</t>
  </si>
  <si>
    <t>Nordhaus 2013</t>
  </si>
  <si>
    <t>t</t>
  </si>
  <si>
    <t>Roson and van der Mensbrugghe 2012</t>
  </si>
  <si>
    <t>s</t>
  </si>
  <si>
    <t>a</t>
  </si>
  <si>
    <t>Stern 2006</t>
  </si>
  <si>
    <t>n</t>
  </si>
  <si>
    <t/>
  </si>
  <si>
    <t>p</t>
  </si>
  <si>
    <t>q</t>
  </si>
  <si>
    <t>Kalkuhl and Wenz (2020)</t>
  </si>
  <si>
    <t>aa</t>
  </si>
  <si>
    <t>ab</t>
  </si>
  <si>
    <t>Burke et al (2015)</t>
  </si>
  <si>
    <t>w</t>
  </si>
  <si>
    <t>Kahn et al (2019) - LA</t>
  </si>
  <si>
    <t>Kahn et al (2019) - HA</t>
  </si>
  <si>
    <t>Kahn et al (2019) - MA</t>
  </si>
  <si>
    <t>Howard and Sylvan(2015)</t>
  </si>
  <si>
    <t>ad</t>
  </si>
  <si>
    <t>AD-DICE</t>
  </si>
  <si>
    <t>AD-WITCH</t>
  </si>
  <si>
    <t>Low</t>
  </si>
  <si>
    <t>High</t>
  </si>
  <si>
    <t>Average</t>
  </si>
  <si>
    <t>UNEP (2014)</t>
  </si>
  <si>
    <t>Agrawala and others - Unmitigated</t>
  </si>
  <si>
    <t>Agrawala and others - +2.5C</t>
  </si>
  <si>
    <t>WB (2010)</t>
  </si>
  <si>
    <t>WB (2006)</t>
  </si>
  <si>
    <t>UNFCCC (2009)</t>
  </si>
  <si>
    <t>Parry and others (2009) - Unmitigated</t>
  </si>
  <si>
    <t>Parry and others (2009) - +2C</t>
  </si>
  <si>
    <t>(in percent of GDP)</t>
  </si>
  <si>
    <t>Strengthening new projects</t>
  </si>
  <si>
    <t>Strengthening existing assets</t>
  </si>
  <si>
    <t>Coastal protection to future sea-level rise</t>
  </si>
  <si>
    <t>total</t>
  </si>
  <si>
    <t>GDP weighted averages</t>
  </si>
  <si>
    <t>SDS</t>
  </si>
  <si>
    <t>Table x. Adaptation Costs and Pre-Covid Fiscal Space</t>
  </si>
  <si>
    <t>At least some fiscal space or moderate/low risk of debt distress</t>
  </si>
  <si>
    <t>At-risk fiscal space or high risk of debt distress</t>
  </si>
  <si>
    <t>Above-median strengthening costs</t>
  </si>
  <si>
    <t>16 countries</t>
  </si>
  <si>
    <t>9 countries</t>
  </si>
  <si>
    <t>Below-median strengthening costs</t>
  </si>
  <si>
    <t>27 countries</t>
  </si>
  <si>
    <t>14 countries</t>
  </si>
  <si>
    <t>Note: Fiscal space assessments are estimated for advanced and emerging economies and are based on the last published AIV debt sustainability assessment; risks of debt distress are estimated for low-income countries and are taken from the last published debt-sustainability assessment. These assessments were done pre-COVID and do not reflect the latest developments since the outset of the pandemic.; Median total strengthening costs are estimated at 0.2 percent of GDP.
Source: Hallegatte et al. 2019, Nicholls et al. 2019, Rozenberg et al. 2019, IMF staff reports and Staff calculations.</t>
  </si>
  <si>
    <t xml:space="preserve"> Azerbaijan, Bangladesh, Botswana, China, Colombia, Dominican Republic, Indonesia, Japan, Korea, Mauritius, Mexico, Netherlands, Peru, Philippines, Thailand, Vietnam</t>
  </si>
  <si>
    <t xml:space="preserve"> Angola, Costa Rica, Fiji, India, Iran, Lao People's Democratic Republic, Malaysia, Pakistan, Uganda</t>
  </si>
  <si>
    <t xml:space="preserve"> Algeria, Australia, Canada, Chile, Czech Republic, Denmark, Estonia, France, Ireland, Israel, Kazakhstan, Latvia, Lithuania, Morocco, New Zealand, Poland, Qatar, Russia, Saudi Arabia, Singapore, Slovak Republic, Sweden, Switzerland, Turkey, United Kingdom,Germany, United States</t>
  </si>
  <si>
    <t xml:space="preserve"> Argentina, Brazil, Egypt, Hungary, Italy, Jordan, Lebanon, Nigeria, Oman, Slovenia, South Africa, Spain, Swaziland, Uruguay</t>
  </si>
  <si>
    <t>Fiscal Year</t>
  </si>
  <si>
    <t>t+1</t>
  </si>
  <si>
    <t>t+2</t>
  </si>
  <si>
    <t>t+3</t>
  </si>
  <si>
    <t>t+4</t>
  </si>
  <si>
    <t>t+5</t>
  </si>
  <si>
    <t>Overal resilliance investment (%GDP)</t>
  </si>
  <si>
    <t>Cumulative</t>
  </si>
  <si>
    <t>Climate dedicated taxation (new/increase)</t>
  </si>
  <si>
    <t>Current spending (subventions)</t>
  </si>
  <si>
    <t>Development spending, o/w:</t>
  </si>
  <si>
    <t>Development spending (Foreign financed)</t>
  </si>
  <si>
    <t>Development spending (Domestically financed)</t>
  </si>
  <si>
    <t>Crowding out</t>
  </si>
  <si>
    <t>Impact on DPB (RHS)</t>
  </si>
  <si>
    <t>total resiliance investment</t>
  </si>
  <si>
    <t>Financed by:</t>
  </si>
  <si>
    <t>Dedicated tax revenue</t>
  </si>
  <si>
    <t>Foreign grants/loans</t>
  </si>
  <si>
    <t>Crowding-out of existing non-priority invest</t>
  </si>
  <si>
    <t>Addition to DPB</t>
  </si>
  <si>
    <t>&lt;check&gt;</t>
  </si>
  <si>
    <t>Impact on DPB</t>
  </si>
  <si>
    <t>Impact on Primary Balance</t>
  </si>
  <si>
    <t>[assumes half of FFDS is grant financed]</t>
  </si>
  <si>
    <t>FFDS as share of total spending (percent)</t>
  </si>
  <si>
    <t>FFDS as share of increased capital spending</t>
  </si>
  <si>
    <t>Nauru</t>
  </si>
  <si>
    <t>TOTAL</t>
  </si>
  <si>
    <t>Notes</t>
  </si>
  <si>
    <t>Nordhaus (2014)</t>
  </si>
  <si>
    <t>Tol (2013</t>
  </si>
  <si>
    <t>Dellink et al (2014)</t>
  </si>
  <si>
    <t>Hope (2011)</t>
  </si>
  <si>
    <t>Horowitz (2009)</t>
  </si>
  <si>
    <t>Gunasekera et al. (2008)</t>
  </si>
  <si>
    <t>Choiniere and Horowitz (2006)</t>
  </si>
  <si>
    <t>Manne and Richels (2005)</t>
  </si>
  <si>
    <t>Schauer (1995)</t>
  </si>
  <si>
    <t>Manne et al. (1995)</t>
  </si>
  <si>
    <t>af</t>
  </si>
  <si>
    <t>ag</t>
  </si>
  <si>
    <t>Author</t>
  </si>
  <si>
    <t>Letter</t>
  </si>
  <si>
    <t>Warming</t>
  </si>
  <si>
    <t>Median</t>
  </si>
  <si>
    <t>Min</t>
  </si>
  <si>
    <t>Max</t>
  </si>
  <si>
    <t>Extrapolated from +1 - paper says that the effect is roughtly linear</t>
  </si>
  <si>
    <t>Cross-section - The study uses a 2F warming, which is +1.11C</t>
  </si>
  <si>
    <t>Cross-section - Really strange result in base model. Not clear why sterner has 0.7C, it is 1C.</t>
  </si>
  <si>
    <t>Benchmark Estimates - simple aggregation</t>
  </si>
  <si>
    <t>Benchmark Estimates - equity weights</t>
  </si>
  <si>
    <t>Benchmark Estimates - globally averaged prices for non-market goods</t>
  </si>
  <si>
    <t>Nordhaus (2017)</t>
  </si>
  <si>
    <t>Derived Using DICE2016R-090916ap-v2, which was used for PNAS 2017 paper</t>
  </si>
  <si>
    <t>Pretis et al (2018)</t>
  </si>
  <si>
    <t>only warming - output weights</t>
  </si>
  <si>
    <t>only warming - population weights</t>
  </si>
  <si>
    <t>warming and drying - population weights</t>
  </si>
  <si>
    <t>median - economists</t>
  </si>
  <si>
    <t>mean - economists</t>
  </si>
  <si>
    <t>1.3 wrt 2000 (2050)</t>
  </si>
  <si>
    <t>3.4 wrt to 2000 (2100)</t>
  </si>
  <si>
    <t>b</t>
  </si>
  <si>
    <t>u</t>
  </si>
  <si>
    <t>x</t>
  </si>
  <si>
    <t>z</t>
  </si>
  <si>
    <t>ac</t>
  </si>
  <si>
    <t>ae</t>
  </si>
  <si>
    <t>ah</t>
  </si>
  <si>
    <t>y</t>
  </si>
  <si>
    <t>average</t>
  </si>
  <si>
    <t xml:space="preserve">Source: </t>
  </si>
  <si>
    <t>total (USD billions)</t>
  </si>
  <si>
    <t>total (USD, just strengthening)</t>
  </si>
  <si>
    <t>total (EUR billions)</t>
  </si>
  <si>
    <t>coastal protection to future sea-level rise (maintenance costs only)</t>
  </si>
  <si>
    <t>protec_MinvCBA_1530</t>
  </si>
  <si>
    <t>missing</t>
  </si>
  <si>
    <t>resid_risksCBA_1530</t>
  </si>
  <si>
    <t>wb_resid_risks6</t>
  </si>
  <si>
    <t>Risk reduction</t>
  </si>
  <si>
    <t>strengthening new projects</t>
  </si>
  <si>
    <t>strengthening existing assets</t>
  </si>
  <si>
    <t xml:space="preserve">Coastal protection </t>
  </si>
  <si>
    <t>coastal protection (maintenance)</t>
  </si>
  <si>
    <t>Residual risks (right scale)</t>
  </si>
  <si>
    <t>Reduction in residual risks (RHS)</t>
  </si>
  <si>
    <t>coastal protection (total)</t>
  </si>
  <si>
    <t>Residual risks</t>
  </si>
  <si>
    <t>(total)</t>
  </si>
  <si>
    <t>GDP weighted average</t>
  </si>
  <si>
    <t>In billion USD</t>
  </si>
  <si>
    <t>half coastal protection is maintenance</t>
  </si>
  <si>
    <t>Data as of Jan 2021</t>
  </si>
  <si>
    <t>Upgrade</t>
  </si>
  <si>
    <t>Retrofit</t>
  </si>
  <si>
    <t>Coastal</t>
  </si>
  <si>
    <t>Total</t>
  </si>
  <si>
    <t>GDP (2018)</t>
  </si>
  <si>
    <t>Total US$ Annual</t>
  </si>
  <si>
    <t>GCF Approved</t>
  </si>
  <si>
    <t>GCF Disbursed</t>
  </si>
  <si>
    <t>GCF data as of May 2021</t>
  </si>
  <si>
    <t>Estimated Annual Financing Need</t>
  </si>
  <si>
    <t>Country</t>
  </si>
  <si>
    <t>exposure2018</t>
  </si>
  <si>
    <t>adaptation_pctGDP</t>
  </si>
  <si>
    <t>https://www.imf.org/en/Publications/WP/Issues/2019/10/11/Macroeconomic-Outcomes-in-Disaster-Prone-Countries-48704</t>
  </si>
  <si>
    <t>Figure 7</t>
  </si>
  <si>
    <t>Years</t>
  </si>
  <si>
    <t>Real GDP (% dev. from SS)</t>
  </si>
  <si>
    <t>Domestic Public Debt (% of GDP)</t>
  </si>
  <si>
    <t>External Public Commm. Debt (% of GDP)</t>
  </si>
  <si>
    <t>Concessional Debt (% of GDP)</t>
  </si>
  <si>
    <t>Private Capital Growth (% dev. from SS)</t>
  </si>
  <si>
    <t>Total Public Debt (% of GDP)</t>
  </si>
  <si>
    <t>Private Consumption Growth (% dev. from SS)</t>
  </si>
  <si>
    <t>Private Inv. Growth (% dev. from SS)</t>
  </si>
  <si>
    <t>Public Infrastructure Inv. (% of GDP)</t>
  </si>
  <si>
    <t>Public current expenditures (% of GDP)</t>
  </si>
  <si>
    <t>Oil Revenues (% of GDP)</t>
  </si>
  <si>
    <t>Grants (% of GDP)</t>
  </si>
  <si>
    <t>Public Effective Capital Growth (% dev. from SS)</t>
  </si>
  <si>
    <t>Consumption Tax (%)</t>
  </si>
  <si>
    <t>Non-Tradable Output Growth (% dev. from SS)</t>
  </si>
  <si>
    <t>Tradable Output Growth (% dev. from SS)</t>
  </si>
  <si>
    <t>Integrated Assessment Model</t>
  </si>
  <si>
    <t>Computable General Equilibrium Models</t>
  </si>
  <si>
    <t>Econometric (Panel)</t>
  </si>
  <si>
    <t>Econometric (Cross-Section)</t>
  </si>
  <si>
    <t>–1.8</t>
  </si>
  <si>
    <t>Roson and Van der Mensbrugghe (2012)</t>
  </si>
  <si>
    <t>Manne, Mendelsohn and Richels (1995)</t>
  </si>
  <si>
    <t>–1.1</t>
  </si>
  <si>
    <t>Dellink and others (2014)</t>
  </si>
  <si>
    <t>–0.5</t>
  </si>
  <si>
    <t xml:space="preserve">Bosello and others (2012) </t>
  </si>
  <si>
    <t>Slow adaptation</t>
  </si>
  <si>
    <t>–7.2</t>
  </si>
  <si>
    <t>Kahn and others (2021)</t>
  </si>
  <si>
    <t>Medium adaptation</t>
  </si>
  <si>
    <t>–10.0</t>
  </si>
  <si>
    <t>Fast adaptation</t>
  </si>
  <si>
    <t>–4.4</t>
  </si>
  <si>
    <t>–23.0</t>
  </si>
  <si>
    <t xml:space="preserve">Burke, Hsiang, and Miguel (2015) </t>
  </si>
  <si>
    <t>–11.4</t>
  </si>
  <si>
    <t>–13.0</t>
  </si>
  <si>
    <t>Pretis and others (2018)</t>
  </si>
  <si>
    <t>–1.6</t>
  </si>
  <si>
    <t>–0.6</t>
  </si>
  <si>
    <t>–8.0</t>
  </si>
  <si>
    <t xml:space="preserve">Pretis and others (2018) </t>
  </si>
  <si>
    <t>Panel Econometrics</t>
  </si>
  <si>
    <t>Expert elicitation; mean response of economists</t>
  </si>
  <si>
    <t>–7.1</t>
  </si>
  <si>
    <t>Howard and Sylvan (2015)</t>
  </si>
  <si>
    <t>Expert elicitation; median response of economists</t>
  </si>
  <si>
    <t>–5.0</t>
  </si>
  <si>
    <t>–1.9</t>
  </si>
  <si>
    <t>–3.6</t>
  </si>
  <si>
    <t>Nordhaus (1994a)</t>
  </si>
  <si>
    <t>–5.2</t>
  </si>
  <si>
    <t>–1.4</t>
  </si>
  <si>
    <t>Fankhauser (1995)</t>
  </si>
  <si>
    <t>Equity weights</t>
  </si>
  <si>
    <t>Tol (2002)</t>
  </si>
  <si>
    <t>Globally averaged prices for nonmarket goods</t>
  </si>
  <si>
    <t>–2.7</t>
  </si>
  <si>
    <t>Simple aggregation</t>
  </si>
  <si>
    <t>Includes market impacts and catastrophes</t>
  </si>
  <si>
    <t>–2.9</t>
  </si>
  <si>
    <t>Stern (2007)</t>
  </si>
  <si>
    <t>Calculated using DICE2016R-090916ap-v2, which was used by Nordhaus (2017)</t>
  </si>
  <si>
    <t>–0.9</t>
  </si>
  <si>
    <t>The study uses +1.3°C with respect to temperature in 2000; adjusted by adding 0.4°C</t>
  </si>
  <si>
    <t xml:space="preserve">Gunasekera and others (2008) </t>
  </si>
  <si>
    <t>–2.5</t>
  </si>
  <si>
    <t>Nordhaus (2008)</t>
  </si>
  <si>
    <t>–1.3</t>
  </si>
  <si>
    <t>Nordhaus (1994b)</t>
  </si>
  <si>
    <t>–2.2</t>
  </si>
  <si>
    <t>–4.9</t>
  </si>
  <si>
    <t>–10.6</t>
  </si>
  <si>
    <t>–0.8</t>
  </si>
  <si>
    <t>–2.0</t>
  </si>
  <si>
    <t>Nordhaus (2013)</t>
  </si>
  <si>
    <t>Tol (1995)</t>
  </si>
  <si>
    <t>Plambeck and Hope (1996)</t>
  </si>
  <si>
    <t>–1.7</t>
  </si>
  <si>
    <t>Nordhaus and Yang (1996)</t>
  </si>
  <si>
    <t>–1.5</t>
  </si>
  <si>
    <t>Nordhaus and Boyer (2000)</t>
  </si>
  <si>
    <t xml:space="preserve">Manne and Richels (2005) </t>
  </si>
  <si>
    <t>Hope (2006)</t>
  </si>
  <si>
    <t>–0.2</t>
  </si>
  <si>
    <t xml:space="preserve">Nordhaus (2017) </t>
  </si>
  <si>
    <t>Tol (2013)</t>
  </si>
  <si>
    <t>–6.6</t>
  </si>
  <si>
    <t>Warming and drying; population weights</t>
  </si>
  <si>
    <t>–3.0</t>
  </si>
  <si>
    <t>Nordhaus (2006)</t>
  </si>
  <si>
    <t>Only warming; population weights</t>
  </si>
  <si>
    <t>Warming and drying; output weights</t>
  </si>
  <si>
    <t>Only warming; output weights</t>
  </si>
  <si>
    <t>Mendelsohn and others (2000)</t>
  </si>
  <si>
    <t>Linearly extrapolated from impact of 1°C as the study finds impacts are almost linear</t>
  </si>
  <si>
    <t>–7.6</t>
  </si>
  <si>
    <t>–7.4</t>
  </si>
  <si>
    <t>Choinière and Horowitz (2000)</t>
  </si>
  <si>
    <t>–3.8</t>
  </si>
  <si>
    <t>Cross Section</t>
  </si>
  <si>
    <t>Panel Econometric</t>
  </si>
  <si>
    <t>Cross-Sectional Econometric</t>
  </si>
  <si>
    <t>Integrated Assessment Models</t>
  </si>
  <si>
    <t>Temperature Change (degree Celsius)</t>
  </si>
  <si>
    <t>+2.3</t>
  </si>
  <si>
    <t>+0.2</t>
  </si>
  <si>
    <t>+0.1</t>
  </si>
  <si>
    <t>Temperature Change 
(degree Celsius)</t>
  </si>
  <si>
    <t>Global GDP Loss (percentage)</t>
  </si>
  <si>
    <t>Computable General Equilibrium</t>
  </si>
  <si>
    <t xml:space="preserve">Aggregation from sectoral studies. </t>
  </si>
  <si>
    <t>Aggregation from sectoral studies; simple aggregation</t>
  </si>
  <si>
    <t>Aggregation from sectoral studies; globally averaged prices for nonmarket goods</t>
  </si>
  <si>
    <t>Aggregation from sectoral studies; equity weights</t>
  </si>
  <si>
    <t>Expert elicitation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</si>
</sst>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#,##0.0"/>
    <numFmt numFmtId="167" formatCode="General_)"/>
    <numFmt numFmtId="168" formatCode="_(* #,##0.0_);_(* \(#,##0.0\);_(* &quot;-&quot;??_);_(@_)"/>
    <numFmt numFmtId="169" formatCode="0.0%"/>
  </numFmts>
  <fonts count="35" x14ac:knownFonts="1">
    <font>
      <sz val="10"/>
      <color theme="1"/>
      <name val="Segoe UI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Segoe UI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Segoe UI"/>
      <family val="2"/>
    </font>
    <font>
      <sz val="11"/>
      <color theme="1"/>
      <name val="Calibri"/>
      <family val="2"/>
      <scheme val="minor"/>
    </font>
    <font>
      <sz val="10"/>
      <color rgb="FFFF0000"/>
      <name val="Segoe UI"/>
      <family val="2"/>
    </font>
    <font>
      <sz val="10"/>
      <color theme="0" tint="-0.34998626667073579"/>
      <name val="Segoe UI"/>
      <family val="2"/>
    </font>
    <font>
      <sz val="10"/>
      <color theme="9"/>
      <name val="Segoe UI"/>
      <family val="2"/>
    </font>
    <font>
      <i/>
      <sz val="10"/>
      <name val="Segoe UI"/>
      <family val="2"/>
    </font>
    <font>
      <sz val="10"/>
      <color rgb="FF002060"/>
      <name val="Segoe UI"/>
      <family val="2"/>
    </font>
    <font>
      <b/>
      <i/>
      <sz val="10"/>
      <name val="Segoe UI"/>
      <family val="2"/>
    </font>
    <font>
      <b/>
      <sz val="10.5"/>
      <name val="Segoe UI"/>
      <family val="2"/>
    </font>
    <font>
      <sz val="9"/>
      <name val="Times New Roman"/>
      <family val="1"/>
    </font>
    <font>
      <b/>
      <sz val="9"/>
      <color rgb="FFFF0000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b/>
      <sz val="9"/>
      <color theme="0"/>
      <name val="Times New Roman"/>
      <family val="1"/>
    </font>
    <font>
      <sz val="9"/>
      <color theme="0" tint="-0.249977111117893"/>
      <name val="Times New Roman"/>
      <family val="1"/>
    </font>
    <font>
      <sz val="8"/>
      <name val="Segoe UI"/>
      <family val="2"/>
    </font>
    <font>
      <sz val="11"/>
      <name val="Calibri"/>
      <family val="2"/>
      <scheme val="minor"/>
    </font>
    <font>
      <sz val="10"/>
      <color theme="1"/>
      <name val="Segoe UI"/>
      <family val="2"/>
    </font>
    <font>
      <sz val="11"/>
      <color rgb="FFFF0000"/>
      <name val="Calibri"/>
      <family val="2"/>
      <scheme val="minor"/>
    </font>
    <font>
      <sz val="10"/>
      <name val="Book Antiqua"/>
      <family val="1"/>
    </font>
    <font>
      <i/>
      <sz val="10"/>
      <color theme="0" tint="-0.34998626667073579"/>
      <name val="Segoe UI"/>
      <family val="2"/>
    </font>
    <font>
      <i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70C0"/>
      <name val="Arial"/>
      <family val="2"/>
    </font>
    <font>
      <b/>
      <u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A90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8" fillId="0" borderId="0"/>
    <xf numFmtId="43" fontId="8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7" fillId="0" borderId="0"/>
    <xf numFmtId="43" fontId="7" fillId="0" borderId="0" applyFont="0" applyFill="0" applyBorder="0" applyAlignment="0" applyProtection="0"/>
    <xf numFmtId="167" fontId="18" fillId="0" borderId="11"/>
    <xf numFmtId="43" fontId="26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3" fillId="0" borderId="0"/>
  </cellStyleXfs>
  <cellXfs count="191">
    <xf numFmtId="0" fontId="0" fillId="0" borderId="0" xfId="0"/>
    <xf numFmtId="0" fontId="6" fillId="0" borderId="0" xfId="0" applyFont="1"/>
    <xf numFmtId="0" fontId="10" fillId="0" borderId="0" xfId="3"/>
    <xf numFmtId="165" fontId="10" fillId="0" borderId="0" xfId="3" applyNumberFormat="1"/>
    <xf numFmtId="10" fontId="10" fillId="0" borderId="0" xfId="3" applyNumberFormat="1"/>
    <xf numFmtId="10" fontId="0" fillId="0" borderId="0" xfId="4" applyNumberFormat="1" applyFont="1"/>
    <xf numFmtId="0" fontId="10" fillId="0" borderId="0" xfId="3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2" xfId="0" applyFont="1" applyBorder="1"/>
    <xf numFmtId="0" fontId="6" fillId="4" borderId="13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5" borderId="10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left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0" xfId="10" applyFont="1"/>
    <xf numFmtId="0" fontId="12" fillId="0" borderId="0" xfId="10" applyFont="1"/>
    <xf numFmtId="164" fontId="6" fillId="0" borderId="0" xfId="11" applyNumberFormat="1" applyFont="1"/>
    <xf numFmtId="1" fontId="12" fillId="0" borderId="0" xfId="10" applyNumberFormat="1" applyFont="1"/>
    <xf numFmtId="0" fontId="13" fillId="0" borderId="0" xfId="10" applyFont="1"/>
    <xf numFmtId="166" fontId="6" fillId="0" borderId="0" xfId="10" applyNumberFormat="1" applyFont="1"/>
    <xf numFmtId="166" fontId="13" fillId="0" borderId="0" xfId="10" applyNumberFormat="1" applyFont="1"/>
    <xf numFmtId="2" fontId="6" fillId="0" borderId="0" xfId="10" applyNumberFormat="1" applyFont="1"/>
    <xf numFmtId="0" fontId="9" fillId="0" borderId="0" xfId="10" applyFont="1"/>
    <xf numFmtId="0" fontId="14" fillId="0" borderId="0" xfId="10" applyFont="1" applyAlignment="1">
      <alignment horizontal="right"/>
    </xf>
    <xf numFmtId="166" fontId="15" fillId="0" borderId="0" xfId="10" applyNumberFormat="1" applyFont="1"/>
    <xf numFmtId="0" fontId="6" fillId="3" borderId="3" xfId="10" applyFont="1" applyFill="1" applyBorder="1"/>
    <xf numFmtId="0" fontId="6" fillId="3" borderId="4" xfId="10" applyFont="1" applyFill="1" applyBorder="1"/>
    <xf numFmtId="0" fontId="6" fillId="3" borderId="5" xfId="10" applyFont="1" applyFill="1" applyBorder="1"/>
    <xf numFmtId="2" fontId="6" fillId="3" borderId="2" xfId="10" applyNumberFormat="1" applyFont="1" applyFill="1" applyBorder="1"/>
    <xf numFmtId="2" fontId="6" fillId="3" borderId="0" xfId="10" applyNumberFormat="1" applyFont="1" applyFill="1"/>
    <xf numFmtId="0" fontId="6" fillId="3" borderId="6" xfId="10" applyFont="1" applyFill="1" applyBorder="1"/>
    <xf numFmtId="0" fontId="6" fillId="3" borderId="7" xfId="10" applyFont="1" applyFill="1" applyBorder="1"/>
    <xf numFmtId="0" fontId="6" fillId="3" borderId="8" xfId="10" applyFont="1" applyFill="1" applyBorder="1"/>
    <xf numFmtId="0" fontId="14" fillId="3" borderId="8" xfId="10" applyFont="1" applyFill="1" applyBorder="1"/>
    <xf numFmtId="0" fontId="6" fillId="3" borderId="9" xfId="10" applyFont="1" applyFill="1" applyBorder="1"/>
    <xf numFmtId="2" fontId="6" fillId="3" borderId="3" xfId="10" applyNumberFormat="1" applyFont="1" applyFill="1" applyBorder="1"/>
    <xf numFmtId="2" fontId="6" fillId="3" borderId="4" xfId="10" applyNumberFormat="1" applyFont="1" applyFill="1" applyBorder="1"/>
    <xf numFmtId="0" fontId="6" fillId="8" borderId="13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167" fontId="18" fillId="0" borderId="0" xfId="12" applyBorder="1"/>
    <xf numFmtId="168" fontId="19" fillId="9" borderId="0" xfId="11" applyNumberFormat="1" applyFont="1" applyFill="1" applyBorder="1"/>
    <xf numFmtId="168" fontId="0" fillId="9" borderId="0" xfId="11" applyNumberFormat="1" applyFont="1" applyFill="1" applyBorder="1"/>
    <xf numFmtId="167" fontId="18" fillId="9" borderId="0" xfId="12" applyFill="1" applyBorder="1"/>
    <xf numFmtId="168" fontId="0" fillId="0" borderId="0" xfId="11" applyNumberFormat="1" applyFont="1" applyFill="1" applyBorder="1"/>
    <xf numFmtId="167" fontId="18" fillId="10" borderId="0" xfId="12" applyFill="1" applyBorder="1"/>
    <xf numFmtId="167" fontId="18" fillId="0" borderId="0" xfId="12" applyBorder="1" applyAlignment="1">
      <alignment horizontal="left" indent="1"/>
    </xf>
    <xf numFmtId="167" fontId="20" fillId="0" borderId="0" xfId="12" applyFont="1" applyBorder="1"/>
    <xf numFmtId="167" fontId="20" fillId="0" borderId="0" xfId="12" applyFont="1" applyBorder="1" applyAlignment="1">
      <alignment horizontal="left" indent="1"/>
    </xf>
    <xf numFmtId="167" fontId="18" fillId="11" borderId="0" xfId="12" applyFill="1" applyBorder="1" applyAlignment="1">
      <alignment horizontal="center"/>
    </xf>
    <xf numFmtId="167" fontId="18" fillId="11" borderId="0" xfId="12" applyFill="1" applyBorder="1" applyAlignment="1">
      <alignment horizontal="left"/>
    </xf>
    <xf numFmtId="167" fontId="21" fillId="0" borderId="0" xfId="12" applyFont="1" applyBorder="1"/>
    <xf numFmtId="167" fontId="21" fillId="0" borderId="0" xfId="12" applyFont="1" applyBorder="1" applyAlignment="1">
      <alignment horizontal="right" indent="2"/>
    </xf>
    <xf numFmtId="167" fontId="22" fillId="12" borderId="0" xfId="12" applyFont="1" applyFill="1" applyBorder="1"/>
    <xf numFmtId="167" fontId="18" fillId="0" borderId="0" xfId="12" applyBorder="1" applyAlignment="1">
      <alignment horizontal="left" indent="2"/>
    </xf>
    <xf numFmtId="43" fontId="0" fillId="13" borderId="0" xfId="11" applyFont="1" applyFill="1" applyBorder="1"/>
    <xf numFmtId="43" fontId="0" fillId="0" borderId="0" xfId="11" applyFont="1" applyBorder="1"/>
    <xf numFmtId="43" fontId="0" fillId="0" borderId="0" xfId="11" applyFont="1" applyFill="1" applyBorder="1"/>
    <xf numFmtId="167" fontId="18" fillId="0" borderId="0" xfId="12" applyBorder="1" applyAlignment="1">
      <alignment horizontal="center"/>
    </xf>
    <xf numFmtId="43" fontId="0" fillId="10" borderId="0" xfId="11" applyFont="1" applyFill="1" applyBorder="1"/>
    <xf numFmtId="43" fontId="23" fillId="0" borderId="0" xfId="11" applyFont="1" applyBorder="1"/>
    <xf numFmtId="167" fontId="18" fillId="11" borderId="0" xfId="12" applyFill="1" applyBorder="1"/>
    <xf numFmtId="0" fontId="0" fillId="0" borderId="0" xfId="0" applyAlignment="1">
      <alignment horizontal="left" vertical="center"/>
    </xf>
    <xf numFmtId="0" fontId="9" fillId="0" borderId="0" xfId="10" applyFont="1" applyAlignment="1">
      <alignment horizontal="center" vertical="center" wrapText="1"/>
    </xf>
    <xf numFmtId="0" fontId="27" fillId="0" borderId="0" xfId="3" applyFont="1"/>
    <xf numFmtId="0" fontId="28" fillId="7" borderId="0" xfId="0" applyFont="1" applyFill="1"/>
    <xf numFmtId="0" fontId="25" fillId="0" borderId="0" xfId="3" applyFont="1"/>
    <xf numFmtId="165" fontId="25" fillId="0" borderId="0" xfId="3" applyNumberFormat="1" applyFont="1"/>
    <xf numFmtId="0" fontId="25" fillId="0" borderId="0" xfId="3" applyFont="1" applyAlignment="1">
      <alignment wrapText="1"/>
    </xf>
    <xf numFmtId="165" fontId="25" fillId="0" borderId="0" xfId="13" applyNumberFormat="1" applyFont="1"/>
    <xf numFmtId="0" fontId="9" fillId="0" borderId="0" xfId="14" applyFont="1" applyAlignment="1">
      <alignment vertical="center"/>
    </xf>
    <xf numFmtId="0" fontId="6" fillId="0" borderId="0" xfId="14" applyFont="1"/>
    <xf numFmtId="0" fontId="14" fillId="0" borderId="0" xfId="14" applyFont="1"/>
    <xf numFmtId="0" fontId="9" fillId="0" borderId="0" xfId="14" applyFont="1"/>
    <xf numFmtId="0" fontId="9" fillId="0" borderId="0" xfId="14" applyFont="1" applyAlignment="1">
      <alignment horizontal="center" wrapText="1"/>
    </xf>
    <xf numFmtId="0" fontId="9" fillId="0" borderId="0" xfId="14" applyFont="1" applyAlignment="1">
      <alignment horizontal="right"/>
    </xf>
    <xf numFmtId="0" fontId="6" fillId="3" borderId="9" xfId="14" applyFont="1" applyFill="1" applyBorder="1"/>
    <xf numFmtId="0" fontId="14" fillId="3" borderId="8" xfId="14" applyFont="1" applyFill="1" applyBorder="1"/>
    <xf numFmtId="0" fontId="6" fillId="3" borderId="8" xfId="14" applyFont="1" applyFill="1" applyBorder="1"/>
    <xf numFmtId="0" fontId="6" fillId="3" borderId="7" xfId="14" applyFont="1" applyFill="1" applyBorder="1"/>
    <xf numFmtId="166" fontId="6" fillId="0" borderId="0" xfId="14" applyNumberFormat="1" applyFont="1"/>
    <xf numFmtId="165" fontId="6" fillId="0" borderId="0" xfId="14" applyNumberFormat="1" applyFont="1"/>
    <xf numFmtId="1" fontId="6" fillId="0" borderId="0" xfId="14" applyNumberFormat="1" applyFont="1"/>
    <xf numFmtId="0" fontId="6" fillId="3" borderId="6" xfId="14" applyFont="1" applyFill="1" applyBorder="1"/>
    <xf numFmtId="2" fontId="6" fillId="3" borderId="0" xfId="14" applyNumberFormat="1" applyFont="1" applyFill="1"/>
    <xf numFmtId="2" fontId="6" fillId="3" borderId="2" xfId="14" applyNumberFormat="1" applyFont="1" applyFill="1" applyBorder="1"/>
    <xf numFmtId="2" fontId="6" fillId="0" borderId="0" xfId="14" applyNumberFormat="1" applyFont="1"/>
    <xf numFmtId="0" fontId="6" fillId="3" borderId="5" xfId="14" applyFont="1" applyFill="1" applyBorder="1"/>
    <xf numFmtId="2" fontId="6" fillId="3" borderId="4" xfId="14" applyNumberFormat="1" applyFont="1" applyFill="1" applyBorder="1"/>
    <xf numFmtId="2" fontId="6" fillId="3" borderId="3" xfId="14" applyNumberFormat="1" applyFont="1" applyFill="1" applyBorder="1"/>
    <xf numFmtId="0" fontId="6" fillId="3" borderId="0" xfId="14" applyFont="1" applyFill="1"/>
    <xf numFmtId="0" fontId="6" fillId="3" borderId="2" xfId="14" applyFont="1" applyFill="1" applyBorder="1"/>
    <xf numFmtId="0" fontId="15" fillId="3" borderId="6" xfId="14" applyFont="1" applyFill="1" applyBorder="1"/>
    <xf numFmtId="2" fontId="15" fillId="3" borderId="0" xfId="14" applyNumberFormat="1" applyFont="1" applyFill="1"/>
    <xf numFmtId="2" fontId="15" fillId="3" borderId="2" xfId="14" applyNumberFormat="1" applyFont="1" applyFill="1" applyBorder="1"/>
    <xf numFmtId="166" fontId="15" fillId="0" borderId="0" xfId="14" applyNumberFormat="1" applyFont="1"/>
    <xf numFmtId="169" fontId="6" fillId="0" borderId="0" xfId="15" applyNumberFormat="1" applyFont="1"/>
    <xf numFmtId="0" fontId="15" fillId="3" borderId="2" xfId="14" applyFont="1" applyFill="1" applyBorder="1" applyAlignment="1">
      <alignment horizontal="right"/>
    </xf>
    <xf numFmtId="0" fontId="15" fillId="0" borderId="0" xfId="14" applyFont="1" applyAlignment="1">
      <alignment horizontal="right"/>
    </xf>
    <xf numFmtId="2" fontId="15" fillId="3" borderId="3" xfId="14" applyNumberFormat="1" applyFont="1" applyFill="1" applyBorder="1" applyAlignment="1">
      <alignment horizontal="right"/>
    </xf>
    <xf numFmtId="0" fontId="14" fillId="0" borderId="0" xfId="14" applyFont="1" applyAlignment="1">
      <alignment horizontal="right"/>
    </xf>
    <xf numFmtId="166" fontId="14" fillId="0" borderId="0" xfId="14" applyNumberFormat="1" applyFont="1"/>
    <xf numFmtId="169" fontId="14" fillId="0" borderId="0" xfId="15" applyNumberFormat="1" applyFont="1"/>
    <xf numFmtId="0" fontId="9" fillId="3" borderId="4" xfId="14" applyFont="1" applyFill="1" applyBorder="1" applyAlignment="1">
      <alignment horizontal="center" vertical="center" wrapText="1"/>
    </xf>
    <xf numFmtId="0" fontId="14" fillId="3" borderId="6" xfId="14" applyFont="1" applyFill="1" applyBorder="1"/>
    <xf numFmtId="2" fontId="6" fillId="3" borderId="6" xfId="14" applyNumberFormat="1" applyFont="1" applyFill="1" applyBorder="1"/>
    <xf numFmtId="166" fontId="6" fillId="3" borderId="6" xfId="14" applyNumberFormat="1" applyFont="1" applyFill="1" applyBorder="1"/>
    <xf numFmtId="166" fontId="6" fillId="3" borderId="0" xfId="14" applyNumberFormat="1" applyFont="1" applyFill="1"/>
    <xf numFmtId="166" fontId="6" fillId="3" borderId="2" xfId="14" applyNumberFormat="1" applyFont="1" applyFill="1" applyBorder="1"/>
    <xf numFmtId="0" fontId="11" fillId="0" borderId="0" xfId="14" applyFont="1"/>
    <xf numFmtId="2" fontId="6" fillId="3" borderId="5" xfId="14" applyNumberFormat="1" applyFont="1" applyFill="1" applyBorder="1"/>
    <xf numFmtId="166" fontId="6" fillId="3" borderId="5" xfId="14" applyNumberFormat="1" applyFont="1" applyFill="1" applyBorder="1"/>
    <xf numFmtId="166" fontId="6" fillId="3" borderId="4" xfId="14" applyNumberFormat="1" applyFont="1" applyFill="1" applyBorder="1"/>
    <xf numFmtId="166" fontId="6" fillId="3" borderId="3" xfId="14" applyNumberFormat="1" applyFont="1" applyFill="1" applyBorder="1"/>
    <xf numFmtId="0" fontId="6" fillId="3" borderId="12" xfId="14" applyFont="1" applyFill="1" applyBorder="1"/>
    <xf numFmtId="0" fontId="6" fillId="3" borderId="11" xfId="14" applyFont="1" applyFill="1" applyBorder="1"/>
    <xf numFmtId="166" fontId="6" fillId="3" borderId="11" xfId="14" applyNumberFormat="1" applyFont="1" applyFill="1" applyBorder="1"/>
    <xf numFmtId="166" fontId="6" fillId="3" borderId="10" xfId="14" applyNumberFormat="1" applyFont="1" applyFill="1" applyBorder="1"/>
    <xf numFmtId="166" fontId="6" fillId="0" borderId="2" xfId="14" applyNumberFormat="1" applyFont="1" applyBorder="1"/>
    <xf numFmtId="166" fontId="6" fillId="0" borderId="7" xfId="14" applyNumberFormat="1" applyFont="1" applyBorder="1"/>
    <xf numFmtId="2" fontId="6" fillId="0" borderId="1" xfId="14" applyNumberFormat="1" applyFont="1" applyBorder="1"/>
    <xf numFmtId="166" fontId="13" fillId="0" borderId="0" xfId="14" applyNumberFormat="1" applyFont="1"/>
    <xf numFmtId="166" fontId="13" fillId="0" borderId="15" xfId="14" applyNumberFormat="1" applyFont="1" applyBorder="1"/>
    <xf numFmtId="0" fontId="12" fillId="0" borderId="0" xfId="14" applyFont="1"/>
    <xf numFmtId="0" fontId="13" fillId="0" borderId="0" xfId="14" applyFont="1"/>
    <xf numFmtId="164" fontId="6" fillId="0" borderId="0" xfId="16" applyNumberFormat="1" applyFont="1"/>
    <xf numFmtId="0" fontId="29" fillId="0" borderId="0" xfId="14" applyFont="1"/>
    <xf numFmtId="9" fontId="12" fillId="0" borderId="0" xfId="15" applyFont="1"/>
    <xf numFmtId="2" fontId="12" fillId="0" borderId="0" xfId="14" applyNumberFormat="1" applyFont="1"/>
    <xf numFmtId="0" fontId="11" fillId="2" borderId="0" xfId="14" applyFont="1" applyFill="1"/>
    <xf numFmtId="166" fontId="6" fillId="2" borderId="0" xfId="14" applyNumberFormat="1" applyFont="1" applyFill="1"/>
    <xf numFmtId="0" fontId="6" fillId="2" borderId="0" xfId="14" applyFont="1" applyFill="1"/>
    <xf numFmtId="165" fontId="6" fillId="2" borderId="0" xfId="14" applyNumberFormat="1" applyFont="1" applyFill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65" fontId="30" fillId="0" borderId="0" xfId="0" applyNumberFormat="1" applyFont="1"/>
    <xf numFmtId="3" fontId="0" fillId="0" borderId="0" xfId="0" applyNumberFormat="1"/>
    <xf numFmtId="0" fontId="0" fillId="2" borderId="0" xfId="0" applyFill="1" applyAlignment="1">
      <alignment horizontal="right"/>
    </xf>
    <xf numFmtId="0" fontId="33" fillId="0" borderId="0" xfId="0" applyFont="1"/>
    <xf numFmtId="0" fontId="4" fillId="0" borderId="0" xfId="17"/>
    <xf numFmtId="1" fontId="4" fillId="0" borderId="0" xfId="17" applyNumberFormat="1"/>
    <xf numFmtId="0" fontId="3" fillId="0" borderId="0" xfId="18"/>
    <xf numFmtId="0" fontId="3" fillId="0" borderId="0" xfId="18" applyAlignment="1">
      <alignment horizontal="center" vertical="center"/>
    </xf>
    <xf numFmtId="0" fontId="3" fillId="0" borderId="0" xfId="18" applyAlignment="1">
      <alignment wrapText="1"/>
    </xf>
    <xf numFmtId="0" fontId="1" fillId="0" borderId="0" xfId="18" applyFont="1" applyAlignment="1">
      <alignment wrapText="1"/>
    </xf>
    <xf numFmtId="0" fontId="2" fillId="0" borderId="4" xfId="18" applyFont="1" applyBorder="1" applyAlignment="1">
      <alignment horizontal="center" vertical="center" wrapText="1"/>
    </xf>
    <xf numFmtId="0" fontId="3" fillId="0" borderId="4" xfId="18" applyBorder="1" applyAlignment="1">
      <alignment horizontal="center" vertical="center" wrapText="1"/>
    </xf>
    <xf numFmtId="0" fontId="2" fillId="0" borderId="0" xfId="18" applyFont="1" applyBorder="1" applyAlignment="1">
      <alignment horizontal="center" vertical="center" wrapText="1"/>
    </xf>
    <xf numFmtId="0" fontId="3" fillId="0" borderId="4" xfId="18" applyBorder="1" applyAlignment="1">
      <alignment horizontal="left" vertical="center" wrapText="1"/>
    </xf>
    <xf numFmtId="0" fontId="3" fillId="0" borderId="0" xfId="18" applyBorder="1" applyAlignment="1">
      <alignment horizontal="left" vertical="center" wrapText="1"/>
    </xf>
    <xf numFmtId="0" fontId="34" fillId="0" borderId="0" xfId="18" applyFont="1" applyAlignment="1">
      <alignment horizontal="left" vertical="center" wrapText="1"/>
    </xf>
    <xf numFmtId="0" fontId="3" fillId="0" borderId="0" xfId="18" applyAlignment="1">
      <alignment horizontal="left" vertical="center" wrapText="1"/>
    </xf>
    <xf numFmtId="0" fontId="1" fillId="0" borderId="0" xfId="18" applyFont="1" applyAlignment="1">
      <alignment horizontal="left" vertical="center" wrapText="1"/>
    </xf>
    <xf numFmtId="165" fontId="3" fillId="0" borderId="0" xfId="18" applyNumberFormat="1" applyAlignment="1">
      <alignment horizontal="center" vertical="center"/>
    </xf>
    <xf numFmtId="0" fontId="2" fillId="0" borderId="0" xfId="18" quotePrefix="1" applyFont="1" applyAlignment="1">
      <alignment horizontal="center" vertical="center"/>
    </xf>
    <xf numFmtId="0" fontId="3" fillId="0" borderId="0" xfId="18" applyBorder="1" applyAlignment="1">
      <alignment vertical="center" wrapText="1"/>
    </xf>
    <xf numFmtId="0" fontId="3" fillId="0" borderId="0" xfId="18" applyAlignment="1">
      <alignment horizontal="left" vertical="center" wrapText="1"/>
    </xf>
    <xf numFmtId="0" fontId="16" fillId="0" borderId="0" xfId="14" applyFont="1" applyAlignment="1">
      <alignment horizontal="center" wrapText="1"/>
    </xf>
    <xf numFmtId="0" fontId="16" fillId="0" borderId="4" xfId="14" applyFont="1" applyBorder="1" applyAlignment="1">
      <alignment horizontal="center" wrapText="1"/>
    </xf>
    <xf numFmtId="0" fontId="9" fillId="0" borderId="0" xfId="14" applyFont="1" applyAlignment="1">
      <alignment horizontal="center" vertical="center" wrapText="1"/>
    </xf>
    <xf numFmtId="0" fontId="9" fillId="0" borderId="4" xfId="14" applyFont="1" applyBorder="1" applyAlignment="1">
      <alignment horizontal="center" vertical="center" wrapText="1"/>
    </xf>
    <xf numFmtId="0" fontId="9" fillId="3" borderId="14" xfId="14" applyFont="1" applyFill="1" applyBorder="1" applyAlignment="1">
      <alignment horizontal="center" vertical="center" wrapText="1"/>
    </xf>
    <xf numFmtId="0" fontId="9" fillId="3" borderId="1" xfId="14" applyFont="1" applyFill="1" applyBorder="1" applyAlignment="1">
      <alignment horizontal="center" vertical="center" wrapText="1"/>
    </xf>
    <xf numFmtId="0" fontId="9" fillId="3" borderId="15" xfId="14" applyFont="1" applyFill="1" applyBorder="1" applyAlignment="1">
      <alignment horizontal="center" vertical="center" wrapText="1"/>
    </xf>
    <xf numFmtId="0" fontId="9" fillId="0" borderId="0" xfId="14" applyFont="1" applyAlignment="1">
      <alignment horizontal="center" wrapText="1"/>
    </xf>
    <xf numFmtId="0" fontId="6" fillId="0" borderId="0" xfId="14" applyFont="1" applyAlignment="1">
      <alignment horizontal="center" wrapText="1"/>
    </xf>
    <xf numFmtId="0" fontId="6" fillId="0" borderId="4" xfId="14" applyFont="1" applyBorder="1" applyAlignment="1">
      <alignment horizontal="center" wrapText="1"/>
    </xf>
    <xf numFmtId="0" fontId="9" fillId="3" borderId="9" xfId="14" applyFont="1" applyFill="1" applyBorder="1" applyAlignment="1">
      <alignment horizontal="center" vertical="center" wrapText="1"/>
    </xf>
    <xf numFmtId="0" fontId="9" fillId="3" borderId="6" xfId="14" applyFont="1" applyFill="1" applyBorder="1" applyAlignment="1">
      <alignment horizontal="center" vertical="center" wrapText="1"/>
    </xf>
    <xf numFmtId="0" fontId="9" fillId="3" borderId="5" xfId="14" applyFont="1" applyFill="1" applyBorder="1" applyAlignment="1">
      <alignment horizontal="center" vertical="center" wrapText="1"/>
    </xf>
    <xf numFmtId="0" fontId="9" fillId="3" borderId="8" xfId="14" applyFont="1" applyFill="1" applyBorder="1" applyAlignment="1">
      <alignment horizontal="center" vertical="center" wrapText="1"/>
    </xf>
    <xf numFmtId="0" fontId="9" fillId="3" borderId="0" xfId="14" applyFont="1" applyFill="1" applyAlignment="1">
      <alignment horizontal="center" vertical="center" wrapText="1"/>
    </xf>
    <xf numFmtId="0" fontId="9" fillId="3" borderId="4" xfId="14" applyFont="1" applyFill="1" applyBorder="1" applyAlignment="1">
      <alignment horizontal="center" vertical="center" wrapText="1"/>
    </xf>
    <xf numFmtId="0" fontId="9" fillId="3" borderId="7" xfId="14" applyFont="1" applyFill="1" applyBorder="1" applyAlignment="1">
      <alignment horizontal="center" vertical="center" wrapText="1"/>
    </xf>
    <xf numFmtId="0" fontId="9" fillId="3" borderId="2" xfId="14" applyFont="1" applyFill="1" applyBorder="1" applyAlignment="1">
      <alignment horizontal="center" vertical="center" wrapText="1"/>
    </xf>
    <xf numFmtId="0" fontId="9" fillId="3" borderId="3" xfId="14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6" fillId="0" borderId="0" xfId="10" applyFont="1" applyAlignment="1">
      <alignment horizontal="center" wrapText="1"/>
    </xf>
    <xf numFmtId="0" fontId="16" fillId="0" borderId="4" xfId="10" applyFont="1" applyBorder="1" applyAlignment="1">
      <alignment horizontal="center" wrapText="1"/>
    </xf>
    <xf numFmtId="0" fontId="9" fillId="0" borderId="0" xfId="10" applyFont="1" applyAlignment="1">
      <alignment horizontal="center" wrapText="1"/>
    </xf>
    <xf numFmtId="0" fontId="9" fillId="0" borderId="0" xfId="10" applyFont="1" applyAlignment="1">
      <alignment horizontal="center" vertical="center" wrapText="1"/>
    </xf>
  </cellXfs>
  <cellStyles count="19">
    <cellStyle name="Comma" xfId="13" builtinId="3"/>
    <cellStyle name="Comma 2" xfId="2" xr:uid="{7001FE52-533A-4286-8786-58E439EF0DE9}"/>
    <cellStyle name="Comma 3" xfId="8" xr:uid="{85747BD7-86C0-4526-9FE1-807F8CCEA684}"/>
    <cellStyle name="Comma 3 2" xfId="16" xr:uid="{1C001945-66D4-46C6-9D10-680948DD7FE9}"/>
    <cellStyle name="Comma 4" xfId="11" xr:uid="{1EF66F3E-0A93-4CA8-8098-2384BFA54AED}"/>
    <cellStyle name="Currency 2" xfId="5" xr:uid="{D999E451-497B-4F69-BA53-0B98A04CE9CE}"/>
    <cellStyle name="Normal" xfId="0" builtinId="0"/>
    <cellStyle name="Normal 2" xfId="1" xr:uid="{CB377589-4EFE-4ABA-8366-1EEF2DB61AF2}"/>
    <cellStyle name="Normal 2 2" xfId="3" xr:uid="{82CABC52-5C9D-4947-9BC9-E0DD09E9663F}"/>
    <cellStyle name="Normal 2 3" xfId="9" xr:uid="{798AAA8E-C1CE-4986-921D-CBDEAB4A0BF4}"/>
    <cellStyle name="Normal 2 3 2" xfId="17" xr:uid="{47C198AA-9CC0-43EE-B476-BEC8243366C8}"/>
    <cellStyle name="Normal 3" xfId="6" xr:uid="{5AF7A9D7-829D-4BF3-908A-DE790D314A2D}"/>
    <cellStyle name="Normal 3 2" xfId="14" xr:uid="{F4FE3762-47C7-48C6-BD36-F6FF1215A768}"/>
    <cellStyle name="Normal 4" xfId="10" xr:uid="{BE5E4CC0-E5A8-4AE0-8B79-9C49078D4510}"/>
    <cellStyle name="Normal 5" xfId="12" xr:uid="{BB34CC43-371F-4D75-B1E9-812630BEBA80}"/>
    <cellStyle name="Normal 6" xfId="18" xr:uid="{8F674EE7-1FC3-426F-B782-12F8737105F6}"/>
    <cellStyle name="Percent 2" xfId="4" xr:uid="{B501855D-9EB6-419D-94EB-207CF469DA40}"/>
    <cellStyle name="Percent 3" xfId="7" xr:uid="{4DAA4D24-7E89-48BC-96B7-1022B617C97E}"/>
    <cellStyle name="Percent 3 2" xfId="15" xr:uid="{2579660B-B846-47E1-86AE-0D709086F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externalLink" Target="externalLinks/externalLink15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18.xml"/><Relationship Id="rId47" Type="http://schemas.openxmlformats.org/officeDocument/2006/relationships/externalLink" Target="externalLinks/externalLink23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5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16.xml"/><Relationship Id="rId45" Type="http://schemas.openxmlformats.org/officeDocument/2006/relationships/externalLink" Target="externalLinks/externalLink21.xml"/><Relationship Id="rId5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4" Type="http://schemas.openxmlformats.org/officeDocument/2006/relationships/externalLink" Target="externalLinks/externalLink20.xml"/><Relationship Id="rId52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43" Type="http://schemas.openxmlformats.org/officeDocument/2006/relationships/externalLink" Target="externalLinks/externalLink19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46" Type="http://schemas.openxmlformats.org/officeDocument/2006/relationships/externalLink" Target="externalLinks/externalLink22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7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4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6275681054379"/>
          <c:y val="5.136842234729503E-2"/>
          <c:w val="0.8670203987957722"/>
          <c:h val="0.692473110691056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'SCN2-Figure1-TableA1'!$D$1</c:f>
              <c:strCache>
                <c:ptCount val="1"/>
                <c:pt idx="0">
                  <c:v>Integrated Assessment 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Integrated Assessment Model - Linear Fit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'SCN2-Figure1-TableA1'!$C$2:$C$54</c:f>
              <c:numCache>
                <c:formatCode>0.0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1.1000000000000001</c:v>
                </c:pt>
                <c:pt idx="7">
                  <c:v>1.5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1.7</c:v>
                </c:pt>
                <c:pt idx="12">
                  <c:v>1.9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2.9</c:v>
                </c:pt>
                <c:pt idx="28">
                  <c:v>2.9299999999999997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3.5</c:v>
                </c:pt>
                <c:pt idx="43">
                  <c:v>3.5</c:v>
                </c:pt>
                <c:pt idx="44">
                  <c:v>3.8</c:v>
                </c:pt>
                <c:pt idx="45">
                  <c:v>3.9</c:v>
                </c:pt>
                <c:pt idx="46">
                  <c:v>4.3</c:v>
                </c:pt>
                <c:pt idx="47">
                  <c:v>4.3</c:v>
                </c:pt>
                <c:pt idx="48">
                  <c:v>4.3</c:v>
                </c:pt>
                <c:pt idx="49">
                  <c:v>4.3</c:v>
                </c:pt>
                <c:pt idx="50">
                  <c:v>4.3</c:v>
                </c:pt>
                <c:pt idx="51">
                  <c:v>4.3</c:v>
                </c:pt>
              </c:numCache>
            </c:numRef>
          </c:xVal>
          <c:yVal>
            <c:numRef>
              <c:f>'SCN2-Figure1-TableA1'!$D$2:$D$54</c:f>
              <c:numCache>
                <c:formatCode>0.0</c:formatCode>
                <c:ptCount val="53"/>
                <c:pt idx="1">
                  <c:v>-1.4</c:v>
                </c:pt>
                <c:pt idx="5">
                  <c:v>-0.24229999999999999</c:v>
                </c:pt>
                <c:pt idx="11">
                  <c:v>-1.4</c:v>
                </c:pt>
                <c:pt idx="17">
                  <c:v>-0.9</c:v>
                </c:pt>
                <c:pt idx="18">
                  <c:v>-1.9</c:v>
                </c:pt>
                <c:pt idx="19">
                  <c:v>-1.4</c:v>
                </c:pt>
                <c:pt idx="21">
                  <c:v>-1.5053000000000001</c:v>
                </c:pt>
                <c:pt idx="22">
                  <c:v>-1.5</c:v>
                </c:pt>
                <c:pt idx="23">
                  <c:v>-1.7</c:v>
                </c:pt>
                <c:pt idx="24">
                  <c:v>-2.5</c:v>
                </c:pt>
                <c:pt idx="26">
                  <c:v>-1.9</c:v>
                </c:pt>
                <c:pt idx="27">
                  <c:v>-2</c:v>
                </c:pt>
                <c:pt idx="29">
                  <c:v>-0.8</c:v>
                </c:pt>
                <c:pt idx="32">
                  <c:v>-10.6</c:v>
                </c:pt>
                <c:pt idx="33">
                  <c:v>-4.9000000000000004</c:v>
                </c:pt>
                <c:pt idx="34">
                  <c:v>-2.1663000000000001</c:v>
                </c:pt>
                <c:pt idx="35">
                  <c:v>-3.6</c:v>
                </c:pt>
                <c:pt idx="36">
                  <c:v>-1.3</c:v>
                </c:pt>
                <c:pt idx="41">
                  <c:v>-2.5</c:v>
                </c:pt>
                <c:pt idx="44">
                  <c:v>-11.4</c:v>
                </c:pt>
                <c:pt idx="45">
                  <c:v>-0.9</c:v>
                </c:pt>
                <c:pt idx="50">
                  <c:v>-4.4464999999999995</c:v>
                </c:pt>
                <c:pt idx="51">
                  <c:v>-2.9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11A0-455A-9507-DA92DE6DDF3B}"/>
            </c:ext>
          </c:extLst>
        </c:ser>
        <c:ser>
          <c:idx val="1"/>
          <c:order val="1"/>
          <c:tx>
            <c:strRef>
              <c:f>'SCN2-Figure1-TableA1'!$E$1</c:f>
              <c:strCache>
                <c:ptCount val="1"/>
                <c:pt idx="0">
                  <c:v>Econometric (Cross-Section)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'SCN2-Figure1-TableA1'!$C$2:$C$54</c:f>
              <c:numCache>
                <c:formatCode>0.0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1.1000000000000001</c:v>
                </c:pt>
                <c:pt idx="7">
                  <c:v>1.5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1.7</c:v>
                </c:pt>
                <c:pt idx="12">
                  <c:v>1.9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2.9</c:v>
                </c:pt>
                <c:pt idx="28">
                  <c:v>2.9299999999999997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3.5</c:v>
                </c:pt>
                <c:pt idx="43">
                  <c:v>3.5</c:v>
                </c:pt>
                <c:pt idx="44">
                  <c:v>3.8</c:v>
                </c:pt>
                <c:pt idx="45">
                  <c:v>3.9</c:v>
                </c:pt>
                <c:pt idx="46">
                  <c:v>4.3</c:v>
                </c:pt>
                <c:pt idx="47">
                  <c:v>4.3</c:v>
                </c:pt>
                <c:pt idx="48">
                  <c:v>4.3</c:v>
                </c:pt>
                <c:pt idx="49">
                  <c:v>4.3</c:v>
                </c:pt>
                <c:pt idx="50">
                  <c:v>4.3</c:v>
                </c:pt>
                <c:pt idx="51">
                  <c:v>4.3</c:v>
                </c:pt>
              </c:numCache>
            </c:numRef>
          </c:xVal>
          <c:yVal>
            <c:numRef>
              <c:f>'SCN2-Figure1-TableA1'!$E$2:$E$54</c:f>
              <c:numCache>
                <c:formatCode>0.0</c:formatCode>
                <c:ptCount val="53"/>
                <c:pt idx="0">
                  <c:v>-3.8</c:v>
                </c:pt>
                <c:pt idx="6">
                  <c:v>-7.4</c:v>
                </c:pt>
                <c:pt idx="13">
                  <c:v>-7.6</c:v>
                </c:pt>
                <c:pt idx="20">
                  <c:v>0.1</c:v>
                </c:pt>
                <c:pt idx="37">
                  <c:v>-0.93</c:v>
                </c:pt>
                <c:pt idx="38">
                  <c:v>-1.05</c:v>
                </c:pt>
                <c:pt idx="39">
                  <c:v>-1.73</c:v>
                </c:pt>
                <c:pt idx="40">
                  <c:v>-2.95</c:v>
                </c:pt>
                <c:pt idx="43">
                  <c:v>-6.6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11A0-455A-9507-DA92DE6DDF3B}"/>
            </c:ext>
          </c:extLst>
        </c:ser>
        <c:ser>
          <c:idx val="2"/>
          <c:order val="2"/>
          <c:tx>
            <c:strRef>
              <c:f>'SCN2-Figure1-TableA1'!$F$1</c:f>
              <c:strCache>
                <c:ptCount val="1"/>
                <c:pt idx="0">
                  <c:v>Econometric (Panel)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Econometric (Panel) - Linear Fit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'SCN2-Figure1-TableA1'!$C$2:$C$54</c:f>
              <c:numCache>
                <c:formatCode>0.0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1.1000000000000001</c:v>
                </c:pt>
                <c:pt idx="7">
                  <c:v>1.5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1.7</c:v>
                </c:pt>
                <c:pt idx="12">
                  <c:v>1.9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2.9</c:v>
                </c:pt>
                <c:pt idx="28">
                  <c:v>2.9299999999999997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3.5</c:v>
                </c:pt>
                <c:pt idx="43">
                  <c:v>3.5</c:v>
                </c:pt>
                <c:pt idx="44">
                  <c:v>3.8</c:v>
                </c:pt>
                <c:pt idx="45">
                  <c:v>3.9</c:v>
                </c:pt>
                <c:pt idx="46">
                  <c:v>4.3</c:v>
                </c:pt>
                <c:pt idx="47">
                  <c:v>4.3</c:v>
                </c:pt>
                <c:pt idx="48">
                  <c:v>4.3</c:v>
                </c:pt>
                <c:pt idx="49">
                  <c:v>4.3</c:v>
                </c:pt>
                <c:pt idx="50">
                  <c:v>4.3</c:v>
                </c:pt>
                <c:pt idx="51">
                  <c:v>4.3</c:v>
                </c:pt>
              </c:numCache>
            </c:numRef>
          </c:xVal>
          <c:yVal>
            <c:numRef>
              <c:f>'SCN2-Figure1-TableA1'!$F$2:$F$54</c:f>
              <c:numCache>
                <c:formatCode>0.0</c:formatCode>
                <c:ptCount val="53"/>
                <c:pt idx="7">
                  <c:v>-8</c:v>
                </c:pt>
                <c:pt idx="8">
                  <c:v>-0.57999999999999996</c:v>
                </c:pt>
                <c:pt idx="9">
                  <c:v>-1.57</c:v>
                </c:pt>
                <c:pt idx="10">
                  <c:v>-1.07</c:v>
                </c:pt>
                <c:pt idx="14">
                  <c:v>-13</c:v>
                </c:pt>
                <c:pt idx="42">
                  <c:v>-11.4</c:v>
                </c:pt>
                <c:pt idx="46">
                  <c:v>-23</c:v>
                </c:pt>
                <c:pt idx="47">
                  <c:v>-4.42</c:v>
                </c:pt>
                <c:pt idx="48">
                  <c:v>-9.9600000000000009</c:v>
                </c:pt>
                <c:pt idx="49">
                  <c:v>-7.22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11A0-455A-9507-DA92DE6DDF3B}"/>
            </c:ext>
          </c:extLst>
        </c:ser>
        <c:ser>
          <c:idx val="4"/>
          <c:order val="3"/>
          <c:tx>
            <c:strRef>
              <c:f>'SCN2-Figure1-TableA1'!$H$1</c:f>
              <c:strCache>
                <c:ptCount val="1"/>
                <c:pt idx="0">
                  <c:v>Computable General Equilibrium Models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'SCN2-Figure1-TableA1'!$C$2:$C$54</c:f>
              <c:numCache>
                <c:formatCode>0.0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1.1000000000000001</c:v>
                </c:pt>
                <c:pt idx="7">
                  <c:v>1.5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1.7</c:v>
                </c:pt>
                <c:pt idx="12">
                  <c:v>1.9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2.9</c:v>
                </c:pt>
                <c:pt idx="28">
                  <c:v>2.9299999999999997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3.5</c:v>
                </c:pt>
                <c:pt idx="43">
                  <c:v>3.5</c:v>
                </c:pt>
                <c:pt idx="44">
                  <c:v>3.8</c:v>
                </c:pt>
                <c:pt idx="45">
                  <c:v>3.9</c:v>
                </c:pt>
                <c:pt idx="46">
                  <c:v>4.3</c:v>
                </c:pt>
                <c:pt idx="47">
                  <c:v>4.3</c:v>
                </c:pt>
                <c:pt idx="48">
                  <c:v>4.3</c:v>
                </c:pt>
                <c:pt idx="49">
                  <c:v>4.3</c:v>
                </c:pt>
                <c:pt idx="50">
                  <c:v>4.3</c:v>
                </c:pt>
                <c:pt idx="51">
                  <c:v>4.3</c:v>
                </c:pt>
              </c:numCache>
            </c:numRef>
          </c:xVal>
          <c:yVal>
            <c:numRef>
              <c:f>'SCN2-Figure1-TableA1'!$H$2:$H$54</c:f>
              <c:numCache>
                <c:formatCode>0.0</c:formatCode>
                <c:ptCount val="53"/>
                <c:pt idx="12">
                  <c:v>-0.5</c:v>
                </c:pt>
                <c:pt idx="15">
                  <c:v>-1.1000000000000001</c:v>
                </c:pt>
                <c:pt idx="28">
                  <c:v>-1.8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11A0-455A-9507-DA92DE6DDF3B}"/>
            </c:ext>
          </c:extLst>
        </c:ser>
        <c:ser>
          <c:idx val="3"/>
          <c:order val="4"/>
          <c:tx>
            <c:strRef>
              <c:f>'SCN2-Figure1-TableA1'!$G$1</c:f>
              <c:strCache>
                <c:ptCount val="1"/>
                <c:pt idx="0">
                  <c:v>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'SCN2-Figure1-TableA1'!$C$2:$C$54</c:f>
              <c:numCache>
                <c:formatCode>0.0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1.1000000000000001</c:v>
                </c:pt>
                <c:pt idx="7">
                  <c:v>1.5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1.7</c:v>
                </c:pt>
                <c:pt idx="12">
                  <c:v>1.9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2.9</c:v>
                </c:pt>
                <c:pt idx="28">
                  <c:v>2.9299999999999997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3.5</c:v>
                </c:pt>
                <c:pt idx="43">
                  <c:v>3.5</c:v>
                </c:pt>
                <c:pt idx="44">
                  <c:v>3.8</c:v>
                </c:pt>
                <c:pt idx="45">
                  <c:v>3.9</c:v>
                </c:pt>
                <c:pt idx="46">
                  <c:v>4.3</c:v>
                </c:pt>
                <c:pt idx="47">
                  <c:v>4.3</c:v>
                </c:pt>
                <c:pt idx="48">
                  <c:v>4.3</c:v>
                </c:pt>
                <c:pt idx="49">
                  <c:v>4.3</c:v>
                </c:pt>
                <c:pt idx="50">
                  <c:v>4.3</c:v>
                </c:pt>
                <c:pt idx="51">
                  <c:v>4.3</c:v>
                </c:pt>
              </c:numCache>
            </c:numRef>
          </c:xVal>
          <c:yVal>
            <c:numRef>
              <c:f>'SCN2-Figure1-TableA1'!$G$2:$G$54</c:f>
              <c:numCache>
                <c:formatCode>0.0</c:formatCode>
                <c:ptCount val="53"/>
                <c:pt idx="2">
                  <c:v>2.2999999999999998</c:v>
                </c:pt>
                <c:pt idx="3">
                  <c:v>-2.7</c:v>
                </c:pt>
                <c:pt idx="4">
                  <c:v>0.2</c:v>
                </c:pt>
                <c:pt idx="16">
                  <c:v>-1.4</c:v>
                </c:pt>
                <c:pt idx="25">
                  <c:v>-5.2</c:v>
                </c:pt>
                <c:pt idx="30">
                  <c:v>-5</c:v>
                </c:pt>
                <c:pt idx="31">
                  <c:v>-7.1</c:v>
                </c:pt>
                <c:pt idx="35">
                  <c:v>-1.9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91C-4C96-BAAA-B7A2DABB5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13135"/>
        <c:axId val="513708143"/>
      </c:scatterChart>
      <c:valAx>
        <c:axId val="513713135"/>
        <c:scaling>
          <c:orientation val="minMax"/>
          <c:max val="4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Global Mean Temperature change with respect to pre-industrial level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3708143"/>
        <c:crosses val="autoZero"/>
        <c:crossBetween val="midCat"/>
      </c:valAx>
      <c:valAx>
        <c:axId val="51370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Percentage loss of GDP</a:t>
                </a:r>
              </a:p>
            </c:rich>
          </c:tx>
          <c:layout>
            <c:manualLayout>
              <c:xMode val="edge"/>
              <c:yMode val="edge"/>
              <c:x val="1.4728405822438716E-2"/>
              <c:y val="0.2570192738950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371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81750586768676"/>
          <c:y val="0.85474765132171981"/>
          <c:w val="0.85939231787306758"/>
          <c:h val="0.12945490098192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07694101058101E-2"/>
          <c:y val="5.7157762642088557E-2"/>
          <c:w val="0.892232212494113"/>
          <c:h val="0.68458993417349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'SNC2-Box4-Figure1'!$A$18</c:f>
              <c:strCache>
                <c:ptCount val="1"/>
                <c:pt idx="0">
                  <c:v>Dedicated tax revenue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'SNC2-Box4-Figure1'!$B$3:$G$3</c:f>
              <c:strCache>
                <c:ptCount val="6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</c:strCache>
            </c:strRef>
          </c:cat>
          <c:val>
            <c:numRef>
              <c:f>'SNC2-Box4-Figure1'!$B$18:$G$18</c:f>
              <c:numCache>
                <c:formatCode>General_)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D-4FBD-839B-B8FD7EAF0D5B}"/>
            </c:ext>
          </c:extLst>
        </c:ser>
        <c:ser>
          <c:idx val="1"/>
          <c:order val="1"/>
          <c:tx>
            <c:strRef>
              <c:f>'SNC2-Box4-Figure1'!$A$19</c:f>
              <c:strCache>
                <c:ptCount val="1"/>
                <c:pt idx="0">
                  <c:v>Foreign grants/loans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'SNC2-Box4-Figure1'!$B$3:$G$3</c:f>
              <c:strCache>
                <c:ptCount val="6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</c:strCache>
            </c:strRef>
          </c:cat>
          <c:val>
            <c:numRef>
              <c:f>'SNC2-Box4-Figure1'!$B$19:$G$19</c:f>
              <c:numCache>
                <c:formatCode>General_)</c:formatCode>
                <c:ptCount val="6"/>
                <c:pt idx="0">
                  <c:v>0.05</c:v>
                </c:pt>
                <c:pt idx="1">
                  <c:v>0.15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D-4FBD-839B-B8FD7EAF0D5B}"/>
            </c:ext>
          </c:extLst>
        </c:ser>
        <c:ser>
          <c:idx val="2"/>
          <c:order val="2"/>
          <c:tx>
            <c:strRef>
              <c:f>'SNC2-Box4-Figure1'!$A$20</c:f>
              <c:strCache>
                <c:ptCount val="1"/>
                <c:pt idx="0">
                  <c:v>Crowding-out of existing non-priority invest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'SNC2-Box4-Figure1'!$B$3:$G$3</c:f>
              <c:strCache>
                <c:ptCount val="6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</c:strCache>
            </c:strRef>
          </c:cat>
          <c:val>
            <c:numRef>
              <c:f>'SNC2-Box4-Figure1'!$B$20:$G$20</c:f>
              <c:numCache>
                <c:formatCode>General_)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DD-4FBD-839B-B8FD7EAF0D5B}"/>
            </c:ext>
          </c:extLst>
        </c:ser>
        <c:ser>
          <c:idx val="3"/>
          <c:order val="3"/>
          <c:tx>
            <c:v>Increased deficit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'SNC2-Box4-Figure1'!$B$21:$G$21</c:f>
              <c:numCache>
                <c:formatCode>General_)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0.39999999999999991</c:v>
                </c:pt>
                <c:pt idx="3">
                  <c:v>0.30000000000000004</c:v>
                </c:pt>
                <c:pt idx="4">
                  <c:v>0.10000000000000009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DD-4FBD-839B-B8FD7EAF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4967280"/>
        <c:axId val="1474279264"/>
      </c:barChart>
      <c:catAx>
        <c:axId val="16949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74279264"/>
        <c:crosses val="autoZero"/>
        <c:auto val="1"/>
        <c:lblAlgn val="ctr"/>
        <c:lblOffset val="100"/>
        <c:noMultiLvlLbl val="0"/>
      </c:catAx>
      <c:valAx>
        <c:axId val="14742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49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673120550841341E-3"/>
          <c:y val="0.85516208620224776"/>
          <c:w val="0.97930899527077198"/>
          <c:h val="0.11909117386888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Domestic primary balance*</c:v>
          </c:tx>
          <c:spPr>
            <a:ln w="31750" cap="rnd" cmpd="sng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'SNC2-Box4-Figure1'!$B$3:$G$3</c:f>
              <c:strCache>
                <c:ptCount val="6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</c:strCache>
            </c:strRef>
          </c:cat>
          <c:val>
            <c:numRef>
              <c:f>'SNC2-Box4-Figure1'!$B$25:$G$25</c:f>
              <c:numCache>
                <c:formatCode>General_)</c:formatCode>
                <c:ptCount val="6"/>
                <c:pt idx="0">
                  <c:v>-0.2</c:v>
                </c:pt>
                <c:pt idx="1">
                  <c:v>-0.39999999999999997</c:v>
                </c:pt>
                <c:pt idx="2">
                  <c:v>-0.4</c:v>
                </c:pt>
                <c:pt idx="3">
                  <c:v>-0.3</c:v>
                </c:pt>
                <c:pt idx="4">
                  <c:v>-9.9999999999999978E-2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5-4FB2-9646-61D1DED61AB7}"/>
            </c:ext>
          </c:extLst>
        </c:ser>
        <c:ser>
          <c:idx val="1"/>
          <c:order val="1"/>
          <c:tx>
            <c:v>Primary balance</c:v>
          </c:tx>
          <c:spPr>
            <a:ln w="22225" cap="rnd">
              <a:solidFill>
                <a:schemeClr val="accent3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'SNC2-Box4-Figure1'!$B$3:$G$3</c:f>
              <c:strCache>
                <c:ptCount val="6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</c:strCache>
            </c:strRef>
          </c:cat>
          <c:val>
            <c:numRef>
              <c:f>'SNC2-Box4-Figure1'!$B$26:$G$26</c:f>
              <c:numCache>
                <c:formatCode>General_)</c:formatCode>
                <c:ptCount val="6"/>
                <c:pt idx="0">
                  <c:v>-0.22500000000000001</c:v>
                </c:pt>
                <c:pt idx="1">
                  <c:v>-0.67500000000000004</c:v>
                </c:pt>
                <c:pt idx="2">
                  <c:v>-0.75</c:v>
                </c:pt>
                <c:pt idx="3">
                  <c:v>-0.65</c:v>
                </c:pt>
                <c:pt idx="4">
                  <c:v>-0.45000000000000007</c:v>
                </c:pt>
                <c:pt idx="5">
                  <c:v>-0.35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5-4FB2-9646-61D1DED61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005439"/>
        <c:axId val="903712303"/>
      </c:lineChart>
      <c:catAx>
        <c:axId val="18810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3712303"/>
        <c:crosses val="autoZero"/>
        <c:auto val="1"/>
        <c:lblAlgn val="ctr"/>
        <c:lblOffset val="100"/>
        <c:noMultiLvlLbl val="0"/>
      </c:catAx>
      <c:valAx>
        <c:axId val="90371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10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3430645409157"/>
          <c:y val="5.3935185185185183E-2"/>
          <c:w val="0.81254120349392445"/>
          <c:h val="0.794224345675582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'SCN2-FigureA1'!$C$1</c:f>
              <c:strCache>
                <c:ptCount val="1"/>
                <c:pt idx="0">
                  <c:v>Strengthening new projects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'SCN2-FigureA1'!$B$13:$B$16</c:f>
              <c:strCache>
                <c:ptCount val="4"/>
                <c:pt idx="0">
                  <c:v>AE</c:v>
                </c:pt>
                <c:pt idx="1">
                  <c:v>EME</c:v>
                </c:pt>
                <c:pt idx="2">
                  <c:v>LIC</c:v>
                </c:pt>
                <c:pt idx="3">
                  <c:v>SDS</c:v>
                </c:pt>
              </c:strCache>
            </c:strRef>
          </c:cat>
          <c:val>
            <c:numRef>
              <c:f>'SCN2-FigureA1'!$C$13:$C$16</c:f>
              <c:numCache>
                <c:formatCode>0.00</c:formatCode>
                <c:ptCount val="4"/>
                <c:pt idx="0">
                  <c:v>0.25073023385934934</c:v>
                </c:pt>
                <c:pt idx="1">
                  <c:v>0.64902025723420109</c:v>
                </c:pt>
                <c:pt idx="2">
                  <c:v>0.45034156234843314</c:v>
                </c:pt>
                <c:pt idx="3">
                  <c:v>0.44840200057500273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5-4B95-895E-57145D5DE2DD}"/>
            </c:ext>
          </c:extLst>
        </c:ser>
        <c:ser>
          <c:idx val="1"/>
          <c:order val="1"/>
          <c:tx>
            <c:strRef>
              <c:f>'SCN2-FigureA1'!$D$1</c:f>
              <c:strCache>
                <c:ptCount val="1"/>
                <c:pt idx="0">
                  <c:v>Strengthening existing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'SCN2-FigureA1'!$B$13:$B$16</c:f>
              <c:strCache>
                <c:ptCount val="4"/>
                <c:pt idx="0">
                  <c:v>AE</c:v>
                </c:pt>
                <c:pt idx="1">
                  <c:v>EME</c:v>
                </c:pt>
                <c:pt idx="2">
                  <c:v>LIC</c:v>
                </c:pt>
                <c:pt idx="3">
                  <c:v>SDS</c:v>
                </c:pt>
              </c:strCache>
            </c:strRef>
          </c:cat>
          <c:val>
            <c:numRef>
              <c:f>'SCN2-FigureA1'!$D$13:$D$16</c:f>
              <c:numCache>
                <c:formatCode>0.00</c:formatCode>
                <c:ptCount val="4"/>
                <c:pt idx="0">
                  <c:v>0.42713078127067849</c:v>
                </c:pt>
                <c:pt idx="1">
                  <c:v>0.66005571044788691</c:v>
                </c:pt>
                <c:pt idx="2">
                  <c:v>0.66005571044788691</c:v>
                </c:pt>
                <c:pt idx="3">
                  <c:v>0.96970994472807048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5-4B95-895E-57145D5DE2DD}"/>
            </c:ext>
          </c:extLst>
        </c:ser>
        <c:ser>
          <c:idx val="2"/>
          <c:order val="2"/>
          <c:tx>
            <c:strRef>
              <c:f>'[23]fig priv'!$V$2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AE</c:v>
              </c:pt>
              <c:pt idx="1">
                <c:v>EME</c:v>
              </c:pt>
              <c:pt idx="2">
                <c:v>LIC</c:v>
              </c:pt>
              <c:pt idx="3">
                <c:v>SDS</c:v>
              </c:pt>
            </c:strLit>
          </c:cat>
          <c:val>
            <c:numLit>
              <c:formatCode>General</c:formatCode>
              <c:ptCount val="4"/>
            </c:numLit>
          </c:val>
          <c:extLst>
            <c:ext xmlns:c16="http://schemas.microsoft.com/office/drawing/2014/chart" uri="{C3380CC4-5D6E-409C-BE32-E72D297353CC}">
              <c16:uniqueId val="{00000002-5755-4B95-895E-57145D5DE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3750288"/>
        <c:axId val="1919231664"/>
      </c:barChart>
      <c:catAx>
        <c:axId val="7937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9231664"/>
        <c:crosses val="autoZero"/>
        <c:auto val="1"/>
        <c:lblAlgn val="ctr"/>
        <c:lblOffset val="100"/>
        <c:noMultiLvlLbl val="0"/>
      </c:catAx>
      <c:valAx>
        <c:axId val="19192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of GDP</a:t>
                </a:r>
              </a:p>
            </c:rich>
          </c:tx>
          <c:layout>
            <c:manualLayout>
              <c:xMode val="edge"/>
              <c:yMode val="edge"/>
              <c:x val="2.0271216097987755E-2"/>
              <c:y val="0.28656474190726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7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"/>
          <c:y val="0.9181252254485156"/>
          <c:w val="1"/>
          <c:h val="7.9521080762373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07246940817602"/>
          <c:y val="0.19167653746725344"/>
          <c:w val="0.85778728210016897"/>
          <c:h val="0.11728888735182992"/>
        </c:manualLayout>
      </c:layout>
      <c:lineChart>
        <c:grouping val="standard"/>
        <c:varyColors val="0"/>
        <c:ser>
          <c:idx val="2"/>
          <c:order val="0"/>
          <c:tx>
            <c:v>Standard investment</c:v>
          </c:tx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res_all_PIC_revmob_t3_p0!$C$2:$C$21</c:f>
              <c:numCache>
                <c:formatCode>General</c:formatCode>
                <c:ptCount val="20"/>
                <c:pt idx="0">
                  <c:v>0</c:v>
                </c:pt>
                <c:pt idx="1">
                  <c:v>-1.6483110600177042E-2</c:v>
                </c:pt>
                <c:pt idx="2">
                  <c:v>0.18884384320270442</c:v>
                </c:pt>
                <c:pt idx="3">
                  <c:v>0.38724381057627966</c:v>
                </c:pt>
                <c:pt idx="4">
                  <c:v>0.58135480508477144</c:v>
                </c:pt>
                <c:pt idx="5">
                  <c:v>0.77287717612171036</c:v>
                </c:pt>
                <c:pt idx="6">
                  <c:v>-0.81942564212432956</c:v>
                </c:pt>
                <c:pt idx="7">
                  <c:v>-1.2121020695049509</c:v>
                </c:pt>
                <c:pt idx="8">
                  <c:v>-0.63781049993059469</c:v>
                </c:pt>
                <c:pt idx="9">
                  <c:v>-0.38465521635637856</c:v>
                </c:pt>
                <c:pt idx="10">
                  <c:v>-0.25021836479994874</c:v>
                </c:pt>
                <c:pt idx="11">
                  <c:v>-0.16773057506590305</c:v>
                </c:pt>
                <c:pt idx="12">
                  <c:v>-0.11034926318836824</c:v>
                </c:pt>
                <c:pt idx="13">
                  <c:v>-6.6556721761259041E-2</c:v>
                </c:pt>
                <c:pt idx="14">
                  <c:v>-3.0031598266859305E-2</c:v>
                </c:pt>
                <c:pt idx="15">
                  <c:v>1.6157456858820751E-3</c:v>
                </c:pt>
                <c:pt idx="16">
                  <c:v>2.9615757437710499E-2</c:v>
                </c:pt>
                <c:pt idx="17">
                  <c:v>5.461075465450449E-2</c:v>
                </c:pt>
                <c:pt idx="18">
                  <c:v>7.6972703755089356E-2</c:v>
                </c:pt>
                <c:pt idx="19">
                  <c:v>9.6947982423102985E-2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7-4E56-B687-44E5D2A1CE6D}"/>
            </c:ext>
          </c:extLst>
        </c:ser>
        <c:ser>
          <c:idx val="3"/>
          <c:order val="1"/>
          <c:tx>
            <c:v>Adaptation investment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'res_all_PIC_t3_p0 (FIN)'!$C$2:$C$21</c:f>
              <c:numCache>
                <c:formatCode>General</c:formatCode>
                <c:ptCount val="20"/>
                <c:pt idx="0">
                  <c:v>0</c:v>
                </c:pt>
                <c:pt idx="1">
                  <c:v>-1.8825050766309914E-2</c:v>
                </c:pt>
                <c:pt idx="2">
                  <c:v>0.20149562273877564</c:v>
                </c:pt>
                <c:pt idx="3">
                  <c:v>0.42279600316363997</c:v>
                </c:pt>
                <c:pt idx="4">
                  <c:v>0.64767771794384998</c:v>
                </c:pt>
                <c:pt idx="5">
                  <c:v>0.87837167677878369</c:v>
                </c:pt>
                <c:pt idx="6">
                  <c:v>-0.66434086810531312</c:v>
                </c:pt>
                <c:pt idx="7">
                  <c:v>-1.035636621260096</c:v>
                </c:pt>
                <c:pt idx="8">
                  <c:v>-0.4698327402165603</c:v>
                </c:pt>
                <c:pt idx="9">
                  <c:v>-0.21606529618253489</c:v>
                </c:pt>
                <c:pt idx="10">
                  <c:v>-8.0923010188186595E-2</c:v>
                </c:pt>
                <c:pt idx="11">
                  <c:v>1.2671066371154893E-3</c:v>
                </c:pt>
                <c:pt idx="12">
                  <c:v>5.711799664450723E-2</c:v>
                </c:pt>
                <c:pt idx="13">
                  <c:v>9.8253072408297726E-2</c:v>
                </c:pt>
                <c:pt idx="14">
                  <c:v>0.13141568824809724</c:v>
                </c:pt>
                <c:pt idx="15">
                  <c:v>0.15953211988642124</c:v>
                </c:pt>
                <c:pt idx="16">
                  <c:v>0.18381939352934751</c:v>
                </c:pt>
                <c:pt idx="17">
                  <c:v>0.20496597534778971</c:v>
                </c:pt>
                <c:pt idx="18">
                  <c:v>0.22338997172286668</c:v>
                </c:pt>
                <c:pt idx="19">
                  <c:v>0.23938014336343372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7-4E56-B687-44E5D2A1C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457472"/>
        <c:axId val="682608272"/>
      </c:lineChart>
      <c:catAx>
        <c:axId val="74845747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682608272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6826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48457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5517290955628937E-2"/>
          <c:y val="0.49485045621335155"/>
          <c:w val="0.93043188559266976"/>
          <c:h val="0.3487061674557309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07247649045126"/>
          <c:y val="4.6215368912219307E-2"/>
          <c:w val="0.85778728210016897"/>
          <c:h val="0.898310002916302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res_all_PIC_t3_p0!$C$2:$C$21</c:f>
              <c:numCache>
                <c:formatCode>General</c:formatCode>
                <c:ptCount val="20"/>
                <c:pt idx="0">
                  <c:v>0</c:v>
                </c:pt>
                <c:pt idx="1">
                  <c:v>-1.8825050766309914E-2</c:v>
                </c:pt>
                <c:pt idx="2">
                  <c:v>0.20149562273877564</c:v>
                </c:pt>
                <c:pt idx="3">
                  <c:v>0.42279600316363997</c:v>
                </c:pt>
                <c:pt idx="4">
                  <c:v>0.64767771794384998</c:v>
                </c:pt>
                <c:pt idx="5">
                  <c:v>0.87837167677878369</c:v>
                </c:pt>
                <c:pt idx="6">
                  <c:v>-0.66434086810531312</c:v>
                </c:pt>
                <c:pt idx="7">
                  <c:v>-1.035636621260096</c:v>
                </c:pt>
                <c:pt idx="8">
                  <c:v>-0.4698327402165603</c:v>
                </c:pt>
                <c:pt idx="9">
                  <c:v>-0.21606529618253489</c:v>
                </c:pt>
                <c:pt idx="10">
                  <c:v>-8.0923010188186595E-2</c:v>
                </c:pt>
                <c:pt idx="11">
                  <c:v>1.2671066371154893E-3</c:v>
                </c:pt>
                <c:pt idx="12">
                  <c:v>5.711799664450723E-2</c:v>
                </c:pt>
                <c:pt idx="13">
                  <c:v>9.8253072408297726E-2</c:v>
                </c:pt>
                <c:pt idx="14">
                  <c:v>0.13141568824809724</c:v>
                </c:pt>
                <c:pt idx="15">
                  <c:v>0.15953211988642124</c:v>
                </c:pt>
                <c:pt idx="16">
                  <c:v>0.18381939352934751</c:v>
                </c:pt>
                <c:pt idx="17">
                  <c:v>0.20496597534778971</c:v>
                </c:pt>
                <c:pt idx="18">
                  <c:v>0.22338997172286668</c:v>
                </c:pt>
                <c:pt idx="19">
                  <c:v>0.23938014336343372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C64-40DA-A3AD-263CB9DE1A66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res_all_PIC_t2_p0!$C$2:$C$21</c:f>
              <c:numCache>
                <c:formatCode>General</c:formatCode>
                <c:ptCount val="20"/>
                <c:pt idx="0">
                  <c:v>0</c:v>
                </c:pt>
                <c:pt idx="1">
                  <c:v>-1.5446035713623019E-2</c:v>
                </c:pt>
                <c:pt idx="2">
                  <c:v>0.21450447927456651</c:v>
                </c:pt>
                <c:pt idx="3">
                  <c:v>0.43143842077158467</c:v>
                </c:pt>
                <c:pt idx="4">
                  <c:v>0.64022820194654173</c:v>
                </c:pt>
                <c:pt idx="5">
                  <c:v>0.84466377322249286</c:v>
                </c:pt>
                <c:pt idx="6">
                  <c:v>-2.0778071728987015</c:v>
                </c:pt>
                <c:pt idx="7">
                  <c:v>-2.4465808152381214</c:v>
                </c:pt>
                <c:pt idx="8">
                  <c:v>-1.5394880158579127</c:v>
                </c:pt>
                <c:pt idx="9">
                  <c:v>-1.1025850770112697</c:v>
                </c:pt>
                <c:pt idx="10">
                  <c:v>-0.85433165702704628</c:v>
                </c:pt>
                <c:pt idx="11">
                  <c:v>-0.70378727939127828</c:v>
                </c:pt>
                <c:pt idx="12">
                  <c:v>-0.60403678660350124</c:v>
                </c:pt>
                <c:pt idx="13">
                  <c:v>-0.5317944142230715</c:v>
                </c:pt>
                <c:pt idx="14">
                  <c:v>-0.47523574213008146</c:v>
                </c:pt>
                <c:pt idx="15">
                  <c:v>-0.42820049144225436</c:v>
                </c:pt>
                <c:pt idx="16">
                  <c:v>-0.38735645580356959</c:v>
                </c:pt>
                <c:pt idx="17">
                  <c:v>-0.35081322248886693</c:v>
                </c:pt>
                <c:pt idx="18">
                  <c:v>-0.31743803536241444</c:v>
                </c:pt>
                <c:pt idx="19">
                  <c:v>-0.28651262356885354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C64-40DA-A3AD-263CB9DE1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457472"/>
        <c:axId val="682608272"/>
      </c:lineChart>
      <c:catAx>
        <c:axId val="748457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2608272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6826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845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707247649045126"/>
          <c:y val="4.6215368912219307E-2"/>
          <c:w val="0.85778728210016897"/>
          <c:h val="0.898310002916302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res_all_PIC_t3_p0!$T$2:$T$21</c:f>
              <c:numCache>
                <c:formatCode>General</c:formatCode>
                <c:ptCount val="20"/>
                <c:pt idx="0">
                  <c:v>0</c:v>
                </c:pt>
                <c:pt idx="1">
                  <c:v>1.4406688675710555</c:v>
                </c:pt>
                <c:pt idx="2">
                  <c:v>3.5366852260692525</c:v>
                </c:pt>
                <c:pt idx="3">
                  <c:v>5.6028587891418766</c:v>
                </c:pt>
                <c:pt idx="4">
                  <c:v>7.6419786981912097</c:v>
                </c:pt>
                <c:pt idx="5">
                  <c:v>9.6632235469902881</c:v>
                </c:pt>
                <c:pt idx="6">
                  <c:v>11.903551418378825</c:v>
                </c:pt>
                <c:pt idx="7">
                  <c:v>13.552330988067936</c:v>
                </c:pt>
                <c:pt idx="8">
                  <c:v>14.220039933533037</c:v>
                </c:pt>
                <c:pt idx="9">
                  <c:v>14.330443964167948</c:v>
                </c:pt>
                <c:pt idx="10">
                  <c:v>14.331244477369161</c:v>
                </c:pt>
                <c:pt idx="11">
                  <c:v>14.311377418213681</c:v>
                </c:pt>
                <c:pt idx="12">
                  <c:v>14.282765090373324</c:v>
                </c:pt>
                <c:pt idx="13">
                  <c:v>14.256247850170276</c:v>
                </c:pt>
                <c:pt idx="14">
                  <c:v>14.236603728848017</c:v>
                </c:pt>
                <c:pt idx="15">
                  <c:v>14.222354479549232</c:v>
                </c:pt>
                <c:pt idx="16">
                  <c:v>14.211919702420097</c:v>
                </c:pt>
                <c:pt idx="17">
                  <c:v>14.204356763318721</c:v>
                </c:pt>
                <c:pt idx="18">
                  <c:v>14.199029909908994</c:v>
                </c:pt>
                <c:pt idx="19">
                  <c:v>14.195485887427424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DF7-449D-B600-DCDACE337CF6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res_all_PIC_t2_p0!$T$2:$T$21</c:f>
              <c:numCache>
                <c:formatCode>General</c:formatCode>
                <c:ptCount val="20"/>
                <c:pt idx="0">
                  <c:v>0</c:v>
                </c:pt>
                <c:pt idx="1">
                  <c:v>1.0315304848690872</c:v>
                </c:pt>
                <c:pt idx="2">
                  <c:v>2.6559159208989556</c:v>
                </c:pt>
                <c:pt idx="3">
                  <c:v>4.2559765291354168</c:v>
                </c:pt>
                <c:pt idx="4">
                  <c:v>5.8361070804076078</c:v>
                </c:pt>
                <c:pt idx="5">
                  <c:v>7.4096024606245052</c:v>
                </c:pt>
                <c:pt idx="6">
                  <c:v>10.535692155189473</c:v>
                </c:pt>
                <c:pt idx="7">
                  <c:v>13.262611037305561</c:v>
                </c:pt>
                <c:pt idx="8">
                  <c:v>15.068841108165621</c:v>
                </c:pt>
                <c:pt idx="9">
                  <c:v>16.213382225920803</c:v>
                </c:pt>
                <c:pt idx="10">
                  <c:v>17.100767349280282</c:v>
                </c:pt>
                <c:pt idx="11">
                  <c:v>17.810346011147011</c:v>
                </c:pt>
                <c:pt idx="12">
                  <c:v>18.398393686028491</c:v>
                </c:pt>
                <c:pt idx="13">
                  <c:v>18.901218045305392</c:v>
                </c:pt>
                <c:pt idx="14">
                  <c:v>19.342958800302988</c:v>
                </c:pt>
                <c:pt idx="15">
                  <c:v>19.740084030626996</c:v>
                </c:pt>
                <c:pt idx="16">
                  <c:v>20.10414964538279</c:v>
                </c:pt>
                <c:pt idx="17">
                  <c:v>20.443468502634758</c:v>
                </c:pt>
                <c:pt idx="18">
                  <c:v>20.764138180891166</c:v>
                </c:pt>
                <c:pt idx="19">
                  <c:v>21.070693104436963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DF7-449D-B600-DCDACE337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457472"/>
        <c:axId val="682608272"/>
      </c:lineChart>
      <c:catAx>
        <c:axId val="748457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2608272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6826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845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07246940817602"/>
          <c:y val="0.13464908151706839"/>
          <c:w val="0.85778728210016897"/>
          <c:h val="2.0490366370751315E-2"/>
        </c:manualLayout>
      </c:layout>
      <c:lineChart>
        <c:grouping val="standard"/>
        <c:varyColors val="0"/>
        <c:ser>
          <c:idx val="3"/>
          <c:order val="0"/>
          <c:tx>
            <c:v>Baseline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'res_all_PIC_t3_p0 (FIN)'!$C$2:$C$21</c:f>
              <c:numCache>
                <c:formatCode>General</c:formatCode>
                <c:ptCount val="20"/>
                <c:pt idx="0">
                  <c:v>0</c:v>
                </c:pt>
                <c:pt idx="1">
                  <c:v>-1.8825050766309914E-2</c:v>
                </c:pt>
                <c:pt idx="2">
                  <c:v>0.20149562273877564</c:v>
                </c:pt>
                <c:pt idx="3">
                  <c:v>0.42279600316363997</c:v>
                </c:pt>
                <c:pt idx="4">
                  <c:v>0.64767771794384998</c:v>
                </c:pt>
                <c:pt idx="5">
                  <c:v>0.87837167677878369</c:v>
                </c:pt>
                <c:pt idx="6">
                  <c:v>-0.66434086810531312</c:v>
                </c:pt>
                <c:pt idx="7">
                  <c:v>-1.035636621260096</c:v>
                </c:pt>
                <c:pt idx="8">
                  <c:v>-0.4698327402165603</c:v>
                </c:pt>
                <c:pt idx="9">
                  <c:v>-0.21606529618253489</c:v>
                </c:pt>
                <c:pt idx="10">
                  <c:v>-8.0923010188186595E-2</c:v>
                </c:pt>
                <c:pt idx="11">
                  <c:v>1.2671066371154893E-3</c:v>
                </c:pt>
                <c:pt idx="12">
                  <c:v>5.711799664450723E-2</c:v>
                </c:pt>
                <c:pt idx="13">
                  <c:v>9.8253072408297726E-2</c:v>
                </c:pt>
                <c:pt idx="14">
                  <c:v>0.13141568824809724</c:v>
                </c:pt>
                <c:pt idx="15">
                  <c:v>0.15953211988642124</c:v>
                </c:pt>
                <c:pt idx="16">
                  <c:v>0.18381939352934751</c:v>
                </c:pt>
                <c:pt idx="17">
                  <c:v>0.20496597534778971</c:v>
                </c:pt>
                <c:pt idx="18">
                  <c:v>0.22338997172286668</c:v>
                </c:pt>
                <c:pt idx="19">
                  <c:v>0.23938014336343372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B-4BD3-9C32-F67812D2C157}"/>
            </c:ext>
          </c:extLst>
        </c:ser>
        <c:ser>
          <c:idx val="1"/>
          <c:order val="1"/>
          <c:tx>
            <c:v>Concessional financing</c:v>
          </c:tx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res_all_PIC_t4_p0!$C$2:$C$21</c:f>
              <c:numCache>
                <c:formatCode>General</c:formatCode>
                <c:ptCount val="20"/>
                <c:pt idx="0">
                  <c:v>0</c:v>
                </c:pt>
                <c:pt idx="1">
                  <c:v>-2.2331462936932667E-2</c:v>
                </c:pt>
                <c:pt idx="2">
                  <c:v>0.21899777636315321</c:v>
                </c:pt>
                <c:pt idx="3">
                  <c:v>0.4612521802334868</c:v>
                </c:pt>
                <c:pt idx="4">
                  <c:v>0.70739762370070025</c:v>
                </c:pt>
                <c:pt idx="5">
                  <c:v>0.95995647357376868</c:v>
                </c:pt>
                <c:pt idx="6">
                  <c:v>-0.56025385446106668</c:v>
                </c:pt>
                <c:pt idx="7">
                  <c:v>-0.93295898172272018</c:v>
                </c:pt>
                <c:pt idx="8">
                  <c:v>-0.37185564263378978</c:v>
                </c:pt>
                <c:pt idx="9">
                  <c:v>-0.12168329626906882</c:v>
                </c:pt>
                <c:pt idx="10">
                  <c:v>9.3037695482820482E-3</c:v>
                </c:pt>
                <c:pt idx="11">
                  <c:v>8.7270219659473014E-2</c:v>
                </c:pt>
                <c:pt idx="12">
                  <c:v>0.13891567451312881</c:v>
                </c:pt>
                <c:pt idx="13">
                  <c:v>0.1759192461149155</c:v>
                </c:pt>
                <c:pt idx="14">
                  <c:v>0.20529785399565981</c:v>
                </c:pt>
                <c:pt idx="15">
                  <c:v>0.22982399489126237</c:v>
                </c:pt>
                <c:pt idx="16">
                  <c:v>0.25071224582323737</c:v>
                </c:pt>
                <c:pt idx="17">
                  <c:v>0.26863551403076258</c:v>
                </c:pt>
                <c:pt idx="18">
                  <c:v>0.28399990433914013</c:v>
                </c:pt>
                <c:pt idx="19">
                  <c:v>0.29708365408025372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B-4BD3-9C32-F67812D2C157}"/>
            </c:ext>
          </c:extLst>
        </c:ser>
        <c:ser>
          <c:idx val="2"/>
          <c:order val="2"/>
          <c:tx>
            <c:v>Consumption tax (+0.5 pp)</c:v>
          </c:tx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res_all_PIC_revmob_t3_p0!$C$2:$C$21</c:f>
              <c:numCache>
                <c:formatCode>General</c:formatCode>
                <c:ptCount val="20"/>
                <c:pt idx="0">
                  <c:v>0</c:v>
                </c:pt>
                <c:pt idx="1">
                  <c:v>-1.6483110600177042E-2</c:v>
                </c:pt>
                <c:pt idx="2">
                  <c:v>0.18884384320270442</c:v>
                </c:pt>
                <c:pt idx="3">
                  <c:v>0.38724381057627966</c:v>
                </c:pt>
                <c:pt idx="4">
                  <c:v>0.58135480508477144</c:v>
                </c:pt>
                <c:pt idx="5">
                  <c:v>0.77287717612171036</c:v>
                </c:pt>
                <c:pt idx="6">
                  <c:v>-0.81942564212432956</c:v>
                </c:pt>
                <c:pt idx="7">
                  <c:v>-1.2121020695049509</c:v>
                </c:pt>
                <c:pt idx="8">
                  <c:v>-0.63781049993059469</c:v>
                </c:pt>
                <c:pt idx="9">
                  <c:v>-0.38465521635637856</c:v>
                </c:pt>
                <c:pt idx="10">
                  <c:v>-0.25021836479994874</c:v>
                </c:pt>
                <c:pt idx="11">
                  <c:v>-0.16773057506590305</c:v>
                </c:pt>
                <c:pt idx="12">
                  <c:v>-0.11034926318836824</c:v>
                </c:pt>
                <c:pt idx="13">
                  <c:v>-6.6556721761259041E-2</c:v>
                </c:pt>
                <c:pt idx="14">
                  <c:v>-3.0031598266859305E-2</c:v>
                </c:pt>
                <c:pt idx="15">
                  <c:v>1.6157456858820751E-3</c:v>
                </c:pt>
                <c:pt idx="16">
                  <c:v>2.9615757437710499E-2</c:v>
                </c:pt>
                <c:pt idx="17">
                  <c:v>5.461075465450449E-2</c:v>
                </c:pt>
                <c:pt idx="18">
                  <c:v>7.6972703755089356E-2</c:v>
                </c:pt>
                <c:pt idx="19">
                  <c:v>9.6947982423102985E-2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B-4BD3-9C32-F67812D2C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457472"/>
        <c:axId val="682608272"/>
      </c:lineChart>
      <c:catAx>
        <c:axId val="74845747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682608272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6826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48457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5517290955628937E-2"/>
          <c:y val="0.49485045621335155"/>
          <c:w val="0.93043188559266976"/>
          <c:h val="0.34870616745573091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707247649045126"/>
          <c:y val="4.6215368912219307E-2"/>
          <c:w val="0.85778728210016897"/>
          <c:h val="0.898310002916302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'res_all_PIC_t3_p0 (FIN)'!$C$2:$C$21</c:f>
              <c:numCache>
                <c:formatCode>General</c:formatCode>
                <c:ptCount val="20"/>
                <c:pt idx="0">
                  <c:v>0</c:v>
                </c:pt>
                <c:pt idx="1">
                  <c:v>-1.8825050766309914E-2</c:v>
                </c:pt>
                <c:pt idx="2">
                  <c:v>0.20149562273877564</c:v>
                </c:pt>
                <c:pt idx="3">
                  <c:v>0.42279600316363997</c:v>
                </c:pt>
                <c:pt idx="4">
                  <c:v>0.64767771794384998</c:v>
                </c:pt>
                <c:pt idx="5">
                  <c:v>0.87837167677878369</c:v>
                </c:pt>
                <c:pt idx="6">
                  <c:v>-0.66434086810531312</c:v>
                </c:pt>
                <c:pt idx="7">
                  <c:v>-1.035636621260096</c:v>
                </c:pt>
                <c:pt idx="8">
                  <c:v>-0.4698327402165603</c:v>
                </c:pt>
                <c:pt idx="9">
                  <c:v>-0.21606529618253489</c:v>
                </c:pt>
                <c:pt idx="10">
                  <c:v>-8.0923010188186595E-2</c:v>
                </c:pt>
                <c:pt idx="11">
                  <c:v>1.2671066371154893E-3</c:v>
                </c:pt>
                <c:pt idx="12">
                  <c:v>5.711799664450723E-2</c:v>
                </c:pt>
                <c:pt idx="13">
                  <c:v>9.8253072408297726E-2</c:v>
                </c:pt>
                <c:pt idx="14">
                  <c:v>0.13141568824809724</c:v>
                </c:pt>
                <c:pt idx="15">
                  <c:v>0.15953211988642124</c:v>
                </c:pt>
                <c:pt idx="16">
                  <c:v>0.18381939352934751</c:v>
                </c:pt>
                <c:pt idx="17">
                  <c:v>0.20496597534778971</c:v>
                </c:pt>
                <c:pt idx="18">
                  <c:v>0.22338997172286668</c:v>
                </c:pt>
                <c:pt idx="19">
                  <c:v>0.23938014336343372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EAE-4668-B1F2-8853FBA4FC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res_all_PIC_t4_p0!$C$2:$C$21</c:f>
              <c:numCache>
                <c:formatCode>General</c:formatCode>
                <c:ptCount val="20"/>
                <c:pt idx="0">
                  <c:v>0</c:v>
                </c:pt>
                <c:pt idx="1">
                  <c:v>-2.2331462936932667E-2</c:v>
                </c:pt>
                <c:pt idx="2">
                  <c:v>0.21899777636315321</c:v>
                </c:pt>
                <c:pt idx="3">
                  <c:v>0.4612521802334868</c:v>
                </c:pt>
                <c:pt idx="4">
                  <c:v>0.70739762370070025</c:v>
                </c:pt>
                <c:pt idx="5">
                  <c:v>0.95995647357376868</c:v>
                </c:pt>
                <c:pt idx="6">
                  <c:v>-0.56025385446106668</c:v>
                </c:pt>
                <c:pt idx="7">
                  <c:v>-0.93295898172272018</c:v>
                </c:pt>
                <c:pt idx="8">
                  <c:v>-0.37185564263378978</c:v>
                </c:pt>
                <c:pt idx="9">
                  <c:v>-0.12168329626906882</c:v>
                </c:pt>
                <c:pt idx="10">
                  <c:v>9.3037695482820482E-3</c:v>
                </c:pt>
                <c:pt idx="11">
                  <c:v>8.7270219659473014E-2</c:v>
                </c:pt>
                <c:pt idx="12">
                  <c:v>0.13891567451312881</c:v>
                </c:pt>
                <c:pt idx="13">
                  <c:v>0.1759192461149155</c:v>
                </c:pt>
                <c:pt idx="14">
                  <c:v>0.20529785399565981</c:v>
                </c:pt>
                <c:pt idx="15">
                  <c:v>0.22982399489126237</c:v>
                </c:pt>
                <c:pt idx="16">
                  <c:v>0.25071224582323737</c:v>
                </c:pt>
                <c:pt idx="17">
                  <c:v>0.26863551403076258</c:v>
                </c:pt>
                <c:pt idx="18">
                  <c:v>0.28399990433914013</c:v>
                </c:pt>
                <c:pt idx="19">
                  <c:v>0.29708365408025372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EAE-4668-B1F2-8853FBA4FC3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res_all_PIC_revmob_t3_p0!$C$2:$C$21</c:f>
              <c:numCache>
                <c:formatCode>General</c:formatCode>
                <c:ptCount val="20"/>
                <c:pt idx="0">
                  <c:v>0</c:v>
                </c:pt>
                <c:pt idx="1">
                  <c:v>-1.6483110600177042E-2</c:v>
                </c:pt>
                <c:pt idx="2">
                  <c:v>0.18884384320270442</c:v>
                </c:pt>
                <c:pt idx="3">
                  <c:v>0.38724381057627966</c:v>
                </c:pt>
                <c:pt idx="4">
                  <c:v>0.58135480508477144</c:v>
                </c:pt>
                <c:pt idx="5">
                  <c:v>0.77287717612171036</c:v>
                </c:pt>
                <c:pt idx="6">
                  <c:v>-0.81942564212432956</c:v>
                </c:pt>
                <c:pt idx="7">
                  <c:v>-1.2121020695049509</c:v>
                </c:pt>
                <c:pt idx="8">
                  <c:v>-0.63781049993059469</c:v>
                </c:pt>
                <c:pt idx="9">
                  <c:v>-0.38465521635637856</c:v>
                </c:pt>
                <c:pt idx="10">
                  <c:v>-0.25021836479994874</c:v>
                </c:pt>
                <c:pt idx="11">
                  <c:v>-0.16773057506590305</c:v>
                </c:pt>
                <c:pt idx="12">
                  <c:v>-0.11034926318836824</c:v>
                </c:pt>
                <c:pt idx="13">
                  <c:v>-6.6556721761259041E-2</c:v>
                </c:pt>
                <c:pt idx="14">
                  <c:v>-3.0031598266859305E-2</c:v>
                </c:pt>
                <c:pt idx="15">
                  <c:v>1.6157456858820751E-3</c:v>
                </c:pt>
                <c:pt idx="16">
                  <c:v>2.9615757437710499E-2</c:v>
                </c:pt>
                <c:pt idx="17">
                  <c:v>5.461075465450449E-2</c:v>
                </c:pt>
                <c:pt idx="18">
                  <c:v>7.6972703755089356E-2</c:v>
                </c:pt>
                <c:pt idx="19">
                  <c:v>9.6947982423102985E-2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EAE-4668-B1F2-8853FBA4F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457472"/>
        <c:axId val="682608272"/>
      </c:lineChart>
      <c:catAx>
        <c:axId val="748457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2608272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6826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845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707247649045126"/>
          <c:y val="4.6215368912219307E-2"/>
          <c:w val="0.85778728210016897"/>
          <c:h val="0.898310002916302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'res_all_PIC_t3_p0 (FIN)'!$T$2:$T$21</c:f>
              <c:numCache>
                <c:formatCode>General</c:formatCode>
                <c:ptCount val="20"/>
                <c:pt idx="0">
                  <c:v>0</c:v>
                </c:pt>
                <c:pt idx="1">
                  <c:v>1.4406688675710555</c:v>
                </c:pt>
                <c:pt idx="2">
                  <c:v>3.5366852260692525</c:v>
                </c:pt>
                <c:pt idx="3">
                  <c:v>5.6028587891418766</c:v>
                </c:pt>
                <c:pt idx="4">
                  <c:v>7.6419786981912097</c:v>
                </c:pt>
                <c:pt idx="5">
                  <c:v>9.6632235469902881</c:v>
                </c:pt>
                <c:pt idx="6">
                  <c:v>11.903551418378825</c:v>
                </c:pt>
                <c:pt idx="7">
                  <c:v>13.552330988067936</c:v>
                </c:pt>
                <c:pt idx="8">
                  <c:v>14.220039933533037</c:v>
                </c:pt>
                <c:pt idx="9">
                  <c:v>14.330443964167948</c:v>
                </c:pt>
                <c:pt idx="10">
                  <c:v>14.331244477369161</c:v>
                </c:pt>
                <c:pt idx="11">
                  <c:v>14.311377418213681</c:v>
                </c:pt>
                <c:pt idx="12">
                  <c:v>14.282765090373324</c:v>
                </c:pt>
                <c:pt idx="13">
                  <c:v>14.256247850170276</c:v>
                </c:pt>
                <c:pt idx="14">
                  <c:v>14.236603728848017</c:v>
                </c:pt>
                <c:pt idx="15">
                  <c:v>14.222354479549232</c:v>
                </c:pt>
                <c:pt idx="16">
                  <c:v>14.211919702420097</c:v>
                </c:pt>
                <c:pt idx="17">
                  <c:v>14.204356763318721</c:v>
                </c:pt>
                <c:pt idx="18">
                  <c:v>14.199029909908994</c:v>
                </c:pt>
                <c:pt idx="19">
                  <c:v>14.195485887427424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28A-4CBA-BD2D-186D34D418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res_all_PIC_t4_p0!$T$2:$T$21</c:f>
              <c:numCache>
                <c:formatCode>General</c:formatCode>
                <c:ptCount val="20"/>
                <c:pt idx="0">
                  <c:v>0</c:v>
                </c:pt>
                <c:pt idx="1">
                  <c:v>1.3770598719019347</c:v>
                </c:pt>
                <c:pt idx="2">
                  <c:v>3.4099342234665713</c:v>
                </c:pt>
                <c:pt idx="3">
                  <c:v>5.3534662913840094</c:v>
                </c:pt>
                <c:pt idx="4">
                  <c:v>7.2123077772186903</c:v>
                </c:pt>
                <c:pt idx="5">
                  <c:v>8.9987534055923248</c:v>
                </c:pt>
                <c:pt idx="6">
                  <c:v>11.047980404609255</c:v>
                </c:pt>
                <c:pt idx="7">
                  <c:v>12.441230899707364</c:v>
                </c:pt>
                <c:pt idx="8">
                  <c:v>12.856131752650697</c:v>
                </c:pt>
                <c:pt idx="9">
                  <c:v>12.719170766470782</c:v>
                </c:pt>
                <c:pt idx="10">
                  <c:v>12.476161989456401</c:v>
                </c:pt>
                <c:pt idx="11">
                  <c:v>12.217307352326081</c:v>
                </c:pt>
                <c:pt idx="12">
                  <c:v>11.954964412121015</c:v>
                </c:pt>
                <c:pt idx="13">
                  <c:v>11.702776964343272</c:v>
                </c:pt>
                <c:pt idx="14">
                  <c:v>11.464695192771629</c:v>
                </c:pt>
                <c:pt idx="15">
                  <c:v>11.238659547991787</c:v>
                </c:pt>
                <c:pt idx="16">
                  <c:v>11.022863245359574</c:v>
                </c:pt>
                <c:pt idx="17">
                  <c:v>10.816127755480949</c:v>
                </c:pt>
                <c:pt idx="18">
                  <c:v>10.617602378497971</c:v>
                </c:pt>
                <c:pt idx="19">
                  <c:v>10.426633465783524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28A-4CBA-BD2D-186D34D418A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res_all_PIC_revmob_t3_p0!$T$2:$T$21</c:f>
              <c:numCache>
                <c:formatCode>General</c:formatCode>
                <c:ptCount val="20"/>
                <c:pt idx="0">
                  <c:v>0</c:v>
                </c:pt>
                <c:pt idx="1">
                  <c:v>1.2928258342535344</c:v>
                </c:pt>
                <c:pt idx="2">
                  <c:v>3.054027714474806</c:v>
                </c:pt>
                <c:pt idx="3">
                  <c:v>4.6579245577520325</c:v>
                </c:pt>
                <c:pt idx="4">
                  <c:v>6.1313747640839011</c:v>
                </c:pt>
                <c:pt idx="5">
                  <c:v>7.5036464384703834</c:v>
                </c:pt>
                <c:pt idx="6">
                  <c:v>9.0367064480626382</c:v>
                </c:pt>
                <c:pt idx="7">
                  <c:v>9.9353643422304003</c:v>
                </c:pt>
                <c:pt idx="8">
                  <c:v>9.8935505605366529</c:v>
                </c:pt>
                <c:pt idx="9">
                  <c:v>9.3726364266365749</c:v>
                </c:pt>
                <c:pt idx="10">
                  <c:v>8.8149425634698275</c:v>
                </c:pt>
                <c:pt idx="11">
                  <c:v>8.2984892143004529</c:v>
                </c:pt>
                <c:pt idx="12">
                  <c:v>7.8271402287628433</c:v>
                </c:pt>
                <c:pt idx="13">
                  <c:v>7.4096318548128082</c:v>
                </c:pt>
                <c:pt idx="14">
                  <c:v>7.0390571848109218</c:v>
                </c:pt>
                <c:pt idx="15">
                  <c:v>6.7075761525484978</c:v>
                </c:pt>
                <c:pt idx="16">
                  <c:v>6.4091942564630244</c:v>
                </c:pt>
                <c:pt idx="17">
                  <c:v>6.1390819887217773</c:v>
                </c:pt>
                <c:pt idx="18">
                  <c:v>5.8932787738966965</c:v>
                </c:pt>
                <c:pt idx="19">
                  <c:v>5.668496035423459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28A-4CBA-BD2D-186D34D41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457472"/>
        <c:axId val="682608272"/>
      </c:lineChart>
      <c:catAx>
        <c:axId val="748457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2608272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6826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845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707247649045126"/>
          <c:y val="0.11175050951376704"/>
          <c:w val="0.85778728210016897"/>
          <c:h val="8.5694113262318558E-2"/>
        </c:manualLayout>
      </c:layout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'res_all_PIC_t3_p0 (PFM)'!$T$2:$T$21</c:f>
              <c:numCache>
                <c:formatCode>General</c:formatCode>
                <c:ptCount val="20"/>
                <c:pt idx="0">
                  <c:v>0</c:v>
                </c:pt>
                <c:pt idx="1">
                  <c:v>1.4406688675710555</c:v>
                </c:pt>
                <c:pt idx="2">
                  <c:v>3.5366852260692525</c:v>
                </c:pt>
                <c:pt idx="3">
                  <c:v>5.6028587891418766</c:v>
                </c:pt>
                <c:pt idx="4">
                  <c:v>7.6419786981912097</c:v>
                </c:pt>
                <c:pt idx="5">
                  <c:v>9.6632235469902881</c:v>
                </c:pt>
                <c:pt idx="6">
                  <c:v>11.903551418378825</c:v>
                </c:pt>
                <c:pt idx="7">
                  <c:v>13.552330988067936</c:v>
                </c:pt>
                <c:pt idx="8">
                  <c:v>14.220039933533037</c:v>
                </c:pt>
                <c:pt idx="9">
                  <c:v>14.330443964167948</c:v>
                </c:pt>
                <c:pt idx="10">
                  <c:v>14.331244477369161</c:v>
                </c:pt>
                <c:pt idx="11">
                  <c:v>14.311377418213681</c:v>
                </c:pt>
                <c:pt idx="12">
                  <c:v>14.282765090373324</c:v>
                </c:pt>
                <c:pt idx="13">
                  <c:v>14.256247850170276</c:v>
                </c:pt>
                <c:pt idx="14">
                  <c:v>14.236603728848017</c:v>
                </c:pt>
                <c:pt idx="15">
                  <c:v>14.222354479549232</c:v>
                </c:pt>
                <c:pt idx="16">
                  <c:v>14.211919702420097</c:v>
                </c:pt>
                <c:pt idx="17">
                  <c:v>14.204356763318721</c:v>
                </c:pt>
                <c:pt idx="18">
                  <c:v>14.199029909908994</c:v>
                </c:pt>
                <c:pt idx="19">
                  <c:v>14.195485887427424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E-499B-B089-F0AE44AEA096}"/>
            </c:ext>
          </c:extLst>
        </c:ser>
        <c:ser>
          <c:idx val="1"/>
          <c:order val="1"/>
          <c:tx>
            <c:v>Low investment efficiency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res_all_PIC_PFMissues_t3_p0!$T$2:$T$21</c:f>
              <c:numCache>
                <c:formatCode>General</c:formatCode>
                <c:ptCount val="20"/>
                <c:pt idx="0">
                  <c:v>0</c:v>
                </c:pt>
                <c:pt idx="1">
                  <c:v>1.4182998295219136</c:v>
                </c:pt>
                <c:pt idx="2">
                  <c:v>3.5623639923831973</c:v>
                </c:pt>
                <c:pt idx="3">
                  <c:v>5.6722836577070552</c:v>
                </c:pt>
                <c:pt idx="4">
                  <c:v>7.7521445516905629</c:v>
                </c:pt>
                <c:pt idx="5">
                  <c:v>9.811603087581581</c:v>
                </c:pt>
                <c:pt idx="6">
                  <c:v>12.14328136016384</c:v>
                </c:pt>
                <c:pt idx="7">
                  <c:v>13.875255482534442</c:v>
                </c:pt>
                <c:pt idx="8">
                  <c:v>14.656500872947902</c:v>
                </c:pt>
                <c:pt idx="9">
                  <c:v>14.846984419620775</c:v>
                </c:pt>
                <c:pt idx="10">
                  <c:v>14.918677452463058</c:v>
                </c:pt>
                <c:pt idx="11">
                  <c:v>14.965481328616619</c:v>
                </c:pt>
                <c:pt idx="12">
                  <c:v>15.000417992124554</c:v>
                </c:pt>
                <c:pt idx="13">
                  <c:v>15.025452937210424</c:v>
                </c:pt>
                <c:pt idx="14">
                  <c:v>15.042678095445375</c:v>
                </c:pt>
                <c:pt idx="15">
                  <c:v>15.053888021788225</c:v>
                </c:pt>
                <c:pt idx="16">
                  <c:v>15.060518442162255</c:v>
                </c:pt>
                <c:pt idx="17">
                  <c:v>15.063674436665956</c:v>
                </c:pt>
                <c:pt idx="18">
                  <c:v>15.064188490933937</c:v>
                </c:pt>
                <c:pt idx="19">
                  <c:v>15.06268054550636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E-499B-B089-F0AE44AEA096}"/>
            </c:ext>
          </c:extLst>
        </c:ser>
        <c:ser>
          <c:idx val="2"/>
          <c:order val="2"/>
          <c:tx>
            <c:v>High investment efficiency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res_all_PIC_PFMreform_t3_p0!$T$2:$T$21</c:f>
              <c:numCache>
                <c:formatCode>General</c:formatCode>
                <c:ptCount val="20"/>
                <c:pt idx="0">
                  <c:v>0</c:v>
                </c:pt>
                <c:pt idx="1">
                  <c:v>1.4675457400309284</c:v>
                </c:pt>
                <c:pt idx="2">
                  <c:v>3.5114728869703455</c:v>
                </c:pt>
                <c:pt idx="3">
                  <c:v>5.5289860360496377</c:v>
                </c:pt>
                <c:pt idx="4">
                  <c:v>7.522118264633292</c:v>
                </c:pt>
                <c:pt idx="5">
                  <c:v>9.4992933799643708</c:v>
                </c:pt>
                <c:pt idx="6">
                  <c:v>11.613110651903121</c:v>
                </c:pt>
                <c:pt idx="7">
                  <c:v>13.141345920194254</c:v>
                </c:pt>
                <c:pt idx="8">
                  <c:v>13.698724201945502</c:v>
                </c:pt>
                <c:pt idx="9">
                  <c:v>13.724210164431334</c:v>
                </c:pt>
                <c:pt idx="10">
                  <c:v>13.657391988198967</c:v>
                </c:pt>
                <c:pt idx="11">
                  <c:v>13.608975738957703</c:v>
                </c:pt>
                <c:pt idx="12">
                  <c:v>13.581113394759768</c:v>
                </c:pt>
                <c:pt idx="13">
                  <c:v>13.564817115783647</c:v>
                </c:pt>
                <c:pt idx="14">
                  <c:v>13.555760331772049</c:v>
                </c:pt>
                <c:pt idx="15">
                  <c:v>13.551563497413369</c:v>
                </c:pt>
                <c:pt idx="16">
                  <c:v>13.55084586458505</c:v>
                </c:pt>
                <c:pt idx="17">
                  <c:v>13.552742937297985</c:v>
                </c:pt>
                <c:pt idx="18">
                  <c:v>13.556671354050742</c:v>
                </c:pt>
                <c:pt idx="19">
                  <c:v>13.562210357109294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E-499B-B089-F0AE44AEA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457472"/>
        <c:axId val="682608272"/>
      </c:lineChart>
      <c:catAx>
        <c:axId val="748457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2608272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6826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84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322980460775738E-2"/>
          <c:y val="0.57887969132063621"/>
          <c:w val="0.97472440944881888"/>
          <c:h val="0.34747336070170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6275681054379"/>
          <c:y val="5.136842234729503E-2"/>
          <c:w val="0.8670203987957722"/>
          <c:h val="0.692473110691056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'SCN2-Figure1-TableA1'!$D$1</c:f>
              <c:strCache>
                <c:ptCount val="1"/>
                <c:pt idx="0">
                  <c:v>Integrated Assessment 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'SCN2-Figure1-TableA1'!$C$2:$C$54</c:f>
              <c:numCache>
                <c:formatCode>0.0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1.1000000000000001</c:v>
                </c:pt>
                <c:pt idx="7">
                  <c:v>1.5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1.7</c:v>
                </c:pt>
                <c:pt idx="12">
                  <c:v>1.9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2.9</c:v>
                </c:pt>
                <c:pt idx="28">
                  <c:v>2.9299999999999997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3.5</c:v>
                </c:pt>
                <c:pt idx="43">
                  <c:v>3.5</c:v>
                </c:pt>
                <c:pt idx="44">
                  <c:v>3.8</c:v>
                </c:pt>
                <c:pt idx="45">
                  <c:v>3.9</c:v>
                </c:pt>
                <c:pt idx="46">
                  <c:v>4.3</c:v>
                </c:pt>
                <c:pt idx="47">
                  <c:v>4.3</c:v>
                </c:pt>
                <c:pt idx="48">
                  <c:v>4.3</c:v>
                </c:pt>
                <c:pt idx="49">
                  <c:v>4.3</c:v>
                </c:pt>
                <c:pt idx="50">
                  <c:v>4.3</c:v>
                </c:pt>
                <c:pt idx="51">
                  <c:v>4.3</c:v>
                </c:pt>
              </c:numCache>
            </c:numRef>
          </c:xVal>
          <c:yVal>
            <c:numRef>
              <c:f>'SCN2-Figure1-TableA1'!$AJ$1:$AJ$53</c:f>
              <c:numCache>
                <c:formatCode>General</c:formatCode>
                <c:ptCount val="53"/>
                <c:pt idx="1">
                  <c:v>-3.8</c:v>
                </c:pt>
                <c:pt idx="2">
                  <c:v>-1.4</c:v>
                </c:pt>
                <c:pt idx="3">
                  <c:v>2.2999999999999998</c:v>
                </c:pt>
                <c:pt idx="4">
                  <c:v>-2.7</c:v>
                </c:pt>
                <c:pt idx="5">
                  <c:v>0.2</c:v>
                </c:pt>
                <c:pt idx="6">
                  <c:v>-0.24229999999999999</c:v>
                </c:pt>
                <c:pt idx="7">
                  <c:v>-7.4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-1.4</c:v>
                </c:pt>
                <c:pt idx="13">
                  <c:v>-0.5</c:v>
                </c:pt>
                <c:pt idx="14">
                  <c:v>-7.6</c:v>
                </c:pt>
                <c:pt idx="15">
                  <c:v>0</c:v>
                </c:pt>
                <c:pt idx="16">
                  <c:v>-1.1000000000000001</c:v>
                </c:pt>
                <c:pt idx="17">
                  <c:v>-1.4</c:v>
                </c:pt>
                <c:pt idx="18">
                  <c:v>-0.9</c:v>
                </c:pt>
                <c:pt idx="19">
                  <c:v>-1.9</c:v>
                </c:pt>
                <c:pt idx="20">
                  <c:v>-1.4</c:v>
                </c:pt>
                <c:pt idx="21">
                  <c:v>0.1</c:v>
                </c:pt>
                <c:pt idx="22">
                  <c:v>-1.5053000000000001</c:v>
                </c:pt>
                <c:pt idx="23">
                  <c:v>-1.5</c:v>
                </c:pt>
                <c:pt idx="24">
                  <c:v>-1.7</c:v>
                </c:pt>
                <c:pt idx="25">
                  <c:v>-2.5</c:v>
                </c:pt>
                <c:pt idx="26">
                  <c:v>-5.2</c:v>
                </c:pt>
                <c:pt idx="27">
                  <c:v>-1.9</c:v>
                </c:pt>
                <c:pt idx="28">
                  <c:v>-2</c:v>
                </c:pt>
                <c:pt idx="29">
                  <c:v>-1.8</c:v>
                </c:pt>
                <c:pt idx="30">
                  <c:v>-0.8</c:v>
                </c:pt>
                <c:pt idx="31">
                  <c:v>-5</c:v>
                </c:pt>
                <c:pt idx="32">
                  <c:v>-7.1</c:v>
                </c:pt>
                <c:pt idx="33">
                  <c:v>-10.6</c:v>
                </c:pt>
                <c:pt idx="34">
                  <c:v>-4.9000000000000004</c:v>
                </c:pt>
                <c:pt idx="35">
                  <c:v>-2.1663000000000001</c:v>
                </c:pt>
                <c:pt idx="36">
                  <c:v>-1.9</c:v>
                </c:pt>
                <c:pt idx="37">
                  <c:v>-1.3</c:v>
                </c:pt>
                <c:pt idx="38">
                  <c:v>-0.93</c:v>
                </c:pt>
                <c:pt idx="39">
                  <c:v>-1.05</c:v>
                </c:pt>
                <c:pt idx="40">
                  <c:v>-1.73</c:v>
                </c:pt>
                <c:pt idx="41">
                  <c:v>-2.95</c:v>
                </c:pt>
                <c:pt idx="42">
                  <c:v>-2.5</c:v>
                </c:pt>
                <c:pt idx="43">
                  <c:v>0</c:v>
                </c:pt>
                <c:pt idx="44">
                  <c:v>-6.6</c:v>
                </c:pt>
                <c:pt idx="45">
                  <c:v>-11.4</c:v>
                </c:pt>
                <c:pt idx="46">
                  <c:v>-0.9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-4.4464999999999995</c:v>
                </c:pt>
                <c:pt idx="52">
                  <c:v>-2.9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6-4A39-8A52-8A3ECCB00D2D}"/>
            </c:ext>
          </c:extLst>
        </c:ser>
        <c:ser>
          <c:idx val="2"/>
          <c:order val="1"/>
          <c:tx>
            <c:strRef>
              <c:f>'SCN2-Figure1-TableA1'!$F$1</c:f>
              <c:strCache>
                <c:ptCount val="1"/>
                <c:pt idx="0">
                  <c:v>Econometric (Panel)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'SCN2-Figure1-TableA1'!$C$2:$C$54</c:f>
              <c:numCache>
                <c:formatCode>0.0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1.1000000000000001</c:v>
                </c:pt>
                <c:pt idx="7">
                  <c:v>1.5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1.7</c:v>
                </c:pt>
                <c:pt idx="12">
                  <c:v>1.9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2.9</c:v>
                </c:pt>
                <c:pt idx="28">
                  <c:v>2.9299999999999997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3.5</c:v>
                </c:pt>
                <c:pt idx="43">
                  <c:v>3.5</c:v>
                </c:pt>
                <c:pt idx="44">
                  <c:v>3.8</c:v>
                </c:pt>
                <c:pt idx="45">
                  <c:v>3.9</c:v>
                </c:pt>
                <c:pt idx="46">
                  <c:v>4.3</c:v>
                </c:pt>
                <c:pt idx="47">
                  <c:v>4.3</c:v>
                </c:pt>
                <c:pt idx="48">
                  <c:v>4.3</c:v>
                </c:pt>
                <c:pt idx="49">
                  <c:v>4.3</c:v>
                </c:pt>
                <c:pt idx="50">
                  <c:v>4.3</c:v>
                </c:pt>
                <c:pt idx="51">
                  <c:v>4.3</c:v>
                </c:pt>
              </c:numCache>
            </c:numRef>
          </c:xVal>
          <c:yVal>
            <c:numRef>
              <c:f>'SCN2-Figure1-TableA1'!$F$2:$F$54</c:f>
              <c:numCache>
                <c:formatCode>0.0</c:formatCode>
                <c:ptCount val="53"/>
                <c:pt idx="7">
                  <c:v>-8</c:v>
                </c:pt>
                <c:pt idx="8">
                  <c:v>-0.57999999999999996</c:v>
                </c:pt>
                <c:pt idx="9">
                  <c:v>-1.57</c:v>
                </c:pt>
                <c:pt idx="10">
                  <c:v>-1.07</c:v>
                </c:pt>
                <c:pt idx="14">
                  <c:v>-13</c:v>
                </c:pt>
                <c:pt idx="42">
                  <c:v>-11.4</c:v>
                </c:pt>
                <c:pt idx="46">
                  <c:v>-23</c:v>
                </c:pt>
                <c:pt idx="47">
                  <c:v>-4.42</c:v>
                </c:pt>
                <c:pt idx="48">
                  <c:v>-9.9600000000000009</c:v>
                </c:pt>
                <c:pt idx="49">
                  <c:v>-7.22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46-4A39-8A52-8A3ECCB0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13135"/>
        <c:axId val="513708143"/>
      </c:scatterChart>
      <c:valAx>
        <c:axId val="513713135"/>
        <c:scaling>
          <c:orientation val="minMax"/>
          <c:max val="4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Global Mean Temperature change with respect to pre-industrial level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3708143"/>
        <c:crosses val="autoZero"/>
        <c:crossBetween val="midCat"/>
      </c:valAx>
      <c:valAx>
        <c:axId val="51370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Percentage loss of GDP with respect to Reference</a:t>
                </a:r>
              </a:p>
            </c:rich>
          </c:tx>
          <c:layout>
            <c:manualLayout>
              <c:xMode val="edge"/>
              <c:yMode val="edge"/>
              <c:x val="1.3205505119651679E-2"/>
              <c:y val="0.15717188947546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371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707247649045126"/>
          <c:y val="4.6215368912219307E-2"/>
          <c:w val="0.85778728210016897"/>
          <c:h val="0.88035499682352736"/>
        </c:manualLayout>
      </c:layout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'res_all_PIC_t3_p0 (PFM)'!$T$2:$T$21</c:f>
              <c:numCache>
                <c:formatCode>General</c:formatCode>
                <c:ptCount val="20"/>
                <c:pt idx="0">
                  <c:v>0</c:v>
                </c:pt>
                <c:pt idx="1">
                  <c:v>1.4406688675710555</c:v>
                </c:pt>
                <c:pt idx="2">
                  <c:v>3.5366852260692525</c:v>
                </c:pt>
                <c:pt idx="3">
                  <c:v>5.6028587891418766</c:v>
                </c:pt>
                <c:pt idx="4">
                  <c:v>7.6419786981912097</c:v>
                </c:pt>
                <c:pt idx="5">
                  <c:v>9.6632235469902881</c:v>
                </c:pt>
                <c:pt idx="6">
                  <c:v>11.903551418378825</c:v>
                </c:pt>
                <c:pt idx="7">
                  <c:v>13.552330988067936</c:v>
                </c:pt>
                <c:pt idx="8">
                  <c:v>14.220039933533037</c:v>
                </c:pt>
                <c:pt idx="9">
                  <c:v>14.330443964167948</c:v>
                </c:pt>
                <c:pt idx="10">
                  <c:v>14.331244477369161</c:v>
                </c:pt>
                <c:pt idx="11">
                  <c:v>14.311377418213681</c:v>
                </c:pt>
                <c:pt idx="12">
                  <c:v>14.282765090373324</c:v>
                </c:pt>
                <c:pt idx="13">
                  <c:v>14.256247850170276</c:v>
                </c:pt>
                <c:pt idx="14">
                  <c:v>14.236603728848017</c:v>
                </c:pt>
                <c:pt idx="15">
                  <c:v>14.222354479549232</c:v>
                </c:pt>
                <c:pt idx="16">
                  <c:v>14.211919702420097</c:v>
                </c:pt>
                <c:pt idx="17">
                  <c:v>14.204356763318721</c:v>
                </c:pt>
                <c:pt idx="18">
                  <c:v>14.199029909908994</c:v>
                </c:pt>
                <c:pt idx="19">
                  <c:v>14.195485887427424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9-4899-9ECB-C82A24E25F38}"/>
            </c:ext>
          </c:extLst>
        </c:ser>
        <c:ser>
          <c:idx val="1"/>
          <c:order val="1"/>
          <c:tx>
            <c:v>Low investment efficiency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res_all_PIC_PFMissues_t3_p0!$T$2:$T$21</c:f>
              <c:numCache>
                <c:formatCode>General</c:formatCode>
                <c:ptCount val="20"/>
                <c:pt idx="0">
                  <c:v>0</c:v>
                </c:pt>
                <c:pt idx="1">
                  <c:v>1.4182998295219136</c:v>
                </c:pt>
                <c:pt idx="2">
                  <c:v>3.5623639923831973</c:v>
                </c:pt>
                <c:pt idx="3">
                  <c:v>5.6722836577070552</c:v>
                </c:pt>
                <c:pt idx="4">
                  <c:v>7.7521445516905629</c:v>
                </c:pt>
                <c:pt idx="5">
                  <c:v>9.811603087581581</c:v>
                </c:pt>
                <c:pt idx="6">
                  <c:v>12.14328136016384</c:v>
                </c:pt>
                <c:pt idx="7">
                  <c:v>13.875255482534442</c:v>
                </c:pt>
                <c:pt idx="8">
                  <c:v>14.656500872947902</c:v>
                </c:pt>
                <c:pt idx="9">
                  <c:v>14.846984419620775</c:v>
                </c:pt>
                <c:pt idx="10">
                  <c:v>14.918677452463058</c:v>
                </c:pt>
                <c:pt idx="11">
                  <c:v>14.965481328616619</c:v>
                </c:pt>
                <c:pt idx="12">
                  <c:v>15.000417992124554</c:v>
                </c:pt>
                <c:pt idx="13">
                  <c:v>15.025452937210424</c:v>
                </c:pt>
                <c:pt idx="14">
                  <c:v>15.042678095445375</c:v>
                </c:pt>
                <c:pt idx="15">
                  <c:v>15.053888021788225</c:v>
                </c:pt>
                <c:pt idx="16">
                  <c:v>15.060518442162255</c:v>
                </c:pt>
                <c:pt idx="17">
                  <c:v>15.063674436665956</c:v>
                </c:pt>
                <c:pt idx="18">
                  <c:v>15.064188490933937</c:v>
                </c:pt>
                <c:pt idx="19">
                  <c:v>15.06268054550636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9-4899-9ECB-C82A24E25F38}"/>
            </c:ext>
          </c:extLst>
        </c:ser>
        <c:ser>
          <c:idx val="2"/>
          <c:order val="2"/>
          <c:tx>
            <c:v>High investment efficiency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res_all_PIC_PFMreform_t3_p0!$T$2:$T$21</c:f>
              <c:numCache>
                <c:formatCode>General</c:formatCode>
                <c:ptCount val="20"/>
                <c:pt idx="0">
                  <c:v>0</c:v>
                </c:pt>
                <c:pt idx="1">
                  <c:v>1.4675457400309284</c:v>
                </c:pt>
                <c:pt idx="2">
                  <c:v>3.5114728869703455</c:v>
                </c:pt>
                <c:pt idx="3">
                  <c:v>5.5289860360496377</c:v>
                </c:pt>
                <c:pt idx="4">
                  <c:v>7.522118264633292</c:v>
                </c:pt>
                <c:pt idx="5">
                  <c:v>9.4992933799643708</c:v>
                </c:pt>
                <c:pt idx="6">
                  <c:v>11.613110651903121</c:v>
                </c:pt>
                <c:pt idx="7">
                  <c:v>13.141345920194254</c:v>
                </c:pt>
                <c:pt idx="8">
                  <c:v>13.698724201945502</c:v>
                </c:pt>
                <c:pt idx="9">
                  <c:v>13.724210164431334</c:v>
                </c:pt>
                <c:pt idx="10">
                  <c:v>13.657391988198967</c:v>
                </c:pt>
                <c:pt idx="11">
                  <c:v>13.608975738957703</c:v>
                </c:pt>
                <c:pt idx="12">
                  <c:v>13.581113394759768</c:v>
                </c:pt>
                <c:pt idx="13">
                  <c:v>13.564817115783647</c:v>
                </c:pt>
                <c:pt idx="14">
                  <c:v>13.555760331772049</c:v>
                </c:pt>
                <c:pt idx="15">
                  <c:v>13.551563497413369</c:v>
                </c:pt>
                <c:pt idx="16">
                  <c:v>13.55084586458505</c:v>
                </c:pt>
                <c:pt idx="17">
                  <c:v>13.552742937297985</c:v>
                </c:pt>
                <c:pt idx="18">
                  <c:v>13.556671354050742</c:v>
                </c:pt>
                <c:pt idx="19">
                  <c:v>13.562210357109294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B9-4899-9ECB-C82A24E25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457472"/>
        <c:axId val="682608272"/>
      </c:lineChart>
      <c:catAx>
        <c:axId val="748457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2608272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6826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845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707247649045126"/>
          <c:y val="4.6215368912219307E-2"/>
          <c:w val="0.85778728210016897"/>
          <c:h val="0.89831000291630225"/>
        </c:manualLayout>
      </c:layout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'res_all_PIC_t3_p0 (PFM)'!$C$2:$C$21</c:f>
              <c:numCache>
                <c:formatCode>General</c:formatCode>
                <c:ptCount val="20"/>
                <c:pt idx="0">
                  <c:v>0</c:v>
                </c:pt>
                <c:pt idx="1">
                  <c:v>-1.8825050766309914E-2</c:v>
                </c:pt>
                <c:pt idx="2">
                  <c:v>0.20149562273877564</c:v>
                </c:pt>
                <c:pt idx="3">
                  <c:v>0.42279600316363997</c:v>
                </c:pt>
                <c:pt idx="4">
                  <c:v>0.64767771794384998</c:v>
                </c:pt>
                <c:pt idx="5">
                  <c:v>0.87837167677878369</c:v>
                </c:pt>
                <c:pt idx="6">
                  <c:v>-0.66434086810531312</c:v>
                </c:pt>
                <c:pt idx="7">
                  <c:v>-1.035636621260096</c:v>
                </c:pt>
                <c:pt idx="8">
                  <c:v>-0.4698327402165603</c:v>
                </c:pt>
                <c:pt idx="9">
                  <c:v>-0.21606529618253489</c:v>
                </c:pt>
                <c:pt idx="10">
                  <c:v>-8.0923010188186595E-2</c:v>
                </c:pt>
                <c:pt idx="11">
                  <c:v>1.2671066371154893E-3</c:v>
                </c:pt>
                <c:pt idx="12">
                  <c:v>5.711799664450723E-2</c:v>
                </c:pt>
                <c:pt idx="13">
                  <c:v>9.8253072408297726E-2</c:v>
                </c:pt>
                <c:pt idx="14">
                  <c:v>0.13141568824809724</c:v>
                </c:pt>
                <c:pt idx="15">
                  <c:v>0.15953211988642124</c:v>
                </c:pt>
                <c:pt idx="16">
                  <c:v>0.18381939352934751</c:v>
                </c:pt>
                <c:pt idx="17">
                  <c:v>0.20496597534778971</c:v>
                </c:pt>
                <c:pt idx="18">
                  <c:v>0.22338997172286668</c:v>
                </c:pt>
                <c:pt idx="19">
                  <c:v>0.23938014336343372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D-4A7C-B6AF-2A88F83B2405}"/>
            </c:ext>
          </c:extLst>
        </c:ser>
        <c:ser>
          <c:idx val="1"/>
          <c:order val="1"/>
          <c:tx>
            <c:v>Low investment efficiency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res_all_PIC_PFMissues_t3_p0!$C$2:$C$21</c:f>
              <c:numCache>
                <c:formatCode>General</c:formatCode>
                <c:ptCount val="20"/>
                <c:pt idx="0">
                  <c:v>0</c:v>
                </c:pt>
                <c:pt idx="1">
                  <c:v>-2.1286832986334048E-2</c:v>
                </c:pt>
                <c:pt idx="2">
                  <c:v>0.1408230390004519</c:v>
                </c:pt>
                <c:pt idx="3">
                  <c:v>0.2988317205056461</c:v>
                </c:pt>
                <c:pt idx="4">
                  <c:v>0.45639762441764731</c:v>
                </c:pt>
                <c:pt idx="5">
                  <c:v>0.61611281603020984</c:v>
                </c:pt>
                <c:pt idx="6">
                  <c:v>-1.0244004734060184</c:v>
                </c:pt>
                <c:pt idx="7">
                  <c:v>-1.4699142160233407</c:v>
                </c:pt>
                <c:pt idx="8">
                  <c:v>-0.9735671097500358</c:v>
                </c:pt>
                <c:pt idx="9">
                  <c:v>-0.72942821507825784</c:v>
                </c:pt>
                <c:pt idx="10">
                  <c:v>-0.5896876358436316</c:v>
                </c:pt>
                <c:pt idx="11">
                  <c:v>-0.49977124352656688</c:v>
                </c:pt>
                <c:pt idx="12">
                  <c:v>-0.43516637306849759</c:v>
                </c:pt>
                <c:pt idx="13">
                  <c:v>-0.38447789321600112</c:v>
                </c:pt>
                <c:pt idx="14">
                  <c:v>-0.34209978623584902</c:v>
                </c:pt>
                <c:pt idx="15">
                  <c:v>-0.30521683257930476</c:v>
                </c:pt>
                <c:pt idx="16">
                  <c:v>-0.27235543367523007</c:v>
                </c:pt>
                <c:pt idx="17">
                  <c:v>-0.24269546462903691</c:v>
                </c:pt>
                <c:pt idx="18">
                  <c:v>-0.21574104538527195</c:v>
                </c:pt>
                <c:pt idx="19">
                  <c:v>-0.19116191096389912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D-4A7C-B6AF-2A88F83B2405}"/>
            </c:ext>
          </c:extLst>
        </c:ser>
        <c:ser>
          <c:idx val="2"/>
          <c:order val="2"/>
          <c:tx>
            <c:v>High investment efficiency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res_all_PIC_t4_p0!$A$2:$A$21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res_all_PIC_PFMreform_t3_p0!$C$2:$C$21</c:f>
              <c:numCache>
                <c:formatCode>General</c:formatCode>
                <c:ptCount val="20"/>
                <c:pt idx="0">
                  <c:v>0</c:v>
                </c:pt>
                <c:pt idx="1">
                  <c:v>-1.6011286906831401E-2</c:v>
                </c:pt>
                <c:pt idx="2">
                  <c:v>0.2571883666203405</c:v>
                </c:pt>
                <c:pt idx="3">
                  <c:v>0.53139902670295669</c:v>
                </c:pt>
                <c:pt idx="4">
                  <c:v>0.8072967908802724</c:v>
                </c:pt>
                <c:pt idx="5">
                  <c:v>1.0856074862028038</c:v>
                </c:pt>
                <c:pt idx="6">
                  <c:v>-0.39174078957258018</c:v>
                </c:pt>
                <c:pt idx="7">
                  <c:v>-0.73453997013658068</c:v>
                </c:pt>
                <c:pt idx="8">
                  <c:v>-7.4017276786747743E-2</c:v>
                </c:pt>
                <c:pt idx="9">
                  <c:v>0.20023449711955266</c:v>
                </c:pt>
                <c:pt idx="10">
                  <c:v>0.33933026034114278</c:v>
                </c:pt>
                <c:pt idx="11">
                  <c:v>0.42190541414930749</c:v>
                </c:pt>
                <c:pt idx="12">
                  <c:v>0.47872467213331049</c:v>
                </c:pt>
                <c:pt idx="13">
                  <c:v>0.52083418988675589</c:v>
                </c:pt>
                <c:pt idx="14">
                  <c:v>0.55376326612422133</c:v>
                </c:pt>
                <c:pt idx="15">
                  <c:v>0.58027641673176333</c:v>
                </c:pt>
                <c:pt idx="16">
                  <c:v>0.6018417395919613</c:v>
                </c:pt>
                <c:pt idx="17">
                  <c:v>0.61930809519869001</c:v>
                </c:pt>
                <c:pt idx="18">
                  <c:v>0.63322435261756027</c:v>
                </c:pt>
                <c:pt idx="19">
                  <c:v>0.64398951475720878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D-4A7C-B6AF-2A88F83B2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457472"/>
        <c:axId val="682608272"/>
      </c:lineChart>
      <c:catAx>
        <c:axId val="748457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2608272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6826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845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82163642588157"/>
          <c:y val="2.9022001942168009E-2"/>
          <c:w val="0.46452160219103045"/>
          <c:h val="0.90475708136765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'SCN2-Figure2'!$B$1:$B$2</c:f>
              <c:strCache>
                <c:ptCount val="2"/>
                <c:pt idx="0">
                  <c:v>UNEP (2014)</c:v>
                </c:pt>
                <c:pt idx="1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'SCN2-Figure2'!$A$3:$A$4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'SCN2-Figure2'!$B$3:$B$4</c:f>
              <c:numCache>
                <c:formatCode>0.00%</c:formatCode>
                <c:ptCount val="2"/>
                <c:pt idx="0">
                  <c:v>1.2795093803756878E-3</c:v>
                </c:pt>
                <c:pt idx="1">
                  <c:v>1.7221462668713826E-3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D-4732-AE9F-AE195CBA7DAD}"/>
            </c:ext>
          </c:extLst>
        </c:ser>
        <c:ser>
          <c:idx val="1"/>
          <c:order val="1"/>
          <c:tx>
            <c:strRef>
              <c:f>'SCN2-Figure2'!$C$1:$C$2</c:f>
              <c:strCache>
                <c:ptCount val="2"/>
                <c:pt idx="0">
                  <c:v>UNEP (2014)</c:v>
                </c:pt>
                <c:pt idx="1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'SCN2-Figure2'!$A$3:$A$4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'SCN2-Figure2'!$C$3:$C$4</c:f>
              <c:numCache>
                <c:formatCode>0.00%</c:formatCode>
                <c:ptCount val="2"/>
                <c:pt idx="0">
                  <c:v>2.7418058150907596E-3</c:v>
                </c:pt>
                <c:pt idx="1">
                  <c:v>3.075261190841754E-3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D-4732-AE9F-AE195CBA7DAD}"/>
            </c:ext>
          </c:extLst>
        </c:ser>
        <c:ser>
          <c:idx val="2"/>
          <c:order val="2"/>
          <c:tx>
            <c:strRef>
              <c:f>'SCN2-Figure2'!$D$1:$D$2</c:f>
              <c:strCache>
                <c:ptCount val="2"/>
                <c:pt idx="0">
                  <c:v>Agrawala and others - Unmitigated</c:v>
                </c:pt>
                <c:pt idx="1">
                  <c:v>AD-DICE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'SCN2-Figure2'!$A$3:$A$4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'SCN2-Figure2'!$D$3:$D$4</c:f>
              <c:numCache>
                <c:formatCode>0.00%</c:formatCode>
                <c:ptCount val="2"/>
                <c:pt idx="0">
                  <c:v>1E-3</c:v>
                </c:pt>
                <c:pt idx="1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0D-4732-AE9F-AE195CBA7DAD}"/>
            </c:ext>
          </c:extLst>
        </c:ser>
        <c:ser>
          <c:idx val="3"/>
          <c:order val="3"/>
          <c:tx>
            <c:strRef>
              <c:f>'SCN2-Figure2'!$E$1:$E$2</c:f>
              <c:strCache>
                <c:ptCount val="2"/>
                <c:pt idx="0">
                  <c:v>Agrawala and others - Unmitigated</c:v>
                </c:pt>
                <c:pt idx="1">
                  <c:v>AD-WITCH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'SCN2-Figure2'!$A$3:$A$4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'SCN2-Figure2'!$E$3:$E$4</c:f>
              <c:numCache>
                <c:formatCode>0.00%</c:formatCode>
                <c:ptCount val="2"/>
                <c:pt idx="0">
                  <c:v>1E-4</c:v>
                </c:pt>
                <c:pt idx="1">
                  <c:v>1.5E-3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D-4732-AE9F-AE195CBA7DAD}"/>
            </c:ext>
          </c:extLst>
        </c:ser>
        <c:ser>
          <c:idx val="4"/>
          <c:order val="4"/>
          <c:tx>
            <c:strRef>
              <c:f>'SCN2-Figure2'!$F$1:$F$2</c:f>
              <c:strCache>
                <c:ptCount val="2"/>
                <c:pt idx="0">
                  <c:v>Agrawala and others - +2.5C</c:v>
                </c:pt>
                <c:pt idx="1">
                  <c:v>AD-DICE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'SCN2-Figure2'!$A$3:$A$4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'SCN2-Figure2'!$F$3:$F$4</c:f>
              <c:numCache>
                <c:formatCode>0.00%</c:formatCode>
                <c:ptCount val="2"/>
                <c:pt idx="0">
                  <c:v>5.0000000000000001E-4</c:v>
                </c:pt>
                <c:pt idx="1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0D-4732-AE9F-AE195CBA7DAD}"/>
            </c:ext>
          </c:extLst>
        </c:ser>
        <c:ser>
          <c:idx val="5"/>
          <c:order val="5"/>
          <c:tx>
            <c:strRef>
              <c:f>'SCN2-Figure2'!$G$1:$G$2</c:f>
              <c:strCache>
                <c:ptCount val="2"/>
                <c:pt idx="0">
                  <c:v>Agrawala and others - +2.5C</c:v>
                </c:pt>
                <c:pt idx="1">
                  <c:v>AD-WITCH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'SCN2-Figure2'!$A$3:$A$4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'SCN2-Figure2'!$G$3:$G$4</c:f>
              <c:numCache>
                <c:formatCode>0.00%</c:formatCode>
                <c:ptCount val="2"/>
                <c:pt idx="0">
                  <c:v>5.0000000000000002E-5</c:v>
                </c:pt>
                <c:pt idx="1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0D-4732-AE9F-AE195CBA7DAD}"/>
            </c:ext>
          </c:extLst>
        </c:ser>
        <c:ser>
          <c:idx val="6"/>
          <c:order val="6"/>
          <c:tx>
            <c:strRef>
              <c:f>'SCN2-Figure2'!$H$1:$H$2</c:f>
              <c:strCache>
                <c:ptCount val="2"/>
                <c:pt idx="0">
                  <c:v>WB (2010)</c:v>
                </c:pt>
                <c:pt idx="1">
                  <c:v>Low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'SCN2-Figure2'!$A$3:$A$4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'SCN2-Figure2'!$H$3:$H$4</c:f>
              <c:numCache>
                <c:formatCode>0.00%</c:formatCode>
                <c:ptCount val="2"/>
                <c:pt idx="0">
                  <c:v>8.706147398184859E-4</c:v>
                </c:pt>
                <c:pt idx="1">
                  <c:v>7.9489351260877668E-4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0D-4732-AE9F-AE195CBA7DAD}"/>
            </c:ext>
          </c:extLst>
        </c:ser>
        <c:ser>
          <c:idx val="7"/>
          <c:order val="7"/>
          <c:tx>
            <c:strRef>
              <c:f>'SCN2-Figure2'!$I$1:$I$2</c:f>
              <c:strCache>
                <c:ptCount val="2"/>
                <c:pt idx="0">
                  <c:v>WB (2010)</c:v>
                </c:pt>
                <c:pt idx="1">
                  <c:v>High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'SCN2-Figure2'!$A$3:$A$4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'SCN2-Figure2'!$I$3:$I$4</c:f>
              <c:numCache>
                <c:formatCode>0.00%</c:formatCode>
                <c:ptCount val="2"/>
                <c:pt idx="0">
                  <c:v>7.3069124972168734E-4</c:v>
                </c:pt>
                <c:pt idx="1">
                  <c:v>6.6874629856044797E-4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0D-4732-AE9F-AE195CBA7DAD}"/>
            </c:ext>
          </c:extLst>
        </c:ser>
        <c:ser>
          <c:idx val="8"/>
          <c:order val="8"/>
          <c:tx>
            <c:strRef>
              <c:f>'SCN2-Figure2'!$J$1:$J$2</c:f>
              <c:strCache>
                <c:ptCount val="2"/>
                <c:pt idx="0">
                  <c:v>WB (2006)</c:v>
                </c:pt>
                <c:pt idx="1">
                  <c:v>Low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'SCN2-Figure2'!$A$3:$A$4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'SCN2-Figure2'!$J$3:$J$4</c:f>
              <c:numCache>
                <c:formatCode>0.00%</c:formatCode>
                <c:ptCount val="2"/>
                <c:pt idx="0">
                  <c:v>8.2254174452722791E-5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0D-4732-AE9F-AE195CBA7DAD}"/>
            </c:ext>
          </c:extLst>
        </c:ser>
        <c:ser>
          <c:idx val="9"/>
          <c:order val="9"/>
          <c:tx>
            <c:strRef>
              <c:f>'SCN2-Figure2'!$K$1:$K$2</c:f>
              <c:strCache>
                <c:ptCount val="2"/>
                <c:pt idx="0">
                  <c:v>WB (2006)</c:v>
                </c:pt>
                <c:pt idx="1">
                  <c:v>High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'SCN2-Figure2'!$A$3:$A$4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'SCN2-Figure2'!$K$3:$K$4</c:f>
              <c:numCache>
                <c:formatCode>0.00%</c:formatCode>
                <c:ptCount val="2"/>
                <c:pt idx="0">
                  <c:v>3.3658264023351419E-4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0D-4732-AE9F-AE195CBA7DAD}"/>
            </c:ext>
          </c:extLst>
        </c:ser>
        <c:ser>
          <c:idx val="10"/>
          <c:order val="10"/>
          <c:tx>
            <c:strRef>
              <c:f>'SCN2-Figure2'!$L$1:$L$2</c:f>
              <c:strCache>
                <c:ptCount val="2"/>
                <c:pt idx="0">
                  <c:v>UNFCCC (2009)</c:v>
                </c:pt>
                <c:pt idx="1">
                  <c:v>Low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'SCN2-Figure2'!$A$3:$A$4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'SCN2-Figure2'!$L$3:$L$4</c:f>
              <c:numCache>
                <c:formatCode>0.00%</c:formatCode>
                <c:ptCount val="2"/>
                <c:pt idx="0">
                  <c:v>4.4782828313149069E-4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0D-4732-AE9F-AE195CBA7DAD}"/>
            </c:ext>
          </c:extLst>
        </c:ser>
        <c:ser>
          <c:idx val="11"/>
          <c:order val="11"/>
          <c:tx>
            <c:strRef>
              <c:f>'SCN2-Figure2'!$M$1:$M$2</c:f>
              <c:strCache>
                <c:ptCount val="2"/>
                <c:pt idx="0">
                  <c:v>UNFCCC (2009)</c:v>
                </c:pt>
                <c:pt idx="1">
                  <c:v>High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'SCN2-Figure2'!$A$3:$A$4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'SCN2-Figure2'!$M$3:$M$4</c:f>
              <c:numCache>
                <c:formatCode>0.00%</c:formatCode>
                <c:ptCount val="2"/>
                <c:pt idx="0">
                  <c:v>1.5628293146017329E-3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0D-4732-AE9F-AE195CBA7DAD}"/>
            </c:ext>
          </c:extLst>
        </c:ser>
        <c:ser>
          <c:idx val="12"/>
          <c:order val="12"/>
          <c:tx>
            <c:strRef>
              <c:f>'SCN2-Figure2'!$N$1:$N$2</c:f>
              <c:strCache>
                <c:ptCount val="2"/>
                <c:pt idx="0">
                  <c:v>Parry and others (2009) - Unmitigated</c:v>
                </c:pt>
                <c:pt idx="1">
                  <c:v>Low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'SCN2-Figure2'!$A$3:$A$4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'SCN2-Figure2'!$N$3:$N$4</c:f>
              <c:numCache>
                <c:formatCode>0.00%</c:formatCode>
                <c:ptCount val="2"/>
                <c:pt idx="1">
                  <c:v>3.5673029813764351E-4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0D-4732-AE9F-AE195CBA7DAD}"/>
            </c:ext>
          </c:extLst>
        </c:ser>
        <c:ser>
          <c:idx val="13"/>
          <c:order val="13"/>
          <c:tx>
            <c:strRef>
              <c:f>'SCN2-Figure2'!$O$1:$O$2</c:f>
              <c:strCache>
                <c:ptCount val="2"/>
                <c:pt idx="0">
                  <c:v>Parry and others (2009) - Unmitigated</c:v>
                </c:pt>
                <c:pt idx="1">
                  <c:v>High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'SCN2-Figure2'!$A$3:$A$4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'SCN2-Figure2'!$O$3:$O$4</c:f>
              <c:numCache>
                <c:formatCode>0.00%</c:formatCode>
                <c:ptCount val="2"/>
                <c:pt idx="1">
                  <c:v>8.1186895438222319E-4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80D-4732-AE9F-AE195CBA7DAD}"/>
            </c:ext>
          </c:extLst>
        </c:ser>
        <c:ser>
          <c:idx val="14"/>
          <c:order val="14"/>
          <c:tx>
            <c:strRef>
              <c:f>'SCN2-Figure2'!$P$1:$P$2</c:f>
              <c:strCache>
                <c:ptCount val="2"/>
                <c:pt idx="0">
                  <c:v>Parry and others (2009) - +2C</c:v>
                </c:pt>
                <c:pt idx="1">
                  <c:v>Low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'SCN2-Figure2'!$A$3:$A$4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'SCN2-Figure2'!$P$3:$P$4</c:f>
              <c:numCache>
                <c:formatCode>0.00%</c:formatCode>
                <c:ptCount val="2"/>
                <c:pt idx="1">
                  <c:v>3.5673029813764351E-4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80D-4732-AE9F-AE195CBA7DAD}"/>
            </c:ext>
          </c:extLst>
        </c:ser>
        <c:ser>
          <c:idx val="15"/>
          <c:order val="15"/>
          <c:tx>
            <c:strRef>
              <c:f>'SCN2-Figure2'!$Q$1:$Q$2</c:f>
              <c:strCache>
                <c:ptCount val="2"/>
                <c:pt idx="0">
                  <c:v>Parry and others (2009) - +2C</c:v>
                </c:pt>
                <c:pt idx="1">
                  <c:v>High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'SCN2-Figure2'!$A$3:$A$4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'SCN2-Figure2'!$Q$3:$Q$4</c:f>
              <c:numCache>
                <c:formatCode>0.00%</c:formatCode>
                <c:ptCount val="2"/>
                <c:pt idx="1">
                  <c:v>8.1186895438222319E-4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80D-4732-AE9F-AE195CBA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531855"/>
        <c:axId val="1901529775"/>
      </c:barChart>
      <c:catAx>
        <c:axId val="190153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1529775"/>
        <c:crosses val="autoZero"/>
        <c:auto val="1"/>
        <c:lblAlgn val="ctr"/>
        <c:lblOffset val="100"/>
        <c:noMultiLvlLbl val="0"/>
      </c:catAx>
      <c:valAx>
        <c:axId val="19015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Percentage of projected GDP / Year</a:t>
                </a:r>
              </a:p>
            </c:rich>
          </c:tx>
          <c:layout>
            <c:manualLayout>
              <c:xMode val="edge"/>
              <c:yMode val="edge"/>
              <c:x val="4.7983189807980775E-3"/>
              <c:y val="0.25407578822562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153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147976720301266"/>
          <c:y val="2.7120771819577134E-2"/>
          <c:w val="0.39783964395754878"/>
          <c:h val="0.94575845636084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27606445027706"/>
          <c:y val="6.0939907002212496E-2"/>
          <c:w val="0.7671782954214057"/>
          <c:h val="0.74776905756849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'SCN2-Fig3'!$BK$22</c:f>
              <c:strCache>
                <c:ptCount val="1"/>
                <c:pt idx="0">
                  <c:v>Coastal protection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'SCN2-Fig3'!$BH$26:$BH$29</c:f>
              <c:strCache>
                <c:ptCount val="4"/>
                <c:pt idx="0">
                  <c:v>AE</c:v>
                </c:pt>
                <c:pt idx="1">
                  <c:v>EME</c:v>
                </c:pt>
                <c:pt idx="2">
                  <c:v>LIC</c:v>
                </c:pt>
                <c:pt idx="3">
                  <c:v>SDS</c:v>
                </c:pt>
              </c:strCache>
            </c:strRef>
          </c:cat>
          <c:val>
            <c:numRef>
              <c:f>'SCN2-Fig3'!$BK$26:$BK$29</c:f>
              <c:numCache>
                <c:formatCode>0.00</c:formatCode>
                <c:ptCount val="4"/>
                <c:pt idx="0">
                  <c:v>7.7161438109787636E-2</c:v>
                </c:pt>
                <c:pt idx="1">
                  <c:v>9.5199818274445805E-2</c:v>
                </c:pt>
                <c:pt idx="2">
                  <c:v>0.44776827813400311</c:v>
                </c:pt>
                <c:pt idx="3">
                  <c:v>1.8974090364700107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4-4F73-AFE7-92C23142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3750288"/>
        <c:axId val="1919231664"/>
      </c:barChart>
      <c:lineChart>
        <c:grouping val="standard"/>
        <c:varyColors val="0"/>
        <c:ser>
          <c:idx val="1"/>
          <c:order val="1"/>
          <c:tx>
            <c:strRef>
              <c:f>'SCN2-Fig3'!$BM$22</c:f>
              <c:strCache>
                <c:ptCount val="1"/>
                <c:pt idx="0">
                  <c:v>Residual risks (right scale)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'SCN2-Fig3'!$BH$26:$BH$29</c:f>
              <c:strCache>
                <c:ptCount val="4"/>
                <c:pt idx="0">
                  <c:v>AE</c:v>
                </c:pt>
                <c:pt idx="1">
                  <c:v>EME</c:v>
                </c:pt>
                <c:pt idx="2">
                  <c:v>LIC</c:v>
                </c:pt>
                <c:pt idx="3">
                  <c:v>SDS</c:v>
                </c:pt>
              </c:strCache>
            </c:strRef>
          </c:cat>
          <c:val>
            <c:numRef>
              <c:f>'SCN2-Fig3'!$BM$26:$BM$29</c:f>
              <c:numCache>
                <c:formatCode>0.00</c:formatCode>
                <c:ptCount val="4"/>
                <c:pt idx="0">
                  <c:v>1.2327200582230457E-2</c:v>
                </c:pt>
                <c:pt idx="1">
                  <c:v>3.8000850056527896E-2</c:v>
                </c:pt>
                <c:pt idx="2">
                  <c:v>5.714873198400211E-2</c:v>
                </c:pt>
                <c:pt idx="3">
                  <c:v>6.7680524369188866E-2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4-4F73-AFE7-92C23142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427119"/>
        <c:axId val="1177641151"/>
      </c:lineChart>
      <c:catAx>
        <c:axId val="7937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9231664"/>
        <c:crosses val="autoZero"/>
        <c:auto val="1"/>
        <c:lblAlgn val="ctr"/>
        <c:lblOffset val="100"/>
        <c:noMultiLvlLbl val="0"/>
      </c:catAx>
      <c:valAx>
        <c:axId val="19192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of GDP</a:t>
                </a:r>
              </a:p>
            </c:rich>
          </c:tx>
          <c:layout>
            <c:manualLayout>
              <c:xMode val="edge"/>
              <c:yMode val="edge"/>
              <c:x val="1.0743657042869642E-2"/>
              <c:y val="0.33106342957130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750288"/>
        <c:crosses val="autoZero"/>
        <c:crossBetween val="between"/>
        <c:majorUnit val="0.4"/>
      </c:valAx>
      <c:valAx>
        <c:axId val="1177641151"/>
        <c:scaling>
          <c:orientation val="minMax"/>
          <c:max val="0.1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8427119"/>
        <c:crosses val="max"/>
        <c:crossBetween val="between"/>
        <c:majorUnit val="2.0000000000000004E-2"/>
      </c:valAx>
      <c:catAx>
        <c:axId val="1288427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7641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507504204942419E-2"/>
          <c:y val="0.86408099159670793"/>
          <c:w val="0.89444119662662058"/>
          <c:h val="0.11938965561596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12711431904347"/>
          <c:y val="2.5585520559930016E-2"/>
          <c:w val="0.81634204578594338"/>
          <c:h val="0.785456036745406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'SCN2-Fig3'!$W$1</c:f>
              <c:strCache>
                <c:ptCount val="1"/>
                <c:pt idx="0">
                  <c:v>Strengthening new projects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'SCN2-Fig3'!$V$33:$V$36</c:f>
              <c:strCache>
                <c:ptCount val="4"/>
                <c:pt idx="0">
                  <c:v>AE</c:v>
                </c:pt>
                <c:pt idx="1">
                  <c:v>EME</c:v>
                </c:pt>
                <c:pt idx="2">
                  <c:v>LIC</c:v>
                </c:pt>
                <c:pt idx="3">
                  <c:v>SDS</c:v>
                </c:pt>
              </c:strCache>
            </c:strRef>
          </c:cat>
          <c:val>
            <c:numRef>
              <c:f>'SCN2-Fig3'!$W$33:$W$36</c:f>
              <c:numCache>
                <c:formatCode>0.00</c:formatCode>
                <c:ptCount val="4"/>
                <c:pt idx="0">
                  <c:v>1.6051883847224339E-2</c:v>
                </c:pt>
                <c:pt idx="1">
                  <c:v>0.32144585211650484</c:v>
                </c:pt>
                <c:pt idx="2">
                  <c:v>0.12986875499547126</c:v>
                </c:pt>
                <c:pt idx="3">
                  <c:v>6.0362730548882054E-2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E-4B0C-95D2-7F286739931A}"/>
            </c:ext>
          </c:extLst>
        </c:ser>
        <c:ser>
          <c:idx val="1"/>
          <c:order val="1"/>
          <c:tx>
            <c:strRef>
              <c:f>'SCN2-Fig3'!$X$1</c:f>
              <c:strCache>
                <c:ptCount val="1"/>
                <c:pt idx="0">
                  <c:v>Strengthening existing assets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'SCN2-Fig3'!$V$33:$V$36</c:f>
              <c:strCache>
                <c:ptCount val="4"/>
                <c:pt idx="0">
                  <c:v>AE</c:v>
                </c:pt>
                <c:pt idx="1">
                  <c:v>EME</c:v>
                </c:pt>
                <c:pt idx="2">
                  <c:v>LIC</c:v>
                </c:pt>
                <c:pt idx="3">
                  <c:v>SDS</c:v>
                </c:pt>
              </c:strCache>
            </c:strRef>
          </c:cat>
          <c:val>
            <c:numRef>
              <c:f>'SCN2-Fig3'!$X$33:$X$36</c:f>
              <c:numCache>
                <c:formatCode>0.00</c:formatCode>
                <c:ptCount val="4"/>
                <c:pt idx="0">
                  <c:v>0.23175169820034949</c:v>
                </c:pt>
                <c:pt idx="1">
                  <c:v>0.76409482437696308</c:v>
                </c:pt>
                <c:pt idx="2">
                  <c:v>0.3794830468921282</c:v>
                </c:pt>
                <c:pt idx="3">
                  <c:v>0.27833169977518635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E-4B0C-95D2-7F2867399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3750288"/>
        <c:axId val="1919231664"/>
      </c:barChart>
      <c:catAx>
        <c:axId val="7937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9231664"/>
        <c:crosses val="autoZero"/>
        <c:auto val="1"/>
        <c:lblAlgn val="ctr"/>
        <c:lblOffset val="100"/>
        <c:noMultiLvlLbl val="0"/>
      </c:catAx>
      <c:valAx>
        <c:axId val="1919231664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of GDP</a:t>
                </a:r>
              </a:p>
            </c:rich>
          </c:tx>
          <c:layout>
            <c:manualLayout>
              <c:xMode val="edge"/>
              <c:yMode val="edge"/>
              <c:x val="2.6792995596556814E-2"/>
              <c:y val="0.32653961472853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75028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507504204942419E-2"/>
          <c:y val="0.86408099159670793"/>
          <c:w val="0.89444119662662058"/>
          <c:h val="0.11938965561596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36028532654241E-2"/>
          <c:y val="7.7721219867696575E-2"/>
          <c:w val="0.89935601687559119"/>
          <c:h val="0.720727039209079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D-435B-8E9C-DB1FF5C9B47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90D-435B-8E9C-DB1FF5C9B472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D-435B-8E9C-DB1FF5C9B472}"/>
              </c:ext>
            </c:extLst>
          </c:dPt>
          <c:cat>
            <c:strRef>
              <c:f>'SCN2-Box3-Fig1'!$A$19:$A$21</c:f>
              <c:strCache>
                <c:ptCount val="3"/>
                <c:pt idx="0">
                  <c:v>Estimated Annual Financing Need</c:v>
                </c:pt>
                <c:pt idx="1">
                  <c:v>GCF Approved</c:v>
                </c:pt>
                <c:pt idx="2">
                  <c:v>GCF Disbursed</c:v>
                </c:pt>
              </c:strCache>
            </c:strRef>
          </c:cat>
          <c:val>
            <c:numRef>
              <c:f>'SCN2-Box3-Fig1'!$B$19:$B$21</c:f>
              <c:numCache>
                <c:formatCode>#,##0</c:formatCode>
                <c:ptCount val="3"/>
                <c:pt idx="0">
                  <c:v>866.3679800000001</c:v>
                </c:pt>
                <c:pt idx="1">
                  <c:v>423.27333333333337</c:v>
                </c:pt>
                <c:pt idx="2">
                  <c:v>238.64084252380951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0D-435B-8E9C-DB1FF5C9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813871"/>
        <c:axId val="645895215"/>
      </c:barChart>
      <c:catAx>
        <c:axId val="73881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95215"/>
        <c:crosses val="autoZero"/>
        <c:auto val="1"/>
        <c:lblAlgn val="ctr"/>
        <c:lblOffset val="100"/>
        <c:noMultiLvlLbl val="0"/>
      </c:catAx>
      <c:valAx>
        <c:axId val="64589521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1387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672949042924381E-2"/>
          <c:y val="4.8388712348676928E-2"/>
          <c:w val="0.88362721727743532"/>
          <c:h val="0.8497233887934544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37A4"/>
              </a:solidFill>
              <a:ln w="9525">
                <a:solidFill>
                  <a:srgbClr val="0037A4">
                    <a:alpha val="91000"/>
                  </a:srgb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71671AB-20FF-4C70-828E-2890AF01C2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537-4929-8F79-1F22AB34A5F1}"/>
                </c:ext>
              </c:extLst>
            </c:dLbl>
            <c:dLbl>
              <c:idx val="1"/>
              <c:layout>
                <c:manualLayout>
                  <c:x val="-6.3968709513066976E-2"/>
                  <c:y val="4.2128766754423105E-2"/>
                </c:manualLayout>
              </c:layout>
              <c:tx>
                <c:rich>
                  <a:bodyPr/>
                  <a:lstStyle/>
                  <a:p>
                    <a:fld id="{5238EF0A-CD5B-4402-B6BD-1EA0BEB19B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537-4929-8F79-1F22AB34A5F1}"/>
                </c:ext>
              </c:extLst>
            </c:dLbl>
            <c:dLbl>
              <c:idx val="2"/>
              <c:layout>
                <c:manualLayout>
                  <c:x val="3.540782055879127E-2"/>
                  <c:y val="-0.10115024193849263"/>
                </c:manualLayout>
              </c:layout>
              <c:tx>
                <c:rich>
                  <a:bodyPr/>
                  <a:lstStyle/>
                  <a:p>
                    <a:fld id="{323F31B7-93BF-4A4A-8395-B60033D383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537-4929-8F79-1F22AB34A5F1}"/>
                </c:ext>
              </c:extLst>
            </c:dLbl>
            <c:dLbl>
              <c:idx val="3"/>
              <c:layout>
                <c:manualLayout>
                  <c:x val="-6.5140786290338995E-2"/>
                  <c:y val="-4.284979699227396E-2"/>
                </c:manualLayout>
              </c:layout>
              <c:tx>
                <c:rich>
                  <a:bodyPr/>
                  <a:lstStyle/>
                  <a:p>
                    <a:fld id="{A1046B28-0540-4C30-A741-FCAF571CE6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537-4929-8F79-1F22AB34A5F1}"/>
                </c:ext>
              </c:extLst>
            </c:dLbl>
            <c:dLbl>
              <c:idx val="4"/>
              <c:layout>
                <c:manualLayout>
                  <c:x val="-0.10409510271143867"/>
                  <c:y val="-4.0274688999949716E-2"/>
                </c:manualLayout>
              </c:layout>
              <c:tx>
                <c:rich>
                  <a:bodyPr/>
                  <a:lstStyle/>
                  <a:p>
                    <a:fld id="{C46B424F-BE53-4139-9D05-B6B7B2F8DC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537-4929-8F79-1F22AB34A5F1}"/>
                </c:ext>
              </c:extLst>
            </c:dLbl>
            <c:dLbl>
              <c:idx val="5"/>
              <c:layout>
                <c:manualLayout>
                  <c:x val="-6.7786645110732541E-2"/>
                  <c:y val="-4.0274688999949716E-2"/>
                </c:manualLayout>
              </c:layout>
              <c:tx>
                <c:rich>
                  <a:bodyPr/>
                  <a:lstStyle/>
                  <a:p>
                    <a:fld id="{F6D80008-7904-4F15-BF4F-795E1E5979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537-4929-8F79-1F22AB34A5F1}"/>
                </c:ext>
              </c:extLst>
            </c:dLbl>
            <c:dLbl>
              <c:idx val="6"/>
              <c:layout>
                <c:manualLayout>
                  <c:x val="-6.4179889627174816E-2"/>
                  <c:y val="-6.5098730045954525E-2"/>
                </c:manualLayout>
              </c:layout>
              <c:tx>
                <c:rich>
                  <a:bodyPr/>
                  <a:lstStyle/>
                  <a:p>
                    <a:fld id="{4FBEE406-AC77-4360-9674-4568EC55D9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537-4929-8F79-1F22AB34A5F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4B8D5A1-76BF-4ABC-AE39-BAD8BD7B87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537-4929-8F79-1F22AB34A5F1}"/>
                </c:ext>
              </c:extLst>
            </c:dLbl>
            <c:dLbl>
              <c:idx val="8"/>
              <c:layout>
                <c:manualLayout>
                  <c:x val="-7.1833811564907075E-3"/>
                  <c:y val="-1.1021462207147364E-2"/>
                </c:manualLayout>
              </c:layout>
              <c:tx>
                <c:rich>
                  <a:bodyPr/>
                  <a:lstStyle/>
                  <a:p>
                    <a:fld id="{A0500D11-333A-475B-A33E-6FE0F22368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537-4929-8F79-1F22AB34A5F1}"/>
                </c:ext>
              </c:extLst>
            </c:dLbl>
            <c:dLbl>
              <c:idx val="9"/>
              <c:layout>
                <c:manualLayout>
                  <c:x val="-3.0788594862351554E-2"/>
                  <c:y val="0.12195711451647177"/>
                </c:manualLayout>
              </c:layout>
              <c:tx>
                <c:rich>
                  <a:bodyPr/>
                  <a:lstStyle/>
                  <a:p>
                    <a:fld id="{01D9584F-ACFB-4345-9149-0FC8580811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537-4929-8F79-1F22AB34A5F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7AB2239-2A39-4FCC-AEF0-EF2A8D06C4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537-4929-8F79-1F22AB34A5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>
                <a:solidFill>
                  <a:srgbClr val="C0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'SCN2-Box3-Fig2'!$B$2:$B$12</c:f>
              <c:numCache>
                <c:formatCode>General</c:formatCode>
                <c:ptCount val="11"/>
                <c:pt idx="0">
                  <c:v>0.46027958976088901</c:v>
                </c:pt>
                <c:pt idx="1">
                  <c:v>0.61849988340427697</c:v>
                </c:pt>
                <c:pt idx="2">
                  <c:v>0.586987166809118</c:v>
                </c:pt>
                <c:pt idx="3">
                  <c:v>0.59765587344585103</c:v>
                </c:pt>
                <c:pt idx="4">
                  <c:v>0.58639224580401705</c:v>
                </c:pt>
                <c:pt idx="5">
                  <c:v>0.53168630768819902</c:v>
                </c:pt>
                <c:pt idx="6">
                  <c:v>0.49093342172023202</c:v>
                </c:pt>
                <c:pt idx="7">
                  <c:v>0.47780061486023601</c:v>
                </c:pt>
                <c:pt idx="8">
                  <c:v>0.55707925980907702</c:v>
                </c:pt>
                <c:pt idx="9">
                  <c:v>0.54469784551292699</c:v>
                </c:pt>
                <c:pt idx="10">
                  <c:v>0.48668894334076801</c:v>
                </c:pt>
              </c:numCache>
            </c:numRef>
          </c:xVal>
          <c:yVal>
            <c:numRef>
              <c:f>'SCN2-Box3-Fig2'!$C$2:$C$12</c:f>
              <c:numCache>
                <c:formatCode>General</c:formatCode>
                <c:ptCount val="11"/>
                <c:pt idx="0">
                  <c:v>3.9077764751856196E-2</c:v>
                </c:pt>
                <c:pt idx="1">
                  <c:v>0.59788359788359791</c:v>
                </c:pt>
                <c:pt idx="2">
                  <c:v>0.33177570093457942</c:v>
                </c:pt>
                <c:pt idx="3">
                  <c:v>6.1497326203208559E-2</c:v>
                </c:pt>
                <c:pt idx="4">
                  <c:v>0.36752136752136755</c:v>
                </c:pt>
                <c:pt idx="5">
                  <c:v>9.7643097643097643E-2</c:v>
                </c:pt>
                <c:pt idx="6">
                  <c:v>2.2421314320559126E-2</c:v>
                </c:pt>
                <c:pt idx="7">
                  <c:v>0.22183507549361209</c:v>
                </c:pt>
                <c:pt idx="8">
                  <c:v>0.1523876404494382</c:v>
                </c:pt>
                <c:pt idx="9">
                  <c:v>0.17872340425531916</c:v>
                </c:pt>
                <c:pt idx="10">
                  <c:v>0.34913793103448276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[22]Fig4!$A$32:$A$42</c15:f>
                <c15:dlblRangeCache>
                  <c:ptCount val="11"/>
                  <c:pt idx="0">
                    <c:v>Fiji</c:v>
                  </c:pt>
                  <c:pt idx="1">
                    <c:v>Kiribati</c:v>
                  </c:pt>
                  <c:pt idx="2">
                    <c:v>Marshall Islands</c:v>
                  </c:pt>
                  <c:pt idx="3">
                    <c:v>Micronesia</c:v>
                  </c:pt>
                  <c:pt idx="4">
                    <c:v>Nauru</c:v>
                  </c:pt>
                  <c:pt idx="5">
                    <c:v>Palau</c:v>
                  </c:pt>
                  <c:pt idx="6">
                    <c:v>Papua New Guinea</c:v>
                  </c:pt>
                  <c:pt idx="7">
                    <c:v>Samoa</c:v>
                  </c:pt>
                  <c:pt idx="8">
                    <c:v>Solomon Islands</c:v>
                  </c:pt>
                  <c:pt idx="9">
                    <c:v>Tonga</c:v>
                  </c:pt>
                  <c:pt idx="10">
                    <c:v>Vanuatu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4537-4929-8F79-1F22AB34A5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11461055"/>
        <c:axId val="113806703"/>
      </c:scatterChart>
      <c:valAx>
        <c:axId val="1111461055"/>
        <c:scaling>
          <c:orientation val="minMax"/>
          <c:max val="0.65000000000000013"/>
          <c:min val="0.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13806703"/>
        <c:crosses val="autoZero"/>
        <c:crossBetween val="midCat"/>
      </c:valAx>
      <c:valAx>
        <c:axId val="113806703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111461055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675105012914985E-2"/>
          <c:y val="4.5004112037951412E-2"/>
          <c:w val="0.80447475959052406"/>
          <c:h val="0.84621994163763892"/>
        </c:manualLayout>
      </c:layout>
      <c:lineChart>
        <c:grouping val="standard"/>
        <c:varyColors val="0"/>
        <c:ser>
          <c:idx val="0"/>
          <c:order val="0"/>
          <c:tx>
            <c:v>Annual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'SNC2-Box4-Figure1'!$B$3:$G$3</c:f>
              <c:strCache>
                <c:ptCount val="6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</c:strCache>
            </c:strRef>
          </c:cat>
          <c:val>
            <c:numRef>
              <c:f>'SNC2-Box4-Figure1'!$B$4:$G$4</c:f>
              <c:numCache>
                <c:formatCode>_(* #,##0.00_);_(* \(#,##0.00\);_(* "-"??_);_(@_)</c:formatCode>
                <c:ptCount val="6"/>
                <c:pt idx="0">
                  <c:v>0.25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F-46F0-A656-D9BE81ED2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314879"/>
        <c:axId val="1259882415"/>
      </c:lineChart>
      <c:lineChart>
        <c:grouping val="standard"/>
        <c:varyColors val="0"/>
        <c:ser>
          <c:idx val="1"/>
          <c:order val="1"/>
          <c:tx>
            <c:strRef>
              <c:f>'SNC2-Box4-Figure1'!$A$5</c:f>
              <c:strCache>
                <c:ptCount val="1"/>
                <c:pt idx="0">
                  <c:v>Cumulative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'SNC2-Box4-Figure1'!$B$3:$G$3</c:f>
              <c:strCache>
                <c:ptCount val="6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</c:strCache>
            </c:strRef>
          </c:cat>
          <c:val>
            <c:numRef>
              <c:f>'SNC2-Box4-Figure1'!$B$5:$G$5</c:f>
              <c:numCache>
                <c:formatCode>_(* #,##0.00_);_(* \(#,##0.00\);_(* "-"??_);_(@_)</c:formatCode>
                <c:ptCount val="6"/>
                <c:pt idx="0">
                  <c:v>0.25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3.8</c:v>
                </c:pt>
                <c:pt idx="5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F-46F0-A656-D9BE81ED2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088383"/>
        <c:axId val="1215984111"/>
      </c:lineChart>
      <c:catAx>
        <c:axId val="101031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9882415"/>
        <c:crosses val="autoZero"/>
        <c:auto val="1"/>
        <c:lblAlgn val="ctr"/>
        <c:lblOffset val="100"/>
        <c:noMultiLvlLbl val="0"/>
      </c:catAx>
      <c:valAx>
        <c:axId val="12598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0314879"/>
        <c:crosses val="autoZero"/>
        <c:crossBetween val="between"/>
      </c:valAx>
      <c:valAx>
        <c:axId val="1215984111"/>
        <c:scaling>
          <c:orientation val="minMax"/>
        </c:scaling>
        <c:delete val="0"/>
        <c:axPos val="r"/>
        <c:numFmt formatCode="_(* #,##0.0_);_(* \(#,##0.0\);_(* &quot;-&quot;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95088383"/>
        <c:crosses val="max"/>
        <c:crossBetween val="between"/>
      </c:valAx>
      <c:catAx>
        <c:axId val="1295088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984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1618481526775"/>
          <c:y val="0.62056495273537848"/>
          <c:w val="0.25482406430531029"/>
          <c:h val="0.13663746431735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37116307001328E-2"/>
          <c:y val="4.4495210527126516E-2"/>
          <c:w val="0.88281299926803436"/>
          <c:h val="0.68629274900433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'SNC2-Box4-Figure1'!$A$8</c:f>
              <c:strCache>
                <c:ptCount val="1"/>
                <c:pt idx="0">
                  <c:v>Current spending (subventions)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'SNC2-Box4-Figure1'!$B$3:$G$3</c:f>
              <c:strCache>
                <c:ptCount val="6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</c:strCache>
            </c:strRef>
          </c:cat>
          <c:val>
            <c:numRef>
              <c:f>'SNC2-Box4-Figure1'!$B$8:$G$8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1-4860-A618-22EC8A8252ED}"/>
            </c:ext>
          </c:extLst>
        </c:ser>
        <c:ser>
          <c:idx val="1"/>
          <c:order val="1"/>
          <c:tx>
            <c:strRef>
              <c:f>'SNC2-Box4-Figure1'!$A$10</c:f>
              <c:strCache>
                <c:ptCount val="1"/>
                <c:pt idx="0">
                  <c:v>Development spending (Foreign financed)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'SNC2-Box4-Figure1'!$B$3:$G$3</c:f>
              <c:strCache>
                <c:ptCount val="6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</c:strCache>
            </c:strRef>
          </c:cat>
          <c:val>
            <c:numRef>
              <c:f>'SNC2-Box4-Figure1'!$B$10:$G$10</c:f>
              <c:numCache>
                <c:formatCode>_(* #,##0.00_);_(* \(#,##0.00\);_(* "-"??_);_(@_)</c:formatCode>
                <c:ptCount val="6"/>
                <c:pt idx="0">
                  <c:v>0.05</c:v>
                </c:pt>
                <c:pt idx="1">
                  <c:v>0.15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1-4860-A618-22EC8A8252ED}"/>
            </c:ext>
          </c:extLst>
        </c:ser>
        <c:ser>
          <c:idx val="2"/>
          <c:order val="2"/>
          <c:tx>
            <c:strRef>
              <c:f>'SNC2-Box4-Figure1'!$A$11</c:f>
              <c:strCache>
                <c:ptCount val="1"/>
                <c:pt idx="0">
                  <c:v>Development spending (Domestically financed)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'SNC2-Box4-Figure1'!$B$3:$G$3</c:f>
              <c:strCache>
                <c:ptCount val="6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</c:strCache>
            </c:strRef>
          </c:cat>
          <c:val>
            <c:numRef>
              <c:f>'SNC2-Box4-Figure1'!$B$11:$G$11</c:f>
              <c:numCache>
                <c:formatCode>General_)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0.35000000000000003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1-4860-A618-22EC8A825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8580911"/>
        <c:axId val="903772623"/>
      </c:barChart>
      <c:catAx>
        <c:axId val="90858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3772623"/>
        <c:crosses val="autoZero"/>
        <c:auto val="1"/>
        <c:lblAlgn val="ctr"/>
        <c:lblOffset val="100"/>
        <c:noMultiLvlLbl val="0"/>
      </c:catAx>
      <c:valAx>
        <c:axId val="9037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858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856429041392041E-3"/>
          <c:y val="0.82433003807875349"/>
          <c:w val="0.96911493959709272"/>
          <c:h val="0.15171552439313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18.xml"/><Relationship Id="rId7" Type="http://schemas.openxmlformats.org/officeDocument/2006/relationships/chart" Target="../charts/chart21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232833</xdr:colOff>
      <xdr:row>1</xdr:row>
      <xdr:rowOff>34185</xdr:rowOff>
    </xdr:from>
    <xdr:to>
      <xdr:col>31</xdr:col>
      <xdr:colOff>592667</xdr:colOff>
      <xdr:row>30</xdr:row>
      <xdr:rowOff>116417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35</xdr:row>
      <xdr:rowOff>0</xdr:rowOff>
    </xdr:from>
    <xdr:to>
      <xdr:col>31</xdr:col>
      <xdr:colOff>525345</xdr:colOff>
      <xdr:row>60</xdr:row>
      <xdr:rowOff>135148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04780-6794-46C3-B9E9-78D40A3F5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141940</xdr:colOff>
      <xdr:row>7</xdr:row>
      <xdr:rowOff>14941</xdr:rowOff>
    </xdr:from>
    <xdr:to>
      <xdr:col>16</xdr:col>
      <xdr:colOff>451223</xdr:colOff>
      <xdr:row>29</xdr:row>
      <xdr:rowOff>7470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300182</xdr:colOff>
      <xdr:row>23</xdr:row>
      <xdr:rowOff>114300</xdr:rowOff>
    </xdr:from>
    <xdr:to>
      <xdr:col>15</xdr:col>
      <xdr:colOff>473364</xdr:colOff>
      <xdr:row>29</xdr:row>
      <xdr:rowOff>5444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FC511-9D45-47F4-A8B8-15E438083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0</xdr:row>
      <xdr:rowOff>180974</xdr:rowOff>
    </xdr:from>
    <xdr:to>
      <xdr:col>9</xdr:col>
      <xdr:colOff>609599</xdr:colOff>
      <xdr:row>26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E5F5B-82A8-47C8-A947-6AEE13F2B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1360</xdr:colOff>
      <xdr:row>0</xdr:row>
      <xdr:rowOff>180974</xdr:rowOff>
    </xdr:from>
    <xdr:to>
      <xdr:col>19</xdr:col>
      <xdr:colOff>1360</xdr:colOff>
      <xdr:row>26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89AC3C-384A-458C-BA00-1578BCE1F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33</xdr:row>
      <xdr:rowOff>0</xdr:rowOff>
    </xdr:from>
    <xdr:to>
      <xdr:col>19</xdr:col>
      <xdr:colOff>2063</xdr:colOff>
      <xdr:row>61</xdr:row>
      <xdr:rowOff>33758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C7F23A-ADF6-47B4-ACA0-00A8C8D41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909" y="6858000"/>
          <a:ext cx="11016427" cy="585266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28</xdr:row>
      <xdr:rowOff>38099</xdr:rowOff>
    </xdr:from>
    <xdr:to>
      <xdr:col>18</xdr:col>
      <xdr:colOff>477610</xdr:colOff>
      <xdr:row>55</xdr:row>
      <xdr:rowOff>4083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6BA6976-9D1A-4A54-A483-264D25127F4C}"/>
            </a:ext>
          </a:extLst>
        </xdr:cNvPr>
        <xdr:cNvGrpSpPr/>
      </xdr:nvGrpSpPr>
      <xdr:grpSpPr>
        <a:xfrm>
          <a:off x="514350" y="4887190"/>
          <a:ext cx="10873715" cy="4641893"/>
          <a:chOff x="514350" y="5105399"/>
          <a:chExt cx="10936060" cy="485230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EEEB7D5-1CC5-418B-B30F-436BED9058CE}"/>
              </a:ext>
            </a:extLst>
          </xdr:cNvPr>
          <xdr:cNvGraphicFramePr>
            <a:graphicFrameLocks/>
          </xdr:cNvGraphicFramePr>
        </xdr:nvGraphicFramePr>
        <xdr:xfrm>
          <a:off x="3124200" y="9525000"/>
          <a:ext cx="5796641" cy="4327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89268896-B2A5-4BC5-9D76-F3E2FD157282}"/>
              </a:ext>
            </a:extLst>
          </xdr:cNvPr>
          <xdr:cNvGraphicFramePr>
            <a:graphicFrameLocks/>
          </xdr:cNvGraphicFramePr>
        </xdr:nvGraphicFramePr>
        <xdr:xfrm>
          <a:off x="514350" y="5105399"/>
          <a:ext cx="54864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4F0A85D9-79C4-4D9F-A273-0920C051906F}"/>
              </a:ext>
            </a:extLst>
          </xdr:cNvPr>
          <xdr:cNvGraphicFramePr>
            <a:graphicFrameLocks/>
          </xdr:cNvGraphicFramePr>
        </xdr:nvGraphicFramePr>
        <xdr:xfrm>
          <a:off x="5964010" y="5105399"/>
          <a:ext cx="54864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oneCell">
    <xdr:from>
      <xdr:col>19</xdr:col>
      <xdr:colOff>346364</xdr:colOff>
      <xdr:row>28</xdr:row>
      <xdr:rowOff>86591</xdr:rowOff>
    </xdr:from>
    <xdr:to>
      <xdr:col>37</xdr:col>
      <xdr:colOff>314201</xdr:colOff>
      <xdr:row>55</xdr:row>
      <xdr:rowOff>60896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2790E6-2555-4123-B34C-7BDF6D46E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28764" y="5776191"/>
          <a:ext cx="10940637" cy="5460705"/>
        </a:xfrm>
        <a:prstGeom prst="rect">
          <a:avLst/>
        </a:prstGeom>
      </xdr:spPr>
    </xdr:pic>
    <xdr:clientData/>
  </xdr:twoCellAnchor>
  <xdr:twoCellAnchor>
    <xdr:from>
      <xdr:col>0</xdr:col>
      <xdr:colOff>577717</xdr:colOff>
      <xdr:row>0</xdr:row>
      <xdr:rowOff>77064</xdr:rowOff>
    </xdr:from>
    <xdr:to>
      <xdr:col>18</xdr:col>
      <xdr:colOff>462731</xdr:colOff>
      <xdr:row>27</xdr:row>
      <xdr:rowOff>109970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0B17C42-27CC-472B-8C1E-8543A8451F68}"/>
            </a:ext>
          </a:extLst>
        </xdr:cNvPr>
        <xdr:cNvGrpSpPr/>
      </xdr:nvGrpSpPr>
      <xdr:grpSpPr>
        <a:xfrm>
          <a:off x="577717" y="77064"/>
          <a:ext cx="10795469" cy="4708815"/>
          <a:chOff x="598381" y="162873"/>
          <a:chExt cx="10854024" cy="4921579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3F5E4DA2-6152-415B-A111-81F7960F0CAA}"/>
              </a:ext>
            </a:extLst>
          </xdr:cNvPr>
          <xdr:cNvGraphicFramePr>
            <a:graphicFrameLocks/>
          </xdr:cNvGraphicFramePr>
        </xdr:nvGraphicFramePr>
        <xdr:xfrm>
          <a:off x="3570539" y="4274827"/>
          <a:ext cx="5486400" cy="8096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6B7E41F4-B052-4CC4-8809-3E7C651DB8EA}"/>
              </a:ext>
            </a:extLst>
          </xdr:cNvPr>
          <xdr:cNvGraphicFramePr>
            <a:graphicFrameLocks/>
          </xdr:cNvGraphicFramePr>
        </xdr:nvGraphicFramePr>
        <xdr:xfrm>
          <a:off x="5966005" y="190931"/>
          <a:ext cx="54864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A621A5FB-30D6-492E-8235-F0718AB7B0C9}"/>
              </a:ext>
            </a:extLst>
          </xdr:cNvPr>
          <xdr:cNvGraphicFramePr>
            <a:graphicFrameLocks/>
          </xdr:cNvGraphicFramePr>
        </xdr:nvGraphicFramePr>
        <xdr:xfrm>
          <a:off x="598381" y="162873"/>
          <a:ext cx="5486400" cy="45719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 editAs="oneCell">
    <xdr:from>
      <xdr:col>20</xdr:col>
      <xdr:colOff>0</xdr:colOff>
      <xdr:row>1</xdr:row>
      <xdr:rowOff>0</xdr:rowOff>
    </xdr:from>
    <xdr:to>
      <xdr:col>37</xdr:col>
      <xdr:colOff>492634</xdr:colOff>
      <xdr:row>28</xdr:row>
      <xdr:rowOff>30611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C6691CF-5196-4472-A922-DBBC546EA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0" y="203200"/>
          <a:ext cx="10855834" cy="55170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9072</xdr:colOff>
      <xdr:row>5</xdr:row>
      <xdr:rowOff>18143</xdr:rowOff>
    </xdr:from>
    <xdr:to>
      <xdr:col>12</xdr:col>
      <xdr:colOff>517071</xdr:colOff>
      <xdr:row>31</xdr:row>
      <xdr:rowOff>69033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1134466</xdr:colOff>
      <xdr:row>0</xdr:row>
      <xdr:rowOff>493191</xdr:rowOff>
    </xdr:from>
    <xdr:to>
      <xdr:col>21</xdr:col>
      <xdr:colOff>466888</xdr:colOff>
      <xdr:row>25</xdr:row>
      <xdr:rowOff>62495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EE18F-995A-41B1-9170-3806063B0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480392</xdr:colOff>
      <xdr:row>0</xdr:row>
      <xdr:rowOff>486667</xdr:rowOff>
    </xdr:from>
    <xdr:to>
      <xdr:col>13</xdr:col>
      <xdr:colOff>1055205</xdr:colOff>
      <xdr:row>25</xdr:row>
      <xdr:rowOff>55971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1C014-E0B2-4D49-ABC2-20D1C04BA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151086</xdr:colOff>
      <xdr:row>1</xdr:row>
      <xdr:rowOff>105103</xdr:rowOff>
    </xdr:from>
    <xdr:to>
      <xdr:col>8</xdr:col>
      <xdr:colOff>408540</xdr:colOff>
      <xdr:row>16</xdr:row>
      <xdr:rowOff>47427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GrpSpPr/>
      </xdr:nvGrpSpPr>
      <xdr:grpSpPr>
        <a:xfrm>
          <a:off x="151086" y="289034"/>
          <a:ext cx="5144764" cy="2701290"/>
          <a:chOff x="0" y="0"/>
          <a:chExt cx="5145145" cy="2701290"/>
        </a:xfrm>
      </xdr:grpSpPr>
      <xdr:cxnSp macro="">
        <xdr:nvCxnSpPr>
          <xdr:cNvPr id="33" name="Straight Connector 32">
            <a:extLst>
              <a:ext uri="{FF2B5EF4-FFF2-40B4-BE49-F238E27FC236}">
                <a16:creationId xmlns:a16="http://schemas.microsoft.com/office/drawing/2014/main" id="{00000000-0008-0000-0600-000021000000}"/>
              </a:ext>
            </a:extLst>
          </xdr:cNvPr>
          <xdr:cNvCxnSpPr/>
        </xdr:nvCxnSpPr>
        <xdr:spPr>
          <a:xfrm flipH="1">
            <a:off x="3086101" y="1447800"/>
            <a:ext cx="228600" cy="680085"/>
          </a:xfrm>
          <a:prstGeom prst="line">
            <a:avLst/>
          </a:prstGeom>
          <a:noFill/>
          <a:ln w="19050" cap="flat" cmpd="sng" algn="ctr">
            <a:solidFill>
              <a:srgbClr val="78BE20">
                <a:shade val="95000"/>
                <a:satMod val="105000"/>
              </a:srgbClr>
            </a:solidFill>
            <a:prstDash val="sysDash"/>
          </a:ln>
          <a:effectLst/>
        </xdr:spPr>
        <xdr:style>
          <a:lnRef idx="1">
            <a:schemeClr val="accent5"/>
          </a:lnRef>
          <a:fillRef idx="0">
            <a:schemeClr val="accent5"/>
          </a:fillRef>
          <a:effectRef idx="0">
            <a:schemeClr val="accent5"/>
          </a:effectRef>
          <a:fontRef idx="minor">
            <a:schemeClr val="tx1"/>
          </a:fontRef>
        </xdr:style>
      </xdr:cxnSp>
      <xdr:cxnSp macro="">
        <xdr:nvCxnSpPr>
          <xdr:cNvPr id="34" name="Straight Connector 33">
            <a:extLst>
              <a:ext uri="{FF2B5EF4-FFF2-40B4-BE49-F238E27FC236}">
                <a16:creationId xmlns:a16="http://schemas.microsoft.com/office/drawing/2014/main" id="{00000000-0008-0000-0600-000022000000}"/>
              </a:ext>
            </a:extLst>
          </xdr:cNvPr>
          <xdr:cNvCxnSpPr/>
        </xdr:nvCxnSpPr>
        <xdr:spPr>
          <a:xfrm>
            <a:off x="2857500" y="1212850"/>
            <a:ext cx="228600" cy="914400"/>
          </a:xfrm>
          <a:prstGeom prst="line">
            <a:avLst/>
          </a:prstGeom>
          <a:noFill/>
          <a:ln w="19050" cap="flat" cmpd="sng" algn="ctr">
            <a:solidFill>
              <a:srgbClr val="78BE20">
                <a:shade val="95000"/>
                <a:satMod val="105000"/>
              </a:srgbClr>
            </a:solidFill>
            <a:prstDash val="sysDash"/>
          </a:ln>
          <a:effectLst/>
        </xdr:spPr>
        <xdr:style>
          <a:lnRef idx="1">
            <a:schemeClr val="accent5"/>
          </a:lnRef>
          <a:fillRef idx="0">
            <a:schemeClr val="accent5"/>
          </a:fillRef>
          <a:effectRef idx="0">
            <a:schemeClr val="accent5"/>
          </a:effectRef>
          <a:fontRef idx="minor">
            <a:schemeClr val="tx1"/>
          </a:fontRef>
        </xdr:style>
      </xdr:cxnSp>
      <xdr:cxnSp macro="">
        <xdr:nvCxnSpPr>
          <xdr:cNvPr id="35" name="Straight Connector 34">
            <a:extLst>
              <a:ext uri="{FF2B5EF4-FFF2-40B4-BE49-F238E27FC236}">
                <a16:creationId xmlns:a16="http://schemas.microsoft.com/office/drawing/2014/main" id="{00000000-0008-0000-0600-000023000000}"/>
              </a:ext>
            </a:extLst>
          </xdr:cNvPr>
          <xdr:cNvCxnSpPr/>
        </xdr:nvCxnSpPr>
        <xdr:spPr>
          <a:xfrm>
            <a:off x="3200400" y="1212850"/>
            <a:ext cx="1944745" cy="2727"/>
          </a:xfrm>
          <a:prstGeom prst="line">
            <a:avLst/>
          </a:prstGeom>
          <a:noFill/>
          <a:ln w="19050" cap="flat" cmpd="sng" algn="ctr">
            <a:solidFill>
              <a:srgbClr val="009CDE">
                <a:shade val="95000"/>
                <a:satMod val="105000"/>
              </a:srgbClr>
            </a:solidFill>
            <a:prstDash val="dash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Connector 35">
            <a:extLst>
              <a:ext uri="{FF2B5EF4-FFF2-40B4-BE49-F238E27FC236}">
                <a16:creationId xmlns:a16="http://schemas.microsoft.com/office/drawing/2014/main" id="{00000000-0008-0000-0600-000024000000}"/>
              </a:ext>
            </a:extLst>
          </xdr:cNvPr>
          <xdr:cNvCxnSpPr/>
        </xdr:nvCxnSpPr>
        <xdr:spPr>
          <a:xfrm flipV="1">
            <a:off x="3200400" y="412750"/>
            <a:ext cx="2320" cy="800680"/>
          </a:xfrm>
          <a:prstGeom prst="line">
            <a:avLst/>
          </a:prstGeom>
          <a:noFill/>
          <a:ln w="12700" cap="flat" cmpd="sng" algn="ctr">
            <a:solidFill>
              <a:srgbClr val="CAEDFE">
                <a:lumMod val="90000"/>
              </a:srgbClr>
            </a:solidFill>
            <a:prstDash val="sysDot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Connector 36">
            <a:extLst>
              <a:ext uri="{FF2B5EF4-FFF2-40B4-BE49-F238E27FC236}">
                <a16:creationId xmlns:a16="http://schemas.microsoft.com/office/drawing/2014/main" id="{00000000-0008-0000-0600-000025000000}"/>
              </a:ext>
            </a:extLst>
          </xdr:cNvPr>
          <xdr:cNvCxnSpPr/>
        </xdr:nvCxnSpPr>
        <xdr:spPr>
          <a:xfrm flipV="1">
            <a:off x="2514600" y="412750"/>
            <a:ext cx="0" cy="804172"/>
          </a:xfrm>
          <a:prstGeom prst="line">
            <a:avLst/>
          </a:prstGeom>
          <a:noFill/>
          <a:ln w="12700" cap="flat" cmpd="sng" algn="ctr">
            <a:solidFill>
              <a:srgbClr val="CAEDFE">
                <a:lumMod val="90000"/>
              </a:srgbClr>
            </a:solidFill>
            <a:prstDash val="sysDot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Connector 37">
            <a:extLst>
              <a:ext uri="{FF2B5EF4-FFF2-40B4-BE49-F238E27FC236}">
                <a16:creationId xmlns:a16="http://schemas.microsoft.com/office/drawing/2014/main" id="{00000000-0008-0000-0600-000026000000}"/>
              </a:ext>
            </a:extLst>
          </xdr:cNvPr>
          <xdr:cNvCxnSpPr/>
        </xdr:nvCxnSpPr>
        <xdr:spPr>
          <a:xfrm>
            <a:off x="0" y="1212850"/>
            <a:ext cx="799078" cy="1765"/>
          </a:xfrm>
          <a:prstGeom prst="line">
            <a:avLst/>
          </a:prstGeom>
          <a:noFill/>
          <a:ln w="19050" cap="flat" cmpd="sng" algn="ctr">
            <a:solidFill>
              <a:srgbClr val="009CDE">
                <a:shade val="95000"/>
                <a:satMod val="105000"/>
              </a:srgbClr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Connector 38">
            <a:extLst>
              <a:ext uri="{FF2B5EF4-FFF2-40B4-BE49-F238E27FC236}">
                <a16:creationId xmlns:a16="http://schemas.microsoft.com/office/drawing/2014/main" id="{00000000-0008-0000-0600-000027000000}"/>
              </a:ext>
            </a:extLst>
          </xdr:cNvPr>
          <xdr:cNvCxnSpPr/>
        </xdr:nvCxnSpPr>
        <xdr:spPr>
          <a:xfrm>
            <a:off x="800100" y="1212850"/>
            <a:ext cx="229086" cy="1028700"/>
          </a:xfrm>
          <a:prstGeom prst="line">
            <a:avLst/>
          </a:prstGeom>
          <a:noFill/>
          <a:ln w="19050" cap="flat" cmpd="sng" algn="ctr">
            <a:solidFill>
              <a:srgbClr val="009CDE">
                <a:shade val="95000"/>
                <a:satMod val="105000"/>
              </a:srgbClr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Connector 39">
            <a:extLst>
              <a:ext uri="{FF2B5EF4-FFF2-40B4-BE49-F238E27FC236}">
                <a16:creationId xmlns:a16="http://schemas.microsoft.com/office/drawing/2014/main" id="{00000000-0008-0000-0600-000028000000}"/>
              </a:ext>
            </a:extLst>
          </xdr:cNvPr>
          <xdr:cNvCxnSpPr/>
        </xdr:nvCxnSpPr>
        <xdr:spPr>
          <a:xfrm flipV="1">
            <a:off x="1028700" y="1212850"/>
            <a:ext cx="229464" cy="1028700"/>
          </a:xfrm>
          <a:prstGeom prst="line">
            <a:avLst/>
          </a:prstGeom>
          <a:noFill/>
          <a:ln w="19050" cap="flat" cmpd="sng" algn="ctr">
            <a:solidFill>
              <a:srgbClr val="009CDE">
                <a:shade val="95000"/>
                <a:satMod val="105000"/>
              </a:srgbClr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00000000-0008-0000-0600-000029000000}"/>
              </a:ext>
            </a:extLst>
          </xdr:cNvPr>
          <xdr:cNvCxnSpPr/>
        </xdr:nvCxnSpPr>
        <xdr:spPr>
          <a:xfrm>
            <a:off x="1257300" y="1212850"/>
            <a:ext cx="342900" cy="0"/>
          </a:xfrm>
          <a:prstGeom prst="line">
            <a:avLst/>
          </a:prstGeom>
          <a:noFill/>
          <a:ln w="19050" cap="flat" cmpd="sng" algn="ctr">
            <a:solidFill>
              <a:srgbClr val="009CDE">
                <a:shade val="95000"/>
                <a:satMod val="105000"/>
              </a:srgbClr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Connector 41">
            <a:extLst>
              <a:ext uri="{FF2B5EF4-FFF2-40B4-BE49-F238E27FC236}">
                <a16:creationId xmlns:a16="http://schemas.microsoft.com/office/drawing/2014/main" id="{00000000-0008-0000-0600-00002A000000}"/>
              </a:ext>
            </a:extLst>
          </xdr:cNvPr>
          <xdr:cNvCxnSpPr/>
        </xdr:nvCxnSpPr>
        <xdr:spPr>
          <a:xfrm>
            <a:off x="1600200" y="1206500"/>
            <a:ext cx="227627" cy="577337"/>
          </a:xfrm>
          <a:prstGeom prst="line">
            <a:avLst/>
          </a:prstGeom>
          <a:noFill/>
          <a:ln w="19050" cap="flat" cmpd="sng" algn="ctr">
            <a:solidFill>
              <a:srgbClr val="009CDE">
                <a:shade val="95000"/>
                <a:satMod val="105000"/>
              </a:srgbClr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00000000-0008-0000-0600-00002B000000}"/>
              </a:ext>
            </a:extLst>
          </xdr:cNvPr>
          <xdr:cNvCxnSpPr/>
        </xdr:nvCxnSpPr>
        <xdr:spPr>
          <a:xfrm flipV="1">
            <a:off x="1828800" y="1212850"/>
            <a:ext cx="228897" cy="571378"/>
          </a:xfrm>
          <a:prstGeom prst="line">
            <a:avLst/>
          </a:prstGeom>
          <a:noFill/>
          <a:ln w="19050" cap="flat" cmpd="sng" algn="ctr">
            <a:solidFill>
              <a:srgbClr val="009CDE">
                <a:shade val="95000"/>
                <a:satMod val="105000"/>
              </a:srgbClr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Connector 43">
            <a:extLst>
              <a:ext uri="{FF2B5EF4-FFF2-40B4-BE49-F238E27FC236}">
                <a16:creationId xmlns:a16="http://schemas.microsoft.com/office/drawing/2014/main" id="{00000000-0008-0000-0600-00002C000000}"/>
              </a:ext>
            </a:extLst>
          </xdr:cNvPr>
          <xdr:cNvCxnSpPr/>
        </xdr:nvCxnSpPr>
        <xdr:spPr>
          <a:xfrm>
            <a:off x="2057400" y="1212850"/>
            <a:ext cx="457200" cy="0"/>
          </a:xfrm>
          <a:prstGeom prst="line">
            <a:avLst/>
          </a:prstGeom>
          <a:noFill/>
          <a:ln w="19050" cap="flat" cmpd="sng" algn="ctr">
            <a:solidFill>
              <a:srgbClr val="009CDE">
                <a:shade val="95000"/>
                <a:satMod val="105000"/>
              </a:srgbClr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Connector 44">
            <a:extLst>
              <a:ext uri="{FF2B5EF4-FFF2-40B4-BE49-F238E27FC236}">
                <a16:creationId xmlns:a16="http://schemas.microsoft.com/office/drawing/2014/main" id="{00000000-0008-0000-0600-00002D000000}"/>
              </a:ext>
            </a:extLst>
          </xdr:cNvPr>
          <xdr:cNvCxnSpPr/>
        </xdr:nvCxnSpPr>
        <xdr:spPr>
          <a:xfrm>
            <a:off x="2514600" y="1212850"/>
            <a:ext cx="686060" cy="1384"/>
          </a:xfrm>
          <a:prstGeom prst="line">
            <a:avLst/>
          </a:prstGeom>
          <a:noFill/>
          <a:ln w="19050" cap="flat" cmpd="sng" algn="ctr">
            <a:solidFill>
              <a:srgbClr val="DA291C">
                <a:shade val="95000"/>
                <a:satMod val="105000"/>
              </a:srgbClr>
            </a:solidFill>
            <a:prstDash val="solid"/>
          </a:ln>
          <a:effectLst/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46" name="Straight Connector 45">
            <a:extLst>
              <a:ext uri="{FF2B5EF4-FFF2-40B4-BE49-F238E27FC236}">
                <a16:creationId xmlns:a16="http://schemas.microsoft.com/office/drawing/2014/main" id="{00000000-0008-0000-0600-00002E000000}"/>
              </a:ext>
            </a:extLst>
          </xdr:cNvPr>
          <xdr:cNvCxnSpPr/>
        </xdr:nvCxnSpPr>
        <xdr:spPr>
          <a:xfrm>
            <a:off x="3200400" y="1212850"/>
            <a:ext cx="0" cy="228600"/>
          </a:xfrm>
          <a:prstGeom prst="line">
            <a:avLst/>
          </a:prstGeom>
          <a:noFill/>
          <a:ln w="19050" cap="flat" cmpd="sng" algn="ctr">
            <a:solidFill>
              <a:srgbClr val="DA291C">
                <a:shade val="95000"/>
                <a:satMod val="105000"/>
              </a:srgbClr>
            </a:solidFill>
            <a:prstDash val="solid"/>
          </a:ln>
          <a:effectLst/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47" name="Straight Connector 46">
            <a:extLst>
              <a:ext uri="{FF2B5EF4-FFF2-40B4-BE49-F238E27FC236}">
                <a16:creationId xmlns:a16="http://schemas.microsoft.com/office/drawing/2014/main" id="{00000000-0008-0000-0600-00002F000000}"/>
              </a:ext>
            </a:extLst>
          </xdr:cNvPr>
          <xdr:cNvCxnSpPr/>
        </xdr:nvCxnSpPr>
        <xdr:spPr>
          <a:xfrm>
            <a:off x="3200400" y="1441450"/>
            <a:ext cx="1941195" cy="0"/>
          </a:xfrm>
          <a:prstGeom prst="line">
            <a:avLst/>
          </a:prstGeom>
          <a:noFill/>
          <a:ln w="19050" cap="flat" cmpd="sng" algn="ctr">
            <a:solidFill>
              <a:srgbClr val="DA291C">
                <a:shade val="95000"/>
                <a:satMod val="105000"/>
              </a:srgbClr>
            </a:solidFill>
            <a:prstDash val="solid"/>
          </a:ln>
          <a:effectLst/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48" name="Text Box 2">
            <a:extLst>
              <a:ext uri="{FF2B5EF4-FFF2-40B4-BE49-F238E27FC236}">
                <a16:creationId xmlns:a16="http://schemas.microsoft.com/office/drawing/2014/main" id="{00000000-0008-0000-0600-00003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6450" y="38100"/>
            <a:ext cx="1257300" cy="34353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ctr">
              <a:lnSpc>
                <a:spcPct val="125000"/>
              </a:lnSpc>
              <a:spcBef>
                <a:spcPts val="800"/>
              </a:spcBef>
              <a:spcAft>
                <a:spcPts val="0"/>
              </a:spcAft>
            </a:pPr>
            <a:r>
              <a:rPr lang="en-US" sz="800" u="sng">
                <a:effectLst/>
                <a:latin typeface="Arial" panose="020B0604020202020204" pitchFamily="34" charset="0"/>
                <a:ea typeface="SimSun" panose="02010600030101010101" pitchFamily="2" charset="-122"/>
                <a:cs typeface="Times New Roman" panose="02020603050405020304" pitchFamily="18" charset="0"/>
              </a:rPr>
              <a:t>Historic Outcomes</a:t>
            </a:r>
            <a:endParaRPr lang="en-US" sz="1000">
              <a:effectLst/>
              <a:latin typeface="Arial" panose="020B0604020202020204" pitchFamily="34" charset="0"/>
              <a:ea typeface="SimSun" panose="02010600030101010101" pitchFamily="2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49" name="Text Box 2">
            <a:extLst>
              <a:ext uri="{FF2B5EF4-FFF2-40B4-BE49-F238E27FC236}">
                <a16:creationId xmlns:a16="http://schemas.microsoft.com/office/drawing/2014/main" id="{00000000-0008-0000-06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49500" y="0"/>
            <a:ext cx="1024890" cy="5334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ctr">
              <a:lnSpc>
                <a:spcPct val="125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800" u="sng">
                <a:effectLst/>
                <a:latin typeface="Arial" panose="020B0604020202020204" pitchFamily="34" charset="0"/>
                <a:ea typeface="SimSun" panose="02010600030101010101" pitchFamily="2" charset="-122"/>
                <a:cs typeface="Times New Roman" panose="02020603050405020304" pitchFamily="18" charset="0"/>
              </a:rPr>
              <a:t>Macro Projection for Years 1-2</a:t>
            </a:r>
            <a:endParaRPr lang="en-US" sz="1000">
              <a:effectLst/>
              <a:latin typeface="Arial" panose="020B0604020202020204" pitchFamily="34" charset="0"/>
              <a:ea typeface="SimSun" panose="02010600030101010101" pitchFamily="2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50" name="Text Box 2">
            <a:extLst>
              <a:ext uri="{FF2B5EF4-FFF2-40B4-BE49-F238E27FC236}">
                <a16:creationId xmlns:a16="http://schemas.microsoft.com/office/drawing/2014/main" id="{00000000-0008-0000-0600-00003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65255" y="146050"/>
            <a:ext cx="1758821" cy="571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ctr">
              <a:lnSpc>
                <a:spcPct val="125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800" u="sng">
                <a:effectLst/>
                <a:latin typeface="Arial" panose="020B0604020202020204" pitchFamily="34" charset="0"/>
                <a:ea typeface="SimSun" panose="02010600030101010101" pitchFamily="2" charset="-122"/>
                <a:cs typeface="Times New Roman" panose="02020603050405020304" pitchFamily="18" charset="0"/>
              </a:rPr>
              <a:t>Macro Framework for Years 3-20</a:t>
            </a:r>
            <a:endParaRPr lang="en-US" sz="1000">
              <a:effectLst/>
              <a:latin typeface="Arial" panose="020B0604020202020204" pitchFamily="34" charset="0"/>
              <a:ea typeface="SimSun" panose="02010600030101010101" pitchFamily="2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51" name="Text Box 2">
            <a:extLst>
              <a:ext uri="{FF2B5EF4-FFF2-40B4-BE49-F238E27FC236}">
                <a16:creationId xmlns:a16="http://schemas.microsoft.com/office/drawing/2014/main" id="{00000000-0008-0000-0600-00003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0100" y="654050"/>
            <a:ext cx="1257300" cy="22796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ctr">
              <a:lnSpc>
                <a:spcPct val="125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700">
                <a:effectLst/>
                <a:latin typeface="Arial" panose="020B0604020202020204" pitchFamily="34" charset="0"/>
                <a:ea typeface="SimSun" panose="02010600030101010101" pitchFamily="2" charset="-122"/>
                <a:cs typeface="Times New Roman" panose="02020603050405020304" pitchFamily="18" charset="0"/>
              </a:rPr>
              <a:t>Impact of past disasters</a:t>
            </a:r>
            <a:endParaRPr lang="en-US" sz="1000">
              <a:effectLst/>
              <a:latin typeface="Arial" panose="020B0604020202020204" pitchFamily="34" charset="0"/>
              <a:ea typeface="SimSun" panose="02010600030101010101" pitchFamily="2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52" name="Text Box 2">
            <a:extLst>
              <a:ext uri="{FF2B5EF4-FFF2-40B4-BE49-F238E27FC236}">
                <a16:creationId xmlns:a16="http://schemas.microsoft.com/office/drawing/2014/main" id="{00000000-0008-0000-0600-00003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35200" y="2095500"/>
            <a:ext cx="839470" cy="60579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ctr">
              <a:lnSpc>
                <a:spcPct val="125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700">
                <a:effectLst/>
                <a:latin typeface="Arial" panose="020B0604020202020204" pitchFamily="34" charset="0"/>
                <a:ea typeface="SimSun" panose="02010600030101010101" pitchFamily="2" charset="-122"/>
                <a:cs typeface="Times New Roman" panose="02020603050405020304" pitchFamily="18" charset="0"/>
              </a:rPr>
              <a:t>…but near-term risks assessed using alternative scenario…</a:t>
            </a:r>
            <a:endParaRPr lang="en-US" sz="1000">
              <a:effectLst/>
              <a:latin typeface="Arial" panose="020B0604020202020204" pitchFamily="34" charset="0"/>
              <a:ea typeface="SimSun" panose="02010600030101010101" pitchFamily="2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Text Box 2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40000" y="444500"/>
            <a:ext cx="684530" cy="49403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ctr">
              <a:lnSpc>
                <a:spcPct val="125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700">
                <a:effectLst/>
                <a:latin typeface="Arial" panose="020B0604020202020204" pitchFamily="34" charset="0"/>
                <a:ea typeface="SimSun" panose="02010600030101010101" pitchFamily="2" charset="-122"/>
                <a:cs typeface="Times New Roman" panose="02020603050405020304" pitchFamily="18" charset="0"/>
              </a:rPr>
              <a:t>Forecast excludes shocks…</a:t>
            </a:r>
            <a:endParaRPr lang="en-US" sz="1000">
              <a:effectLst/>
              <a:latin typeface="Arial" panose="020B0604020202020204" pitchFamily="34" charset="0"/>
              <a:ea typeface="SimSun" panose="02010600030101010101" pitchFamily="2" charset="-122"/>
              <a:cs typeface="Times New Roman" panose="02020603050405020304" pitchFamily="18" charset="0"/>
            </a:endParaRPr>
          </a:p>
        </xdr:txBody>
      </xdr: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CxnSpPr/>
        </xdr:nvCxnSpPr>
        <xdr:spPr>
          <a:xfrm>
            <a:off x="2857500" y="869950"/>
            <a:ext cx="0" cy="228600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tailEnd type="triangle"/>
          </a:ln>
          <a:effectLst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5" name="Straight Arrow Connector 54">
            <a:extLst>
              <a:ext uri="{FF2B5EF4-FFF2-40B4-BE49-F238E27FC236}">
                <a16:creationId xmlns:a16="http://schemas.microsoft.com/office/drawing/2014/main" id="{00000000-0008-0000-0600-000037000000}"/>
              </a:ext>
            </a:extLst>
          </xdr:cNvPr>
          <xdr:cNvCxnSpPr/>
        </xdr:nvCxnSpPr>
        <xdr:spPr>
          <a:xfrm>
            <a:off x="1828800" y="869950"/>
            <a:ext cx="0" cy="228600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tailEnd type="triangle"/>
          </a:ln>
          <a:effectLst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6" name="Straight Arrow Connector 55">
            <a:extLst>
              <a:ext uri="{FF2B5EF4-FFF2-40B4-BE49-F238E27FC236}">
                <a16:creationId xmlns:a16="http://schemas.microsoft.com/office/drawing/2014/main" id="{00000000-0008-0000-0600-000038000000}"/>
              </a:ext>
            </a:extLst>
          </xdr:cNvPr>
          <xdr:cNvCxnSpPr/>
        </xdr:nvCxnSpPr>
        <xdr:spPr>
          <a:xfrm>
            <a:off x="1028700" y="869950"/>
            <a:ext cx="0" cy="228600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tailEnd type="triangle"/>
          </a:ln>
          <a:effectLst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00000000-0008-0000-0600-000039000000}"/>
              </a:ext>
            </a:extLst>
          </xdr:cNvPr>
          <xdr:cNvCxnSpPr/>
        </xdr:nvCxnSpPr>
        <xdr:spPr>
          <a:xfrm flipV="1">
            <a:off x="2743200" y="1695451"/>
            <a:ext cx="195943" cy="429351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tailEnd type="triangle"/>
          </a:ln>
          <a:effectLst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Text Box 2">
            <a:extLst>
              <a:ext uri="{FF2B5EF4-FFF2-40B4-BE49-F238E27FC236}">
                <a16:creationId xmlns:a16="http://schemas.microsoft.com/office/drawing/2014/main" id="{00000000-0008-0000-0600-00003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65500" y="1911350"/>
            <a:ext cx="1725930" cy="5029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ctr">
              <a:lnSpc>
                <a:spcPct val="125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700">
                <a:effectLst/>
                <a:latin typeface="Arial" panose="020B0604020202020204" pitchFamily="34" charset="0"/>
                <a:ea typeface="SimSun" panose="02010600030101010101" pitchFamily="2" charset="-122"/>
                <a:cs typeface="Times New Roman" panose="02020603050405020304" pitchFamily="18" charset="0"/>
              </a:rPr>
              <a:t>…and long-term policy sustainability assessed after adjusting for average annual impact of disasters</a:t>
            </a:r>
            <a:endParaRPr lang="en-US" sz="1000">
              <a:effectLst/>
              <a:latin typeface="Arial" panose="020B0604020202020204" pitchFamily="34" charset="0"/>
              <a:ea typeface="SimSun" panose="02010600030101010101" pitchFamily="2" charset="-122"/>
              <a:cs typeface="Times New Roman" panose="02020603050405020304" pitchFamily="18" charset="0"/>
            </a:endParaRPr>
          </a:p>
        </xdr:txBody>
      </xdr:sp>
      <xdr:cxnSp macro="">
        <xdr:nvCxnSpPr>
          <xdr:cNvPr id="59" name="Straight Arrow Connector 58">
            <a:extLst>
              <a:ext uri="{FF2B5EF4-FFF2-40B4-BE49-F238E27FC236}">
                <a16:creationId xmlns:a16="http://schemas.microsoft.com/office/drawing/2014/main" id="{00000000-0008-0000-0600-00003B000000}"/>
              </a:ext>
            </a:extLst>
          </xdr:cNvPr>
          <xdr:cNvCxnSpPr/>
        </xdr:nvCxnSpPr>
        <xdr:spPr>
          <a:xfrm flipV="1">
            <a:off x="4229100" y="1549400"/>
            <a:ext cx="0" cy="342900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tailEnd type="triangle"/>
          </a:ln>
          <a:effectLst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2965824" y="3630706"/>
    <xdr:ext cx="402336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BABD2-C579-416B-8E66-FDE027A32E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0.16481</cdr:x>
      <cdr:y>0.06148</cdr:y>
    </cdr:from>
    <cdr:to>
      <cdr:x>0.33237</cdr:x>
      <cdr:y>0.17565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9C86D0E-B1CD-4D9B-8AC7-F74755F7047D}"/>
            </a:ext>
          </a:extLst>
        </cdr:cNvPr>
        <cdr:cNvSpPr txBox="1"/>
      </cdr:nvSpPr>
      <cdr:spPr>
        <a:xfrm xmlns:a="http://schemas.openxmlformats.org/drawingml/2006/main">
          <a:off x="663090" y="168651"/>
          <a:ext cx="674145" cy="3132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C00000"/>
              </a:solidFill>
            </a:rPr>
            <a:t>Annual</a:t>
          </a:r>
        </a:p>
      </cdr:txBody>
    </cdr:sp>
  </cdr:relSizeAnchor>
  <cdr:relSizeAnchor xmlns:cdr="http://schemas.openxmlformats.org/drawingml/2006/chartDrawing">
    <cdr:from>
      <cdr:x>0.61789</cdr:x>
      <cdr:y>0.33863</cdr:y>
    </cdr:from>
    <cdr:to>
      <cdr:x>0.82256</cdr:x>
      <cdr:y>0.41258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36AE53B-C3C8-45F2-A7F2-C0FEC45DDCE6}"/>
            </a:ext>
          </a:extLst>
        </cdr:cNvPr>
        <cdr:cNvSpPr txBox="1"/>
      </cdr:nvSpPr>
      <cdr:spPr>
        <a:xfrm xmlns:a="http://schemas.openxmlformats.org/drawingml/2006/main">
          <a:off x="2485994" y="928931"/>
          <a:ext cx="823476" cy="2028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C00000"/>
              </a:solidFill>
            </a:rPr>
            <a:t>Lifetime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582082</xdr:colOff>
      <xdr:row>1</xdr:row>
      <xdr:rowOff>21168</xdr:rowOff>
    </xdr:from>
    <xdr:to>
      <xdr:col>17</xdr:col>
      <xdr:colOff>25400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00ECE6-0186-4926-A22A-8A86C6F5E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4761</xdr:colOff>
      <xdr:row>1</xdr:row>
      <xdr:rowOff>9523</xdr:rowOff>
    </xdr:from>
    <xdr:to>
      <xdr:col>18</xdr:col>
      <xdr:colOff>523875</xdr:colOff>
      <xdr:row>20</xdr:row>
      <xdr:rowOff>21166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84667</xdr:colOff>
      <xdr:row>1</xdr:row>
      <xdr:rowOff>9525</xdr:rowOff>
    </xdr:from>
    <xdr:to>
      <xdr:col>28</xdr:col>
      <xdr:colOff>485775</xdr:colOff>
      <xdr:row>20</xdr:row>
      <xdr:rowOff>52917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68263</xdr:colOff>
      <xdr:row>20</xdr:row>
      <xdr:rowOff>116418</xdr:rowOff>
    </xdr:from>
    <xdr:to>
      <xdr:col>19</xdr:col>
      <xdr:colOff>29634</xdr:colOff>
      <xdr:row>39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75669</xdr:colOff>
      <xdr:row>20</xdr:row>
      <xdr:rowOff>137584</xdr:rowOff>
    </xdr:from>
    <xdr:to>
      <xdr:col>29</xdr:col>
      <xdr:colOff>51858</xdr:colOff>
      <xdr:row>39</xdr:row>
      <xdr:rowOff>63499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504826</xdr:colOff>
      <xdr:row>28</xdr:row>
      <xdr:rowOff>95250</xdr:rowOff>
    </xdr:from>
    <xdr:to>
      <xdr:col>28</xdr:col>
      <xdr:colOff>352426</xdr:colOff>
      <xdr:row>29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12239626" y="4362450"/>
          <a:ext cx="3048000" cy="57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>
              <a:solidFill>
                <a:schemeClr val="accent3">
                  <a:lumMod val="50000"/>
                </a:schemeClr>
              </a:solidFill>
            </a:rPr>
            <a:t>Primary Balance assumes half of the FFDS is grant financed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88900</xdr:colOff>
      <xdr:row>9</xdr:row>
      <xdr:rowOff>151130</xdr:rowOff>
    </xdr:to>
    <xdr:pic>
      <xdr:nvPicPr>
        <xdr:cNvPr id="2" name="Picture 1" descr="Chart&#10;&#10;Description automatically generated">
          <a:extLst>
            <a:ext uri="{FF2B5EF4-FFF2-40B4-BE49-F238E27FC236}">
              <a16:creationId xmlns:a16="http://schemas.microsoft.com/office/drawing/2014/main" id="{B584C63F-E6CC-4D14-9AC1-6E98391C7E1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06400"/>
          <a:ext cx="4965700" cy="15735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NGA\workfiles\STA-ins\NGCP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ocuments%20and%20Settings\gtolosa\My%20Local%20Documents\DATA\COD\Main\CDCA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ATA\MOZ\moz%20macroframeworkv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MOZ\moz%20macroframeworkv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s\O-DRIVE\JM\BEN\HIPC\excelfiles\with%20libya\BN-DSA-Kad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4\users6\Users\mghazanchyan\Desktop\Users\mraissi\AppData\Roaming\Microsoft\Excel\Alternative_Lilongwe\Blantyre_03262012\users10\DATA\DEBT97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ocuments%20and%20Settings\gtolosa\My%20Local%20Documents\DATA\COD\Main\CDD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NAM\Work-in-progress%20Art.%20IV%202003-04\old\DATA\NAM\Sr-red\STRP_TABLE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OZ\moz%20macroframeworkv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4\users6\Users\mghazanchyan\Desktop\Users\mraissi\AppData\Roaming\Microsoft\Excel\Alternative_Lilongwe\Blantyre_03262012\Users\ssaksonovs\AppData\Roaming\Microsoft\Excel\Malawi\CURRENT%20FRAMEWORK\MwiM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NAM\Work-in-progress%20Art.%20IV%202003-04\old\WIN\Temporary%20Internet%20Files\OLK4395\NAFIS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ocuments%20and%20Settings\gtolosa\My%20Local%20Documents\Documents%20and%20Settings\myulek\Local%20Settings\Temporary%20Internet%20Files\OLK11C\SR-03-03-tables(1-14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ocuments%20and%20Settings\gtolosa\My%20Local%20Documents\DATA\UGA\AAA\Frame\UGHUBfeb20200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Users\AManoel\My%20Documents\Mozambique%20AFR\Missions\2004%20Feb%20mission%20New%20Prog\Brief\moz%20macroframework%20Brief%20Feb20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lmonetaryfund.sharepoint.com/Users/NNovta/OTmp/Figures_ED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lmonetaryfund.sharepoint.com/Users/MBellon/Box%20Sync/FAD/Climate%20change/Adaptation%20how-to+WP/World_Adaptation_investment_v4_mis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NGA\workfiles\NGA-re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staines\My%20Local%20Documents\Malawi\Monetary\Telex%2030\Telex%2035%20-%20Oct%200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WIN\TEMP\BOP9703_stres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swn05d\afr1\TEMP\My%20Documents\Moz\E-Final\BOP9703_stres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uments%20and%20Settings\hteferra\Local%20Settings\Temporary%20Internet%20Files\OLK10\EOM\MwiBO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NAM\Work-in-progress%20Art.%20IV%202003-04\old\Backup\NAM\Current\NADEB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ATA\MLI\Current\MLIBO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INDEX"/>
      <sheetName val="CPICOMP"/>
      <sheetName val="INSINDEX"/>
      <sheetName val="INSPERCHG"/>
      <sheetName val="Receitas por entidade"/>
      <sheetName val="NGCPI"/>
    </sheetNames>
    <sheetDataSet>
      <sheetData sheetId="0" refreshError="1">
        <row r="203">
          <cell r="B203">
            <v>1987</v>
          </cell>
          <cell r="K203">
            <v>0.55710306406684396</v>
          </cell>
          <cell r="O203">
            <v>15.680410168767377</v>
          </cell>
        </row>
        <row r="204">
          <cell r="K204">
            <v>-0.14773776546630479</v>
          </cell>
          <cell r="O204">
            <v>13.069845253032231</v>
          </cell>
        </row>
        <row r="205">
          <cell r="K205">
            <v>0.25892361753281357</v>
          </cell>
          <cell r="O205">
            <v>14.560439560439576</v>
          </cell>
        </row>
        <row r="206">
          <cell r="K206">
            <v>0.14757424829365817</v>
          </cell>
          <cell r="O206">
            <v>14.006719865602669</v>
          </cell>
        </row>
        <row r="207">
          <cell r="K207">
            <v>1.1235955056179803</v>
          </cell>
          <cell r="O207">
            <v>10.307414104882451</v>
          </cell>
        </row>
        <row r="208">
          <cell r="K208">
            <v>0.60109289617484851</v>
          </cell>
          <cell r="O208">
            <v>9.0209238057638697</v>
          </cell>
        </row>
        <row r="209">
          <cell r="K209">
            <v>1.9373528879232493</v>
          </cell>
          <cell r="O209">
            <v>7.5248281130633643</v>
          </cell>
        </row>
        <row r="210">
          <cell r="K210">
            <v>0.74600355239786698</v>
          </cell>
          <cell r="O210">
            <v>5.1538746755653841</v>
          </cell>
        </row>
        <row r="211">
          <cell r="K211">
            <v>1.6748942172073233</v>
          </cell>
          <cell r="O211">
            <v>6.4022140221401402</v>
          </cell>
        </row>
        <row r="212">
          <cell r="K212">
            <v>1.0750823651811903</v>
          </cell>
          <cell r="O212">
            <v>8.9940164547493531</v>
          </cell>
        </row>
        <row r="213">
          <cell r="K213">
            <v>1.2523588951792952</v>
          </cell>
          <cell r="O213">
            <v>9.84552391587561</v>
          </cell>
        </row>
        <row r="214">
          <cell r="K214">
            <v>0.10166045408335211</v>
          </cell>
          <cell r="O214">
            <v>9.7121634168986901</v>
          </cell>
        </row>
        <row r="215">
          <cell r="B215">
            <v>1988</v>
          </cell>
          <cell r="K215">
            <v>3.4867975626269532</v>
          </cell>
          <cell r="O215">
            <v>12.908587257617654</v>
          </cell>
        </row>
        <row r="216">
          <cell r="K216">
            <v>6.2031356509884228</v>
          </cell>
          <cell r="O216">
            <v>20.089878189410548</v>
          </cell>
        </row>
        <row r="217">
          <cell r="K217">
            <v>2.9525032092426073</v>
          </cell>
          <cell r="O217">
            <v>23.316240825178426</v>
          </cell>
        </row>
        <row r="218">
          <cell r="K218">
            <v>7.2942643391521234</v>
          </cell>
          <cell r="O218">
            <v>32.116283791393684</v>
          </cell>
        </row>
        <row r="219">
          <cell r="K219">
            <v>4.9970947123765264</v>
          </cell>
          <cell r="O219">
            <v>37.176945627111515</v>
          </cell>
        </row>
        <row r="220">
          <cell r="K220">
            <v>2.6009961261759917</v>
          </cell>
          <cell r="O220">
            <v>39.903959904426436</v>
          </cell>
        </row>
        <row r="221">
          <cell r="K221">
            <v>4.6925566343041902</v>
          </cell>
          <cell r="O221">
            <v>43.685340365482858</v>
          </cell>
        </row>
        <row r="222">
          <cell r="K222">
            <v>1.2879958784131951</v>
          </cell>
          <cell r="O222">
            <v>44.458337299286676</v>
          </cell>
        </row>
        <row r="223">
          <cell r="K223">
            <v>0.55951169888097674</v>
          </cell>
          <cell r="O223">
            <v>42.87361665324498</v>
          </cell>
        </row>
        <row r="224">
          <cell r="K224">
            <v>-2.9337379868487501</v>
          </cell>
          <cell r="O224">
            <v>37.206990925072844</v>
          </cell>
        </row>
        <row r="225">
          <cell r="K225">
            <v>2.3970818134444905</v>
          </cell>
          <cell r="O225">
            <v>38.758204040223454</v>
          </cell>
        </row>
        <row r="226">
          <cell r="K226">
            <v>0.25445292620864812</v>
          </cell>
          <cell r="O226">
            <v>38.970000816888287</v>
          </cell>
        </row>
        <row r="227">
          <cell r="B227">
            <v>1989</v>
          </cell>
          <cell r="K227">
            <v>11.827411167512691</v>
          </cell>
          <cell r="O227">
            <v>50.170415814587614</v>
          </cell>
        </row>
        <row r="228">
          <cell r="K228">
            <v>5.7648660916931327</v>
          </cell>
          <cell r="O228">
            <v>49.550706033376102</v>
          </cell>
        </row>
        <row r="229">
          <cell r="K229">
            <v>7.8969957081545195</v>
          </cell>
          <cell r="O229">
            <v>56.733167082294258</v>
          </cell>
        </row>
        <row r="230">
          <cell r="K230">
            <v>7.6372315035799554</v>
          </cell>
          <cell r="O230">
            <v>57.234166182452071</v>
          </cell>
        </row>
        <row r="231">
          <cell r="K231">
            <v>3.9911308203991025</v>
          </cell>
          <cell r="O231">
            <v>55.727725511898171</v>
          </cell>
        </row>
        <row r="232">
          <cell r="K232">
            <v>5.6503198294243218</v>
          </cell>
          <cell r="O232">
            <v>60.355987055016193</v>
          </cell>
        </row>
        <row r="233">
          <cell r="K233">
            <v>-2.4217961654893982</v>
          </cell>
          <cell r="O233">
            <v>49.459041731066478</v>
          </cell>
        </row>
        <row r="234">
          <cell r="K234">
            <v>-0.79283005860049105</v>
          </cell>
          <cell r="O234">
            <v>46.388606307222787</v>
          </cell>
        </row>
        <row r="235">
          <cell r="K235">
            <v>-0.41695621959694229</v>
          </cell>
          <cell r="O235">
            <v>44.967121901871529</v>
          </cell>
        </row>
        <row r="236">
          <cell r="K236">
            <v>-0.5233775296580645</v>
          </cell>
          <cell r="O236">
            <v>48.56696195935384</v>
          </cell>
        </row>
        <row r="237">
          <cell r="K237">
            <v>-0.42090494563312708</v>
          </cell>
          <cell r="O237">
            <v>44.47837150127225</v>
          </cell>
        </row>
        <row r="238">
          <cell r="K238">
            <v>0.3874603733709181</v>
          </cell>
          <cell r="O238">
            <v>44.670050761421322</v>
          </cell>
        </row>
        <row r="239">
          <cell r="B239" t="str">
            <v>1990</v>
          </cell>
          <cell r="K239">
            <v>-1.0175438596491171</v>
          </cell>
          <cell r="O239">
            <v>28.052655469813903</v>
          </cell>
        </row>
        <row r="240">
          <cell r="K240">
            <v>1.0280042538106882</v>
          </cell>
          <cell r="O240">
            <v>22.317596566523612</v>
          </cell>
        </row>
        <row r="241">
          <cell r="K241">
            <v>0.59649122807017285</v>
          </cell>
          <cell r="O241">
            <v>14.041368337311045</v>
          </cell>
        </row>
        <row r="242">
          <cell r="K242">
            <v>1.6393442622950838</v>
          </cell>
          <cell r="O242">
            <v>7.6866223207686435</v>
          </cell>
        </row>
        <row r="243">
          <cell r="K243">
            <v>1.7158544955387711</v>
          </cell>
          <cell r="O243">
            <v>5.3304904051172608</v>
          </cell>
        </row>
        <row r="244">
          <cell r="B244" t="str">
            <v xml:space="preserve"> </v>
          </cell>
          <cell r="K244">
            <v>0.57354925775980892</v>
          </cell>
          <cell r="O244">
            <v>0.26908846283215659</v>
          </cell>
        </row>
        <row r="245">
          <cell r="K245">
            <v>0.63737001006372029</v>
          </cell>
          <cell r="O245">
            <v>3.4126163391933639</v>
          </cell>
        </row>
        <row r="246">
          <cell r="K246">
            <v>0.10000000000001119</v>
          </cell>
          <cell r="O246">
            <v>4.3432939541348192</v>
          </cell>
        </row>
        <row r="247">
          <cell r="K247">
            <v>-2.0313020313020402</v>
          </cell>
          <cell r="O247">
            <v>2.6517794836008246</v>
          </cell>
        </row>
        <row r="248">
          <cell r="K248">
            <v>-0.67980965329708098</v>
          </cell>
          <cell r="O248">
            <v>2.4903542616625529</v>
          </cell>
        </row>
        <row r="249">
          <cell r="K249">
            <v>-6.8446269678301697E-2</v>
          </cell>
          <cell r="O249">
            <v>2.8531172948221384</v>
          </cell>
        </row>
        <row r="250">
          <cell r="K250">
            <v>1.0616438356164437</v>
          </cell>
          <cell r="O250">
            <v>3.5438596491228047</v>
          </cell>
        </row>
        <row r="251">
          <cell r="B251" t="str">
            <v>1991</v>
          </cell>
          <cell r="K251">
            <v>-0.57607590647239526</v>
          </cell>
          <cell r="O251">
            <v>4.0056717476072201</v>
          </cell>
        </row>
        <row r="252">
          <cell r="K252">
            <v>4.1581458759373024</v>
          </cell>
          <cell r="O252">
            <v>7.2280701754386056</v>
          </cell>
        </row>
        <row r="253">
          <cell r="K253">
            <v>0.45811518324605505</v>
          </cell>
          <cell r="O253">
            <v>7.0805720265085581</v>
          </cell>
        </row>
        <row r="254">
          <cell r="K254">
            <v>3.1596091205211785</v>
          </cell>
          <cell r="O254">
            <v>8.6822237474262209</v>
          </cell>
        </row>
        <row r="255">
          <cell r="K255">
            <v>4.0101041995579401</v>
          </cell>
          <cell r="O255">
            <v>11.133603238866407</v>
          </cell>
        </row>
        <row r="256">
          <cell r="B256" t="str">
            <v xml:space="preserve"> </v>
          </cell>
          <cell r="K256">
            <v>2.0947176684881663</v>
          </cell>
          <cell r="O256">
            <v>12.814491781281445</v>
          </cell>
        </row>
        <row r="257">
          <cell r="K257">
            <v>0.71364852809989721</v>
          </cell>
          <cell r="O257">
            <v>12.9</v>
          </cell>
        </row>
        <row r="258">
          <cell r="K258">
            <v>2.0076764098021949</v>
          </cell>
          <cell r="O258">
            <v>15.051615051615052</v>
          </cell>
        </row>
        <row r="259">
          <cell r="K259">
            <v>-1.157742402315487</v>
          </cell>
          <cell r="O259">
            <v>16.077498300475867</v>
          </cell>
        </row>
        <row r="260">
          <cell r="K260">
            <v>1.0541727672035206</v>
          </cell>
          <cell r="O260">
            <v>18.104038329911031</v>
          </cell>
        </row>
        <row r="261">
          <cell r="K261">
            <v>0.89829035062298779</v>
          </cell>
          <cell r="O261">
            <v>19.246575342465743</v>
          </cell>
        </row>
        <row r="262">
          <cell r="K262">
            <v>4.2791499138426392</v>
          </cell>
          <cell r="O262">
            <v>23.043036258895278</v>
          </cell>
        </row>
        <row r="263">
          <cell r="B263" t="str">
            <v>1/92</v>
          </cell>
          <cell r="K263">
            <v>4.0484714954557965</v>
          </cell>
          <cell r="O263">
            <v>28.766189502385831</v>
          </cell>
          <cell r="S263">
            <v>15.039151157512487</v>
          </cell>
        </row>
        <row r="264">
          <cell r="K264">
            <v>2.1439915299100054</v>
          </cell>
          <cell r="O264">
            <v>26.276178010471195</v>
          </cell>
          <cell r="S264">
            <v>16.635640548316122</v>
          </cell>
        </row>
        <row r="265">
          <cell r="K265">
            <v>5.4159108577351844</v>
          </cell>
          <cell r="O265">
            <v>32.508143322475583</v>
          </cell>
          <cell r="S265">
            <v>18.770507894663059</v>
          </cell>
        </row>
        <row r="266">
          <cell r="K266">
            <v>7.4237954768928249</v>
          </cell>
          <cell r="O266">
            <v>37.985475213135466</v>
          </cell>
          <cell r="S266">
            <v>21.283764967975529</v>
          </cell>
        </row>
        <row r="267">
          <cell r="K267">
            <v>4.6681922196796233</v>
          </cell>
          <cell r="O267">
            <v>38.858530661809354</v>
          </cell>
          <cell r="S267">
            <v>23.711368653421651</v>
          </cell>
        </row>
        <row r="268">
          <cell r="B268" t="str">
            <v xml:space="preserve"> </v>
          </cell>
          <cell r="K268">
            <v>9.1604722343681786</v>
          </cell>
          <cell r="O268">
            <v>48.46862920011894</v>
          </cell>
          <cell r="S268">
            <v>26.871825678553908</v>
          </cell>
        </row>
        <row r="269">
          <cell r="B269" t="str">
            <v>7/92</v>
          </cell>
          <cell r="K269">
            <v>3.8654115762067009</v>
          </cell>
          <cell r="O269">
            <v>53.114850900501942</v>
          </cell>
          <cell r="S269">
            <v>30.406117430895186</v>
          </cell>
        </row>
        <row r="270">
          <cell r="K270">
            <v>2.4874662553027393</v>
          </cell>
          <cell r="O270">
            <v>53.835021707670052</v>
          </cell>
          <cell r="S270">
            <v>33.797816395718236</v>
          </cell>
        </row>
        <row r="271">
          <cell r="K271">
            <v>-0.48918156161806836</v>
          </cell>
          <cell r="O271">
            <v>54.875549048316245</v>
          </cell>
          <cell r="S271">
            <v>37.069647282121586</v>
          </cell>
        </row>
        <row r="272">
          <cell r="K272">
            <v>-0.43486481376441288</v>
          </cell>
          <cell r="O272">
            <v>52.59345117357288</v>
          </cell>
          <cell r="S272">
            <v>39.903283675220358</v>
          </cell>
        </row>
        <row r="273">
          <cell r="K273">
            <v>0.79756931257120023</v>
          </cell>
          <cell r="O273">
            <v>52.441125789775981</v>
          </cell>
          <cell r="S273">
            <v>42.567584881486241</v>
          </cell>
        </row>
        <row r="274">
          <cell r="K274">
            <v>1.7897513187641323</v>
          </cell>
          <cell r="O274">
            <v>48.801982924814084</v>
          </cell>
          <cell r="S274">
            <v>44.588842715023326</v>
          </cell>
        </row>
        <row r="275">
          <cell r="B275" t="str">
            <v>1993</v>
          </cell>
          <cell r="K275">
            <v>4.7936331667592258</v>
          </cell>
          <cell r="O275">
            <v>49.867654843832732</v>
          </cell>
          <cell r="S275">
            <v>46.225554267676159</v>
          </cell>
        </row>
        <row r="276">
          <cell r="K276">
            <v>5.2808194984104606</v>
          </cell>
          <cell r="O276">
            <v>54.470069966312536</v>
          </cell>
          <cell r="S276">
            <v>48.46923969820083</v>
          </cell>
        </row>
        <row r="277">
          <cell r="K277">
            <v>6.3579936252306624</v>
          </cell>
          <cell r="O277">
            <v>55.850540806293012</v>
          </cell>
          <cell r="S277">
            <v>50.335301062573798</v>
          </cell>
        </row>
        <row r="278">
          <cell r="K278">
            <v>6.7823343848580464</v>
          </cell>
          <cell r="O278">
            <v>54.919908466819223</v>
          </cell>
          <cell r="S278">
            <v>51.693339150001158</v>
          </cell>
        </row>
        <row r="279">
          <cell r="K279">
            <v>9.1875923190546605</v>
          </cell>
          <cell r="O279">
            <v>61.609094884127693</v>
          </cell>
          <cell r="S279">
            <v>53.647982512881121</v>
          </cell>
        </row>
        <row r="280">
          <cell r="B280" t="str">
            <v xml:space="preserve"> </v>
          </cell>
          <cell r="K280">
            <v>5.6006493506493449</v>
          </cell>
          <cell r="O280">
            <v>56.338874424193875</v>
          </cell>
          <cell r="S280">
            <v>54.312033230742699</v>
          </cell>
        </row>
        <row r="281">
          <cell r="B281" t="str">
            <v>7/93</v>
          </cell>
          <cell r="K281">
            <v>3.561363054060962</v>
          </cell>
          <cell r="O281">
            <v>55.881218665638244</v>
          </cell>
          <cell r="S281">
            <v>54.564667854626812</v>
          </cell>
        </row>
        <row r="282">
          <cell r="K282">
            <v>1.9544779811974333</v>
          </cell>
          <cell r="O282">
            <v>55.070555032925682</v>
          </cell>
          <cell r="S282">
            <v>54.668608595028111</v>
          </cell>
        </row>
        <row r="283">
          <cell r="K283">
            <v>1.6136859985440344</v>
          </cell>
          <cell r="O283">
            <v>58.347513707695221</v>
          </cell>
          <cell r="S283">
            <v>55.029233017924462</v>
          </cell>
        </row>
        <row r="284">
          <cell r="K284">
            <v>-0.16716417910447312</v>
          </cell>
          <cell r="O284">
            <v>58.773262438283311</v>
          </cell>
          <cell r="S284">
            <v>55.55183884335915</v>
          </cell>
        </row>
        <row r="285">
          <cell r="K285">
            <v>1.8538452338237033</v>
          </cell>
          <cell r="O285">
            <v>60.437076111529777</v>
          </cell>
          <cell r="S285">
            <v>56.21259233963012</v>
          </cell>
        </row>
        <row r="286">
          <cell r="K286">
            <v>2.3132926256458353</v>
          </cell>
          <cell r="O286">
            <v>61.262261706459384</v>
          </cell>
          <cell r="S286">
            <v>57.156543399118597</v>
          </cell>
        </row>
        <row r="287">
          <cell r="B287" t="str">
            <v>1994</v>
          </cell>
          <cell r="K287">
            <v>2.5134855962355207</v>
          </cell>
          <cell r="O287">
            <v>57.753444012716358</v>
          </cell>
          <cell r="S287">
            <v>57.677972104632921</v>
          </cell>
        </row>
        <row r="288">
          <cell r="K288">
            <v>5.6202418271383614</v>
          </cell>
          <cell r="O288">
            <v>58.262036571045115</v>
          </cell>
          <cell r="S288">
            <v>57.936314032087296</v>
          </cell>
        </row>
        <row r="289">
          <cell r="K289">
            <v>1.2825948696205236</v>
          </cell>
          <cell r="O289">
            <v>50.709779179810724</v>
          </cell>
          <cell r="S289">
            <v>57.349961518526094</v>
          </cell>
        </row>
        <row r="290">
          <cell r="K290">
            <v>6.7817896389325005</v>
          </cell>
          <cell r="O290">
            <v>50.709010339734121</v>
          </cell>
          <cell r="S290">
            <v>56.83018753689435</v>
          </cell>
        </row>
        <row r="291">
          <cell r="K291">
            <v>3.9890228364206637</v>
          </cell>
          <cell r="O291">
            <v>43.533549783549773</v>
          </cell>
          <cell r="S291">
            <v>55.086012920084194</v>
          </cell>
        </row>
        <row r="292">
          <cell r="B292" t="str">
            <v xml:space="preserve"> </v>
          </cell>
          <cell r="K292">
            <v>4.1564561734212857</v>
          </cell>
          <cell r="O292">
            <v>41.570586728157807</v>
          </cell>
          <cell r="S292">
            <v>53.527295043097432</v>
          </cell>
        </row>
        <row r="293">
          <cell r="B293" t="str">
            <v>7/94</v>
          </cell>
          <cell r="K293">
            <v>7.2663107411094163</v>
          </cell>
          <cell r="O293">
            <v>46.635329045027227</v>
          </cell>
          <cell r="S293">
            <v>52.616762292884324</v>
          </cell>
        </row>
        <row r="294">
          <cell r="K294">
            <v>8.6553062257465729</v>
          </cell>
          <cell r="O294">
            <v>56.272749332686224</v>
          </cell>
          <cell r="S294">
            <v>52.837222501709171</v>
          </cell>
        </row>
        <row r="295">
          <cell r="K295">
            <v>4.1537267080745233</v>
          </cell>
          <cell r="O295">
            <v>60.179104477611943</v>
          </cell>
          <cell r="S295">
            <v>53.238472130903467</v>
          </cell>
        </row>
        <row r="296">
          <cell r="K296">
            <v>2.50465896384644</v>
          </cell>
          <cell r="O296">
            <v>64.465972969740434</v>
          </cell>
          <cell r="S296">
            <v>54.01175571059926</v>
          </cell>
        </row>
        <row r="297">
          <cell r="K297">
            <v>6.1668242309650401</v>
          </cell>
          <cell r="O297">
            <v>71.430248943165807</v>
          </cell>
          <cell r="S297">
            <v>55.326076951399081</v>
          </cell>
        </row>
        <row r="298">
          <cell r="K298">
            <v>5.493526953900929</v>
          </cell>
          <cell r="O298">
            <v>76.758866062205897</v>
          </cell>
          <cell r="S298">
            <v>57.040411429584779</v>
          </cell>
        </row>
        <row r="299">
          <cell r="B299" t="str">
            <v>1995</v>
          </cell>
          <cell r="K299">
            <v>3.8374131549899548</v>
          </cell>
          <cell r="O299">
            <v>79.04164800716525</v>
          </cell>
          <cell r="S299">
            <v>59.099174260899325</v>
          </cell>
        </row>
        <row r="300">
          <cell r="K300">
            <v>4.5897948974487068</v>
          </cell>
          <cell r="O300">
            <v>77.29489082043672</v>
          </cell>
          <cell r="S300">
            <v>60.920950858557219</v>
          </cell>
        </row>
        <row r="301">
          <cell r="K301">
            <v>3.5692933157957629</v>
          </cell>
          <cell r="O301">
            <v>81.297749869178432</v>
          </cell>
          <cell r="S301">
            <v>63.510680774605689</v>
          </cell>
        </row>
        <row r="302">
          <cell r="K302">
            <v>8.9822778964382621</v>
          </cell>
          <cell r="O302">
            <v>85.033813584239937</v>
          </cell>
          <cell r="S302">
            <v>66.466563076061917</v>
          </cell>
        </row>
        <row r="303">
          <cell r="K303">
            <v>6.1602839133428677</v>
          </cell>
          <cell r="O303">
            <v>88.897266729500473</v>
          </cell>
          <cell r="S303">
            <v>70.281098183111652</v>
          </cell>
        </row>
        <row r="304">
          <cell r="B304" t="str">
            <v xml:space="preserve"> </v>
          </cell>
          <cell r="K304">
            <v>4.5254964574393819</v>
          </cell>
          <cell r="O304">
            <v>89.566555062890259</v>
          </cell>
          <cell r="S304">
            <v>74.253243213779569</v>
          </cell>
        </row>
        <row r="305">
          <cell r="B305" t="str">
            <v>7/95</v>
          </cell>
          <cell r="O305">
            <v>82.579719925763456</v>
          </cell>
          <cell r="S305">
            <v>77.081320380162694</v>
          </cell>
        </row>
        <row r="306">
          <cell r="O306">
            <v>73.959627329192543</v>
          </cell>
          <cell r="S306">
            <v>78.189460180277479</v>
          </cell>
        </row>
        <row r="307">
          <cell r="O307">
            <v>69.877003354453976</v>
          </cell>
          <cell r="S307">
            <v>78.507820342605498</v>
          </cell>
        </row>
        <row r="308">
          <cell r="O308">
            <v>61.631881317722346</v>
          </cell>
          <cell r="S308">
            <v>77.618412274849916</v>
          </cell>
        </row>
        <row r="309">
          <cell r="O309">
            <v>54.305089389684213</v>
          </cell>
          <cell r="S309">
            <v>75.487603428224332</v>
          </cell>
        </row>
        <row r="310">
          <cell r="O310">
            <v>51.587559249399398</v>
          </cell>
          <cell r="S310">
            <v>72.811518509369378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Main"/>
      <sheetName val="TRE"/>
      <sheetName val="Indic"/>
      <sheetName val="Basic Data"/>
      <sheetName val="Quota"/>
      <sheetName val="AMB"/>
      <sheetName val="MTS1"/>
      <sheetName val="MTS2"/>
      <sheetName val="MTS3"/>
      <sheetName val="MTS4"/>
      <sheetName val="K"/>
      <sheetName val="Sheet2"/>
      <sheetName val="Sheet1"/>
      <sheetName val="Z"/>
      <sheetName val="Module1"/>
      <sheetName val="BOP"/>
      <sheetName val="30_BOP"/>
      <sheetName val="34_EXDO"/>
      <sheetName val="Asm"/>
      <sheetName val="Work_sect"/>
      <sheetName val="page 1"/>
      <sheetName val="STOCK"/>
      <sheetName val="sources"/>
      <sheetName val="Quarterly Raw Data"/>
      <sheetName val="Quarterly MacroFlow"/>
      <sheetName val="gas112601"/>
      <sheetName val="SUPUESTOS"/>
      <sheetName val="RESULTADOS"/>
      <sheetName val="SMONET-FINANC"/>
      <sheetName val="SFISCAL-MOD"/>
      <sheetName val="SREAL"/>
    </sheetNames>
    <sheetDataSet>
      <sheetData sheetId="0" refreshError="1"/>
      <sheetData sheetId="1" refreshError="1"/>
      <sheetData sheetId="2" refreshError="1"/>
      <sheetData sheetId="3" refreshError="1">
        <row r="109">
          <cell r="A109" t="str">
            <v>||~</v>
          </cell>
          <cell r="B109" t="str">
            <v xml:space="preserve">       Of which:  Relief operations</v>
          </cell>
          <cell r="F109" t="str">
            <v xml:space="preserve">... </v>
          </cell>
          <cell r="G109" t="str">
            <v xml:space="preserve">... </v>
          </cell>
          <cell r="H109">
            <v>85</v>
          </cell>
          <cell r="I109">
            <v>85</v>
          </cell>
          <cell r="J109">
            <v>75</v>
          </cell>
          <cell r="K109">
            <v>25</v>
          </cell>
          <cell r="L109">
            <v>25</v>
          </cell>
          <cell r="M109">
            <v>25</v>
          </cell>
        </row>
        <row r="196">
          <cell r="A196" t="str">
            <v>||~</v>
          </cell>
          <cell r="B196" t="str">
            <v xml:space="preserve">        Inflows</v>
          </cell>
          <cell r="D196" t="str">
            <v xml:space="preserve">       Entrées</v>
          </cell>
          <cell r="F196">
            <v>386.45711556287046</v>
          </cell>
          <cell r="G196">
            <v>275.07819505856389</v>
          </cell>
          <cell r="H196">
            <v>96.210247639030925</v>
          </cell>
          <cell r="I196">
            <v>214.23485763380796</v>
          </cell>
          <cell r="J196">
            <v>311.39712555461625</v>
          </cell>
          <cell r="K196">
            <v>142.56596368287362</v>
          </cell>
          <cell r="L196">
            <v>343.83281861387457</v>
          </cell>
          <cell r="M196">
            <v>160.74621300797173</v>
          </cell>
        </row>
        <row r="197">
          <cell r="A197" t="str">
            <v>||~</v>
          </cell>
          <cell r="B197" t="str">
            <v xml:space="preserve">        Outflows</v>
          </cell>
          <cell r="D197" t="str">
            <v xml:space="preserve">       Sorties</v>
          </cell>
          <cell r="F197">
            <v>-49.85634799900005</v>
          </cell>
          <cell r="G197">
            <v>-358.85835599010619</v>
          </cell>
          <cell r="H197">
            <v>-251.97922000698577</v>
          </cell>
          <cell r="I197">
            <v>-487.37854830118727</v>
          </cell>
          <cell r="J197">
            <v>-530.74050395093718</v>
          </cell>
          <cell r="K197">
            <v>-374.47048147448794</v>
          </cell>
          <cell r="L197">
            <v>-439.10187607540888</v>
          </cell>
          <cell r="M197">
            <v>-368.61727741241879</v>
          </cell>
        </row>
        <row r="208">
          <cell r="A208" t="str">
            <v>||~</v>
          </cell>
          <cell r="B208" t="str">
            <v xml:space="preserve">        SAF drawings</v>
          </cell>
          <cell r="D208" t="str">
            <v xml:space="preserve">            Prêts FAS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||~</v>
          </cell>
          <cell r="B209" t="str">
            <v xml:space="preserve">        Purchases (GRA)</v>
          </cell>
          <cell r="D209" t="str">
            <v xml:space="preserve">            Achats (CRG)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7">
          <cell r="A217" t="str">
            <v>||~</v>
          </cell>
        </row>
        <row r="218">
          <cell r="A218" t="str">
            <v>||~</v>
          </cell>
          <cell r="B218" t="str">
            <v>Financing gap</v>
          </cell>
          <cell r="D218" t="str">
            <v>Ecart de financement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10.906000000000001</v>
          </cell>
          <cell r="M218">
            <v>-139.94200000000001</v>
          </cell>
          <cell r="N218">
            <v>-33.844000000000001</v>
          </cell>
          <cell r="O218">
            <v>-10273.805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CONTENTS"/>
      <sheetName val="INPUT"/>
      <sheetName val="GDP Prod. - Input"/>
      <sheetName val="OUTPUT"/>
      <sheetName val="Table 1 - SEFI"/>
      <sheetName val="National Accounts"/>
      <sheetName val="Table Article IV"/>
      <sheetName val="WETA"/>
      <sheetName val="Charts Article IV"/>
      <sheetName val="Sector GDP Comparison"/>
      <sheetName val="PROJECTIONS"/>
      <sheetName val="Staff Report T6"/>
      <sheetName val="Table 1 - SEFI COMPARISON"/>
      <sheetName val="SUMMARY"/>
      <sheetName val="INE PIBprod"/>
      <sheetName val="Medium Term"/>
      <sheetName val="Basic Data"/>
      <sheetName val="Staff Report T1"/>
      <sheetName val="SEFI"/>
      <sheetName val="Excel 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1">
          <cell r="C1" t="str">
            <v>SUMMARY TABLES FOR EACH SECTOR; WEO SUBMISISON DATA AND CODES; CONSISTENCY CHECKS</v>
          </cell>
        </row>
        <row r="3">
          <cell r="B3" t="str">
            <v>WEO</v>
          </cell>
          <cell r="C3" t="str">
            <v>DNE PROJECTIONS</v>
          </cell>
          <cell r="E3" t="str">
            <v>80a1</v>
          </cell>
          <cell r="F3" t="str">
            <v>81a1</v>
          </cell>
          <cell r="G3" t="str">
            <v>82a1</v>
          </cell>
          <cell r="H3" t="str">
            <v>83a1</v>
          </cell>
          <cell r="I3" t="str">
            <v>84a1</v>
          </cell>
          <cell r="J3" t="str">
            <v>85a1</v>
          </cell>
          <cell r="K3" t="str">
            <v>86a1</v>
          </cell>
          <cell r="L3" t="str">
            <v>87a1</v>
          </cell>
          <cell r="M3" t="str">
            <v>88a1</v>
          </cell>
          <cell r="N3" t="str">
            <v>89a1</v>
          </cell>
          <cell r="O3" t="str">
            <v>90a1</v>
          </cell>
          <cell r="P3" t="str">
            <v>91a1</v>
          </cell>
          <cell r="Q3" t="str">
            <v>92a1</v>
          </cell>
          <cell r="R3" t="str">
            <v>93a1</v>
          </cell>
          <cell r="S3" t="str">
            <v>94a1</v>
          </cell>
          <cell r="T3" t="str">
            <v>95a1</v>
          </cell>
          <cell r="U3" t="str">
            <v>96a1</v>
          </cell>
          <cell r="V3" t="str">
            <v>97a1</v>
          </cell>
          <cell r="W3" t="str">
            <v>98a1</v>
          </cell>
          <cell r="X3" t="str">
            <v>99a1</v>
          </cell>
          <cell r="Y3" t="str">
            <v>100a1</v>
          </cell>
          <cell r="Z3" t="str">
            <v>101a1</v>
          </cell>
          <cell r="AA3" t="str">
            <v>102a1</v>
          </cell>
          <cell r="AB3" t="str">
            <v>103a1</v>
          </cell>
          <cell r="AC3" t="str">
            <v>104a1</v>
          </cell>
          <cell r="AD3" t="str">
            <v>105a1</v>
          </cell>
          <cell r="AE3" t="str">
            <v>105a1</v>
          </cell>
          <cell r="AF3" t="str">
            <v>105a1</v>
          </cell>
        </row>
        <row r="4">
          <cell r="B4" t="str">
            <v>CODES</v>
          </cell>
          <cell r="C4" t="str">
            <v xml:space="preserve">      TWELVE-MONTH PERIOD ENDING:</v>
          </cell>
          <cell r="E4">
            <v>1980</v>
          </cell>
          <cell r="F4">
            <v>1981</v>
          </cell>
          <cell r="G4">
            <v>1982</v>
          </cell>
          <cell r="H4">
            <v>1983</v>
          </cell>
          <cell r="I4">
            <v>1984</v>
          </cell>
          <cell r="J4">
            <v>1985</v>
          </cell>
          <cell r="K4">
            <v>1986</v>
          </cell>
          <cell r="L4">
            <v>1987</v>
          </cell>
          <cell r="M4">
            <v>1988</v>
          </cell>
          <cell r="N4">
            <v>1989</v>
          </cell>
          <cell r="O4">
            <v>1990</v>
          </cell>
          <cell r="P4">
            <v>1991</v>
          </cell>
          <cell r="Q4">
            <v>1992</v>
          </cell>
          <cell r="R4">
            <v>1993</v>
          </cell>
          <cell r="S4">
            <v>1994</v>
          </cell>
          <cell r="T4">
            <v>1995</v>
          </cell>
          <cell r="U4">
            <v>1996</v>
          </cell>
          <cell r="V4">
            <v>1997</v>
          </cell>
          <cell r="W4">
            <v>1998</v>
          </cell>
          <cell r="X4">
            <v>1999</v>
          </cell>
          <cell r="Y4">
            <v>2000</v>
          </cell>
          <cell r="Z4">
            <v>2001</v>
          </cell>
          <cell r="AA4">
            <v>2002</v>
          </cell>
          <cell r="AB4">
            <v>2003</v>
          </cell>
          <cell r="AC4">
            <v>2004</v>
          </cell>
          <cell r="AD4">
            <v>2005</v>
          </cell>
          <cell r="AE4">
            <v>2006</v>
          </cell>
          <cell r="AF4">
            <v>2007</v>
          </cell>
          <cell r="AG4">
            <v>2008</v>
          </cell>
          <cell r="AH4">
            <v>2009</v>
          </cell>
          <cell r="AI4">
            <v>2010</v>
          </cell>
          <cell r="AJ4">
            <v>2011</v>
          </cell>
          <cell r="AK4">
            <v>2012</v>
          </cell>
          <cell r="AL4">
            <v>2013</v>
          </cell>
          <cell r="AM4">
            <v>2014</v>
          </cell>
          <cell r="AN4">
            <v>2015</v>
          </cell>
          <cell r="AO4">
            <v>2016</v>
          </cell>
          <cell r="AP4">
            <v>2017</v>
          </cell>
          <cell r="AQ4">
            <v>2018</v>
          </cell>
          <cell r="AR4">
            <v>2019</v>
          </cell>
          <cell r="AS4">
            <v>2020</v>
          </cell>
          <cell r="AT4">
            <v>2021</v>
          </cell>
        </row>
        <row r="6">
          <cell r="C6" t="str">
            <v>current date</v>
          </cell>
        </row>
        <row r="7">
          <cell r="C7" t="str">
            <v>last update</v>
          </cell>
        </row>
        <row r="9">
          <cell r="C9" t="str">
            <v>I.   INDICATORS OF FACTOR INPUT AND PRICES</v>
          </cell>
        </row>
        <row r="11">
          <cell r="B11" t="str">
            <v>ENDA_PR</v>
          </cell>
          <cell r="C11" t="str">
            <v>Representative rate (average)</v>
          </cell>
        </row>
        <row r="12">
          <cell r="C12" t="str">
            <v>Representative rate (year end)</v>
          </cell>
        </row>
        <row r="13">
          <cell r="B13" t="str">
            <v>ENDA</v>
          </cell>
          <cell r="C13" t="str">
            <v>Official rate (average)</v>
          </cell>
        </row>
        <row r="14">
          <cell r="B14" t="str">
            <v>ENDE</v>
          </cell>
          <cell r="C14" t="str">
            <v>Official rate (year end)</v>
          </cell>
        </row>
        <row r="15">
          <cell r="C15" t="str">
            <v>Market rate (average)</v>
          </cell>
        </row>
        <row r="16">
          <cell r="C16" t="str">
            <v>Depreciation % -Repr. rate (average)</v>
          </cell>
        </row>
        <row r="17">
          <cell r="C17" t="str">
            <v>Depreciation - Repr. rate (year end)</v>
          </cell>
        </row>
        <row r="19">
          <cell r="B19" t="str">
            <v>PCPI</v>
          </cell>
          <cell r="C19" t="str">
            <v>CPI (index; average, 1990 = 100)</v>
          </cell>
        </row>
        <row r="20">
          <cell r="B20" t="str">
            <v>PCPIE</v>
          </cell>
          <cell r="C20" t="str">
            <v>CPI (index; year end, 1990 = 100)</v>
          </cell>
        </row>
        <row r="21">
          <cell r="C21" t="str">
            <v>GDP Deflator index 1990=100</v>
          </cell>
        </row>
        <row r="22">
          <cell r="C22" t="str">
            <v>Inflation  (avg)</v>
          </cell>
        </row>
        <row r="23">
          <cell r="C23" t="str">
            <v xml:space="preserve">Inflation (eop)  </v>
          </cell>
        </row>
        <row r="24">
          <cell r="C24" t="str">
            <v>GDP deflator (% change)</v>
          </cell>
        </row>
        <row r="28">
          <cell r="C28" t="str">
            <v>II.  NATIONAL ACCOUNTS IN NOMINAL and  REAL TERMS  and PROJECTIONS</v>
          </cell>
        </row>
        <row r="30">
          <cell r="C30" t="str">
            <v>II.I NATIONAL ACCOUNTS IN NOMINAL TERMS</v>
          </cell>
        </row>
        <row r="32">
          <cell r="C32" t="str">
            <v>Billions of meticais, at current prices)</v>
          </cell>
        </row>
        <row r="33">
          <cell r="C33" t="str">
            <v>Total consumption</v>
          </cell>
        </row>
        <row r="34">
          <cell r="B34" t="str">
            <v>NCG</v>
          </cell>
          <cell r="C34" t="str">
            <v xml:space="preserve">  Public consumption  </v>
          </cell>
        </row>
        <row r="35">
          <cell r="B35" t="str">
            <v>NCP</v>
          </cell>
          <cell r="C35" t="str">
            <v xml:space="preserve">  Private consumption</v>
          </cell>
        </row>
        <row r="36">
          <cell r="C36" t="str">
            <v xml:space="preserve">     Monetary private consumption</v>
          </cell>
        </row>
        <row r="37">
          <cell r="C37" t="str">
            <v xml:space="preserve">     Nonmonetary private consumption</v>
          </cell>
        </row>
        <row r="38">
          <cell r="B38" t="str">
            <v>NFI</v>
          </cell>
          <cell r="C38" t="str">
            <v>Total investment</v>
          </cell>
        </row>
        <row r="39">
          <cell r="C39" t="str">
            <v xml:space="preserve">  Public investment                                            </v>
          </cell>
        </row>
        <row r="40">
          <cell r="B40" t="str">
            <v>NFIP</v>
          </cell>
          <cell r="C40" t="str">
            <v xml:space="preserve">  Private investment  </v>
          </cell>
        </row>
        <row r="41">
          <cell r="B41" t="str">
            <v>NINV</v>
          </cell>
          <cell r="C41" t="str">
            <v>Changes in inventories</v>
          </cell>
        </row>
        <row r="42">
          <cell r="C42" t="str">
            <v>Domestic demand</v>
          </cell>
        </row>
        <row r="43">
          <cell r="B43" t="str">
            <v>NX</v>
          </cell>
          <cell r="C43" t="str">
            <v>Exports of goods and services</v>
          </cell>
        </row>
        <row r="44">
          <cell r="B44" t="str">
            <v>NXG</v>
          </cell>
          <cell r="C44" t="str">
            <v xml:space="preserve">  Exports of goods</v>
          </cell>
        </row>
        <row r="45">
          <cell r="B45" t="str">
            <v>NM</v>
          </cell>
          <cell r="C45" t="str">
            <v>Imports of goods and services</v>
          </cell>
        </row>
        <row r="46">
          <cell r="B46" t="str">
            <v>NMG</v>
          </cell>
          <cell r="C46" t="str">
            <v xml:space="preserve">  Imports of goods</v>
          </cell>
        </row>
        <row r="47">
          <cell r="B47" t="str">
            <v>NGDP</v>
          </cell>
          <cell r="C47" t="str">
            <v>Gross domestic product  (GDP)</v>
          </cell>
        </row>
        <row r="48">
          <cell r="C48" t="str">
            <v xml:space="preserve">Memorandum items </v>
          </cell>
        </row>
        <row r="49">
          <cell r="B49" t="str">
            <v>NGPXO</v>
          </cell>
          <cell r="C49" t="str">
            <v>Non-oil GDP</v>
          </cell>
        </row>
        <row r="50">
          <cell r="B50" t="str">
            <v>NGNI</v>
          </cell>
          <cell r="C50" t="str">
            <v>National income, accrual (BPM5)</v>
          </cell>
        </row>
        <row r="51">
          <cell r="C51" t="str">
            <v>Gross National Product (GNP)</v>
          </cell>
        </row>
        <row r="52">
          <cell r="C52" t="str">
            <v>Dollar GDP</v>
          </cell>
        </row>
        <row r="53">
          <cell r="C53" t="str">
            <v>Dollar GDP per capita</v>
          </cell>
        </row>
        <row r="54">
          <cell r="C54" t="str">
            <v>Dollar GNP per capita</v>
          </cell>
        </row>
        <row r="56">
          <cell r="C56" t="str">
            <v>Percentage of GDP</v>
          </cell>
        </row>
        <row r="57">
          <cell r="C57" t="str">
            <v>Total consumption</v>
          </cell>
        </row>
        <row r="58">
          <cell r="C58" t="str">
            <v xml:space="preserve">  Public consumption</v>
          </cell>
        </row>
        <row r="59">
          <cell r="C59" t="str">
            <v xml:space="preserve">  Private consumption</v>
          </cell>
        </row>
        <row r="60">
          <cell r="C60" t="str">
            <v>Total investment</v>
          </cell>
        </row>
        <row r="61">
          <cell r="C61" t="str">
            <v xml:space="preserve">  Public gross fixed capital formation</v>
          </cell>
        </row>
        <row r="62">
          <cell r="C62" t="str">
            <v xml:space="preserve">  Private gross fixed capital formation</v>
          </cell>
        </row>
        <row r="63">
          <cell r="C63" t="str">
            <v>Changes in inventories</v>
          </cell>
        </row>
        <row r="64">
          <cell r="C64" t="str">
            <v>Exports of goods and services</v>
          </cell>
        </row>
        <row r="65">
          <cell r="C65" t="str">
            <v xml:space="preserve">  Exports of goods</v>
          </cell>
        </row>
        <row r="66">
          <cell r="C66" t="str">
            <v>Imports of goods and services</v>
          </cell>
        </row>
        <row r="67">
          <cell r="C67" t="str">
            <v xml:space="preserve">  Imports of goods</v>
          </cell>
        </row>
        <row r="69">
          <cell r="C69" t="str">
            <v>Real growth rates</v>
          </cell>
        </row>
        <row r="70">
          <cell r="C70" t="str">
            <v>Total consumption</v>
          </cell>
        </row>
        <row r="71">
          <cell r="C71" t="str">
            <v xml:space="preserve">  Public consumption</v>
          </cell>
        </row>
        <row r="72">
          <cell r="C72" t="str">
            <v xml:space="preserve">  Private consumption</v>
          </cell>
        </row>
        <row r="73">
          <cell r="C73" t="str">
            <v xml:space="preserve">        Monetary private consumption + emergency aid</v>
          </cell>
        </row>
        <row r="74">
          <cell r="C74" t="str">
            <v xml:space="preserve">        Non-monetary private cons.</v>
          </cell>
        </row>
        <row r="75">
          <cell r="C75" t="str">
            <v>Gross fixed capital formation</v>
          </cell>
        </row>
        <row r="76">
          <cell r="C76" t="str">
            <v xml:space="preserve">  Public gross fixed capital formation</v>
          </cell>
        </row>
        <row r="77">
          <cell r="C77" t="str">
            <v xml:space="preserve">  Private gross fixed capital formation</v>
          </cell>
        </row>
        <row r="78">
          <cell r="C78" t="str">
            <v>Changes in inventories</v>
          </cell>
        </row>
        <row r="79">
          <cell r="C79" t="str">
            <v>Exports of goods and services</v>
          </cell>
        </row>
        <row r="80">
          <cell r="C80" t="str">
            <v>Exports of goods</v>
          </cell>
        </row>
        <row r="81">
          <cell r="C81" t="str">
            <v>Imports of goods and services</v>
          </cell>
        </row>
        <row r="82">
          <cell r="C82" t="str">
            <v>Imports of goods</v>
          </cell>
        </row>
        <row r="83">
          <cell r="C83" t="str">
            <v>Underlying gross domestic product</v>
          </cell>
        </row>
        <row r="84">
          <cell r="C84" t="str">
            <v>Real GDP growth rate</v>
          </cell>
          <cell r="D84" t="str">
            <v xml:space="preserve"> </v>
          </cell>
        </row>
        <row r="85">
          <cell r="C85" t="str">
            <v xml:space="preserve">Memorandum items </v>
          </cell>
        </row>
        <row r="86">
          <cell r="C86" t="str">
            <v>Total Consumption per capita</v>
          </cell>
        </row>
        <row r="87">
          <cell r="C87" t="str">
            <v>Private Consumption per capita</v>
          </cell>
        </row>
        <row r="88">
          <cell r="C88" t="str">
            <v xml:space="preserve"> </v>
          </cell>
        </row>
        <row r="89">
          <cell r="C89" t="str">
            <v>Deflators  (percent)</v>
          </cell>
        </row>
        <row r="90">
          <cell r="C90" t="str">
            <v>Total consumption</v>
          </cell>
        </row>
        <row r="91">
          <cell r="C91" t="str">
            <v xml:space="preserve">  Public consumption</v>
          </cell>
        </row>
        <row r="92">
          <cell r="C92" t="str">
            <v xml:space="preserve">  Private consumption</v>
          </cell>
        </row>
        <row r="93">
          <cell r="C93" t="str">
            <v>Gross fixed capital formation</v>
          </cell>
        </row>
        <row r="94">
          <cell r="C94" t="str">
            <v xml:space="preserve">  Public gross fixed capital formation</v>
          </cell>
        </row>
        <row r="95">
          <cell r="C95" t="str">
            <v xml:space="preserve">  Private gross fixed capital formation</v>
          </cell>
        </row>
        <row r="96">
          <cell r="C96" t="str">
            <v>Exports of goods and services</v>
          </cell>
        </row>
        <row r="97">
          <cell r="C97" t="str">
            <v>Imports of goods and services</v>
          </cell>
        </row>
        <row r="98">
          <cell r="C98" t="str">
            <v>Gross domestic product</v>
          </cell>
        </row>
        <row r="99">
          <cell r="C99" t="str">
            <v>Deflator: (2000 should = 100)</v>
          </cell>
        </row>
        <row r="101">
          <cell r="C101" t="str">
            <v>II.II NATIONAL ACCOUNTS IN 1999 REAL TERMS (for projections)</v>
          </cell>
        </row>
        <row r="103">
          <cell r="C103" t="str">
            <v>GDP Components in billions of 1999 Meticals (for projections)</v>
          </cell>
        </row>
        <row r="104">
          <cell r="C104" t="str">
            <v>Total consumption</v>
          </cell>
        </row>
        <row r="105">
          <cell r="C105" t="str">
            <v xml:space="preserve">    Private consumption</v>
          </cell>
        </row>
        <row r="106">
          <cell r="C106" t="str">
            <v xml:space="preserve">        Monetary private consumption + emergency aid</v>
          </cell>
        </row>
        <row r="107">
          <cell r="C107" t="str">
            <v xml:space="preserve">        Non-monetary private cons.</v>
          </cell>
        </row>
        <row r="108">
          <cell r="C108" t="str">
            <v xml:space="preserve">    Public consumption</v>
          </cell>
        </row>
        <row r="109">
          <cell r="C109" t="str">
            <v>Total investment</v>
          </cell>
        </row>
        <row r="110">
          <cell r="C110" t="str">
            <v xml:space="preserve">    Public investment</v>
          </cell>
        </row>
        <row r="111">
          <cell r="C111" t="str">
            <v xml:space="preserve">    Private investment </v>
          </cell>
        </row>
        <row r="112">
          <cell r="C112" t="str">
            <v xml:space="preserve">  Domestic demand</v>
          </cell>
        </row>
        <row r="113">
          <cell r="C113" t="str">
            <v>Exports goods and nonfactor services</v>
          </cell>
        </row>
        <row r="114">
          <cell r="C114" t="str">
            <v>Imports goods and nonfactor services</v>
          </cell>
        </row>
        <row r="115">
          <cell r="C115" t="str">
            <v>Real GDP at 1999 Prices</v>
          </cell>
        </row>
        <row r="116">
          <cell r="C116" t="str">
            <v xml:space="preserve">Memorandum items </v>
          </cell>
        </row>
        <row r="117">
          <cell r="C117" t="str">
            <v>Total consumption per capita</v>
          </cell>
        </row>
        <row r="118">
          <cell r="C118" t="str">
            <v>Private consumption per capita</v>
          </cell>
        </row>
        <row r="119">
          <cell r="C119" t="str">
            <v xml:space="preserve"> </v>
          </cell>
        </row>
        <row r="120">
          <cell r="C120" t="str">
            <v>Average propensity to consume</v>
          </cell>
        </row>
        <row r="121">
          <cell r="C121" t="str">
            <v>Freely distributed foreign aid (in 1999 met.)</v>
          </cell>
        </row>
        <row r="122">
          <cell r="C122" t="str">
            <v xml:space="preserve">          Emergency food aid (from fiscal) Mill USD</v>
          </cell>
        </row>
        <row r="123">
          <cell r="C123" t="str">
            <v xml:space="preserve">          Emergency nonfood aid, mill. USD (from fiscal proj)</v>
          </cell>
        </row>
        <row r="124">
          <cell r="C124" t="str">
            <v>Real disposable income of the monetized private sector, 1995 meticais</v>
          </cell>
        </row>
        <row r="125">
          <cell r="C125" t="str">
            <v xml:space="preserve">      GDP</v>
          </cell>
        </row>
        <row r="126">
          <cell r="C126" t="str">
            <v xml:space="preserve">      Subsistance production/consumption  (-)</v>
          </cell>
        </row>
        <row r="127">
          <cell r="C127" t="str">
            <v xml:space="preserve">     Amortization of Pande Gas, bill. 1996 Mt.</v>
          </cell>
        </row>
        <row r="128">
          <cell r="C128" t="str">
            <v xml:space="preserve">          Amortization of Pande Gas, mill. US$</v>
          </cell>
        </row>
        <row r="129">
          <cell r="C129" t="str">
            <v xml:space="preserve">      Real net taxes</v>
          </cell>
        </row>
        <row r="130">
          <cell r="C130" t="str">
            <v xml:space="preserve">      Net private sector factor income, cash</v>
          </cell>
        </row>
        <row r="132">
          <cell r="C132" t="str">
            <v>Base deflators for projection (100=1997)</v>
          </cell>
        </row>
        <row r="133">
          <cell r="C133" t="str">
            <v>Total consumption</v>
          </cell>
        </row>
        <row r="134">
          <cell r="C134" t="str">
            <v xml:space="preserve">  Public consumption</v>
          </cell>
        </row>
        <row r="135">
          <cell r="C135" t="str">
            <v xml:space="preserve">  Private consumption</v>
          </cell>
        </row>
        <row r="136">
          <cell r="C136" t="str">
            <v>Gross fixed capital formation</v>
          </cell>
        </row>
        <row r="137">
          <cell r="C137" t="str">
            <v xml:space="preserve">  Public gross fixed capital formation</v>
          </cell>
        </row>
        <row r="138">
          <cell r="C138" t="str">
            <v xml:space="preserve">  Private gross fixed capital formation</v>
          </cell>
        </row>
        <row r="139">
          <cell r="C139" t="str">
            <v>Exports of goods and services</v>
          </cell>
        </row>
        <row r="140">
          <cell r="C140" t="str">
            <v>Imports of goods and services</v>
          </cell>
        </row>
        <row r="141">
          <cell r="C141" t="str">
            <v>Gross domestic product</v>
          </cell>
        </row>
        <row r="143">
          <cell r="C143" t="str">
            <v>Base index, exports</v>
          </cell>
        </row>
        <row r="144">
          <cell r="C144" t="str">
            <v>Base index, imports</v>
          </cell>
        </row>
        <row r="146">
          <cell r="C146" t="str">
            <v>II.III NATIONAL ACCOUNTS IN 2000 REAL TERMS (for WEO)</v>
          </cell>
        </row>
        <row r="148">
          <cell r="C148" t="str">
            <v>Billions of meticais, at 1990 constant prices)</v>
          </cell>
        </row>
        <row r="149">
          <cell r="C149" t="str">
            <v>Total consumption</v>
          </cell>
        </row>
        <row r="150">
          <cell r="B150" t="str">
            <v>NCG_R</v>
          </cell>
          <cell r="C150" t="str">
            <v xml:space="preserve">  Public consumption</v>
          </cell>
        </row>
        <row r="151">
          <cell r="B151" t="str">
            <v>NCP_R</v>
          </cell>
          <cell r="C151" t="str">
            <v xml:space="preserve">  Private consumption</v>
          </cell>
        </row>
        <row r="152">
          <cell r="B152" t="str">
            <v>NFI_R</v>
          </cell>
          <cell r="C152" t="str">
            <v>Gross fixed capital formation</v>
          </cell>
        </row>
        <row r="153">
          <cell r="C153" t="str">
            <v xml:space="preserve">  Public gross fixed capital formation</v>
          </cell>
        </row>
        <row r="154">
          <cell r="C154" t="str">
            <v xml:space="preserve">  Private gross fixed capital formation</v>
          </cell>
        </row>
        <row r="155">
          <cell r="B155" t="str">
            <v>NINV_R</v>
          </cell>
          <cell r="C155" t="str">
            <v>Changes in inventories</v>
          </cell>
        </row>
        <row r="156">
          <cell r="B156" t="str">
            <v>NX_R</v>
          </cell>
          <cell r="C156" t="str">
            <v>Exports of goods and services</v>
          </cell>
        </row>
        <row r="157">
          <cell r="B157" t="str">
            <v>NXG_R</v>
          </cell>
          <cell r="C157" t="str">
            <v xml:space="preserve">  Exports of goods</v>
          </cell>
        </row>
        <row r="158">
          <cell r="B158" t="str">
            <v>NM_R</v>
          </cell>
          <cell r="C158" t="str">
            <v>Imports of goods and services</v>
          </cell>
        </row>
        <row r="159">
          <cell r="B159" t="str">
            <v>NMG_R</v>
          </cell>
          <cell r="C159" t="str">
            <v xml:space="preserve">  Imports of goods</v>
          </cell>
        </row>
        <row r="160">
          <cell r="B160" t="str">
            <v>NGDP_R</v>
          </cell>
          <cell r="C160" t="str">
            <v xml:space="preserve">Gross domestic product </v>
          </cell>
        </row>
        <row r="161">
          <cell r="C161" t="str">
            <v xml:space="preserve">Memorandum items </v>
          </cell>
        </row>
        <row r="162">
          <cell r="B162" t="str">
            <v>NGPXO_R</v>
          </cell>
          <cell r="C162" t="str">
            <v>Non-oil GDP</v>
          </cell>
        </row>
        <row r="163">
          <cell r="C163" t="str">
            <v xml:space="preserve">   Net factor income at 2000 metical </v>
          </cell>
        </row>
        <row r="164">
          <cell r="C164" t="str">
            <v>GNP</v>
          </cell>
        </row>
        <row r="165">
          <cell r="C165" t="str">
            <v xml:space="preserve">GDP per capita </v>
          </cell>
        </row>
        <row r="166">
          <cell r="C166" t="str">
            <v>GNP per capita</v>
          </cell>
        </row>
        <row r="168">
          <cell r="C168" t="str">
            <v>Percentage change</v>
          </cell>
        </row>
        <row r="169">
          <cell r="C169" t="str">
            <v>Total consumption</v>
          </cell>
        </row>
        <row r="170">
          <cell r="C170" t="str">
            <v xml:space="preserve">  Public consumption</v>
          </cell>
        </row>
        <row r="171">
          <cell r="C171" t="str">
            <v xml:space="preserve">  Private consumption</v>
          </cell>
        </row>
        <row r="172">
          <cell r="C172" t="str">
            <v>Gross fixed capital formation</v>
          </cell>
        </row>
        <row r="173">
          <cell r="C173" t="str">
            <v xml:space="preserve">  Public gross fixed capital formation</v>
          </cell>
        </row>
        <row r="174">
          <cell r="C174" t="str">
            <v xml:space="preserve">  Private gross fixed capital formation</v>
          </cell>
        </row>
        <row r="175">
          <cell r="C175" t="str">
            <v>Changes in inventories</v>
          </cell>
        </row>
        <row r="176">
          <cell r="C176" t="str">
            <v>Exports of goods and services</v>
          </cell>
        </row>
        <row r="177">
          <cell r="C177" t="str">
            <v xml:space="preserve">  Exports of goods</v>
          </cell>
        </row>
        <row r="178">
          <cell r="C178" t="str">
            <v>Imports of goods and services</v>
          </cell>
        </row>
        <row r="179">
          <cell r="C179" t="str">
            <v xml:space="preserve">  Imports of goods</v>
          </cell>
        </row>
        <row r="180">
          <cell r="C180" t="str">
            <v>Real GDP growth rate:</v>
          </cell>
        </row>
        <row r="181">
          <cell r="C181" t="str">
            <v>Non-oil GDP</v>
          </cell>
        </row>
        <row r="183">
          <cell r="C183" t="str">
            <v xml:space="preserve">III.    FISCAL AND FINANCIAL INDICATORS </v>
          </cell>
        </row>
        <row r="185">
          <cell r="C185" t="str">
            <v>Central Government (bill. met.)</v>
          </cell>
        </row>
        <row r="186">
          <cell r="B186" t="str">
            <v>GCRG</v>
          </cell>
          <cell r="C186" t="str">
            <v>Total revenue and grants</v>
          </cell>
        </row>
        <row r="187">
          <cell r="C187" t="str">
            <v xml:space="preserve">   Total revenue</v>
          </cell>
        </row>
        <row r="188">
          <cell r="B188" t="str">
            <v>GCG</v>
          </cell>
          <cell r="C188" t="str">
            <v xml:space="preserve">  Grants received (current and capital)</v>
          </cell>
        </row>
        <row r="189">
          <cell r="B189" t="str">
            <v>GCGC</v>
          </cell>
          <cell r="C189" t="str">
            <v xml:space="preserve">     of which: project grants received</v>
          </cell>
        </row>
        <row r="190">
          <cell r="C190" t="str">
            <v xml:space="preserve">   Estimated grant financed technical assistance</v>
          </cell>
        </row>
        <row r="191">
          <cell r="C191" t="str">
            <v xml:space="preserve">   Tax revenue</v>
          </cell>
        </row>
        <row r="192">
          <cell r="B192" t="str">
            <v>GCENL</v>
          </cell>
          <cell r="C192" t="str">
            <v>Total expenditure and net lending</v>
          </cell>
        </row>
        <row r="193">
          <cell r="B193" t="str">
            <v>GCEG</v>
          </cell>
          <cell r="C193" t="str">
            <v>General public services</v>
          </cell>
        </row>
        <row r="194">
          <cell r="B194" t="str">
            <v>GCED</v>
          </cell>
          <cell r="C194" t="str">
            <v xml:space="preserve">   Defense</v>
          </cell>
        </row>
        <row r="195">
          <cell r="B195" t="str">
            <v>GCEE</v>
          </cell>
          <cell r="C195" t="str">
            <v xml:space="preserve">   Education</v>
          </cell>
        </row>
        <row r="196">
          <cell r="B196" t="str">
            <v>GCEEP</v>
          </cell>
          <cell r="C196" t="str">
            <v xml:space="preserve">      Elementary education</v>
          </cell>
        </row>
        <row r="197">
          <cell r="B197" t="str">
            <v>GCEH</v>
          </cell>
          <cell r="C197" t="str">
            <v xml:space="preserve">   Health</v>
          </cell>
        </row>
        <row r="198">
          <cell r="B198" t="str">
            <v>GCEHP</v>
          </cell>
          <cell r="C198" t="str">
            <v xml:space="preserve">      Basic healthcare</v>
          </cell>
        </row>
        <row r="199">
          <cell r="B199" t="str">
            <v>GCESWH</v>
          </cell>
          <cell r="C199" t="str">
            <v xml:space="preserve">   Social security, welfare &amp; housing</v>
          </cell>
        </row>
        <row r="200">
          <cell r="B200" t="str">
            <v>GCEES</v>
          </cell>
          <cell r="C200" t="str">
            <v xml:space="preserve">   Economic affairs &amp; services</v>
          </cell>
        </row>
        <row r="201">
          <cell r="B201" t="str">
            <v>GCEO</v>
          </cell>
          <cell r="C201" t="str">
            <v xml:space="preserve">   Other (residual)</v>
          </cell>
        </row>
        <row r="202">
          <cell r="C202" t="str">
            <v>Total expenditure (excluding net lending)</v>
          </cell>
        </row>
        <row r="203">
          <cell r="B203" t="str">
            <v>GCEC</v>
          </cell>
          <cell r="C203" t="str">
            <v xml:space="preserve">  Current expenditure</v>
          </cell>
        </row>
        <row r="204">
          <cell r="B204" t="str">
            <v>GCEW</v>
          </cell>
          <cell r="C204" t="str">
            <v xml:space="preserve">  Wages and salaries</v>
          </cell>
        </row>
        <row r="205">
          <cell r="B205" t="str">
            <v>GCEI_D</v>
          </cell>
          <cell r="C205" t="str">
            <v xml:space="preserve">    Domestic interest payments (scheduled)</v>
          </cell>
        </row>
        <row r="206">
          <cell r="B206" t="str">
            <v>GCEI_F</v>
          </cell>
          <cell r="C206" t="str">
            <v xml:space="preserve">    Foreign interest payments (scheduled  -budget)</v>
          </cell>
        </row>
        <row r="207">
          <cell r="C207" t="str">
            <v>Net Taxes</v>
          </cell>
        </row>
        <row r="208">
          <cell r="C208" t="str">
            <v>Net foreign borrowing</v>
          </cell>
        </row>
        <row r="209">
          <cell r="C209" t="str">
            <v>Domestic financing</v>
          </cell>
        </row>
        <row r="210">
          <cell r="C210" t="str">
            <v xml:space="preserve">   Of which:   bank financing</v>
          </cell>
        </row>
        <row r="212">
          <cell r="C212" t="str">
            <v>General Government (bill. met.)</v>
          </cell>
        </row>
        <row r="213">
          <cell r="B213" t="str">
            <v>GGRG</v>
          </cell>
          <cell r="C213" t="str">
            <v>Total revenue and grants</v>
          </cell>
        </row>
        <row r="214">
          <cell r="B214" t="str">
            <v>GGENL</v>
          </cell>
          <cell r="C214" t="str">
            <v>Total expenditure and net lending</v>
          </cell>
        </row>
        <row r="215">
          <cell r="B215" t="str">
            <v>GGEC</v>
          </cell>
          <cell r="C215" t="str">
            <v xml:space="preserve">  Current expenditure</v>
          </cell>
        </row>
        <row r="216">
          <cell r="C216" t="str">
            <v xml:space="preserve">        Current expenditure (adjusted)</v>
          </cell>
        </row>
        <row r="217">
          <cell r="B217" t="str">
            <v>GGED</v>
          </cell>
          <cell r="C217" t="str">
            <v xml:space="preserve">    Expenditure on national defense</v>
          </cell>
        </row>
        <row r="218">
          <cell r="C218" t="str">
            <v>Government investment</v>
          </cell>
        </row>
        <row r="219">
          <cell r="C219" t="str">
            <v xml:space="preserve">   Investment expenditure (from budget)</v>
          </cell>
        </row>
        <row r="221">
          <cell r="C221" t="str">
            <v>In percent of GDP</v>
          </cell>
        </row>
        <row r="222">
          <cell r="C222" t="str">
            <v>Central Government balance</v>
          </cell>
        </row>
        <row r="223">
          <cell r="C223" t="str">
            <v>Central Government balance (excl. grants)</v>
          </cell>
        </row>
        <row r="224">
          <cell r="C224" t="str">
            <v>General Government balance</v>
          </cell>
        </row>
        <row r="225">
          <cell r="C225" t="str">
            <v>Government investment/GDP:</v>
          </cell>
        </row>
        <row r="226">
          <cell r="C226" t="str">
            <v>Grants/GDP</v>
          </cell>
        </row>
        <row r="227">
          <cell r="C227" t="str">
            <v>Expenditure+net lending/GDP</v>
          </cell>
        </row>
        <row r="228">
          <cell r="C228" t="str">
            <v>Primary balance/GDP (revenue and grants - non-interest expenditure and net lending</v>
          </cell>
        </row>
        <row r="229">
          <cell r="C229" t="str">
            <v>Bank financing/GDP</v>
          </cell>
        </row>
        <row r="232">
          <cell r="C232" t="str">
            <v>IV. MONETARY INDICATORS</v>
          </cell>
        </row>
        <row r="234">
          <cell r="B234" t="str">
            <v>FMB</v>
          </cell>
          <cell r="C234" t="str">
            <v>Stock of broad money (M2; year end)</v>
          </cell>
        </row>
        <row r="235">
          <cell r="B235" t="str">
            <v>FIDR</v>
          </cell>
          <cell r="C235" t="str">
            <v>Short-term interest rate (central monetary authorities)</v>
          </cell>
        </row>
        <row r="236">
          <cell r="C236" t="str">
            <v>Rediscount rate (end of year)</v>
          </cell>
        </row>
        <row r="237">
          <cell r="C237" t="str">
            <v>Velocity of circulation</v>
          </cell>
        </row>
        <row r="238">
          <cell r="C238" t="str">
            <v>Broad money growth:</v>
          </cell>
        </row>
        <row r="239">
          <cell r="C239" t="str">
            <v>Broad money/DGP</v>
          </cell>
        </row>
        <row r="240">
          <cell r="C240" t="str">
            <v>CPS/GDP</v>
          </cell>
        </row>
        <row r="241">
          <cell r="C241" t="str">
            <v>COB/M2</v>
          </cell>
        </row>
        <row r="243">
          <cell r="C243" t="str">
            <v>V.   FOREIGN TRADE</v>
          </cell>
        </row>
        <row r="245">
          <cell r="B245" t="str">
            <v>TXG_D</v>
          </cell>
          <cell r="C245" t="str">
            <v>Export deflator/unit value for goods (index in U.S. dollars)</v>
          </cell>
        </row>
        <row r="246">
          <cell r="B246" t="str">
            <v>TMG_D</v>
          </cell>
          <cell r="C246" t="str">
            <v>Import deflator/unit value for goods (index in U.S. dollars)</v>
          </cell>
        </row>
        <row r="248">
          <cell r="B248" t="str">
            <v>TXGO</v>
          </cell>
          <cell r="C248" t="str">
            <v>Value of oil exports (US$ million)</v>
          </cell>
        </row>
        <row r="249">
          <cell r="B249" t="str">
            <v>TMGO</v>
          </cell>
          <cell r="C249" t="str">
            <v>Value of oil imports (US$ million)</v>
          </cell>
        </row>
        <row r="251">
          <cell r="C251" t="str">
            <v>Annual change export and import unit values, exchange rate</v>
          </cell>
        </row>
        <row r="252">
          <cell r="C252" t="str">
            <v xml:space="preserve">  Exports (national currency)</v>
          </cell>
        </row>
        <row r="253">
          <cell r="C253" t="str">
            <v xml:space="preserve">  Imports (national currency)</v>
          </cell>
        </row>
        <row r="254">
          <cell r="C254" t="str">
            <v xml:space="preserve">  Export deflator</v>
          </cell>
        </row>
        <row r="255">
          <cell r="C255" t="str">
            <v xml:space="preserve">  Import deflator</v>
          </cell>
        </row>
        <row r="256">
          <cell r="C256" t="str">
            <v xml:space="preserve">  Representative rate</v>
          </cell>
        </row>
        <row r="258">
          <cell r="C258" t="str">
            <v>Change in terms of trade (merchandise):</v>
          </cell>
        </row>
        <row r="259">
          <cell r="C259" t="str">
            <v xml:space="preserve">   Trade data</v>
          </cell>
        </row>
        <row r="260">
          <cell r="C260" t="str">
            <v xml:space="preserve">   National accounts</v>
          </cell>
        </row>
        <row r="262">
          <cell r="C262" t="str">
            <v>VI.  BALANCE OF PAYMENTS (Millions of U.S. dollars)</v>
          </cell>
        </row>
        <row r="264">
          <cell r="B264" t="str">
            <v>BCA</v>
          </cell>
          <cell r="C264" t="str">
            <v>Balance on CA (excl. capital transfers)</v>
          </cell>
        </row>
        <row r="265">
          <cell r="C265" t="str">
            <v>Balance on CA excl. grants (BPM4)</v>
          </cell>
        </row>
        <row r="266">
          <cell r="C266" t="str">
            <v>Balance on CA (BPM4)</v>
          </cell>
        </row>
        <row r="267">
          <cell r="C267" t="str">
            <v>Current account (CA)/ GDP</v>
          </cell>
        </row>
        <row r="268">
          <cell r="C268" t="str">
            <v>Current account (CA excl grants)/ GDP</v>
          </cell>
        </row>
        <row r="269">
          <cell r="B269" t="str">
            <v>BXG</v>
          </cell>
          <cell r="C269" t="str">
            <v>Exports of goods</v>
          </cell>
        </row>
        <row r="270">
          <cell r="B270" t="str">
            <v>BXS</v>
          </cell>
          <cell r="C270" t="str">
            <v>Exports of non factor (NF) services</v>
          </cell>
        </row>
        <row r="271">
          <cell r="C271" t="str">
            <v>Exports of goods, NF services and income</v>
          </cell>
        </row>
        <row r="272">
          <cell r="C272" t="str">
            <v xml:space="preserve">    Exports of goods and NF services</v>
          </cell>
        </row>
        <row r="273">
          <cell r="B273" t="str">
            <v>BMG</v>
          </cell>
          <cell r="C273" t="str">
            <v>Imports of goods (- sign)</v>
          </cell>
        </row>
        <row r="274">
          <cell r="B274" t="str">
            <v>BMS</v>
          </cell>
          <cell r="C274" t="str">
            <v>Imports of NF services (- sign)</v>
          </cell>
        </row>
        <row r="275">
          <cell r="C275" t="str">
            <v>Imports of goods, NF services and income</v>
          </cell>
        </row>
        <row r="276">
          <cell r="C276" t="str">
            <v xml:space="preserve">    Imports of goods and NF services</v>
          </cell>
        </row>
        <row r="277">
          <cell r="B277" t="str">
            <v>BXI</v>
          </cell>
          <cell r="C277" t="str">
            <v>Income credits</v>
          </cell>
        </row>
        <row r="278">
          <cell r="B278" t="str">
            <v>BMI</v>
          </cell>
          <cell r="C278" t="str">
            <v>Income debits (- sign)</v>
          </cell>
        </row>
        <row r="279">
          <cell r="B279" t="str">
            <v>BMII_G</v>
          </cell>
          <cell r="C279" t="str">
            <v xml:space="preserve">     Interest on public debt (scheduled; - sign)</v>
          </cell>
        </row>
        <row r="280">
          <cell r="B280" t="str">
            <v>BMIIMU</v>
          </cell>
          <cell r="C280" t="str">
            <v xml:space="preserve">       To multilateral creditors (scheduled; - sign)</v>
          </cell>
        </row>
        <row r="281">
          <cell r="B281" t="str">
            <v>BMIIBI</v>
          </cell>
          <cell r="C281" t="str">
            <v xml:space="preserve">       To bilateral creditors (scheduled; - sign)</v>
          </cell>
        </row>
        <row r="282">
          <cell r="B282" t="str">
            <v>BMIIBA</v>
          </cell>
          <cell r="C282" t="str">
            <v xml:space="preserve">       To banks (scheduled; - sign)</v>
          </cell>
        </row>
        <row r="283">
          <cell r="B283" t="str">
            <v>BMII_P</v>
          </cell>
          <cell r="C283" t="str">
            <v xml:space="preserve">  Interest on nonpublic debt (scheduled; - sign)</v>
          </cell>
        </row>
        <row r="284">
          <cell r="C284" t="str">
            <v xml:space="preserve"> Non energy imports</v>
          </cell>
        </row>
        <row r="286">
          <cell r="B286" t="str">
            <v>BTRP</v>
          </cell>
          <cell r="C286" t="str">
            <v>Private current transfers, net (excl. capital transfers) (BPM4,5)</v>
          </cell>
        </row>
        <row r="287">
          <cell r="B287" t="str">
            <v>BTRG</v>
          </cell>
          <cell r="C287" t="str">
            <v>Official current transfers, net (excl. capital transfers) (BPM5)</v>
          </cell>
        </row>
        <row r="288">
          <cell r="C288" t="str">
            <v>Official transfers, net(BPM4)</v>
          </cell>
        </row>
        <row r="289">
          <cell r="C289" t="str">
            <v>Net factor income and unreq. transfers, accrued (BPM4)</v>
          </cell>
        </row>
        <row r="290">
          <cell r="C290" t="str">
            <v>Net factor income and unreq. transfers, cash (BPM4)</v>
          </cell>
        </row>
        <row r="291">
          <cell r="B291" t="str">
            <v>cash interest needs to be entered for form. to make sense.  Add HCB to equal SR table!</v>
          </cell>
          <cell r="C291" t="str">
            <v>Net factor income and unreq. transf. accrued (BPM5) 6/</v>
          </cell>
        </row>
        <row r="292">
          <cell r="C292" t="str">
            <v>Net factor income and transfers, cash (BPM5) 4/</v>
          </cell>
        </row>
        <row r="293">
          <cell r="B293" t="str">
            <v>cash interest needs to be entered for form. to make sense.  Add HCB to equal SR table!</v>
          </cell>
          <cell r="C293" t="str">
            <v>Disposable national income (cash basis, BPM4) in Mt</v>
          </cell>
        </row>
        <row r="294">
          <cell r="B294" t="str">
            <v>cash interest needs to be entered for form. to make sense.  Add HCB to equal SR table!</v>
          </cell>
        </row>
        <row r="297">
          <cell r="B297" t="str">
            <v>BK</v>
          </cell>
          <cell r="C297" t="str">
            <v>Balance on capital account (BPM5)</v>
          </cell>
        </row>
        <row r="298">
          <cell r="B298" t="str">
            <v>BKF</v>
          </cell>
          <cell r="C298" t="str">
            <v xml:space="preserve">  Debt forgiveness (with forgiven amount +)</v>
          </cell>
        </row>
        <row r="299">
          <cell r="B299" t="str">
            <v>BKFMU</v>
          </cell>
          <cell r="C299" t="str">
            <v xml:space="preserve">    By multilateral creditors</v>
          </cell>
        </row>
        <row r="300">
          <cell r="B300" t="str">
            <v>BKFBI</v>
          </cell>
          <cell r="C300" t="str">
            <v xml:space="preserve">    By bilateral creditors</v>
          </cell>
        </row>
        <row r="301">
          <cell r="B301" t="str">
            <v>BKFBA</v>
          </cell>
          <cell r="C301" t="str">
            <v xml:space="preserve">    By banks</v>
          </cell>
        </row>
        <row r="302">
          <cell r="C302" t="str">
            <v>Balance on capital account (BPM4)   1/</v>
          </cell>
        </row>
        <row r="303">
          <cell r="D303" t="str">
            <v xml:space="preserve"> </v>
          </cell>
        </row>
        <row r="304">
          <cell r="B304" t="str">
            <v>BF</v>
          </cell>
          <cell r="C304" t="str">
            <v>Balance on financial account (BPM5, incl. reserves)</v>
          </cell>
        </row>
        <row r="306">
          <cell r="B306" t="str">
            <v>BFD</v>
          </cell>
          <cell r="C306" t="str">
            <v>Direct investment, net</v>
          </cell>
        </row>
        <row r="307">
          <cell r="B307" t="str">
            <v>BFDL</v>
          </cell>
          <cell r="C307" t="str">
            <v xml:space="preserve">   of which: debt-creating direct inv. Liabilities</v>
          </cell>
        </row>
        <row r="308">
          <cell r="B308" t="str">
            <v>BFDI</v>
          </cell>
          <cell r="C308" t="str">
            <v xml:space="preserve">  Direct investment in reporting country</v>
          </cell>
        </row>
        <row r="310">
          <cell r="B310" t="str">
            <v>BFL_C_G</v>
          </cell>
          <cell r="C310" t="str">
            <v>Gross public borrowing, including IMF</v>
          </cell>
        </row>
        <row r="311">
          <cell r="B311" t="str">
            <v>BFL_CMU</v>
          </cell>
          <cell r="C311" t="str">
            <v xml:space="preserve">  From multilateral creditors (incl. IMF)</v>
          </cell>
        </row>
        <row r="312">
          <cell r="B312" t="str">
            <v>BFL_CBI</v>
          </cell>
          <cell r="C312" t="str">
            <v xml:space="preserve">  From bilateral creditors</v>
          </cell>
        </row>
        <row r="313">
          <cell r="B313" t="str">
            <v>BFL_CBA</v>
          </cell>
          <cell r="C313" t="str">
            <v xml:space="preserve">  From banks</v>
          </cell>
        </row>
        <row r="314">
          <cell r="B314" t="str">
            <v>BFL_C_P</v>
          </cell>
          <cell r="C314" t="str">
            <v>Other gross borrowing</v>
          </cell>
        </row>
        <row r="316">
          <cell r="B316" t="str">
            <v>BFL_D_G</v>
          </cell>
          <cell r="C316" t="str">
            <v>Public amortization (scheduled; - sign)</v>
          </cell>
        </row>
        <row r="317">
          <cell r="B317" t="str">
            <v>BFL_DMU</v>
          </cell>
          <cell r="C317" t="str">
            <v xml:space="preserve">  To multilateral creditors (scheduled; - sign) (incl. IMF)</v>
          </cell>
        </row>
        <row r="318">
          <cell r="B318" t="str">
            <v>BFL_DBI</v>
          </cell>
          <cell r="C318" t="str">
            <v xml:space="preserve">  To bilateral creditors (scheduled; - sign)</v>
          </cell>
        </row>
        <row r="319">
          <cell r="B319" t="str">
            <v>BFL_DBA</v>
          </cell>
          <cell r="C319" t="str">
            <v xml:space="preserve">  To banks (scheduled; - sign)</v>
          </cell>
        </row>
        <row r="320">
          <cell r="B320" t="str">
            <v>BFL_D_P</v>
          </cell>
          <cell r="C320" t="str">
            <v>Other amortization (scheduled; - sign)</v>
          </cell>
        </row>
        <row r="321">
          <cell r="C321" t="str">
            <v xml:space="preserve"> </v>
          </cell>
        </row>
        <row r="322">
          <cell r="B322" t="str">
            <v>BFUND</v>
          </cell>
          <cell r="C322" t="str">
            <v>Memorandum: Net credit from IMF</v>
          </cell>
        </row>
        <row r="324">
          <cell r="B324" t="str">
            <v>BFL_DF</v>
          </cell>
          <cell r="C324" t="str">
            <v>Amortization on account of debt-reduction operations (- sign)</v>
          </cell>
        </row>
        <row r="325">
          <cell r="B325" t="str">
            <v>BFLB_DF</v>
          </cell>
          <cell r="C325" t="str">
            <v xml:space="preserve">  To banks (- sign)</v>
          </cell>
        </row>
        <row r="327">
          <cell r="B327" t="str">
            <v>BER</v>
          </cell>
          <cell r="C327" t="str">
            <v>Rescheduling of current maturities</v>
          </cell>
        </row>
        <row r="328">
          <cell r="B328" t="str">
            <v>BERBI</v>
          </cell>
          <cell r="C328" t="str">
            <v xml:space="preserve">  Of obligations to bilateral creditors</v>
          </cell>
        </row>
        <row r="329">
          <cell r="B329" t="str">
            <v>BERBA</v>
          </cell>
          <cell r="C329" t="str">
            <v xml:space="preserve">  Of obligations to banks</v>
          </cell>
        </row>
        <row r="331">
          <cell r="B331" t="str">
            <v>BEA</v>
          </cell>
          <cell r="C331" t="str">
            <v>Accumulation of arrears, net (decrease -)</v>
          </cell>
        </row>
        <row r="332">
          <cell r="B332" t="str">
            <v>BEAMU</v>
          </cell>
          <cell r="C332" t="str">
            <v xml:space="preserve">  To multilateral creditors, net (decrease -)</v>
          </cell>
        </row>
        <row r="333">
          <cell r="B333" t="str">
            <v>BEABI</v>
          </cell>
          <cell r="C333" t="str">
            <v xml:space="preserve">  To bilateral creditors, net (decrease -)</v>
          </cell>
        </row>
        <row r="334">
          <cell r="B334" t="str">
            <v>BEABA</v>
          </cell>
          <cell r="C334" t="str">
            <v xml:space="preserve">  To banks, net (decrease -)</v>
          </cell>
        </row>
        <row r="336">
          <cell r="B336" t="str">
            <v>BEO</v>
          </cell>
          <cell r="C336" t="str">
            <v>Other exceptional financing</v>
          </cell>
        </row>
        <row r="338">
          <cell r="B338" t="str">
            <v>BFOTH</v>
          </cell>
          <cell r="C338" t="str">
            <v>Other long-term financial flows, net</v>
          </cell>
        </row>
        <row r="339">
          <cell r="B339" t="str">
            <v>BFPA</v>
          </cell>
          <cell r="C339" t="str">
            <v xml:space="preserve">  Portfolio investment assets, net (increase -)</v>
          </cell>
        </row>
        <row r="340">
          <cell r="B340" t="str">
            <v>BFPL</v>
          </cell>
          <cell r="C340" t="str">
            <v xml:space="preserve">  Portfolio investment liabilities, net </v>
          </cell>
        </row>
        <row r="341">
          <cell r="B341" t="str">
            <v>BFPQ</v>
          </cell>
          <cell r="C341" t="str">
            <v xml:space="preserve">   Of which:  equity securities</v>
          </cell>
        </row>
        <row r="343">
          <cell r="B343" t="str">
            <v>BFO_S</v>
          </cell>
          <cell r="C343" t="str">
            <v>Other short-term flows, net   17/</v>
          </cell>
        </row>
        <row r="344">
          <cell r="D344" t="str">
            <v xml:space="preserve"> </v>
          </cell>
        </row>
        <row r="345">
          <cell r="B345" t="str">
            <v>BFLRES</v>
          </cell>
          <cell r="C345" t="str">
            <v>Residual financing (projections only; history = 0)</v>
          </cell>
        </row>
        <row r="346">
          <cell r="B346" t="str">
            <v>BFRA</v>
          </cell>
          <cell r="C346" t="str">
            <v>Reserve assets (accumulation -)</v>
          </cell>
        </row>
        <row r="347">
          <cell r="C347" t="str">
            <v>NFA accumulation</v>
          </cell>
        </row>
        <row r="348">
          <cell r="B348" t="str">
            <v>BNEO</v>
          </cell>
          <cell r="C348" t="str">
            <v>Net errors and omissions (= 0 in projection period)</v>
          </cell>
        </row>
        <row r="350">
          <cell r="B350" t="str">
            <v xml:space="preserve"> </v>
          </cell>
          <cell r="C350" t="str">
            <v>Exceptional financing</v>
          </cell>
        </row>
        <row r="352">
          <cell r="B352" t="str">
            <v>BFL</v>
          </cell>
          <cell r="C352" t="str">
            <v>Net liability flows</v>
          </cell>
        </row>
        <row r="353">
          <cell r="B353" t="str">
            <v>BFLMU</v>
          </cell>
          <cell r="C353" t="str">
            <v>Multilateral</v>
          </cell>
        </row>
        <row r="354">
          <cell r="B354" t="str">
            <v>BFLBI</v>
          </cell>
          <cell r="C354" t="str">
            <v>Bilateral</v>
          </cell>
        </row>
        <row r="355">
          <cell r="B355" t="str">
            <v>BFLBA</v>
          </cell>
          <cell r="C355" t="str">
            <v>Banks</v>
          </cell>
        </row>
        <row r="357">
          <cell r="C357" t="str">
            <v>VII. EXTERNAL DEBT (Millions of U.S. dollars)</v>
          </cell>
        </row>
        <row r="359">
          <cell r="B359" t="str">
            <v>D_G</v>
          </cell>
          <cell r="C359" t="str">
            <v>Total public debt (incl. short-term debt, arrears, and IMF)</v>
          </cell>
        </row>
        <row r="360">
          <cell r="B360" t="str">
            <v>DMU</v>
          </cell>
          <cell r="C360" t="str">
            <v xml:space="preserve">  Multilateral debt</v>
          </cell>
        </row>
        <row r="361">
          <cell r="B361" t="str">
            <v>DBI</v>
          </cell>
          <cell r="C361" t="str">
            <v xml:space="preserve">  Bilateral debt</v>
          </cell>
        </row>
        <row r="362">
          <cell r="B362" t="str">
            <v>DBA</v>
          </cell>
          <cell r="C362" t="str">
            <v xml:space="preserve">  Debt to banks</v>
          </cell>
        </row>
        <row r="363">
          <cell r="B363" t="str">
            <v>D_P</v>
          </cell>
          <cell r="C363" t="str">
            <v>Other (nonpublic) debt    9/</v>
          </cell>
        </row>
        <row r="364">
          <cell r="D364" t="str">
            <v xml:space="preserve"> </v>
          </cell>
        </row>
        <row r="365">
          <cell r="B365" t="str">
            <v>DA</v>
          </cell>
          <cell r="C365" t="str">
            <v>Total stock of arrears 7/</v>
          </cell>
        </row>
        <row r="366">
          <cell r="B366" t="str">
            <v>DAMU</v>
          </cell>
          <cell r="C366" t="str">
            <v xml:space="preserve">  To multilateral creditors  11/</v>
          </cell>
        </row>
        <row r="367">
          <cell r="B367" t="str">
            <v>DABI</v>
          </cell>
          <cell r="C367" t="str">
            <v xml:space="preserve">  To bilateral creditors  12/</v>
          </cell>
        </row>
        <row r="368">
          <cell r="B368" t="str">
            <v>DABA</v>
          </cell>
          <cell r="C368" t="str">
            <v xml:space="preserve">  To banks  18/</v>
          </cell>
        </row>
        <row r="370">
          <cell r="B370" t="str">
            <v>D_S</v>
          </cell>
          <cell r="C370" t="str">
            <v>Total short-term debt  7/  14/</v>
          </cell>
        </row>
        <row r="371">
          <cell r="D371" t="str">
            <v xml:space="preserve"> </v>
          </cell>
        </row>
        <row r="372">
          <cell r="B372" t="str">
            <v>DDR</v>
          </cell>
          <cell r="C372" t="str">
            <v>Impact of debt-reduction operations  15/</v>
          </cell>
        </row>
        <row r="373">
          <cell r="B373" t="str">
            <v>DDRBA</v>
          </cell>
          <cell r="C373" t="str">
            <v xml:space="preserve">  Impact of bank debt-reduction operations  13/</v>
          </cell>
        </row>
        <row r="374">
          <cell r="C374" t="str">
            <v>Memorandum items:</v>
          </cell>
        </row>
        <row r="375">
          <cell r="C375" t="str">
            <v>Public external debt to GDP ratio:  16/</v>
          </cell>
        </row>
        <row r="376">
          <cell r="C376" t="str">
            <v>Public external debt service (scheduled) (% of exports of g&amp;s):</v>
          </cell>
        </row>
        <row r="377">
          <cell r="C377" t="str">
            <v>Public external debt service (cash) (% of exports of g&amp;s):</v>
          </cell>
        </row>
        <row r="378">
          <cell r="C378" t="str">
            <v>Public external debt to exports of goods and services</v>
          </cell>
        </row>
        <row r="379">
          <cell r="C379" t="str">
            <v xml:space="preserve">    Scheduled debt service/fiscal revenue bef. grants</v>
          </cell>
        </row>
        <row r="380">
          <cell r="B380" t="str">
            <v xml:space="preserve"> </v>
          </cell>
          <cell r="C380" t="str">
            <v>Debt relief</v>
          </cell>
        </row>
        <row r="381">
          <cell r="C381" t="str">
            <v xml:space="preserve"> </v>
          </cell>
          <cell r="D381" t="str">
            <v xml:space="preserve"> </v>
          </cell>
        </row>
        <row r="382">
          <cell r="C382" t="str">
            <v xml:space="preserve"> VIII. SAVINGS INVESTMENT BALANCE </v>
          </cell>
        </row>
        <row r="383">
          <cell r="C383" t="str">
            <v>In current prices</v>
          </cell>
        </row>
        <row r="384">
          <cell r="C384" t="str">
            <v>BPM5</v>
          </cell>
        </row>
        <row r="385">
          <cell r="C385" t="str">
            <v>Net factor income and Unrequired transfers, accrued (BPM5)</v>
          </cell>
        </row>
        <row r="386">
          <cell r="C386" t="str">
            <v xml:space="preserve">  Net factor income from abroad (accrued) (NFI)</v>
          </cell>
        </row>
        <row r="387">
          <cell r="C387" t="str">
            <v xml:space="preserve">  Income credits</v>
          </cell>
        </row>
        <row r="388">
          <cell r="C388" t="str">
            <v xml:space="preserve">  Income debits</v>
          </cell>
        </row>
        <row r="389">
          <cell r="C389" t="str">
            <v>Net unrequited transfers (NUT) (BPM5)</v>
          </cell>
        </row>
        <row r="390">
          <cell r="C390" t="str">
            <v xml:space="preserve">  Public sector (BPM5)</v>
          </cell>
        </row>
        <row r="391">
          <cell r="C391" t="str">
            <v xml:space="preserve">  Private sector</v>
          </cell>
          <cell r="D391" t="str">
            <v xml:space="preserve"> </v>
          </cell>
        </row>
        <row r="393">
          <cell r="C393" t="str">
            <v>Gross national product (GNP) = GDP + NFI (BPM5)</v>
          </cell>
        </row>
        <row r="394">
          <cell r="C394" t="str">
            <v>Gross domestic income (GDI) = GNP + NUT (BPM5)</v>
          </cell>
        </row>
        <row r="395">
          <cell r="C395" t="str">
            <v>Gross National Savings (GNS) = GDI - C (BPM5)</v>
          </cell>
        </row>
        <row r="397">
          <cell r="C397" t="str">
            <v>BPM4</v>
          </cell>
        </row>
        <row r="398">
          <cell r="C398" t="str">
            <v>Net factor income and Unrequired transfers, accrued (BPM4)</v>
          </cell>
        </row>
        <row r="399">
          <cell r="C399" t="str">
            <v>Net unrequited transfers (NUT) (BPM4)</v>
          </cell>
        </row>
        <row r="400">
          <cell r="C400" t="str">
            <v xml:space="preserve">  Public sector (BPM4)</v>
          </cell>
        </row>
        <row r="401">
          <cell r="C401" t="str">
            <v>Net factor income from abroad, cash</v>
          </cell>
        </row>
        <row r="403">
          <cell r="C403" t="str">
            <v>Gross disposable income (GDI) = GNP + NUT (BPM4)</v>
          </cell>
        </row>
        <row r="404">
          <cell r="C404" t="str">
            <v>Gross National Savings (GNS) = GDI - C (BPM4)</v>
          </cell>
        </row>
        <row r="406">
          <cell r="C406" t="str">
            <v>As appears in OLD macroframework (BPM4)</v>
          </cell>
        </row>
        <row r="408">
          <cell r="C408" t="str">
            <v>Gross domestic product</v>
          </cell>
        </row>
        <row r="409">
          <cell r="C409" t="str">
            <v>Domestic absorption (A) = C + I</v>
          </cell>
        </row>
        <row r="411">
          <cell r="C411" t="str">
            <v>Net factor income and unrequited transfers, cash, (OM)</v>
          </cell>
        </row>
        <row r="412">
          <cell r="C412" t="str">
            <v xml:space="preserve">  Net factor income from abroad, cash, (OM)</v>
          </cell>
        </row>
        <row r="413">
          <cell r="C413" t="str">
            <v xml:space="preserve">       Public sector  (from BOP)</v>
          </cell>
          <cell r="D413" t="str">
            <v xml:space="preserve"> </v>
          </cell>
        </row>
        <row r="414">
          <cell r="C414" t="str">
            <v xml:space="preserve">       Private sector</v>
          </cell>
        </row>
        <row r="415">
          <cell r="C415" t="str">
            <v xml:space="preserve">                   o/w servicing of HCB and gas in bill of MT</v>
          </cell>
        </row>
        <row r="416">
          <cell r="C416" t="str">
            <v xml:space="preserve">  Net unrequited transfers, cash basis (NUT)</v>
          </cell>
        </row>
        <row r="417">
          <cell r="C417" t="str">
            <v xml:space="preserve">       Public sector</v>
          </cell>
          <cell r="D417" t="str">
            <v xml:space="preserve"> </v>
          </cell>
        </row>
        <row r="418">
          <cell r="C418" t="str">
            <v xml:space="preserve">       Private sector</v>
          </cell>
        </row>
        <row r="419">
          <cell r="D419" t="str">
            <v xml:space="preserve"> </v>
          </cell>
        </row>
        <row r="420">
          <cell r="C420" t="str">
            <v>Gross domestic income (GDI) = GDP + NFI +NUT (OM)</v>
          </cell>
        </row>
        <row r="421">
          <cell r="C421" t="str">
            <v>Gross National Savings (GNS) = GDI - C (OM)</v>
          </cell>
        </row>
        <row r="422">
          <cell r="C422" t="str">
            <v xml:space="preserve">  Public sector </v>
          </cell>
          <cell r="D422" t="str">
            <v xml:space="preserve"> </v>
          </cell>
        </row>
        <row r="423">
          <cell r="C423" t="str">
            <v xml:space="preserve">  Private sector</v>
          </cell>
          <cell r="D423" t="str">
            <v xml:space="preserve"> </v>
          </cell>
        </row>
        <row r="425">
          <cell r="C425" t="str">
            <v>Gross Domestic Savings (GDS) = GDP - C</v>
          </cell>
        </row>
        <row r="426">
          <cell r="C426" t="str">
            <v xml:space="preserve">  Public sector </v>
          </cell>
          <cell r="D426" t="str">
            <v xml:space="preserve"> </v>
          </cell>
        </row>
        <row r="427">
          <cell r="C427" t="str">
            <v xml:space="preserve">  Private sector</v>
          </cell>
        </row>
        <row r="429">
          <cell r="C429" t="str">
            <v>Gross investment (I)</v>
          </cell>
        </row>
        <row r="430">
          <cell r="C430" t="str">
            <v xml:space="preserve">  Public investment</v>
          </cell>
        </row>
        <row r="431">
          <cell r="C431" t="str">
            <v xml:space="preserve">  Private investment</v>
          </cell>
        </row>
        <row r="432">
          <cell r="C432" t="str">
            <v xml:space="preserve">    o/w : electricity and gas projects</v>
          </cell>
        </row>
        <row r="434">
          <cell r="C434" t="str">
            <v>Foreign savings = I - GNS</v>
          </cell>
        </row>
        <row r="435">
          <cell r="C435" t="str">
            <v>Net official  resource transfers</v>
          </cell>
        </row>
        <row r="436">
          <cell r="C436" t="str">
            <v>Gross energy savings</v>
          </cell>
        </row>
        <row r="437">
          <cell r="C437" t="str">
            <v>IX.  FLOW OF FUNDS</v>
          </cell>
        </row>
        <row r="439">
          <cell r="C439" t="str">
            <v>SECTORAL NONFINANCIAL TRANSACTIONS</v>
          </cell>
        </row>
        <row r="440">
          <cell r="B440" t="str">
            <v>I</v>
          </cell>
        </row>
        <row r="441">
          <cell r="B441" t="str">
            <v>I.1</v>
          </cell>
          <cell r="C441" t="str">
            <v>Domestic sector (savings - investment = GDI - A) (BPM5)</v>
          </cell>
        </row>
        <row r="442">
          <cell r="C442" t="str">
            <v>Domestic sector (savings - investment = GDI - A) (BPM4)</v>
          </cell>
        </row>
        <row r="443">
          <cell r="C443" t="str">
            <v>Domestic sector (savings - investment = GDI - A) (OM)</v>
          </cell>
        </row>
        <row r="444">
          <cell r="B444" t="str">
            <v>I.1.1</v>
          </cell>
          <cell r="C444" t="str">
            <v xml:space="preserve">  Private sector</v>
          </cell>
        </row>
        <row r="445">
          <cell r="C445" t="str">
            <v xml:space="preserve">    Private sector - non-energy</v>
          </cell>
        </row>
        <row r="446">
          <cell r="C446" t="str">
            <v xml:space="preserve">    Private sector - energy</v>
          </cell>
        </row>
        <row r="447">
          <cell r="C447" t="str">
            <v xml:space="preserve">  Public sector</v>
          </cell>
        </row>
        <row r="448">
          <cell r="C448" t="str">
            <v xml:space="preserve">  Banking sector</v>
          </cell>
          <cell r="D448" t="str">
            <v xml:space="preserve"> </v>
          </cell>
        </row>
        <row r="449">
          <cell r="C449" t="str">
            <v>External sector</v>
          </cell>
        </row>
        <row r="450">
          <cell r="C450" t="str">
            <v>Horizontal Check</v>
          </cell>
        </row>
        <row r="452">
          <cell r="C452" t="str">
            <v>X. CONSISTENCY CHECK TABLE - Blue checks correspond to WEO</v>
          </cell>
        </row>
        <row r="454">
          <cell r="D454" t="str">
            <v xml:space="preserve"> </v>
          </cell>
        </row>
        <row r="455">
          <cell r="C455" t="str">
            <v>I:  NATIONAL ACCOUNTS IN REAL TERMS</v>
          </cell>
        </row>
        <row r="457">
          <cell r="C457" t="str">
            <v>Real GDP accounting identity:</v>
          </cell>
        </row>
        <row r="458">
          <cell r="C458" t="str">
            <v xml:space="preserve"> NGDP_R-(NCG_R+NCP_R+NFI_R+NINV_R+NX_R-NM_R)=0</v>
          </cell>
        </row>
        <row r="460">
          <cell r="C460" t="str">
            <v>II:  NATIONAL ACCOUNTS IN NOMINAL TERMS</v>
          </cell>
        </row>
        <row r="462">
          <cell r="C462" t="str">
            <v>Nominal GDP accounting identity:</v>
          </cell>
        </row>
        <row r="463">
          <cell r="C463" t="str">
            <v xml:space="preserve"> NGDP-(NCG+NCP+NFI+NINV+NX-NM)=0</v>
          </cell>
        </row>
        <row r="465">
          <cell r="C465" t="str">
            <v>National income identity:</v>
          </cell>
        </row>
        <row r="466">
          <cell r="C466" t="str">
            <v xml:space="preserve">  NGNI-(NGDP+((BXI+BMI+BTRP+BTRG)*ENDA_PR)/1000)=0</v>
          </cell>
        </row>
        <row r="468">
          <cell r="C468" t="str">
            <v>III:  BALANCE OF PAYMENTS</v>
          </cell>
        </row>
        <row r="470">
          <cell r="C470" t="str">
            <v>Current account identity:</v>
          </cell>
        </row>
        <row r="471">
          <cell r="C471" t="str">
            <v xml:space="preserve">  BCA-(BXG+BMG+BXS+BMS+BXI+BMI+BTRP+BTRG)=0</v>
          </cell>
        </row>
        <row r="472">
          <cell r="C472" t="str">
            <v>As percent of GDP:</v>
          </cell>
        </row>
        <row r="473">
          <cell r="C473" t="str">
            <v xml:space="preserve">  (BCA/((NGDP/ENDA_PR)*1000))*100</v>
          </cell>
        </row>
        <row r="474">
          <cell r="C474" t="str">
            <v>Financial account identity:</v>
          </cell>
        </row>
        <row r="475">
          <cell r="C475" t="str">
            <v xml:space="preserve">  BF-(BFD+BFL_C_G+BFL_C_P+BFL_D_G+BFL_D_P+BFL_DF</v>
          </cell>
        </row>
        <row r="476">
          <cell r="C476" t="str">
            <v xml:space="preserve">      +BER+BEA+BEO+BFOTH+BFO_S+BFLRES+BFRA)=0</v>
          </cell>
        </row>
        <row r="477">
          <cell r="C477" t="str">
            <v>Overall balance of payments identity:</v>
          </cell>
        </row>
        <row r="478">
          <cell r="C478" t="str">
            <v xml:space="preserve">  BCA+BK+BF+BNEO=0</v>
          </cell>
        </row>
        <row r="480">
          <cell r="C480" t="str">
            <v>Debt file v. BOP file</v>
          </cell>
        </row>
        <row r="481">
          <cell r="C481" t="str">
            <v>Total interest, scheduled</v>
          </cell>
        </row>
        <row r="482">
          <cell r="C482" t="str">
            <v>Total amortization, no IMF</v>
          </cell>
        </row>
        <row r="485">
          <cell r="C485" t="str">
            <v>Fiscal v. Real</v>
          </cell>
        </row>
        <row r="486">
          <cell r="C486" t="str">
            <v>Public investment</v>
          </cell>
        </row>
        <row r="488">
          <cell r="C488" t="str">
            <v>Fiscal v. BOP</v>
          </cell>
        </row>
        <row r="489">
          <cell r="C489" t="str">
            <v>Foreign interest payments from budget, after debt relief, only proj.</v>
          </cell>
        </row>
        <row r="491">
          <cell r="C491" t="str">
            <v>Explanatory notes:</v>
          </cell>
        </row>
        <row r="493">
          <cell r="C493" t="str">
            <v xml:space="preserve">1.  There is no information on the composition of debt relief, nor on the maturity of cancelled debt.  All debt relief </v>
          </cell>
        </row>
        <row r="494">
          <cell r="C494" t="str">
            <v xml:space="preserve">    assumed to be rescheduling; debt cancelled assumed to apply to future maturities.</v>
          </cell>
        </row>
        <row r="495">
          <cell r="C495" t="str">
            <v>2.  Population present in the country: sharp changes reflect refugee movements.</v>
          </cell>
        </row>
        <row r="496">
          <cell r="C496" t="str">
            <v>4.  Current transfers in 1980-1990 estimated by keeping 1990 proportion of project grants in total fixed.</v>
          </cell>
        </row>
        <row r="497">
          <cell r="C497" t="str">
            <v>5.  Mozambique does not produce constant price series, only real growth rates of NA aggregates based on previous</v>
          </cell>
        </row>
        <row r="498">
          <cell r="C498" t="str">
            <v xml:space="preserve">    year's prices.</v>
          </cell>
        </row>
        <row r="499">
          <cell r="C499" t="str">
            <v>6.  All private transfers assumed to be current.</v>
          </cell>
        </row>
        <row r="500">
          <cell r="C500" t="str">
            <v>7.  For 1980-1992 stocks of arrears derived from changes of arrears in BOP; does not reflect valuation changes or</v>
          </cell>
        </row>
        <row r="501">
          <cell r="C501" t="str">
            <v xml:space="preserve">    revisions.  Cummulative changes amount to $160 more than known arrears in 1993, possibly unregistered debt </v>
          </cell>
        </row>
        <row r="502">
          <cell r="C502" t="str">
            <v xml:space="preserve">    cancellation.</v>
          </cell>
        </row>
        <row r="503">
          <cell r="C503" t="str">
            <v>8.  The parallel market rate should have been used as representative up to 1992, but data are not available until 1990.</v>
          </cell>
        </row>
        <row r="504">
          <cell r="C504" t="str">
            <v>9.  For 1980-85 source is ETA; from 1986-1993 source are official publications; thereafter, staff data base reconciled</v>
          </cell>
        </row>
        <row r="505">
          <cell r="C505" t="str">
            <v>9.  with authorities.</v>
          </cell>
        </row>
        <row r="506">
          <cell r="C506" t="str">
            <v>10. For 1987-1993 source official publication; for 1985-86, extrapolation between available figure from documents for</v>
          </cell>
        </row>
        <row r="507">
          <cell r="C507" t="str">
            <v xml:space="preserve">    1984 and 1987.  For 1980-83 assumed annual nominal growth rate of 10 percent.</v>
          </cell>
        </row>
        <row r="508">
          <cell r="C508" t="str">
            <v>11. Residual.</v>
          </cell>
        </row>
        <row r="509">
          <cell r="C509" t="str">
            <v>12. For 1985-93 source is official publication.  Appears to include both insured and uninsured debt.  Before 1984,</v>
          </cell>
        </row>
        <row r="510">
          <cell r="C510" t="str">
            <v xml:space="preserve">    assumed to have grown at 10 percent annually; for 1984, source is Fund document.  As of 1993, all commercial debt </v>
          </cell>
        </row>
        <row r="511">
          <cell r="C511" t="str">
            <v xml:space="preserve">    debt cancelled or taken over by bilaterals.</v>
          </cell>
        </row>
        <row r="512">
          <cell r="C512" t="str">
            <v xml:space="preserve">13. Arrears to banks for 1984, 1990 and 92 from documents.  In 1993 all debt to banks had been assumed by bilaterals. </v>
          </cell>
        </row>
        <row r="513">
          <cell r="C513" t="str">
            <v xml:space="preserve">    Data for 1991 and 1983-89 based on assumptions.  Before 1983, Mozambique did not incurr significant arrears.</v>
          </cell>
        </row>
        <row r="514">
          <cell r="C514" t="str">
            <v>14. All available data show no arrears or negligible arrears to multilaterals.</v>
          </cell>
        </row>
        <row r="515">
          <cell r="C515" t="str">
            <v>15. Residual.</v>
          </cell>
        </row>
        <row r="516">
          <cell r="C516" t="str">
            <v>16. Data for 1988 and 1989 from fund documents.  Thereafter extrapolated</v>
          </cell>
        </row>
        <row r="517">
          <cell r="C517" t="str">
            <v xml:space="preserve">    to become 0 by 1992.  Before extrapolated to start increasing in 1984.</v>
          </cell>
        </row>
        <row r="518">
          <cell r="B518" t="str">
            <v>I.1.2</v>
          </cell>
          <cell r="C518" t="str">
            <v>17. Up until 1992 the foreign assets of commercial banks cannot be separated from those of the Monetary Authorities.</v>
          </cell>
        </row>
        <row r="519">
          <cell r="B519" t="str">
            <v>I.1.3</v>
          </cell>
          <cell r="C519" t="str">
            <v>18.  Includes entire HCB debt, which may contain some bilateral elements.</v>
          </cell>
        </row>
        <row r="520">
          <cell r="B520" t="str">
            <v>I.2</v>
          </cell>
          <cell r="C520" t="str">
            <v xml:space="preserve"> </v>
          </cell>
        </row>
        <row r="521">
          <cell r="B521" t="str">
            <v>I.1+I.2</v>
          </cell>
        </row>
        <row r="526">
          <cell r="D526" t="str">
            <v xml:space="preserve"> </v>
          </cell>
        </row>
      </sheetData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CONTENTS"/>
      <sheetName val="INPUT"/>
      <sheetName val="GDP Prod. - Input"/>
      <sheetName val="OUTPUT"/>
      <sheetName val="Table 1 - SEFI"/>
      <sheetName val="National Accounts"/>
      <sheetName val="Table Article IV"/>
      <sheetName val="WETA"/>
      <sheetName val="Charts Article IV"/>
      <sheetName val="Sector GDP Comparison"/>
      <sheetName val="PROJECTIONS"/>
      <sheetName val="Staff Report T6"/>
      <sheetName val="Table 1 - SEFI COMPARISON"/>
      <sheetName val="SUMMARY"/>
      <sheetName val="INE PIBprod"/>
      <sheetName val="Medium Term"/>
      <sheetName val="Basic Data"/>
      <sheetName val="Staff Report T1"/>
      <sheetName val="SEFI"/>
      <sheetName val="Excel macros"/>
      <sheetName val="Table 3"/>
      <sheetName val="Table 4"/>
      <sheetName val="Table 5"/>
      <sheetName val="Table 6"/>
      <sheetName val="Table 2"/>
      <sheetName val="SPNF"/>
      <sheetName val="Official"/>
      <sheetName val="Q2"/>
      <sheetName val="Q6"/>
      <sheetName val="Main"/>
      <sheetName val="Kin"/>
      <sheetName val="Table 1"/>
    </sheetNames>
    <sheetDataSet>
      <sheetData sheetId="0">
        <row r="1">
          <cell r="C1" t="str">
            <v>SUMMARY TABLES FOR EACH SECTOR; WEO SUBMISISON DATA AND CODES; CONSISTENCY CHECKS</v>
          </cell>
        </row>
      </sheetData>
      <sheetData sheetId="1">
        <row r="1">
          <cell r="C1" t="str">
            <v>SUMMARY TABLES FOR EACH SECTOR; WEO SUBMISISON DATA AND CODES; CONSISTENCY CHECKS</v>
          </cell>
        </row>
      </sheetData>
      <sheetData sheetId="2">
        <row r="1">
          <cell r="C1" t="str">
            <v>SUMMARY TABLES FOR EACH SECTOR; WEO SUBMISISON DATA AND CODES; CONSISTENCY CHECKS</v>
          </cell>
        </row>
      </sheetData>
      <sheetData sheetId="3">
        <row r="1">
          <cell r="C1" t="str">
            <v>SUMMARY TABLES FOR EACH SECTOR; WEO SUBMISISON DATA AND CODES; CONSISTENCY CHECKS</v>
          </cell>
        </row>
      </sheetData>
      <sheetData sheetId="4">
        <row r="1">
          <cell r="C1" t="str">
            <v>SUMMARY TABLES FOR EACH SECTOR; WEO SUBMISISON DATA AND CODES; CONSISTENCY CHECKS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1">
          <cell r="C1" t="str">
            <v>SUMMARY TABLES FOR EACH SECTOR; WEO SUBMISISON DATA AND CODES; CONSISTENCY CHECKS</v>
          </cell>
        </row>
        <row r="3">
          <cell r="B3" t="str">
            <v>WEO</v>
          </cell>
          <cell r="C3" t="str">
            <v>DNE PROJECTIONS</v>
          </cell>
          <cell r="E3" t="str">
            <v>80a1</v>
          </cell>
          <cell r="F3" t="str">
            <v>81a1</v>
          </cell>
          <cell r="G3" t="str">
            <v>82a1</v>
          </cell>
          <cell r="H3" t="str">
            <v>83a1</v>
          </cell>
          <cell r="I3" t="str">
            <v>84a1</v>
          </cell>
          <cell r="J3" t="str">
            <v>85a1</v>
          </cell>
          <cell r="K3" t="str">
            <v>86a1</v>
          </cell>
          <cell r="L3" t="str">
            <v>87a1</v>
          </cell>
          <cell r="M3" t="str">
            <v>88a1</v>
          </cell>
          <cell r="N3" t="str">
            <v>89a1</v>
          </cell>
          <cell r="O3" t="str">
            <v>90a1</v>
          </cell>
          <cell r="P3" t="str">
            <v>91a1</v>
          </cell>
          <cell r="Q3" t="str">
            <v>92a1</v>
          </cell>
          <cell r="R3" t="str">
            <v>93a1</v>
          </cell>
          <cell r="S3" t="str">
            <v>94a1</v>
          </cell>
          <cell r="T3" t="str">
            <v>95a1</v>
          </cell>
          <cell r="U3" t="str">
            <v>96a1</v>
          </cell>
          <cell r="V3" t="str">
            <v>97a1</v>
          </cell>
          <cell r="W3" t="str">
            <v>98a1</v>
          </cell>
          <cell r="X3" t="str">
            <v>99a1</v>
          </cell>
          <cell r="Y3" t="str">
            <v>100a1</v>
          </cell>
          <cell r="Z3" t="str">
            <v>101a1</v>
          </cell>
          <cell r="AA3" t="str">
            <v>102a1</v>
          </cell>
          <cell r="AB3" t="str">
            <v>103a1</v>
          </cell>
          <cell r="AC3" t="str">
            <v>104a1</v>
          </cell>
          <cell r="AD3" t="str">
            <v>105a1</v>
          </cell>
          <cell r="AE3" t="str">
            <v>105a1</v>
          </cell>
          <cell r="AF3" t="str">
            <v>105a1</v>
          </cell>
        </row>
        <row r="4">
          <cell r="B4" t="str">
            <v>CODES</v>
          </cell>
          <cell r="C4" t="str">
            <v xml:space="preserve">      TWELVE-MONTH PERIOD ENDING:</v>
          </cell>
          <cell r="E4">
            <v>1980</v>
          </cell>
          <cell r="F4">
            <v>1981</v>
          </cell>
          <cell r="G4">
            <v>1982</v>
          </cell>
          <cell r="H4">
            <v>1983</v>
          </cell>
          <cell r="I4">
            <v>1984</v>
          </cell>
          <cell r="J4">
            <v>1985</v>
          </cell>
          <cell r="K4">
            <v>1986</v>
          </cell>
          <cell r="L4">
            <v>1987</v>
          </cell>
          <cell r="M4">
            <v>1988</v>
          </cell>
          <cell r="N4">
            <v>1989</v>
          </cell>
          <cell r="O4">
            <v>1990</v>
          </cell>
          <cell r="P4">
            <v>1991</v>
          </cell>
          <cell r="Q4">
            <v>1992</v>
          </cell>
          <cell r="R4">
            <v>1993</v>
          </cell>
          <cell r="S4">
            <v>1994</v>
          </cell>
          <cell r="T4">
            <v>1995</v>
          </cell>
          <cell r="U4">
            <v>1996</v>
          </cell>
          <cell r="V4">
            <v>1997</v>
          </cell>
          <cell r="W4">
            <v>1998</v>
          </cell>
          <cell r="X4">
            <v>1999</v>
          </cell>
          <cell r="Y4">
            <v>2000</v>
          </cell>
          <cell r="Z4">
            <v>2001</v>
          </cell>
          <cell r="AA4">
            <v>2002</v>
          </cell>
          <cell r="AB4">
            <v>2003</v>
          </cell>
          <cell r="AC4">
            <v>2004</v>
          </cell>
          <cell r="AD4">
            <v>2005</v>
          </cell>
          <cell r="AE4">
            <v>2006</v>
          </cell>
          <cell r="AF4">
            <v>2007</v>
          </cell>
          <cell r="AG4">
            <v>2008</v>
          </cell>
          <cell r="AH4">
            <v>2009</v>
          </cell>
          <cell r="AI4">
            <v>2010</v>
          </cell>
          <cell r="AJ4">
            <v>2011</v>
          </cell>
          <cell r="AK4">
            <v>2012</v>
          </cell>
          <cell r="AL4">
            <v>2013</v>
          </cell>
          <cell r="AM4">
            <v>2014</v>
          </cell>
          <cell r="AN4">
            <v>2015</v>
          </cell>
          <cell r="AO4">
            <v>2016</v>
          </cell>
          <cell r="AP4">
            <v>2017</v>
          </cell>
          <cell r="AQ4">
            <v>2018</v>
          </cell>
          <cell r="AR4">
            <v>2019</v>
          </cell>
          <cell r="AS4">
            <v>2020</v>
          </cell>
          <cell r="AT4">
            <v>2021</v>
          </cell>
        </row>
        <row r="6">
          <cell r="C6" t="str">
            <v>current date</v>
          </cell>
        </row>
        <row r="7">
          <cell r="C7" t="str">
            <v>last update</v>
          </cell>
        </row>
        <row r="9">
          <cell r="C9" t="str">
            <v>I.   INDICATORS OF FACTOR INPUT AND PRICES</v>
          </cell>
        </row>
        <row r="11">
          <cell r="B11" t="str">
            <v>ENDA_PR</v>
          </cell>
          <cell r="C11" t="str">
            <v>Representative rate (average)</v>
          </cell>
        </row>
        <row r="12">
          <cell r="C12" t="str">
            <v>Representative rate (year end)</v>
          </cell>
        </row>
        <row r="13">
          <cell r="B13" t="str">
            <v>ENDA</v>
          </cell>
          <cell r="C13" t="str">
            <v>Official rate (average)</v>
          </cell>
        </row>
        <row r="14">
          <cell r="B14" t="str">
            <v>ENDE</v>
          </cell>
          <cell r="C14" t="str">
            <v>Official rate (year end)</v>
          </cell>
        </row>
        <row r="15">
          <cell r="C15" t="str">
            <v>Market rate (average)</v>
          </cell>
        </row>
        <row r="16">
          <cell r="C16" t="str">
            <v>Depreciation % -Repr. rate (average)</v>
          </cell>
        </row>
        <row r="17">
          <cell r="C17" t="str">
            <v>Depreciation - Repr. rate (year end)</v>
          </cell>
        </row>
        <row r="19">
          <cell r="B19" t="str">
            <v>PCPI</v>
          </cell>
          <cell r="C19" t="str">
            <v>CPI (index; average, 1990 = 100)</v>
          </cell>
        </row>
        <row r="20">
          <cell r="B20" t="str">
            <v>PCPIE</v>
          </cell>
          <cell r="C20" t="str">
            <v>CPI (index; year end, 1990 = 100)</v>
          </cell>
        </row>
        <row r="21">
          <cell r="C21" t="str">
            <v>GDP Deflator index 1990=100</v>
          </cell>
        </row>
        <row r="22">
          <cell r="C22" t="str">
            <v>Inflation  (avg)</v>
          </cell>
        </row>
        <row r="23">
          <cell r="C23" t="str">
            <v xml:space="preserve">Inflation (eop)  </v>
          </cell>
        </row>
        <row r="24">
          <cell r="C24" t="str">
            <v>GDP deflator (% change)</v>
          </cell>
        </row>
        <row r="28">
          <cell r="C28" t="str">
            <v>II.  NATIONAL ACCOUNTS IN NOMINAL and  REAL TERMS  and PROJECTIONS</v>
          </cell>
        </row>
        <row r="30">
          <cell r="C30" t="str">
            <v>II.I NATIONAL ACCOUNTS IN NOMINAL TERMS</v>
          </cell>
        </row>
        <row r="32">
          <cell r="C32" t="str">
            <v>Billions of meticais, at current prices)</v>
          </cell>
        </row>
        <row r="33">
          <cell r="C33" t="str">
            <v>Total consumption</v>
          </cell>
        </row>
        <row r="34">
          <cell r="B34" t="str">
            <v>NCG</v>
          </cell>
          <cell r="C34" t="str">
            <v xml:space="preserve">  Public consumption  </v>
          </cell>
        </row>
        <row r="35">
          <cell r="B35" t="str">
            <v>NCP</v>
          </cell>
          <cell r="C35" t="str">
            <v xml:space="preserve">  Private consumption</v>
          </cell>
        </row>
        <row r="36">
          <cell r="C36" t="str">
            <v xml:space="preserve">     Monetary private consumption</v>
          </cell>
        </row>
        <row r="37">
          <cell r="C37" t="str">
            <v xml:space="preserve">     Nonmonetary private consumption</v>
          </cell>
        </row>
        <row r="38">
          <cell r="B38" t="str">
            <v>NFI</v>
          </cell>
          <cell r="C38" t="str">
            <v>Total investment</v>
          </cell>
        </row>
        <row r="39">
          <cell r="C39" t="str">
            <v xml:space="preserve">  Public investment                                            </v>
          </cell>
        </row>
        <row r="40">
          <cell r="B40" t="str">
            <v>NFIP</v>
          </cell>
          <cell r="C40" t="str">
            <v xml:space="preserve">  Private investment  </v>
          </cell>
        </row>
        <row r="41">
          <cell r="B41" t="str">
            <v>NINV</v>
          </cell>
          <cell r="C41" t="str">
            <v>Changes in inventories</v>
          </cell>
        </row>
        <row r="42">
          <cell r="C42" t="str">
            <v>Domestic demand</v>
          </cell>
        </row>
        <row r="43">
          <cell r="B43" t="str">
            <v>NX</v>
          </cell>
          <cell r="C43" t="str">
            <v>Exports of goods and services</v>
          </cell>
        </row>
        <row r="44">
          <cell r="B44" t="str">
            <v>NXG</v>
          </cell>
          <cell r="C44" t="str">
            <v xml:space="preserve">  Exports of goods</v>
          </cell>
        </row>
        <row r="45">
          <cell r="B45" t="str">
            <v>NM</v>
          </cell>
          <cell r="C45" t="str">
            <v>Imports of goods and services</v>
          </cell>
        </row>
        <row r="46">
          <cell r="B46" t="str">
            <v>NMG</v>
          </cell>
          <cell r="C46" t="str">
            <v xml:space="preserve">  Imports of goods</v>
          </cell>
        </row>
        <row r="47">
          <cell r="B47" t="str">
            <v>NGDP</v>
          </cell>
          <cell r="C47" t="str">
            <v>Gross domestic product  (GDP)</v>
          </cell>
        </row>
        <row r="48">
          <cell r="C48" t="str">
            <v xml:space="preserve">Memorandum items </v>
          </cell>
        </row>
        <row r="49">
          <cell r="B49" t="str">
            <v>NGPXO</v>
          </cell>
          <cell r="C49" t="str">
            <v>Non-oil GDP</v>
          </cell>
        </row>
        <row r="50">
          <cell r="B50" t="str">
            <v>NGNI</v>
          </cell>
          <cell r="C50" t="str">
            <v>National income, accrual (BPM5)</v>
          </cell>
        </row>
        <row r="51">
          <cell r="C51" t="str">
            <v>Gross National Product (GNP)</v>
          </cell>
        </row>
        <row r="52">
          <cell r="C52" t="str">
            <v>Dollar GDP</v>
          </cell>
        </row>
        <row r="53">
          <cell r="C53" t="str">
            <v>Dollar GDP per capita</v>
          </cell>
        </row>
        <row r="54">
          <cell r="C54" t="str">
            <v>Dollar GNP per capita</v>
          </cell>
        </row>
        <row r="56">
          <cell r="C56" t="str">
            <v>Percentage of GDP</v>
          </cell>
        </row>
        <row r="57">
          <cell r="C57" t="str">
            <v>Total consumption</v>
          </cell>
        </row>
        <row r="58">
          <cell r="C58" t="str">
            <v xml:space="preserve">  Public consumption</v>
          </cell>
        </row>
        <row r="59">
          <cell r="C59" t="str">
            <v xml:space="preserve">  Private consumption</v>
          </cell>
        </row>
        <row r="60">
          <cell r="C60" t="str">
            <v>Total investment</v>
          </cell>
        </row>
        <row r="61">
          <cell r="C61" t="str">
            <v xml:space="preserve">  Public gross fixed capital formation</v>
          </cell>
        </row>
        <row r="62">
          <cell r="C62" t="str">
            <v xml:space="preserve">  Private gross fixed capital formation</v>
          </cell>
        </row>
        <row r="63">
          <cell r="C63" t="str">
            <v>Changes in inventories</v>
          </cell>
        </row>
        <row r="64">
          <cell r="C64" t="str">
            <v>Exports of goods and services</v>
          </cell>
        </row>
        <row r="65">
          <cell r="C65" t="str">
            <v xml:space="preserve">  Exports of goods</v>
          </cell>
        </row>
        <row r="66">
          <cell r="C66" t="str">
            <v>Imports of goods and services</v>
          </cell>
        </row>
        <row r="67">
          <cell r="C67" t="str">
            <v xml:space="preserve">  Imports of goods</v>
          </cell>
        </row>
        <row r="69">
          <cell r="C69" t="str">
            <v>Real growth rates</v>
          </cell>
        </row>
        <row r="70">
          <cell r="C70" t="str">
            <v>Total consumption</v>
          </cell>
        </row>
        <row r="71">
          <cell r="C71" t="str">
            <v xml:space="preserve">  Public consumption</v>
          </cell>
        </row>
        <row r="72">
          <cell r="C72" t="str">
            <v xml:space="preserve">  Private consumption</v>
          </cell>
        </row>
        <row r="73">
          <cell r="C73" t="str">
            <v xml:space="preserve">        Monetary private consumption + emergency aid</v>
          </cell>
        </row>
        <row r="74">
          <cell r="C74" t="str">
            <v xml:space="preserve">        Non-monetary private cons.</v>
          </cell>
        </row>
        <row r="75">
          <cell r="C75" t="str">
            <v>Gross fixed capital formation</v>
          </cell>
        </row>
        <row r="76">
          <cell r="C76" t="str">
            <v xml:space="preserve">  Public gross fixed capital formation</v>
          </cell>
        </row>
        <row r="77">
          <cell r="C77" t="str">
            <v xml:space="preserve">  Private gross fixed capital formation</v>
          </cell>
        </row>
        <row r="78">
          <cell r="C78" t="str">
            <v>Changes in inventories</v>
          </cell>
        </row>
        <row r="79">
          <cell r="C79" t="str">
            <v>Exports of goods and services</v>
          </cell>
        </row>
        <row r="80">
          <cell r="C80" t="str">
            <v>Exports of goods</v>
          </cell>
        </row>
        <row r="81">
          <cell r="C81" t="str">
            <v>Imports of goods and services</v>
          </cell>
        </row>
        <row r="82">
          <cell r="C82" t="str">
            <v>Imports of goods</v>
          </cell>
        </row>
        <row r="83">
          <cell r="C83" t="str">
            <v>Underlying gross domestic product</v>
          </cell>
        </row>
        <row r="84">
          <cell r="C84" t="str">
            <v>Real GDP growth rate</v>
          </cell>
          <cell r="D84"/>
        </row>
        <row r="85">
          <cell r="C85" t="str">
            <v xml:space="preserve">Memorandum items </v>
          </cell>
        </row>
        <row r="86">
          <cell r="C86" t="str">
            <v>Total Consumption per capita</v>
          </cell>
        </row>
        <row r="87">
          <cell r="C87" t="str">
            <v>Private Consumption per capita</v>
          </cell>
        </row>
        <row r="88">
          <cell r="C88"/>
        </row>
        <row r="89">
          <cell r="C89" t="str">
            <v>Deflators  (percent)</v>
          </cell>
        </row>
        <row r="90">
          <cell r="C90" t="str">
            <v>Total consumption</v>
          </cell>
        </row>
        <row r="91">
          <cell r="C91" t="str">
            <v xml:space="preserve">  Public consumption</v>
          </cell>
        </row>
        <row r="92">
          <cell r="C92" t="str">
            <v xml:space="preserve">  Private consumption</v>
          </cell>
        </row>
        <row r="93">
          <cell r="C93" t="str">
            <v>Gross fixed capital formation</v>
          </cell>
        </row>
        <row r="94">
          <cell r="C94" t="str">
            <v xml:space="preserve">  Public gross fixed capital formation</v>
          </cell>
        </row>
        <row r="95">
          <cell r="C95" t="str">
            <v xml:space="preserve">  Private gross fixed capital formation</v>
          </cell>
        </row>
        <row r="96">
          <cell r="C96" t="str">
            <v>Exports of goods and services</v>
          </cell>
        </row>
        <row r="97">
          <cell r="C97" t="str">
            <v>Imports of goods and services</v>
          </cell>
        </row>
        <row r="98">
          <cell r="C98" t="str">
            <v>Gross domestic product</v>
          </cell>
        </row>
        <row r="99">
          <cell r="C99" t="str">
            <v>Deflator: (2000 should = 100)</v>
          </cell>
        </row>
        <row r="101">
          <cell r="C101" t="str">
            <v>II.II NATIONAL ACCOUNTS IN 1999 REAL TERMS (for projections)</v>
          </cell>
        </row>
        <row r="103">
          <cell r="C103" t="str">
            <v>GDP Components in billions of 1999 Meticals (for projections)</v>
          </cell>
        </row>
        <row r="104">
          <cell r="C104" t="str">
            <v>Total consumption</v>
          </cell>
        </row>
        <row r="105">
          <cell r="C105" t="str">
            <v xml:space="preserve">    Private consumption</v>
          </cell>
        </row>
        <row r="106">
          <cell r="C106" t="str">
            <v xml:space="preserve">        Monetary private consumption + emergency aid</v>
          </cell>
        </row>
        <row r="107">
          <cell r="C107" t="str">
            <v xml:space="preserve">        Non-monetary private cons.</v>
          </cell>
        </row>
        <row r="108">
          <cell r="C108" t="str">
            <v xml:space="preserve">    Public consumption</v>
          </cell>
        </row>
        <row r="109">
          <cell r="C109" t="str">
            <v>Total investment</v>
          </cell>
        </row>
        <row r="110">
          <cell r="C110" t="str">
            <v xml:space="preserve">    Public investment</v>
          </cell>
        </row>
        <row r="111">
          <cell r="C111" t="str">
            <v xml:space="preserve">    Private investment </v>
          </cell>
        </row>
        <row r="112">
          <cell r="C112" t="str">
            <v xml:space="preserve">  Domestic demand</v>
          </cell>
        </row>
        <row r="113">
          <cell r="C113" t="str">
            <v>Exports goods and nonfactor services</v>
          </cell>
        </row>
        <row r="114">
          <cell r="C114" t="str">
            <v>Imports goods and nonfactor services</v>
          </cell>
        </row>
        <row r="115">
          <cell r="C115" t="str">
            <v>Real GDP at 1999 Prices</v>
          </cell>
        </row>
        <row r="116">
          <cell r="C116" t="str">
            <v xml:space="preserve">Memorandum items </v>
          </cell>
        </row>
        <row r="117">
          <cell r="C117" t="str">
            <v>Total consumption per capita</v>
          </cell>
        </row>
        <row r="118">
          <cell r="C118" t="str">
            <v>Private consumption per capita</v>
          </cell>
        </row>
        <row r="119">
          <cell r="C119"/>
        </row>
        <row r="120">
          <cell r="C120" t="str">
            <v>Average propensity to consume</v>
          </cell>
        </row>
        <row r="121">
          <cell r="C121" t="str">
            <v>Freely distributed foreign aid (in 1999 met.)</v>
          </cell>
        </row>
        <row r="122">
          <cell r="C122" t="str">
            <v xml:space="preserve">          Emergency food aid (from fiscal) Mill USD</v>
          </cell>
        </row>
        <row r="123">
          <cell r="C123" t="str">
            <v xml:space="preserve">          Emergency nonfood aid, mill. USD (from fiscal proj)</v>
          </cell>
        </row>
        <row r="124">
          <cell r="C124" t="str">
            <v>Real disposable income of the monetized private sector, 1995 meticais</v>
          </cell>
        </row>
        <row r="125">
          <cell r="C125" t="str">
            <v xml:space="preserve">      GDP</v>
          </cell>
        </row>
        <row r="126">
          <cell r="C126" t="str">
            <v xml:space="preserve">      Subsistance production/consumption  (-)</v>
          </cell>
        </row>
        <row r="127">
          <cell r="C127" t="str">
            <v xml:space="preserve">     Amortization of Pande Gas, bill. 1996 Mt.</v>
          </cell>
        </row>
        <row r="128">
          <cell r="C128" t="str">
            <v xml:space="preserve">          Amortization of Pande Gas, mill. US$</v>
          </cell>
        </row>
        <row r="129">
          <cell r="C129" t="str">
            <v xml:space="preserve">      Real net taxes</v>
          </cell>
        </row>
        <row r="130">
          <cell r="C130" t="str">
            <v xml:space="preserve">      Net private sector factor income, cash</v>
          </cell>
        </row>
        <row r="132">
          <cell r="C132" t="str">
            <v>Base deflators for projection (100=1997)</v>
          </cell>
        </row>
        <row r="133">
          <cell r="C133" t="str">
            <v>Total consumption</v>
          </cell>
        </row>
        <row r="134">
          <cell r="C134" t="str">
            <v xml:space="preserve">  Public consumption</v>
          </cell>
        </row>
        <row r="135">
          <cell r="C135" t="str">
            <v xml:space="preserve">  Private consumption</v>
          </cell>
        </row>
        <row r="136">
          <cell r="C136" t="str">
            <v>Gross fixed capital formation</v>
          </cell>
        </row>
        <row r="137">
          <cell r="C137" t="str">
            <v xml:space="preserve">  Public gross fixed capital formation</v>
          </cell>
        </row>
        <row r="138">
          <cell r="C138" t="str">
            <v xml:space="preserve">  Private gross fixed capital formation</v>
          </cell>
        </row>
        <row r="139">
          <cell r="C139" t="str">
            <v>Exports of goods and services</v>
          </cell>
        </row>
        <row r="140">
          <cell r="C140" t="str">
            <v>Imports of goods and services</v>
          </cell>
        </row>
        <row r="141">
          <cell r="C141" t="str">
            <v>Gross domestic product</v>
          </cell>
        </row>
        <row r="143">
          <cell r="C143" t="str">
            <v>Base index, exports</v>
          </cell>
        </row>
        <row r="144">
          <cell r="C144" t="str">
            <v>Base index, imports</v>
          </cell>
        </row>
        <row r="146">
          <cell r="C146" t="str">
            <v>II.III NATIONAL ACCOUNTS IN 2000 REAL TERMS (for WEO)</v>
          </cell>
        </row>
        <row r="148">
          <cell r="C148" t="str">
            <v>Billions of meticais, at 1990 constant prices)</v>
          </cell>
        </row>
        <row r="149">
          <cell r="C149" t="str">
            <v>Total consumption</v>
          </cell>
        </row>
        <row r="150">
          <cell r="B150" t="str">
            <v>NCG_R</v>
          </cell>
          <cell r="C150" t="str">
            <v xml:space="preserve">  Public consumption</v>
          </cell>
        </row>
        <row r="151">
          <cell r="B151" t="str">
            <v>NCP_R</v>
          </cell>
          <cell r="C151" t="str">
            <v xml:space="preserve">  Private consumption</v>
          </cell>
        </row>
        <row r="152">
          <cell r="B152" t="str">
            <v>NFI_R</v>
          </cell>
          <cell r="C152" t="str">
            <v>Gross fixed capital formation</v>
          </cell>
        </row>
        <row r="153">
          <cell r="C153" t="str">
            <v xml:space="preserve">  Public gross fixed capital formation</v>
          </cell>
        </row>
        <row r="154">
          <cell r="C154" t="str">
            <v xml:space="preserve">  Private gross fixed capital formation</v>
          </cell>
        </row>
        <row r="155">
          <cell r="B155" t="str">
            <v>NINV_R</v>
          </cell>
          <cell r="C155" t="str">
            <v>Changes in inventories</v>
          </cell>
        </row>
        <row r="156">
          <cell r="B156" t="str">
            <v>NX_R</v>
          </cell>
          <cell r="C156" t="str">
            <v>Exports of goods and services</v>
          </cell>
        </row>
        <row r="157">
          <cell r="B157" t="str">
            <v>NXG_R</v>
          </cell>
          <cell r="C157" t="str">
            <v xml:space="preserve">  Exports of goods</v>
          </cell>
        </row>
        <row r="158">
          <cell r="B158" t="str">
            <v>NM_R</v>
          </cell>
          <cell r="C158" t="str">
            <v>Imports of goods and services</v>
          </cell>
        </row>
        <row r="159">
          <cell r="B159" t="str">
            <v>NMG_R</v>
          </cell>
          <cell r="C159" t="str">
            <v xml:space="preserve">  Imports of goods</v>
          </cell>
        </row>
        <row r="160">
          <cell r="B160" t="str">
            <v>NGDP_R</v>
          </cell>
          <cell r="C160" t="str">
            <v xml:space="preserve">Gross domestic product </v>
          </cell>
        </row>
        <row r="161">
          <cell r="C161" t="str">
            <v xml:space="preserve">Memorandum items </v>
          </cell>
        </row>
        <row r="162">
          <cell r="B162" t="str">
            <v>NGPXO_R</v>
          </cell>
          <cell r="C162" t="str">
            <v>Non-oil GDP</v>
          </cell>
        </row>
        <row r="163">
          <cell r="C163" t="str">
            <v xml:space="preserve">   Net factor income at 2000 metical </v>
          </cell>
        </row>
        <row r="164">
          <cell r="C164" t="str">
            <v>GNP</v>
          </cell>
        </row>
        <row r="165">
          <cell r="C165" t="str">
            <v xml:space="preserve">GDP per capita </v>
          </cell>
        </row>
        <row r="166">
          <cell r="C166" t="str">
            <v>GNP per capita</v>
          </cell>
        </row>
        <row r="168">
          <cell r="C168" t="str">
            <v>Percentage change</v>
          </cell>
        </row>
        <row r="169">
          <cell r="C169" t="str">
            <v>Total consumption</v>
          </cell>
        </row>
        <row r="170">
          <cell r="C170" t="str">
            <v xml:space="preserve">  Public consumption</v>
          </cell>
        </row>
        <row r="171">
          <cell r="C171" t="str">
            <v xml:space="preserve">  Private consumption</v>
          </cell>
        </row>
        <row r="172">
          <cell r="C172" t="str">
            <v>Gross fixed capital formation</v>
          </cell>
        </row>
        <row r="173">
          <cell r="C173" t="str">
            <v xml:space="preserve">  Public gross fixed capital formation</v>
          </cell>
        </row>
        <row r="174">
          <cell r="C174" t="str">
            <v xml:space="preserve">  Private gross fixed capital formation</v>
          </cell>
        </row>
        <row r="175">
          <cell r="C175" t="str">
            <v>Changes in inventories</v>
          </cell>
        </row>
        <row r="176">
          <cell r="C176" t="str">
            <v>Exports of goods and services</v>
          </cell>
        </row>
        <row r="177">
          <cell r="C177" t="str">
            <v xml:space="preserve">  Exports of goods</v>
          </cell>
        </row>
        <row r="178">
          <cell r="C178" t="str">
            <v>Imports of goods and services</v>
          </cell>
        </row>
        <row r="179">
          <cell r="C179" t="str">
            <v xml:space="preserve">  Imports of goods</v>
          </cell>
        </row>
        <row r="180">
          <cell r="C180" t="str">
            <v>Real GDP growth rate:</v>
          </cell>
        </row>
        <row r="181">
          <cell r="C181" t="str">
            <v>Non-oil GDP</v>
          </cell>
        </row>
        <row r="183">
          <cell r="C183" t="str">
            <v xml:space="preserve">III.    FISCAL AND FINANCIAL INDICATORS </v>
          </cell>
        </row>
        <row r="185">
          <cell r="C185" t="str">
            <v>Central Government (bill. met.)</v>
          </cell>
        </row>
        <row r="186">
          <cell r="B186" t="str">
            <v>GCRG</v>
          </cell>
          <cell r="C186" t="str">
            <v>Total revenue and grants</v>
          </cell>
        </row>
        <row r="187">
          <cell r="C187" t="str">
            <v xml:space="preserve">   Total revenue</v>
          </cell>
        </row>
        <row r="188">
          <cell r="B188" t="str">
            <v>GCG</v>
          </cell>
          <cell r="C188" t="str">
            <v xml:space="preserve">  Grants received (current and capital)</v>
          </cell>
        </row>
        <row r="189">
          <cell r="B189" t="str">
            <v>GCGC</v>
          </cell>
          <cell r="C189" t="str">
            <v xml:space="preserve">     of which: project grants received</v>
          </cell>
        </row>
        <row r="190">
          <cell r="C190" t="str">
            <v xml:space="preserve">   Estimated grant financed technical assistance</v>
          </cell>
        </row>
        <row r="191">
          <cell r="C191" t="str">
            <v xml:space="preserve">   Tax revenue</v>
          </cell>
        </row>
        <row r="192">
          <cell r="B192" t="str">
            <v>GCENL</v>
          </cell>
          <cell r="C192" t="str">
            <v>Total expenditure and net lending</v>
          </cell>
        </row>
        <row r="193">
          <cell r="B193" t="str">
            <v>GCEG</v>
          </cell>
          <cell r="C193" t="str">
            <v>General public services</v>
          </cell>
        </row>
        <row r="194">
          <cell r="B194" t="str">
            <v>GCED</v>
          </cell>
          <cell r="C194" t="str">
            <v xml:space="preserve">   Defense</v>
          </cell>
        </row>
        <row r="195">
          <cell r="B195" t="str">
            <v>GCEE</v>
          </cell>
          <cell r="C195" t="str">
            <v xml:space="preserve">   Education</v>
          </cell>
        </row>
        <row r="196">
          <cell r="B196" t="str">
            <v>GCEEP</v>
          </cell>
          <cell r="C196" t="str">
            <v xml:space="preserve">      Elementary education</v>
          </cell>
        </row>
        <row r="197">
          <cell r="B197" t="str">
            <v>GCEH</v>
          </cell>
          <cell r="C197" t="str">
            <v xml:space="preserve">   Health</v>
          </cell>
        </row>
        <row r="198">
          <cell r="B198" t="str">
            <v>GCEHP</v>
          </cell>
          <cell r="C198" t="str">
            <v xml:space="preserve">      Basic healthcare</v>
          </cell>
        </row>
        <row r="199">
          <cell r="B199" t="str">
            <v>GCESWH</v>
          </cell>
          <cell r="C199" t="str">
            <v xml:space="preserve">   Social security, welfare &amp; housing</v>
          </cell>
        </row>
        <row r="200">
          <cell r="B200" t="str">
            <v>GCEES</v>
          </cell>
          <cell r="C200" t="str">
            <v xml:space="preserve">   Economic affairs &amp; services</v>
          </cell>
        </row>
        <row r="201">
          <cell r="B201" t="str">
            <v>GCEO</v>
          </cell>
          <cell r="C201" t="str">
            <v xml:space="preserve">   Other (residual)</v>
          </cell>
        </row>
        <row r="202">
          <cell r="C202" t="str">
            <v>Total expenditure (excluding net lending)</v>
          </cell>
        </row>
        <row r="203">
          <cell r="B203" t="str">
            <v>GCEC</v>
          </cell>
          <cell r="C203" t="str">
            <v xml:space="preserve">  Current expenditure</v>
          </cell>
        </row>
        <row r="204">
          <cell r="B204" t="str">
            <v>GCEW</v>
          </cell>
          <cell r="C204" t="str">
            <v xml:space="preserve">  Wages and salaries</v>
          </cell>
        </row>
        <row r="205">
          <cell r="B205" t="str">
            <v>GCEI_D</v>
          </cell>
          <cell r="C205" t="str">
            <v xml:space="preserve">    Domestic interest payments (scheduled)</v>
          </cell>
        </row>
        <row r="206">
          <cell r="B206" t="str">
            <v>GCEI_F</v>
          </cell>
          <cell r="C206" t="str">
            <v xml:space="preserve">    Foreign interest payments (scheduled  -budget)</v>
          </cell>
        </row>
        <row r="207">
          <cell r="C207" t="str">
            <v>Net Taxes</v>
          </cell>
        </row>
        <row r="208">
          <cell r="C208" t="str">
            <v>Net foreign borrowing</v>
          </cell>
        </row>
        <row r="209">
          <cell r="C209" t="str">
            <v>Domestic financing</v>
          </cell>
        </row>
        <row r="210">
          <cell r="C210" t="str">
            <v xml:space="preserve">   Of which:   bank financing</v>
          </cell>
        </row>
        <row r="212">
          <cell r="C212" t="str">
            <v>General Government (bill. met.)</v>
          </cell>
        </row>
        <row r="213">
          <cell r="B213" t="str">
            <v>GGRG</v>
          </cell>
          <cell r="C213" t="str">
            <v>Total revenue and grants</v>
          </cell>
        </row>
        <row r="214">
          <cell r="B214" t="str">
            <v>GGENL</v>
          </cell>
          <cell r="C214" t="str">
            <v>Total expenditure and net lending</v>
          </cell>
        </row>
        <row r="215">
          <cell r="B215" t="str">
            <v>GGEC</v>
          </cell>
          <cell r="C215" t="str">
            <v xml:space="preserve">  Current expenditure</v>
          </cell>
        </row>
        <row r="216">
          <cell r="C216" t="str">
            <v xml:space="preserve">        Current expenditure (adjusted)</v>
          </cell>
        </row>
        <row r="217">
          <cell r="B217" t="str">
            <v>GGED</v>
          </cell>
          <cell r="C217" t="str">
            <v xml:space="preserve">    Expenditure on national defense</v>
          </cell>
        </row>
        <row r="218">
          <cell r="C218" t="str">
            <v>Government investment</v>
          </cell>
        </row>
        <row r="219">
          <cell r="C219" t="str">
            <v xml:space="preserve">   Investment expenditure (from budget)</v>
          </cell>
        </row>
        <row r="221">
          <cell r="C221" t="str">
            <v>In percent of GDP</v>
          </cell>
        </row>
        <row r="222">
          <cell r="C222" t="str">
            <v>Central Government balance</v>
          </cell>
        </row>
        <row r="223">
          <cell r="C223" t="str">
            <v>Central Government balance (excl. grants)</v>
          </cell>
        </row>
        <row r="224">
          <cell r="C224" t="str">
            <v>General Government balance</v>
          </cell>
        </row>
        <row r="225">
          <cell r="C225" t="str">
            <v>Government investment/GDP:</v>
          </cell>
        </row>
        <row r="226">
          <cell r="C226" t="str">
            <v>Grants/GDP</v>
          </cell>
        </row>
        <row r="227">
          <cell r="C227" t="str">
            <v>Expenditure+net lending/GDP</v>
          </cell>
        </row>
        <row r="228">
          <cell r="C228" t="str">
            <v>Primary balance/GDP (revenue and grants - non-interest expenditure and net lending</v>
          </cell>
        </row>
        <row r="229">
          <cell r="C229" t="str">
            <v>Bank financing/GDP</v>
          </cell>
        </row>
        <row r="232">
          <cell r="C232" t="str">
            <v>IV. MONETARY INDICATORS</v>
          </cell>
        </row>
        <row r="234">
          <cell r="B234" t="str">
            <v>FMB</v>
          </cell>
          <cell r="C234" t="str">
            <v>Stock of broad money (M2; year end)</v>
          </cell>
        </row>
        <row r="235">
          <cell r="B235" t="str">
            <v>FIDR</v>
          </cell>
          <cell r="C235" t="str">
            <v>Short-term interest rate (central monetary authorities)</v>
          </cell>
        </row>
        <row r="236">
          <cell r="C236" t="str">
            <v>Rediscount rate (end of year)</v>
          </cell>
        </row>
        <row r="237">
          <cell r="C237" t="str">
            <v>Velocity of circulation</v>
          </cell>
        </row>
        <row r="238">
          <cell r="C238" t="str">
            <v>Broad money growth:</v>
          </cell>
        </row>
        <row r="239">
          <cell r="C239" t="str">
            <v>Broad money/DGP</v>
          </cell>
        </row>
        <row r="240">
          <cell r="C240" t="str">
            <v>CPS/GDP</v>
          </cell>
        </row>
        <row r="241">
          <cell r="C241" t="str">
            <v>COB/M2</v>
          </cell>
        </row>
        <row r="243">
          <cell r="C243" t="str">
            <v>V.   FOREIGN TRADE</v>
          </cell>
        </row>
        <row r="245">
          <cell r="B245" t="str">
            <v>TXG_D</v>
          </cell>
          <cell r="C245" t="str">
            <v>Export deflator/unit value for goods (index in U.S. dollars)</v>
          </cell>
        </row>
        <row r="246">
          <cell r="B246" t="str">
            <v>TMG_D</v>
          </cell>
          <cell r="C246" t="str">
            <v>Import deflator/unit value for goods (index in U.S. dollars)</v>
          </cell>
        </row>
        <row r="248">
          <cell r="B248" t="str">
            <v>TXGO</v>
          </cell>
          <cell r="C248" t="str">
            <v>Value of oil exports (US$ million)</v>
          </cell>
        </row>
        <row r="249">
          <cell r="B249" t="str">
            <v>TMGO</v>
          </cell>
          <cell r="C249" t="str">
            <v>Value of oil imports (US$ million)</v>
          </cell>
        </row>
        <row r="251">
          <cell r="C251" t="str">
            <v>Annual change export and import unit values, exchange rate</v>
          </cell>
        </row>
        <row r="252">
          <cell r="C252" t="str">
            <v xml:space="preserve">  Exports (national currency)</v>
          </cell>
        </row>
        <row r="253">
          <cell r="C253" t="str">
            <v xml:space="preserve">  Imports (national currency)</v>
          </cell>
        </row>
        <row r="254">
          <cell r="C254" t="str">
            <v xml:space="preserve">  Export deflator</v>
          </cell>
        </row>
        <row r="255">
          <cell r="C255" t="str">
            <v xml:space="preserve">  Import deflator</v>
          </cell>
        </row>
        <row r="256">
          <cell r="C256" t="str">
            <v xml:space="preserve">  Representative rate</v>
          </cell>
        </row>
        <row r="258">
          <cell r="C258" t="str">
            <v>Change in terms of trade (merchandise):</v>
          </cell>
        </row>
        <row r="259">
          <cell r="C259" t="str">
            <v xml:space="preserve">   Trade data</v>
          </cell>
        </row>
        <row r="260">
          <cell r="C260" t="str">
            <v xml:space="preserve">   National accounts</v>
          </cell>
        </row>
        <row r="262">
          <cell r="C262" t="str">
            <v>VI.  BALANCE OF PAYMENTS (Millions of U.S. dollars)</v>
          </cell>
        </row>
        <row r="264">
          <cell r="B264" t="str">
            <v>BCA</v>
          </cell>
          <cell r="C264" t="str">
            <v>Balance on CA (excl. capital transfers)</v>
          </cell>
        </row>
        <row r="265">
          <cell r="C265" t="str">
            <v>Balance on CA excl. grants (BPM4)</v>
          </cell>
        </row>
        <row r="266">
          <cell r="C266" t="str">
            <v>Balance on CA (BPM4)</v>
          </cell>
        </row>
        <row r="267">
          <cell r="C267" t="str">
            <v>Current account (CA)/ GDP</v>
          </cell>
        </row>
        <row r="268">
          <cell r="C268" t="str">
            <v>Current account (CA excl grants)/ GDP</v>
          </cell>
        </row>
        <row r="269">
          <cell r="B269" t="str">
            <v>BXG</v>
          </cell>
          <cell r="C269" t="str">
            <v>Exports of goods</v>
          </cell>
        </row>
        <row r="270">
          <cell r="B270" t="str">
            <v>BXS</v>
          </cell>
          <cell r="C270" t="str">
            <v>Exports of non factor (NF) services</v>
          </cell>
        </row>
        <row r="271">
          <cell r="C271" t="str">
            <v>Exports of goods, NF services and income</v>
          </cell>
        </row>
        <row r="272">
          <cell r="C272" t="str">
            <v xml:space="preserve">    Exports of goods and NF services</v>
          </cell>
        </row>
        <row r="273">
          <cell r="B273" t="str">
            <v>BMG</v>
          </cell>
          <cell r="C273" t="str">
            <v>Imports of goods (- sign)</v>
          </cell>
        </row>
        <row r="274">
          <cell r="B274" t="str">
            <v>BMS</v>
          </cell>
          <cell r="C274" t="str">
            <v>Imports of NF services (- sign)</v>
          </cell>
        </row>
        <row r="275">
          <cell r="C275" t="str">
            <v>Imports of goods, NF services and income</v>
          </cell>
        </row>
        <row r="276">
          <cell r="C276" t="str">
            <v xml:space="preserve">    Imports of goods and NF services</v>
          </cell>
        </row>
        <row r="277">
          <cell r="B277" t="str">
            <v>BXI</v>
          </cell>
          <cell r="C277" t="str">
            <v>Income credits</v>
          </cell>
        </row>
        <row r="278">
          <cell r="B278" t="str">
            <v>BMI</v>
          </cell>
          <cell r="C278" t="str">
            <v>Income debits (- sign)</v>
          </cell>
        </row>
        <row r="279">
          <cell r="B279" t="str">
            <v>BMII_G</v>
          </cell>
          <cell r="C279" t="str">
            <v xml:space="preserve">     Interest on public debt (scheduled; - sign)</v>
          </cell>
        </row>
        <row r="280">
          <cell r="B280" t="str">
            <v>BMIIMU</v>
          </cell>
          <cell r="C280" t="str">
            <v xml:space="preserve">       To multilateral creditors (scheduled; - sign)</v>
          </cell>
        </row>
        <row r="281">
          <cell r="B281" t="str">
            <v>BMIIBI</v>
          </cell>
          <cell r="C281" t="str">
            <v xml:space="preserve">       To bilateral creditors (scheduled; - sign)</v>
          </cell>
        </row>
        <row r="282">
          <cell r="B282" t="str">
            <v>BMIIBA</v>
          </cell>
          <cell r="C282" t="str">
            <v xml:space="preserve">       To banks (scheduled; - sign)</v>
          </cell>
        </row>
        <row r="283">
          <cell r="B283" t="str">
            <v>BMII_P</v>
          </cell>
          <cell r="C283" t="str">
            <v xml:space="preserve">  Interest on nonpublic debt (scheduled; - sign)</v>
          </cell>
        </row>
        <row r="284">
          <cell r="C284" t="str">
            <v xml:space="preserve"> Non energy imports</v>
          </cell>
        </row>
        <row r="286">
          <cell r="B286" t="str">
            <v>BTRP</v>
          </cell>
          <cell r="C286" t="str">
            <v>Private current transfers, net (excl. capital transfers) (BPM4,5)</v>
          </cell>
        </row>
        <row r="287">
          <cell r="B287" t="str">
            <v>BTRG</v>
          </cell>
          <cell r="C287" t="str">
            <v>Official current transfers, net (excl. capital transfers) (BPM5)</v>
          </cell>
        </row>
        <row r="288">
          <cell r="C288" t="str">
            <v>Official transfers, net(BPM4)</v>
          </cell>
        </row>
        <row r="289">
          <cell r="C289" t="str">
            <v>Net factor income and unreq. transfers, accrued (BPM4)</v>
          </cell>
        </row>
        <row r="290">
          <cell r="C290" t="str">
            <v>Net factor income and unreq. transfers, cash (BPM4)</v>
          </cell>
        </row>
        <row r="291">
          <cell r="B291" t="str">
            <v>cash interest needs to be entered for form. to make sense.  Add HCB to equal SR table!</v>
          </cell>
          <cell r="C291" t="str">
            <v>Net factor income and unreq. transf. accrued (BPM5) 6/</v>
          </cell>
        </row>
        <row r="292">
          <cell r="C292" t="str">
            <v>Net factor income and transfers, cash (BPM5) 4/</v>
          </cell>
        </row>
        <row r="293">
          <cell r="B293" t="str">
            <v>cash interest needs to be entered for form. to make sense.  Add HCB to equal SR table!</v>
          </cell>
          <cell r="C293" t="str">
            <v>Disposable national income (cash basis, BPM4) in Mt</v>
          </cell>
        </row>
        <row r="294">
          <cell r="B294" t="str">
            <v>cash interest needs to be entered for form. to make sense.  Add HCB to equal SR table!</v>
          </cell>
        </row>
        <row r="297">
          <cell r="B297" t="str">
            <v>BK</v>
          </cell>
          <cell r="C297" t="str">
            <v>Balance on capital account (BPM5)</v>
          </cell>
        </row>
        <row r="298">
          <cell r="B298" t="str">
            <v>BKF</v>
          </cell>
          <cell r="C298" t="str">
            <v xml:space="preserve">  Debt forgiveness (with forgiven amount +)</v>
          </cell>
        </row>
        <row r="299">
          <cell r="B299" t="str">
            <v>BKFMU</v>
          </cell>
          <cell r="C299" t="str">
            <v xml:space="preserve">    By multilateral creditors</v>
          </cell>
        </row>
        <row r="300">
          <cell r="B300" t="str">
            <v>BKFBI</v>
          </cell>
          <cell r="C300" t="str">
            <v xml:space="preserve">    By bilateral creditors</v>
          </cell>
        </row>
        <row r="301">
          <cell r="B301" t="str">
            <v>BKFBA</v>
          </cell>
          <cell r="C301" t="str">
            <v xml:space="preserve">    By banks</v>
          </cell>
        </row>
        <row r="302">
          <cell r="C302" t="str">
            <v>Balance on capital account (BPM4)   1/</v>
          </cell>
        </row>
        <row r="303">
          <cell r="D303"/>
        </row>
        <row r="304">
          <cell r="B304" t="str">
            <v>BF</v>
          </cell>
          <cell r="C304" t="str">
            <v>Balance on financial account (BPM5, incl. reserves)</v>
          </cell>
        </row>
        <row r="306">
          <cell r="B306" t="str">
            <v>BFD</v>
          </cell>
          <cell r="C306" t="str">
            <v>Direct investment, net</v>
          </cell>
        </row>
        <row r="307">
          <cell r="B307" t="str">
            <v>BFDL</v>
          </cell>
          <cell r="C307" t="str">
            <v xml:space="preserve">   of which: debt-creating direct inv. Liabilities</v>
          </cell>
        </row>
        <row r="308">
          <cell r="B308" t="str">
            <v>BFDI</v>
          </cell>
          <cell r="C308" t="str">
            <v xml:space="preserve">  Direct investment in reporting country</v>
          </cell>
        </row>
        <row r="310">
          <cell r="B310" t="str">
            <v>BFL_C_G</v>
          </cell>
          <cell r="C310" t="str">
            <v>Gross public borrowing, including IMF</v>
          </cell>
        </row>
        <row r="311">
          <cell r="B311" t="str">
            <v>BFL_CMU</v>
          </cell>
          <cell r="C311" t="str">
            <v xml:space="preserve">  From multilateral creditors (incl. IMF)</v>
          </cell>
        </row>
        <row r="312">
          <cell r="B312" t="str">
            <v>BFL_CBI</v>
          </cell>
          <cell r="C312" t="str">
            <v xml:space="preserve">  From bilateral creditors</v>
          </cell>
        </row>
        <row r="313">
          <cell r="B313" t="str">
            <v>BFL_CBA</v>
          </cell>
          <cell r="C313" t="str">
            <v xml:space="preserve">  From banks</v>
          </cell>
        </row>
        <row r="314">
          <cell r="B314" t="str">
            <v>BFL_C_P</v>
          </cell>
          <cell r="C314" t="str">
            <v>Other gross borrowing</v>
          </cell>
        </row>
        <row r="316">
          <cell r="B316" t="str">
            <v>BFL_D_G</v>
          </cell>
          <cell r="C316" t="str">
            <v>Public amortization (scheduled; - sign)</v>
          </cell>
        </row>
        <row r="317">
          <cell r="B317" t="str">
            <v>BFL_DMU</v>
          </cell>
          <cell r="C317" t="str">
            <v xml:space="preserve">  To multilateral creditors (scheduled; - sign) (incl. IMF)</v>
          </cell>
        </row>
        <row r="318">
          <cell r="B318" t="str">
            <v>BFL_DBI</v>
          </cell>
          <cell r="C318" t="str">
            <v xml:space="preserve">  To bilateral creditors (scheduled; - sign)</v>
          </cell>
        </row>
        <row r="319">
          <cell r="B319" t="str">
            <v>BFL_DBA</v>
          </cell>
          <cell r="C319" t="str">
            <v xml:space="preserve">  To banks (scheduled; - sign)</v>
          </cell>
        </row>
        <row r="320">
          <cell r="B320" t="str">
            <v>BFL_D_P</v>
          </cell>
          <cell r="C320" t="str">
            <v>Other amortization (scheduled; - sign)</v>
          </cell>
        </row>
        <row r="321">
          <cell r="C321"/>
        </row>
        <row r="322">
          <cell r="B322" t="str">
            <v>BFUND</v>
          </cell>
          <cell r="C322" t="str">
            <v>Memorandum: Net credit from IMF</v>
          </cell>
        </row>
        <row r="324">
          <cell r="B324" t="str">
            <v>BFL_DF</v>
          </cell>
          <cell r="C324" t="str">
            <v>Amortization on account of debt-reduction operations (- sign)</v>
          </cell>
        </row>
        <row r="325">
          <cell r="B325" t="str">
            <v>BFLB_DF</v>
          </cell>
          <cell r="C325" t="str">
            <v xml:space="preserve">  To banks (- sign)</v>
          </cell>
        </row>
        <row r="327">
          <cell r="B327" t="str">
            <v>BER</v>
          </cell>
          <cell r="C327" t="str">
            <v>Rescheduling of current maturities</v>
          </cell>
        </row>
        <row r="328">
          <cell r="B328" t="str">
            <v>BERBI</v>
          </cell>
          <cell r="C328" t="str">
            <v xml:space="preserve">  Of obligations to bilateral creditors</v>
          </cell>
        </row>
        <row r="329">
          <cell r="B329" t="str">
            <v>BERBA</v>
          </cell>
          <cell r="C329" t="str">
            <v xml:space="preserve">  Of obligations to banks</v>
          </cell>
        </row>
        <row r="331">
          <cell r="B331" t="str">
            <v>BEA</v>
          </cell>
          <cell r="C331" t="str">
            <v>Accumulation of arrears, net (decrease -)</v>
          </cell>
        </row>
        <row r="332">
          <cell r="B332" t="str">
            <v>BEAMU</v>
          </cell>
          <cell r="C332" t="str">
            <v xml:space="preserve">  To multilateral creditors, net (decrease -)</v>
          </cell>
        </row>
        <row r="333">
          <cell r="B333" t="str">
            <v>BEABI</v>
          </cell>
          <cell r="C333" t="str">
            <v xml:space="preserve">  To bilateral creditors, net (decrease -)</v>
          </cell>
        </row>
        <row r="334">
          <cell r="B334" t="str">
            <v>BEABA</v>
          </cell>
          <cell r="C334" t="str">
            <v xml:space="preserve">  To banks, net (decrease -)</v>
          </cell>
        </row>
        <row r="336">
          <cell r="B336" t="str">
            <v>BEO</v>
          </cell>
          <cell r="C336" t="str">
            <v>Other exceptional financing</v>
          </cell>
        </row>
        <row r="338">
          <cell r="B338" t="str">
            <v>BFOTH</v>
          </cell>
          <cell r="C338" t="str">
            <v>Other long-term financial flows, net</v>
          </cell>
        </row>
        <row r="339">
          <cell r="B339" t="str">
            <v>BFPA</v>
          </cell>
          <cell r="C339" t="str">
            <v xml:space="preserve">  Portfolio investment assets, net (increase -)</v>
          </cell>
        </row>
        <row r="340">
          <cell r="B340" t="str">
            <v>BFPL</v>
          </cell>
          <cell r="C340" t="str">
            <v xml:space="preserve">  Portfolio investment liabilities, net </v>
          </cell>
        </row>
        <row r="341">
          <cell r="B341" t="str">
            <v>BFPQ</v>
          </cell>
          <cell r="C341" t="str">
            <v xml:space="preserve">   Of which:  equity securities</v>
          </cell>
        </row>
        <row r="343">
          <cell r="B343" t="str">
            <v>BFO_S</v>
          </cell>
          <cell r="C343" t="str">
            <v>Other short-term flows, net   17/</v>
          </cell>
        </row>
        <row r="344">
          <cell r="D344"/>
        </row>
        <row r="345">
          <cell r="B345" t="str">
            <v>BFLRES</v>
          </cell>
          <cell r="C345" t="str">
            <v>Residual financing (projections only; history = 0)</v>
          </cell>
        </row>
        <row r="346">
          <cell r="B346" t="str">
            <v>BFRA</v>
          </cell>
          <cell r="C346" t="str">
            <v>Reserve assets (accumulation -)</v>
          </cell>
        </row>
        <row r="347">
          <cell r="C347" t="str">
            <v>NFA accumulation</v>
          </cell>
        </row>
        <row r="348">
          <cell r="B348" t="str">
            <v>BNEO</v>
          </cell>
          <cell r="C348" t="str">
            <v>Net errors and omissions (= 0 in projection period)</v>
          </cell>
        </row>
        <row r="350">
          <cell r="B350"/>
          <cell r="C350" t="str">
            <v>Exceptional financing</v>
          </cell>
        </row>
        <row r="352">
          <cell r="B352" t="str">
            <v>BFL</v>
          </cell>
          <cell r="C352" t="str">
            <v>Net liability flows</v>
          </cell>
        </row>
        <row r="353">
          <cell r="B353" t="str">
            <v>BFLMU</v>
          </cell>
          <cell r="C353" t="str">
            <v>Multilateral</v>
          </cell>
        </row>
        <row r="354">
          <cell r="B354" t="str">
            <v>BFLBI</v>
          </cell>
          <cell r="C354" t="str">
            <v>Bilateral</v>
          </cell>
        </row>
        <row r="355">
          <cell r="B355" t="str">
            <v>BFLBA</v>
          </cell>
          <cell r="C355" t="str">
            <v>Banks</v>
          </cell>
        </row>
        <row r="357">
          <cell r="C357" t="str">
            <v>VII. EXTERNAL DEBT (Millions of U.S. dollars)</v>
          </cell>
        </row>
        <row r="359">
          <cell r="B359" t="str">
            <v>D_G</v>
          </cell>
          <cell r="C359" t="str">
            <v>Total public debt (incl. short-term debt, arrears, and IMF)</v>
          </cell>
        </row>
        <row r="360">
          <cell r="B360" t="str">
            <v>DMU</v>
          </cell>
          <cell r="C360" t="str">
            <v xml:space="preserve">  Multilateral debt</v>
          </cell>
        </row>
        <row r="361">
          <cell r="B361" t="str">
            <v>DBI</v>
          </cell>
          <cell r="C361" t="str">
            <v xml:space="preserve">  Bilateral debt</v>
          </cell>
        </row>
        <row r="362">
          <cell r="B362" t="str">
            <v>DBA</v>
          </cell>
          <cell r="C362" t="str">
            <v xml:space="preserve">  Debt to banks</v>
          </cell>
        </row>
        <row r="363">
          <cell r="B363" t="str">
            <v>D_P</v>
          </cell>
          <cell r="C363" t="str">
            <v>Other (nonpublic) debt    9/</v>
          </cell>
        </row>
        <row r="364">
          <cell r="D364"/>
        </row>
        <row r="365">
          <cell r="B365" t="str">
            <v>DA</v>
          </cell>
          <cell r="C365" t="str">
            <v>Total stock of arrears 7/</v>
          </cell>
        </row>
        <row r="366">
          <cell r="B366" t="str">
            <v>DAMU</v>
          </cell>
          <cell r="C366" t="str">
            <v xml:space="preserve">  To multilateral creditors  11/</v>
          </cell>
        </row>
        <row r="367">
          <cell r="B367" t="str">
            <v>DABI</v>
          </cell>
          <cell r="C367" t="str">
            <v xml:space="preserve">  To bilateral creditors  12/</v>
          </cell>
        </row>
        <row r="368">
          <cell r="B368" t="str">
            <v>DABA</v>
          </cell>
          <cell r="C368" t="str">
            <v xml:space="preserve">  To banks  18/</v>
          </cell>
        </row>
        <row r="370">
          <cell r="B370" t="str">
            <v>D_S</v>
          </cell>
          <cell r="C370" t="str">
            <v>Total short-term debt  7/  14/</v>
          </cell>
        </row>
        <row r="371">
          <cell r="D371"/>
        </row>
        <row r="372">
          <cell r="B372" t="str">
            <v>DDR</v>
          </cell>
          <cell r="C372" t="str">
            <v>Impact of debt-reduction operations  15/</v>
          </cell>
        </row>
        <row r="373">
          <cell r="B373" t="str">
            <v>DDRBA</v>
          </cell>
          <cell r="C373" t="str">
            <v xml:space="preserve">  Impact of bank debt-reduction operations  13/</v>
          </cell>
        </row>
        <row r="374">
          <cell r="C374" t="str">
            <v>Memorandum items:</v>
          </cell>
        </row>
        <row r="375">
          <cell r="C375" t="str">
            <v>Public external debt to GDP ratio:  16/</v>
          </cell>
        </row>
        <row r="376">
          <cell r="C376" t="str">
            <v>Public external debt service (scheduled) (% of exports of g&amp;s):</v>
          </cell>
        </row>
        <row r="377">
          <cell r="C377" t="str">
            <v>Public external debt service (cash) (% of exports of g&amp;s):</v>
          </cell>
        </row>
        <row r="378">
          <cell r="C378" t="str">
            <v>Public external debt to exports of goods and services</v>
          </cell>
        </row>
        <row r="379">
          <cell r="C379" t="str">
            <v xml:space="preserve">    Scheduled debt service/fiscal revenue bef. grants</v>
          </cell>
        </row>
        <row r="380">
          <cell r="B380"/>
          <cell r="C380" t="str">
            <v>Debt relief</v>
          </cell>
        </row>
        <row r="381">
          <cell r="C381"/>
          <cell r="D381"/>
        </row>
        <row r="382">
          <cell r="C382" t="str">
            <v xml:space="preserve"> VIII. SAVINGS INVESTMENT BALANCE </v>
          </cell>
        </row>
        <row r="383">
          <cell r="C383" t="str">
            <v>In current prices</v>
          </cell>
        </row>
        <row r="384">
          <cell r="C384" t="str">
            <v>BPM5</v>
          </cell>
        </row>
        <row r="385">
          <cell r="C385" t="str">
            <v>Net factor income and Unrequired transfers, accrued (BPM5)</v>
          </cell>
        </row>
        <row r="386">
          <cell r="C386" t="str">
            <v xml:space="preserve">  Net factor income from abroad (accrued) (NFI)</v>
          </cell>
        </row>
        <row r="387">
          <cell r="C387" t="str">
            <v xml:space="preserve">  Income credits</v>
          </cell>
        </row>
        <row r="388">
          <cell r="C388" t="str">
            <v xml:space="preserve">  Income debits</v>
          </cell>
        </row>
        <row r="389">
          <cell r="C389" t="str">
            <v>Net unrequited transfers (NUT) (BPM5)</v>
          </cell>
        </row>
        <row r="390">
          <cell r="C390" t="str">
            <v xml:space="preserve">  Public sector (BPM5)</v>
          </cell>
        </row>
        <row r="391">
          <cell r="C391" t="str">
            <v xml:space="preserve">  Private sector</v>
          </cell>
          <cell r="D391"/>
        </row>
        <row r="393">
          <cell r="C393" t="str">
            <v>Gross national product (GNP) = GDP + NFI (BPM5)</v>
          </cell>
        </row>
        <row r="394">
          <cell r="C394" t="str">
            <v>Gross domestic income (GDI) = GNP + NUT (BPM5)</v>
          </cell>
        </row>
        <row r="395">
          <cell r="C395" t="str">
            <v>Gross National Savings (GNS) = GDI - C (BPM5)</v>
          </cell>
        </row>
        <row r="397">
          <cell r="C397" t="str">
            <v>BPM4</v>
          </cell>
        </row>
        <row r="398">
          <cell r="C398" t="str">
            <v>Net factor income and Unrequired transfers, accrued (BPM4)</v>
          </cell>
        </row>
        <row r="399">
          <cell r="C399" t="str">
            <v>Net unrequited transfers (NUT) (BPM4)</v>
          </cell>
        </row>
        <row r="400">
          <cell r="C400" t="str">
            <v xml:space="preserve">  Public sector (BPM4)</v>
          </cell>
        </row>
        <row r="401">
          <cell r="C401" t="str">
            <v>Net factor income from abroad, cash</v>
          </cell>
        </row>
        <row r="403">
          <cell r="C403" t="str">
            <v>Gross disposable income (GDI) = GNP + NUT (BPM4)</v>
          </cell>
        </row>
        <row r="404">
          <cell r="C404" t="str">
            <v>Gross National Savings (GNS) = GDI - C (BPM4)</v>
          </cell>
        </row>
        <row r="406">
          <cell r="C406" t="str">
            <v>As appears in OLD macroframework (BPM4)</v>
          </cell>
        </row>
        <row r="408">
          <cell r="C408" t="str">
            <v>Gross domestic product</v>
          </cell>
        </row>
        <row r="409">
          <cell r="C409" t="str">
            <v>Domestic absorption (A) = C + I</v>
          </cell>
        </row>
        <row r="411">
          <cell r="C411" t="str">
            <v>Net factor income and unrequited transfers, cash, (OM)</v>
          </cell>
        </row>
        <row r="412">
          <cell r="C412" t="str">
            <v xml:space="preserve">  Net factor income from abroad, cash, (OM)</v>
          </cell>
        </row>
        <row r="413">
          <cell r="C413" t="str">
            <v xml:space="preserve">       Public sector  (from BOP)</v>
          </cell>
          <cell r="D413"/>
        </row>
        <row r="414">
          <cell r="C414" t="str">
            <v xml:space="preserve">       Private sector</v>
          </cell>
        </row>
        <row r="415">
          <cell r="C415" t="str">
            <v xml:space="preserve">                   o/w servicing of HCB and gas in bill of MT</v>
          </cell>
        </row>
        <row r="416">
          <cell r="C416" t="str">
            <v xml:space="preserve">  Net unrequited transfers, cash basis (NUT)</v>
          </cell>
        </row>
        <row r="417">
          <cell r="C417" t="str">
            <v xml:space="preserve">       Public sector</v>
          </cell>
          <cell r="D417"/>
        </row>
        <row r="418">
          <cell r="C418" t="str">
            <v xml:space="preserve">       Private sector</v>
          </cell>
        </row>
        <row r="419">
          <cell r="D419"/>
        </row>
        <row r="420">
          <cell r="C420" t="str">
            <v>Gross domestic income (GDI) = GDP + NFI +NUT (OM)</v>
          </cell>
        </row>
        <row r="421">
          <cell r="C421" t="str">
            <v>Gross National Savings (GNS) = GDI - C (OM)</v>
          </cell>
        </row>
        <row r="422">
          <cell r="C422" t="str">
            <v xml:space="preserve">  Public sector </v>
          </cell>
          <cell r="D422"/>
        </row>
        <row r="423">
          <cell r="C423" t="str">
            <v xml:space="preserve">  Private sector</v>
          </cell>
          <cell r="D423"/>
        </row>
        <row r="425">
          <cell r="C425" t="str">
            <v>Gross Domestic Savings (GDS) = GDP - C</v>
          </cell>
        </row>
        <row r="426">
          <cell r="C426" t="str">
            <v xml:space="preserve">  Public sector </v>
          </cell>
          <cell r="D426"/>
        </row>
        <row r="427">
          <cell r="C427" t="str">
            <v xml:space="preserve">  Private sector</v>
          </cell>
        </row>
        <row r="429">
          <cell r="C429" t="str">
            <v>Gross investment (I)</v>
          </cell>
        </row>
        <row r="430">
          <cell r="C430" t="str">
            <v xml:space="preserve">  Public investment</v>
          </cell>
        </row>
        <row r="431">
          <cell r="C431" t="str">
            <v xml:space="preserve">  Private investment</v>
          </cell>
        </row>
        <row r="432">
          <cell r="C432" t="str">
            <v xml:space="preserve">    o/w : electricity and gas projects</v>
          </cell>
        </row>
        <row r="434">
          <cell r="C434" t="str">
            <v>Foreign savings = I - GNS</v>
          </cell>
        </row>
        <row r="435">
          <cell r="C435" t="str">
            <v>Net official  resource transfers</v>
          </cell>
        </row>
        <row r="436">
          <cell r="C436" t="str">
            <v>Gross energy savings</v>
          </cell>
        </row>
        <row r="437">
          <cell r="C437" t="str">
            <v>IX.  FLOW OF FUNDS</v>
          </cell>
        </row>
        <row r="439">
          <cell r="C439" t="str">
            <v>SECTORAL NONFINANCIAL TRANSACTIONS</v>
          </cell>
        </row>
        <row r="440">
          <cell r="B440" t="str">
            <v>I</v>
          </cell>
        </row>
        <row r="441">
          <cell r="B441" t="str">
            <v>I.1</v>
          </cell>
          <cell r="C441" t="str">
            <v>Domestic sector (savings - investment = GDI - A) (BPM5)</v>
          </cell>
        </row>
        <row r="442">
          <cell r="C442" t="str">
            <v>Domestic sector (savings - investment = GDI - A) (BPM4)</v>
          </cell>
        </row>
        <row r="443">
          <cell r="C443" t="str">
            <v>Domestic sector (savings - investment = GDI - A) (OM)</v>
          </cell>
        </row>
        <row r="444">
          <cell r="B444" t="str">
            <v>I.1.1</v>
          </cell>
          <cell r="C444" t="str">
            <v xml:space="preserve">  Private sector</v>
          </cell>
        </row>
        <row r="445">
          <cell r="C445" t="str">
            <v xml:space="preserve">    Private sector - non-energy</v>
          </cell>
        </row>
        <row r="446">
          <cell r="C446" t="str">
            <v xml:space="preserve">    Private sector - energy</v>
          </cell>
        </row>
        <row r="447">
          <cell r="C447" t="str">
            <v xml:space="preserve">  Public sector</v>
          </cell>
        </row>
        <row r="448">
          <cell r="C448" t="str">
            <v xml:space="preserve">  Banking sector</v>
          </cell>
          <cell r="D448"/>
        </row>
        <row r="449">
          <cell r="C449" t="str">
            <v>External sector</v>
          </cell>
        </row>
        <row r="450">
          <cell r="C450" t="str">
            <v>Horizontal Check</v>
          </cell>
        </row>
        <row r="452">
          <cell r="C452" t="str">
            <v>X. CONSISTENCY CHECK TABLE - Blue checks correspond to WEO</v>
          </cell>
        </row>
        <row r="454">
          <cell r="D454"/>
        </row>
        <row r="455">
          <cell r="C455" t="str">
            <v>I:  NATIONAL ACCOUNTS IN REAL TERMS</v>
          </cell>
        </row>
        <row r="457">
          <cell r="C457" t="str">
            <v>Real GDP accounting identity:</v>
          </cell>
        </row>
        <row r="458">
          <cell r="C458" t="str">
            <v xml:space="preserve"> NGDP_R-(NCG_R+NCP_R+NFI_R+NINV_R+NX_R-NM_R)=0</v>
          </cell>
        </row>
        <row r="460">
          <cell r="C460" t="str">
            <v>II:  NATIONAL ACCOUNTS IN NOMINAL TERMS</v>
          </cell>
        </row>
        <row r="462">
          <cell r="C462" t="str">
            <v>Nominal GDP accounting identity:</v>
          </cell>
        </row>
        <row r="463">
          <cell r="C463" t="str">
            <v xml:space="preserve"> NGDP-(NCG+NCP+NFI+NINV+NX-NM)=0</v>
          </cell>
        </row>
        <row r="465">
          <cell r="C465" t="str">
            <v>National income identity:</v>
          </cell>
        </row>
        <row r="466">
          <cell r="C466" t="str">
            <v xml:space="preserve">  NGNI-(NGDP+((BXI+BMI+BTRP+BTRG)*ENDA_PR)/1000)=0</v>
          </cell>
        </row>
        <row r="468">
          <cell r="C468" t="str">
            <v>III:  BALANCE OF PAYMENTS</v>
          </cell>
        </row>
        <row r="470">
          <cell r="C470" t="str">
            <v>Current account identity:</v>
          </cell>
        </row>
        <row r="471">
          <cell r="C471" t="str">
            <v xml:space="preserve">  BCA-(BXG+BMG+BXS+BMS+BXI+BMI+BTRP+BTRG)=0</v>
          </cell>
        </row>
        <row r="472">
          <cell r="C472" t="str">
            <v>As percent of GDP:</v>
          </cell>
        </row>
        <row r="473">
          <cell r="C473" t="str">
            <v xml:space="preserve">  (BCA/((NGDP/ENDA_PR)*1000))*100</v>
          </cell>
        </row>
        <row r="474">
          <cell r="C474" t="str">
            <v>Financial account identity:</v>
          </cell>
        </row>
        <row r="475">
          <cell r="C475" t="str">
            <v xml:space="preserve">  BF-(BFD+BFL_C_G+BFL_C_P+BFL_D_G+BFL_D_P+BFL_DF</v>
          </cell>
        </row>
        <row r="476">
          <cell r="C476" t="str">
            <v xml:space="preserve">      +BER+BEA+BEO+BFOTH+BFO_S+BFLRES+BFRA)=0</v>
          </cell>
        </row>
        <row r="477">
          <cell r="C477" t="str">
            <v>Overall balance of payments identity:</v>
          </cell>
        </row>
        <row r="478">
          <cell r="C478" t="str">
            <v xml:space="preserve">  BCA+BK+BF+BNEO=0</v>
          </cell>
        </row>
        <row r="480">
          <cell r="C480" t="str">
            <v>Debt file v. BOP file</v>
          </cell>
        </row>
        <row r="481">
          <cell r="C481" t="str">
            <v>Total interest, scheduled</v>
          </cell>
        </row>
        <row r="482">
          <cell r="C482" t="str">
            <v>Total amortization, no IMF</v>
          </cell>
        </row>
        <row r="485">
          <cell r="C485" t="str">
            <v>Fiscal v. Real</v>
          </cell>
        </row>
        <row r="486">
          <cell r="C486" t="str">
            <v>Public investment</v>
          </cell>
        </row>
        <row r="488">
          <cell r="C488" t="str">
            <v>Fiscal v. BOP</v>
          </cell>
        </row>
        <row r="489">
          <cell r="C489" t="str">
            <v>Foreign interest payments from budget, after debt relief, only proj.</v>
          </cell>
        </row>
        <row r="491">
          <cell r="C491" t="str">
            <v>Explanatory notes:</v>
          </cell>
        </row>
        <row r="493">
          <cell r="C493" t="str">
            <v xml:space="preserve">1.  There is no information on the composition of debt relief, nor on the maturity of cancelled debt.  All debt relief </v>
          </cell>
        </row>
        <row r="494">
          <cell r="C494" t="str">
            <v xml:space="preserve">    assumed to be rescheduling; debt cancelled assumed to apply to future maturities.</v>
          </cell>
        </row>
        <row r="495">
          <cell r="C495" t="str">
            <v>2.  Population present in the country: sharp changes reflect refugee movements.</v>
          </cell>
        </row>
        <row r="496">
          <cell r="C496" t="str">
            <v>4.  Current transfers in 1980-1990 estimated by keeping 1990 proportion of project grants in total fixed.</v>
          </cell>
        </row>
        <row r="497">
          <cell r="C497" t="str">
            <v>5.  Mozambique does not produce constant price series, only real growth rates of NA aggregates based on previous</v>
          </cell>
        </row>
        <row r="498">
          <cell r="C498" t="str">
            <v xml:space="preserve">    year's prices.</v>
          </cell>
        </row>
        <row r="499">
          <cell r="C499" t="str">
            <v>6.  All private transfers assumed to be current.</v>
          </cell>
        </row>
        <row r="500">
          <cell r="C500" t="str">
            <v>7.  For 1980-1992 stocks of arrears derived from changes of arrears in BOP; does not reflect valuation changes or</v>
          </cell>
        </row>
        <row r="501">
          <cell r="C501" t="str">
            <v xml:space="preserve">    revisions.  Cummulative changes amount to $160 more than known arrears in 1993, possibly unregistered debt </v>
          </cell>
        </row>
        <row r="502">
          <cell r="C502" t="str">
            <v xml:space="preserve">    cancellation.</v>
          </cell>
        </row>
        <row r="503">
          <cell r="C503" t="str">
            <v>8.  The parallel market rate should have been used as representative up to 1992, but data are not available until 1990.</v>
          </cell>
        </row>
        <row r="504">
          <cell r="C504" t="str">
            <v>9.  For 1980-85 source is ETA; from 1986-1993 source are official publications; thereafter, staff data base reconciled</v>
          </cell>
        </row>
        <row r="505">
          <cell r="C505" t="str">
            <v>9.  with authorities.</v>
          </cell>
        </row>
        <row r="506">
          <cell r="C506" t="str">
            <v>10. For 1987-1993 source official publication; for 1985-86, extrapolation between available figure from documents for</v>
          </cell>
        </row>
        <row r="507">
          <cell r="C507" t="str">
            <v xml:space="preserve">    1984 and 1987.  For 1980-83 assumed annual nominal growth rate of 10 percent.</v>
          </cell>
        </row>
        <row r="508">
          <cell r="C508" t="str">
            <v>11. Residual.</v>
          </cell>
        </row>
        <row r="509">
          <cell r="C509" t="str">
            <v>12. For 1985-93 source is official publication.  Appears to include both insured and uninsured debt.  Before 1984,</v>
          </cell>
        </row>
        <row r="510">
          <cell r="C510" t="str">
            <v xml:space="preserve">    assumed to have grown at 10 percent annually; for 1984, source is Fund document.  As of 1993, all commercial debt </v>
          </cell>
        </row>
        <row r="511">
          <cell r="C511" t="str">
            <v xml:space="preserve">    debt cancelled or taken over by bilaterals.</v>
          </cell>
        </row>
        <row r="512">
          <cell r="C512" t="str">
            <v xml:space="preserve">13. Arrears to banks for 1984, 1990 and 92 from documents.  In 1993 all debt to banks had been assumed by bilaterals. </v>
          </cell>
        </row>
        <row r="513">
          <cell r="C513" t="str">
            <v xml:space="preserve">    Data for 1991 and 1983-89 based on assumptions.  Before 1983, Mozambique did not incurr significant arrears.</v>
          </cell>
        </row>
        <row r="514">
          <cell r="C514" t="str">
            <v>14. All available data show no arrears or negligible arrears to multilaterals.</v>
          </cell>
        </row>
        <row r="515">
          <cell r="C515" t="str">
            <v>15. Residual.</v>
          </cell>
        </row>
        <row r="516">
          <cell r="C516" t="str">
            <v>16. Data for 1988 and 1989 from fund documents.  Thereafter extrapolated</v>
          </cell>
        </row>
        <row r="517">
          <cell r="C517" t="str">
            <v xml:space="preserve">    to become 0 by 1992.  Before extrapolated to start increasing in 1984.</v>
          </cell>
        </row>
        <row r="518">
          <cell r="B518" t="str">
            <v>I.1.2</v>
          </cell>
          <cell r="C518" t="str">
            <v>17. Up until 1992 the foreign assets of commercial banks cannot be separated from those of the Monetary Authorities.</v>
          </cell>
        </row>
        <row r="519">
          <cell r="B519" t="str">
            <v>I.1.3</v>
          </cell>
          <cell r="C519" t="str">
            <v>18.  Includes entire HCB debt, which may contain some bilateral elements.</v>
          </cell>
        </row>
        <row r="520">
          <cell r="B520" t="str">
            <v>I.2</v>
          </cell>
          <cell r="C520"/>
        </row>
        <row r="521">
          <cell r="B521" t="str">
            <v>I.1+I.2</v>
          </cell>
        </row>
        <row r="526">
          <cell r="D526"/>
        </row>
      </sheetData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528">
          <cell r="A528" t="str">
            <v xml:space="preserve">                        Other multilaterals</v>
          </cell>
          <cell r="C528">
            <v>0</v>
          </cell>
          <cell r="D528">
            <v>0</v>
          </cell>
          <cell r="E528">
            <v>0</v>
          </cell>
          <cell r="F528">
            <v>88.9</v>
          </cell>
          <cell r="G528">
            <v>84.9</v>
          </cell>
          <cell r="H528">
            <v>32.9</v>
          </cell>
          <cell r="I528">
            <v>32</v>
          </cell>
          <cell r="J528">
            <v>100.9</v>
          </cell>
          <cell r="K528">
            <v>50</v>
          </cell>
          <cell r="L528">
            <v>50</v>
          </cell>
          <cell r="M528">
            <v>50</v>
          </cell>
          <cell r="N528">
            <v>50</v>
          </cell>
          <cell r="O528">
            <v>50</v>
          </cell>
          <cell r="P528">
            <v>50</v>
          </cell>
          <cell r="Q528">
            <v>50</v>
          </cell>
          <cell r="R528">
            <v>50</v>
          </cell>
          <cell r="S528">
            <v>50</v>
          </cell>
          <cell r="T528">
            <v>50</v>
          </cell>
          <cell r="U528">
            <v>50</v>
          </cell>
          <cell r="V528">
            <v>50</v>
          </cell>
          <cell r="W528">
            <v>50</v>
          </cell>
          <cell r="X528">
            <v>50</v>
          </cell>
        </row>
        <row r="546">
          <cell r="A546" t="str">
            <v xml:space="preserve">     Residual disbursement calc line</v>
          </cell>
          <cell r="C546" t="str">
            <v>40 per annum was baseline</v>
          </cell>
          <cell r="F546">
            <v>88.9</v>
          </cell>
          <cell r="G546">
            <v>84.899626095369882</v>
          </cell>
          <cell r="H546">
            <v>32.889713919481416</v>
          </cell>
          <cell r="I546">
            <v>32.015737280063732</v>
          </cell>
          <cell r="J546">
            <v>100.90025070844426</v>
          </cell>
          <cell r="K546">
            <v>116.37382114785059</v>
          </cell>
          <cell r="L546">
            <v>101.20003147652928</v>
          </cell>
          <cell r="M546">
            <v>97.743737072624583</v>
          </cell>
          <cell r="N546">
            <v>80.107343313707162</v>
          </cell>
          <cell r="O546">
            <v>66.756193610798988</v>
          </cell>
          <cell r="P546">
            <v>76.962758860966204</v>
          </cell>
          <cell r="Q546">
            <v>86.41808980466044</v>
          </cell>
          <cell r="R546">
            <v>90.981445905824629</v>
          </cell>
          <cell r="S546">
            <v>63.845771842037053</v>
          </cell>
          <cell r="T546">
            <v>51.073455861360941</v>
          </cell>
          <cell r="U546">
            <v>57.779434430530543</v>
          </cell>
          <cell r="V546">
            <v>61.359640688839761</v>
          </cell>
          <cell r="W546">
            <v>56.735721389992875</v>
          </cell>
          <cell r="X546">
            <v>47.8323677782586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Main"/>
      <sheetName val="PC"/>
      <sheetName val="Kin"/>
      <sheetName val="Gap"/>
      <sheetName val="SR"/>
      <sheetName val="DSA"/>
      <sheetName val="PDR"/>
      <sheetName val="NPV"/>
    </sheetNames>
    <sheetDataSet>
      <sheetData sheetId="0" refreshError="1"/>
      <sheetData sheetId="1" refreshError="1">
        <row r="12">
          <cell r="B12" t="str">
            <v xml:space="preserve">  Check  Row  # 1311</v>
          </cell>
          <cell r="D12">
            <v>1984</v>
          </cell>
          <cell r="E12">
            <v>1985</v>
          </cell>
          <cell r="F12">
            <v>1986</v>
          </cell>
          <cell r="G12">
            <v>1987</v>
          </cell>
          <cell r="H12">
            <v>1988</v>
          </cell>
          <cell r="I12">
            <v>1989</v>
          </cell>
          <cell r="J12">
            <v>1990</v>
          </cell>
          <cell r="K12">
            <v>1991</v>
          </cell>
          <cell r="L12">
            <v>1992</v>
          </cell>
          <cell r="M12">
            <v>1993</v>
          </cell>
          <cell r="N12">
            <v>1994</v>
          </cell>
          <cell r="O12">
            <v>1995</v>
          </cell>
          <cell r="P12">
            <v>1996</v>
          </cell>
          <cell r="Q12">
            <v>1997</v>
          </cell>
          <cell r="R12">
            <v>1998</v>
          </cell>
          <cell r="S12">
            <v>1999</v>
          </cell>
        </row>
        <row r="16">
          <cell r="B16" t="str">
            <v>(1)  Basic assumptions</v>
          </cell>
        </row>
        <row r="18">
          <cell r="B18" t="str">
            <v>US$/SDR period average</v>
          </cell>
          <cell r="D18">
            <v>1.02501</v>
          </cell>
          <cell r="E18">
            <v>1.0153399999999999</v>
          </cell>
          <cell r="F18">
            <v>1.17317</v>
          </cell>
          <cell r="G18">
            <v>1.29308</v>
          </cell>
          <cell r="H18">
            <v>1.34392</v>
          </cell>
          <cell r="I18">
            <v>1.28176</v>
          </cell>
          <cell r="J18">
            <v>1.3567400000000001</v>
          </cell>
          <cell r="K18">
            <v>1.36816</v>
          </cell>
          <cell r="L18">
            <v>1.4083714124011315</v>
          </cell>
          <cell r="M18">
            <v>1.396336015525705</v>
          </cell>
          <cell r="N18">
            <v>1.4317001136760554</v>
          </cell>
          <cell r="O18">
            <v>1.5169463703024828</v>
          </cell>
          <cell r="P18">
            <v>1.4517604564649238</v>
          </cell>
          <cell r="Q18">
            <v>1.3760205607320271</v>
          </cell>
          <cell r="R18">
            <v>1.3564401943863644</v>
          </cell>
          <cell r="S18">
            <v>1.3673157631539994</v>
          </cell>
        </row>
        <row r="19">
          <cell r="B19" t="str">
            <v>US$/SDR end of period</v>
          </cell>
          <cell r="D19">
            <v>0.98021000000000003</v>
          </cell>
          <cell r="E19">
            <v>1.09842</v>
          </cell>
          <cell r="F19">
            <v>1.2232000000000001</v>
          </cell>
          <cell r="G19">
            <v>1.41866</v>
          </cell>
          <cell r="H19">
            <v>1.3456999999999999</v>
          </cell>
          <cell r="I19">
            <v>1.31416</v>
          </cell>
          <cell r="J19">
            <v>1.42266</v>
          </cell>
          <cell r="K19">
            <v>1.4304300000000001</v>
          </cell>
          <cell r="L19">
            <v>1.375005255473376</v>
          </cell>
          <cell r="M19">
            <v>1.3735999999999999</v>
          </cell>
          <cell r="N19">
            <v>1.4599</v>
          </cell>
          <cell r="O19">
            <v>1.4864999999999999</v>
          </cell>
          <cell r="P19">
            <v>1.4379999999999999</v>
          </cell>
          <cell r="Q19">
            <v>1.349250916826592</v>
          </cell>
          <cell r="R19">
            <v>1.4080245033561105</v>
          </cell>
          <cell r="S19">
            <v>1.3725141243931567</v>
          </cell>
        </row>
        <row r="20">
          <cell r="B20" t="str">
            <v>US$/SDR (OGEDEP rate, per. average)</v>
          </cell>
          <cell r="F20">
            <v>1.1739999999999999</v>
          </cell>
          <cell r="G20">
            <v>1.419</v>
          </cell>
          <cell r="H20">
            <v>1.419</v>
          </cell>
          <cell r="I20">
            <v>1.3419216317767</v>
          </cell>
          <cell r="J20">
            <v>1.23</v>
          </cell>
          <cell r="K20">
            <v>1.3145</v>
          </cell>
          <cell r="L20">
            <v>1.3145</v>
          </cell>
          <cell r="M20">
            <v>1.4312</v>
          </cell>
          <cell r="N20">
            <v>1.4312</v>
          </cell>
          <cell r="O20">
            <v>1.4312</v>
          </cell>
          <cell r="P20">
            <v>1.4312</v>
          </cell>
          <cell r="Q20">
            <v>1.4312</v>
          </cell>
          <cell r="R20">
            <v>1.4312</v>
          </cell>
          <cell r="S20">
            <v>1.4312</v>
          </cell>
        </row>
        <row r="21">
          <cell r="B21" t="str">
            <v>Exports of goods &amp; nf serv. (SDR millions)</v>
          </cell>
          <cell r="D21">
            <v>917</v>
          </cell>
          <cell r="E21">
            <v>710.7</v>
          </cell>
          <cell r="F21">
            <v>277.40000000000009</v>
          </cell>
          <cell r="G21">
            <v>30.399999999999974</v>
          </cell>
          <cell r="H21">
            <v>632.70000000000005</v>
          </cell>
          <cell r="I21">
            <v>384.20000000000016</v>
          </cell>
          <cell r="J21">
            <v>433.19999999999976</v>
          </cell>
          <cell r="K21">
            <v>252.20000000000005</v>
          </cell>
          <cell r="L21">
            <v>220.80000000000015</v>
          </cell>
          <cell r="M21">
            <v>379.2000000000001</v>
          </cell>
          <cell r="N21">
            <v>411.19999999999993</v>
          </cell>
          <cell r="O21">
            <v>199.77812727122588</v>
          </cell>
          <cell r="P21">
            <v>171.6752795882058</v>
          </cell>
          <cell r="Q21">
            <v>45.341865625041102</v>
          </cell>
          <cell r="R21">
            <v>-34.756062187447903</v>
          </cell>
          <cell r="S21">
            <v>-124.42168818773503</v>
          </cell>
        </row>
        <row r="22">
          <cell r="B22" t="str">
            <v>Exports of goods &amp; nf serv. (US$ millions)</v>
          </cell>
          <cell r="D22">
            <v>939.93416999999999</v>
          </cell>
          <cell r="E22">
            <v>721.60213799999997</v>
          </cell>
          <cell r="F22">
            <v>325.43735800000013</v>
          </cell>
          <cell r="G22">
            <v>39.309631999999965</v>
          </cell>
          <cell r="H22">
            <v>850.29818399999999</v>
          </cell>
          <cell r="I22">
            <v>492.4521920000002</v>
          </cell>
          <cell r="J22">
            <v>587.73976799999969</v>
          </cell>
          <cell r="K22">
            <v>345.04995200000008</v>
          </cell>
          <cell r="L22">
            <v>310.96840785817005</v>
          </cell>
          <cell r="M22">
            <v>529.49061708734746</v>
          </cell>
          <cell r="N22">
            <v>588.71508674359393</v>
          </cell>
          <cell r="O22">
            <v>303.05270502991357</v>
          </cell>
          <cell r="P22">
            <v>249.23138225871708</v>
          </cell>
          <cell r="Q22">
            <v>62.391339362005283</v>
          </cell>
          <cell r="R22">
            <v>-47.144519749646406</v>
          </cell>
          <cell r="S22">
            <v>-170.12373553732186</v>
          </cell>
        </row>
        <row r="23">
          <cell r="B23" t="str">
            <v>Nominal GDP (SDR m)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Libor</v>
          </cell>
          <cell r="D24">
            <v>0.3980502821295</v>
          </cell>
          <cell r="E24">
            <v>0.50436484492519995</v>
          </cell>
          <cell r="F24">
            <v>0.57237158791370002</v>
          </cell>
          <cell r="G24">
            <v>0.54762399629559999</v>
          </cell>
          <cell r="H24">
            <v>0.49802863719359997</v>
          </cell>
          <cell r="I24">
            <v>0.48330479640160001</v>
          </cell>
          <cell r="J24">
            <v>0.37967653898019998</v>
          </cell>
          <cell r="K24">
            <v>0.13959294067040001</v>
          </cell>
          <cell r="L24">
            <v>0.27214173465910335</v>
          </cell>
          <cell r="M24">
            <v>0.16899854795907607</v>
          </cell>
          <cell r="N24">
            <v>0.13069635276120517</v>
          </cell>
          <cell r="O24">
            <v>0.1666638638123932</v>
          </cell>
          <cell r="P24">
            <v>0.13912371437390836</v>
          </cell>
          <cell r="Q24">
            <v>0.15692090313868412</v>
          </cell>
          <cell r="R24">
            <v>0.15142058543791703</v>
          </cell>
          <cell r="S24">
            <v>0.15815157588571446</v>
          </cell>
        </row>
        <row r="25">
          <cell r="B25" t="str">
            <v>SDR / US$, period average</v>
          </cell>
          <cell r="E25">
            <v>0.98489176039553261</v>
          </cell>
          <cell r="F25">
            <v>0.85239138402789016</v>
          </cell>
          <cell r="G25">
            <v>0.77334735669873478</v>
          </cell>
          <cell r="H25">
            <v>0.7440919102327519</v>
          </cell>
          <cell r="I25">
            <v>0.78017725627262513</v>
          </cell>
          <cell r="J25">
            <v>0.73706089597122515</v>
          </cell>
          <cell r="K25">
            <v>0.73090866565313994</v>
          </cell>
          <cell r="L25">
            <v>0.71003997325897195</v>
          </cell>
          <cell r="M25">
            <v>0.71615999937057495</v>
          </cell>
          <cell r="N25">
            <v>0.69847029447555498</v>
          </cell>
          <cell r="O25">
            <v>0.65921908617019698</v>
          </cell>
          <cell r="P25">
            <v>0.68881887197494496</v>
          </cell>
          <cell r="Q25">
            <v>0.72673332691192605</v>
          </cell>
          <cell r="R25">
            <v>0.73722380399704002</v>
          </cell>
          <cell r="S25">
            <v>0.73135995864868197</v>
          </cell>
        </row>
        <row r="27">
          <cell r="B27" t="str">
            <v>Interest on rescheduling</v>
          </cell>
        </row>
        <row r="28">
          <cell r="B28" t="str">
            <v xml:space="preserve">  London Club  (LIBOR)</v>
          </cell>
          <cell r="H28">
            <v>0.51802863719359993</v>
          </cell>
          <cell r="I28">
            <v>0.50330479640159997</v>
          </cell>
          <cell r="J28">
            <v>0.37967653898019998</v>
          </cell>
          <cell r="K28">
            <v>0.13959294067040001</v>
          </cell>
          <cell r="L28">
            <v>0.27214173465910335</v>
          </cell>
          <cell r="M28">
            <v>0.16899854795907607</v>
          </cell>
          <cell r="N28">
            <v>0.13069635276120517</v>
          </cell>
          <cell r="O28">
            <v>0.1666638638123932</v>
          </cell>
          <cell r="P28">
            <v>0.13912371437390836</v>
          </cell>
          <cell r="Q28">
            <v>0.15692090313868412</v>
          </cell>
          <cell r="R28">
            <v>0.15142058543791703</v>
          </cell>
          <cell r="S28">
            <v>0.15815157588571446</v>
          </cell>
        </row>
        <row r="29">
          <cell r="B29" t="str">
            <v xml:space="preserve">  Paris Club</v>
          </cell>
          <cell r="I29">
            <v>0.4723047964016</v>
          </cell>
          <cell r="J29">
            <v>0.36867653898019997</v>
          </cell>
        </row>
        <row r="30">
          <cell r="B30" t="str">
            <v xml:space="preserve">  Kinshasa Club  (LIBOR + 2%)</v>
          </cell>
          <cell r="H30">
            <v>0.51802863719359993</v>
          </cell>
          <cell r="I30">
            <v>0.50330479640159997</v>
          </cell>
          <cell r="J30">
            <v>0.3996765389802</v>
          </cell>
          <cell r="K30">
            <v>0.1595929406704</v>
          </cell>
          <cell r="L30">
            <v>0.29214173465910337</v>
          </cell>
          <cell r="M30">
            <v>0.18899854795907606</v>
          </cell>
          <cell r="N30">
            <v>0.15069635276120516</v>
          </cell>
          <cell r="O30">
            <v>0.18666386381239319</v>
          </cell>
          <cell r="P30">
            <v>0.15912371437390835</v>
          </cell>
          <cell r="Q30">
            <v>0.17692090313868411</v>
          </cell>
          <cell r="R30">
            <v>0.17142058543791702</v>
          </cell>
          <cell r="S30">
            <v>0.17815157588571445</v>
          </cell>
        </row>
        <row r="31">
          <cell r="B31" t="str">
            <v>Interest on new disbursements</v>
          </cell>
        </row>
        <row r="32">
          <cell r="B32" t="str">
            <v xml:space="preserve">  Paris Club</v>
          </cell>
          <cell r="H32">
            <v>0.05</v>
          </cell>
          <cell r="I32">
            <v>0.05</v>
          </cell>
          <cell r="J32">
            <v>0.05</v>
          </cell>
          <cell r="K32">
            <v>0.05</v>
          </cell>
          <cell r="L32">
            <v>0.05</v>
          </cell>
          <cell r="M32">
            <v>0.05</v>
          </cell>
          <cell r="N32">
            <v>0.05</v>
          </cell>
          <cell r="O32">
            <v>0.05</v>
          </cell>
          <cell r="P32">
            <v>0.05</v>
          </cell>
          <cell r="Q32">
            <v>0.05</v>
          </cell>
          <cell r="R32">
            <v>0.05</v>
          </cell>
          <cell r="S32">
            <v>0.05</v>
          </cell>
        </row>
        <row r="33">
          <cell r="B33" t="str">
            <v xml:space="preserve">  Multilaterals</v>
          </cell>
          <cell r="H33">
            <v>1.4999999999999999E-2</v>
          </cell>
          <cell r="I33">
            <v>1.4999999999999999E-2</v>
          </cell>
          <cell r="J33">
            <v>1.4999999999999999E-2</v>
          </cell>
          <cell r="K33">
            <v>1.4999999999999999E-2</v>
          </cell>
          <cell r="L33">
            <v>1.4999999999999999E-2</v>
          </cell>
          <cell r="M33">
            <v>1.4999999999999999E-2</v>
          </cell>
          <cell r="N33">
            <v>1.4999999999999999E-2</v>
          </cell>
          <cell r="O33">
            <v>1.4999999999999999E-2</v>
          </cell>
          <cell r="P33">
            <v>1.4999999999999999E-2</v>
          </cell>
          <cell r="Q33">
            <v>1.4999999999999999E-2</v>
          </cell>
          <cell r="R33">
            <v>1.4999999999999999E-2</v>
          </cell>
          <cell r="S33">
            <v>1.4999999999999999E-2</v>
          </cell>
        </row>
        <row r="34">
          <cell r="B34" t="str">
            <v xml:space="preserve">  World Bank</v>
          </cell>
          <cell r="H34">
            <v>7.4999999999999997E-3</v>
          </cell>
          <cell r="I34">
            <v>7.4999999999999997E-3</v>
          </cell>
          <cell r="J34">
            <v>7.4999999999999997E-3</v>
          </cell>
          <cell r="K34">
            <v>7.4999999999999997E-3</v>
          </cell>
          <cell r="L34">
            <v>7.4999999999999997E-3</v>
          </cell>
          <cell r="M34">
            <v>7.4999999999999997E-3</v>
          </cell>
          <cell r="N34">
            <v>7.4999999999999997E-3</v>
          </cell>
          <cell r="O34">
            <v>7.4999999999999997E-3</v>
          </cell>
          <cell r="P34">
            <v>7.4999999999999997E-3</v>
          </cell>
          <cell r="Q34">
            <v>7.4999999999999997E-3</v>
          </cell>
          <cell r="R34">
            <v>7.4999999999999997E-3</v>
          </cell>
          <cell r="S34">
            <v>7.4999999999999997E-3</v>
          </cell>
        </row>
        <row r="35">
          <cell r="B35" t="str">
            <v xml:space="preserve">  Other multilaterals</v>
          </cell>
          <cell r="H35">
            <v>0.04</v>
          </cell>
          <cell r="I35">
            <v>0.04</v>
          </cell>
          <cell r="J35">
            <v>0.04</v>
          </cell>
          <cell r="K35">
            <v>0.04</v>
          </cell>
          <cell r="L35">
            <v>0.04</v>
          </cell>
          <cell r="M35">
            <v>0.04</v>
          </cell>
          <cell r="N35">
            <v>0.04</v>
          </cell>
          <cell r="O35">
            <v>0.04</v>
          </cell>
          <cell r="P35">
            <v>0.04</v>
          </cell>
          <cell r="Q35">
            <v>0.04</v>
          </cell>
          <cell r="R35">
            <v>0.04</v>
          </cell>
          <cell r="S35">
            <v>0.04</v>
          </cell>
        </row>
        <row r="37">
          <cell r="B37" t="str">
            <v>(2)  Aid data  (SDR millions)</v>
          </cell>
        </row>
        <row r="38">
          <cell r="Q38" t="str">
            <v>NB All future prog. fin. put in gap fin.</v>
          </cell>
        </row>
        <row r="39">
          <cell r="B39" t="str">
            <v>Fund -- SAF disbursements</v>
          </cell>
          <cell r="D39">
            <v>0</v>
          </cell>
          <cell r="E39">
            <v>0</v>
          </cell>
          <cell r="F39">
            <v>0</v>
          </cell>
          <cell r="G39">
            <v>58.2</v>
          </cell>
          <cell r="H39">
            <v>0</v>
          </cell>
          <cell r="I39">
            <v>87.3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Fund -- Purchases</v>
          </cell>
          <cell r="D40">
            <v>158</v>
          </cell>
          <cell r="E40">
            <v>169</v>
          </cell>
          <cell r="F40">
            <v>80.599999999999994</v>
          </cell>
          <cell r="G40">
            <v>69.800000000000011</v>
          </cell>
          <cell r="H40">
            <v>0</v>
          </cell>
          <cell r="I40">
            <v>75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World Bank program loans</v>
          </cell>
          <cell r="F41">
            <v>0</v>
          </cell>
          <cell r="G41">
            <v>114.301129997142</v>
          </cell>
          <cell r="H41">
            <v>20.425322935889</v>
          </cell>
          <cell r="I41">
            <v>56.210017163364</v>
          </cell>
          <cell r="J41">
            <v>12.199481132075499</v>
          </cell>
          <cell r="K41">
            <v>0</v>
          </cell>
          <cell r="L41">
            <v>20</v>
          </cell>
          <cell r="M41">
            <v>10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World Bank project loans</v>
          </cell>
          <cell r="F42">
            <v>70.159284497444602</v>
          </cell>
          <cell r="G42">
            <v>19.4400901486887</v>
          </cell>
          <cell r="H42">
            <v>72.553425799154695</v>
          </cell>
          <cell r="I42">
            <v>63.855515681073499</v>
          </cell>
          <cell r="J42">
            <v>27.859669811320799</v>
          </cell>
          <cell r="K42">
            <v>56.177079878280715</v>
          </cell>
          <cell r="L42">
            <v>22.26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World Bank Gécamines</v>
          </cell>
          <cell r="F43">
            <v>0</v>
          </cell>
          <cell r="G43">
            <v>5.9</v>
          </cell>
          <cell r="H43">
            <v>7.4074349663670498</v>
          </cell>
          <cell r="I43">
            <v>13.0433765017944</v>
          </cell>
          <cell r="J43">
            <v>11.792419830188701</v>
          </cell>
          <cell r="K43">
            <v>30.012920121719283</v>
          </cell>
          <cell r="L43">
            <v>5.24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Other multi grants</v>
          </cell>
          <cell r="F44">
            <v>38.423000000000002</v>
          </cell>
          <cell r="G44">
            <v>25.578551249360402</v>
          </cell>
          <cell r="H44">
            <v>33.244538365378901</v>
          </cell>
          <cell r="I44">
            <v>56.470120143548101</v>
          </cell>
          <cell r="J44">
            <v>45.7230247641509</v>
          </cell>
          <cell r="K44">
            <v>1.2288504268506606</v>
          </cell>
          <cell r="L44">
            <v>1.4129795467853543</v>
          </cell>
          <cell r="M44">
            <v>6.2878847944736478</v>
          </cell>
          <cell r="N44">
            <v>1</v>
          </cell>
          <cell r="O44">
            <v>11.034831229589887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Other multi proj. loans (ex. Gécamines)</v>
          </cell>
          <cell r="F45">
            <v>78.379045996592893</v>
          </cell>
          <cell r="G45">
            <v>67.153847248320801</v>
          </cell>
          <cell r="H45">
            <v>118.436361959837</v>
          </cell>
          <cell r="I45">
            <v>56.348104228428802</v>
          </cell>
          <cell r="J45">
            <v>37.105689858490599</v>
          </cell>
          <cell r="K45">
            <v>28.478808034148045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B46" t="str">
            <v>Other multi prog. loans (ex. Gécamines)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Paris Club grants</v>
          </cell>
          <cell r="F47">
            <v>118.53</v>
          </cell>
          <cell r="G47">
            <v>144.84</v>
          </cell>
          <cell r="H47">
            <v>134.63999999999999</v>
          </cell>
          <cell r="I47">
            <v>158.97</v>
          </cell>
          <cell r="J47">
            <v>113.99</v>
          </cell>
          <cell r="K47">
            <v>73.120373348146416</v>
          </cell>
          <cell r="L47">
            <v>21.230195200443262</v>
          </cell>
          <cell r="M47">
            <v>12.203366389274597</v>
          </cell>
          <cell r="N47">
            <v>96.2</v>
          </cell>
          <cell r="O47">
            <v>224.4</v>
          </cell>
          <cell r="P47">
            <v>119.3</v>
          </cell>
          <cell r="Q47">
            <v>204.4</v>
          </cell>
          <cell r="R47">
            <v>135</v>
          </cell>
          <cell r="S47">
            <v>96.1</v>
          </cell>
        </row>
        <row r="48">
          <cell r="B48" t="str">
            <v>Paris Club loans</v>
          </cell>
          <cell r="F48">
            <v>86.736999999999995</v>
          </cell>
          <cell r="G48">
            <v>100.40016374749</v>
          </cell>
          <cell r="H48">
            <v>129.08283231144699</v>
          </cell>
          <cell r="I48">
            <v>109.707442658761</v>
          </cell>
          <cell r="J48">
            <v>76.315595518867894</v>
          </cell>
          <cell r="K48">
            <v>47.209423605426267</v>
          </cell>
          <cell r="L48">
            <v>0</v>
          </cell>
          <cell r="M48">
            <v>0</v>
          </cell>
          <cell r="N48">
            <v>1.117552471160888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Technical assistance 1/</v>
          </cell>
          <cell r="F49">
            <v>80.599999999999994</v>
          </cell>
          <cell r="G49">
            <v>92.788853047679794</v>
          </cell>
          <cell r="H49">
            <v>82.949133877016493</v>
          </cell>
          <cell r="I49">
            <v>76.992510532064301</v>
          </cell>
          <cell r="J49">
            <v>75.176886792419793</v>
          </cell>
          <cell r="K49">
            <v>57.673948953338787</v>
          </cell>
          <cell r="L49">
            <v>16.594909406854146</v>
          </cell>
          <cell r="M49">
            <v>0</v>
          </cell>
          <cell r="N49">
            <v>0</v>
          </cell>
          <cell r="O49">
            <v>3</v>
          </cell>
          <cell r="P49">
            <v>5</v>
          </cell>
          <cell r="Q49">
            <v>5</v>
          </cell>
          <cell r="R49">
            <v>15</v>
          </cell>
          <cell r="S49">
            <v>15</v>
          </cell>
        </row>
        <row r="50">
          <cell r="B50" t="str">
            <v xml:space="preserve"> 1/  Technical assistance is not reflected in any of the grants or loans by creditor below.</v>
          </cell>
        </row>
        <row r="54">
          <cell r="B54" t="str">
            <v>(3)  Possible gap financing (SDR millions)</v>
          </cell>
        </row>
        <row r="56">
          <cell r="B56" t="str">
            <v>BOP gap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B57" t="str">
            <v xml:space="preserve">   Fund drawings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 xml:space="preserve">   Mutilateral creditors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B59" t="str">
            <v xml:space="preserve">   Bilateral creditors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B60" t="str">
            <v xml:space="preserve">   Debt cancellation</v>
          </cell>
          <cell r="Q60">
            <v>0</v>
          </cell>
          <cell r="R60">
            <v>0</v>
          </cell>
          <cell r="S60">
            <v>0</v>
          </cell>
        </row>
        <row r="63">
          <cell r="B63" t="str">
            <v>Interest on gap financing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 xml:space="preserve">   Fund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 xml:space="preserve">   Mutilateral creditors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 xml:space="preserve">   Bilateral creditors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8">
          <cell r="B68" t="str">
            <v>Amortization of gap financing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 xml:space="preserve">   Fund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 xml:space="preserve">   Mutilateral creditors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 xml:space="preserve">   Bilateral creditors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3">
          <cell r="B73" t="str">
            <v>CHECKS:</v>
          </cell>
        </row>
        <row r="74">
          <cell r="B74" t="str">
            <v xml:space="preserve">  Implicit interest rate on total debt</v>
          </cell>
          <cell r="D74">
            <v>7.2746057241264097</v>
          </cell>
          <cell r="E74">
            <v>6.6961953275341974</v>
          </cell>
          <cell r="F74">
            <v>7.6963867375818786</v>
          </cell>
          <cell r="G74">
            <v>12.601739854086473</v>
          </cell>
          <cell r="H74">
            <v>13.749273928888277</v>
          </cell>
          <cell r="I74">
            <v>7.488914717347348</v>
          </cell>
          <cell r="J74">
            <v>8.1404817395352431</v>
          </cell>
          <cell r="K74">
            <v>5.8212780893282172</v>
          </cell>
          <cell r="L74">
            <v>6.205724045654299</v>
          </cell>
          <cell r="M74">
            <v>4.9790220368602398</v>
          </cell>
          <cell r="N74">
            <v>4.3306689917437833</v>
          </cell>
          <cell r="O74">
            <v>4.3964291315043775</v>
          </cell>
          <cell r="P74">
            <v>4.079801624947649</v>
          </cell>
          <cell r="Q74">
            <v>1.8432610375518534</v>
          </cell>
          <cell r="R74">
            <v>1.3384396068255782</v>
          </cell>
          <cell r="S74">
            <v>1.1099222873073067</v>
          </cell>
        </row>
        <row r="75">
          <cell r="B75" t="str">
            <v xml:space="preserve">   on old debt</v>
          </cell>
          <cell r="F75">
            <v>6.6112505189746145</v>
          </cell>
          <cell r="G75">
            <v>6.4652192008499254</v>
          </cell>
          <cell r="H75">
            <v>6.3491608475044981</v>
          </cell>
          <cell r="I75">
            <v>5.7909453670044426</v>
          </cell>
          <cell r="J75">
            <v>6.6745672034706569</v>
          </cell>
          <cell r="K75">
            <v>6.4458229478277698</v>
          </cell>
          <cell r="L75">
            <v>6.0712754709290664</v>
          </cell>
          <cell r="M75">
            <v>5.6287461504198761</v>
          </cell>
          <cell r="N75">
            <v>5.7556920575534996</v>
          </cell>
          <cell r="O75">
            <v>5.5152026398186749</v>
          </cell>
          <cell r="P75">
            <v>2.5695444399865162</v>
          </cell>
          <cell r="Q75">
            <v>2.9097844842385809</v>
          </cell>
          <cell r="R75">
            <v>2.2981647020655589</v>
          </cell>
          <cell r="S75">
            <v>2.0656319265780732</v>
          </cell>
        </row>
        <row r="76">
          <cell r="B76" t="str">
            <v xml:space="preserve">   on new debt</v>
          </cell>
          <cell r="R76">
            <v>4.8095078948309773</v>
          </cell>
          <cell r="S76">
            <v>6.0004693875749542</v>
          </cell>
        </row>
        <row r="77">
          <cell r="B77" t="str">
            <v xml:space="preserve">   on arrears</v>
          </cell>
        </row>
        <row r="80">
          <cell r="B80" t="str">
            <v>Build up worksheet in following format</v>
          </cell>
        </row>
        <row r="81">
          <cell r="B81" t="str">
            <v>1. Pre-1997 debt disbursed and outstanding (e.o.p.)</v>
          </cell>
        </row>
        <row r="82">
          <cell r="B82" t="str">
            <v>2. Loan disbursements (NB gap finance unallocated)</v>
          </cell>
        </row>
        <row r="83">
          <cell r="B83" t="str">
            <v>3. Stock of new debt (post-1996)</v>
          </cell>
        </row>
        <row r="84">
          <cell r="B84" t="str">
            <v>4. Total stock of debt</v>
          </cell>
        </row>
        <row r="85">
          <cell r="B85" t="str">
            <v>6. Scheduled interest on pre-96 debt</v>
          </cell>
        </row>
        <row r="86">
          <cell r="B86" t="str">
            <v>7. Sched. int. on new debt (contracted &amp; disb. post-1995)</v>
          </cell>
        </row>
        <row r="87">
          <cell r="B87" t="str">
            <v>8. Interest on arrears (accruals of late interest)</v>
          </cell>
        </row>
        <row r="88">
          <cell r="B88" t="str">
            <v>9. Amortization due on debt disb. pre-1996</v>
          </cell>
        </row>
        <row r="89">
          <cell r="B89" t="str">
            <v>10. Amortization due on new debt (contracted &amp; disb. post-1995)</v>
          </cell>
        </row>
        <row r="90">
          <cell r="B90" t="str">
            <v>11. Amounts rescheduled</v>
          </cell>
        </row>
        <row r="91">
          <cell r="B91" t="str">
            <v>12. Service due on newly rescheduled amounts</v>
          </cell>
        </row>
        <row r="92">
          <cell r="B92" t="str">
            <v>13. Arrears cancelled</v>
          </cell>
        </row>
        <row r="93">
          <cell r="B93" t="str">
            <v>14. Debt stock operation (net impact)</v>
          </cell>
        </row>
        <row r="94">
          <cell r="B94" t="str">
            <v>15. Current service cancelled</v>
          </cell>
        </row>
        <row r="95">
          <cell r="B95" t="str">
            <v>16. Current interest paid</v>
          </cell>
        </row>
        <row r="96">
          <cell r="B96" t="str">
            <v>17. Current amortization paid</v>
          </cell>
        </row>
        <row r="97">
          <cell r="B97" t="str">
            <v>18. Interest arrears paid</v>
          </cell>
        </row>
        <row r="98">
          <cell r="B98" t="str">
            <v>19. Principal arrears paid</v>
          </cell>
        </row>
        <row r="99">
          <cell r="B99" t="str">
            <v>20. Accum. of interest arrears</v>
          </cell>
        </row>
        <row r="100">
          <cell r="B100" t="str">
            <v>21. Accum. of principal arrears</v>
          </cell>
        </row>
        <row r="101">
          <cell r="B101" t="str">
            <v xml:space="preserve"> Bilateral official</v>
          </cell>
        </row>
        <row r="102">
          <cell r="B102" t="str">
            <v>23. Net change in principal arrears</v>
          </cell>
        </row>
        <row r="103">
          <cell r="B103" t="str">
            <v>24. Check on net change in arrears</v>
          </cell>
        </row>
        <row r="104">
          <cell r="B104" t="str">
            <v>Stock of arrears</v>
          </cell>
        </row>
        <row r="105">
          <cell r="B105" t="str">
            <v>Total debt</v>
          </cell>
        </row>
        <row r="106">
          <cell r="B106" t="str">
            <v>"Encours": tot. princ. o/s (curr. + arrears)</v>
          </cell>
        </row>
        <row r="110">
          <cell r="B110" t="str">
            <v>1. Pre-1997 debt disbursed and outstanding (e.o.p.)</v>
          </cell>
        </row>
        <row r="111">
          <cell r="B111" t="str">
            <v>Total</v>
          </cell>
          <cell r="E111">
            <v>5218.7622388425734</v>
          </cell>
          <cell r="F111">
            <v>6064.7719008693339</v>
          </cell>
          <cell r="G111">
            <v>6039.9783062469887</v>
          </cell>
          <cell r="H111">
            <v>5980.5376077594447</v>
          </cell>
          <cell r="I111">
            <v>6377.8172824547255</v>
          </cell>
          <cell r="J111">
            <v>6212.3844605516224</v>
          </cell>
          <cell r="K111">
            <v>5788.6276663574272</v>
          </cell>
          <cell r="L111">
            <v>5532.7379557686554</v>
          </cell>
          <cell r="M111">
            <v>5097.3360340588188</v>
          </cell>
          <cell r="N111">
            <v>4366.4098680400703</v>
          </cell>
          <cell r="O111">
            <v>3874.1994788067072</v>
          </cell>
          <cell r="P111">
            <v>5778.9786411256182</v>
          </cell>
          <cell r="Q111">
            <v>5671.4515528612974</v>
          </cell>
          <cell r="R111">
            <v>5305.5867396909125</v>
          </cell>
          <cell r="S111">
            <v>4852.1681904759253</v>
          </cell>
        </row>
        <row r="112">
          <cell r="A112" t="str">
            <v>|| ~</v>
          </cell>
          <cell r="B112" t="str">
            <v xml:space="preserve"> Multilaterals (incl. Fd.)</v>
          </cell>
          <cell r="E112">
            <v>1392.2055130000001</v>
          </cell>
          <cell r="F112">
            <v>1459.2459033517698</v>
          </cell>
          <cell r="G112">
            <v>1515.2094944982484</v>
          </cell>
          <cell r="H112">
            <v>1422.0936826453858</v>
          </cell>
          <cell r="I112">
            <v>1783.8606720307914</v>
          </cell>
          <cell r="J112">
            <v>1688.9618656378871</v>
          </cell>
          <cell r="K112">
            <v>1645.6055519430481</v>
          </cell>
          <cell r="L112">
            <v>1573.7863797384603</v>
          </cell>
          <cell r="M112">
            <v>1454.1014532841468</v>
          </cell>
          <cell r="N112">
            <v>1330.0922970106972</v>
          </cell>
          <cell r="O112">
            <v>1224.7626740768374</v>
          </cell>
          <cell r="P112">
            <v>1092.6969323657859</v>
          </cell>
          <cell r="Q112">
            <v>1219.7230921310506</v>
          </cell>
          <cell r="R112">
            <v>1047.0184020382492</v>
          </cell>
          <cell r="S112">
            <v>759.74279610970916</v>
          </cell>
        </row>
        <row r="113">
          <cell r="B113" t="str">
            <v xml:space="preserve">   Fund</v>
          </cell>
          <cell r="E113">
            <v>735.10551300000009</v>
          </cell>
          <cell r="F113">
            <v>699.67540000000008</v>
          </cell>
          <cell r="G113">
            <v>681.26</v>
          </cell>
          <cell r="H113">
            <v>483.87736999999998</v>
          </cell>
          <cell r="I113">
            <v>478.18760000000015</v>
          </cell>
          <cell r="J113">
            <v>338.34550000000002</v>
          </cell>
          <cell r="K113">
            <v>259.42049999999995</v>
          </cell>
          <cell r="L113">
            <v>220.64072700000003</v>
          </cell>
          <cell r="M113">
            <v>162.95489299999997</v>
          </cell>
          <cell r="N113">
            <v>107.668229</v>
          </cell>
          <cell r="O113">
            <v>78.564108999999974</v>
          </cell>
          <cell r="P113">
            <v>58.194108999999969</v>
          </cell>
          <cell r="Q113">
            <v>43.644108999999958</v>
          </cell>
          <cell r="R113">
            <v>26.184108999999978</v>
          </cell>
          <cell r="S113">
            <v>17.455108999999993</v>
          </cell>
        </row>
        <row r="114">
          <cell r="B114" t="str">
            <v xml:space="preserve">   Multilaterals (excl. Fd.)</v>
          </cell>
          <cell r="E114">
            <v>657.1</v>
          </cell>
          <cell r="F114">
            <v>759.57050335176973</v>
          </cell>
          <cell r="G114">
            <v>833.94949449824844</v>
          </cell>
          <cell r="H114">
            <v>938.21631264538576</v>
          </cell>
          <cell r="I114">
            <v>1305.6730720307912</v>
          </cell>
          <cell r="J114">
            <v>1350.6163656378872</v>
          </cell>
          <cell r="K114">
            <v>1386.1850519430482</v>
          </cell>
          <cell r="L114">
            <v>1353.1456527384603</v>
          </cell>
          <cell r="M114">
            <v>1291.146560284147</v>
          </cell>
          <cell r="N114">
            <v>1222.4240680106973</v>
          </cell>
          <cell r="O114">
            <v>1146.1985650768374</v>
          </cell>
          <cell r="P114">
            <v>1034.5028233657858</v>
          </cell>
          <cell r="Q114">
            <v>1176.0789831310508</v>
          </cell>
          <cell r="R114">
            <v>1020.8342930382493</v>
          </cell>
          <cell r="S114">
            <v>742.28768710970917</v>
          </cell>
        </row>
        <row r="115">
          <cell r="B115" t="str">
            <v xml:space="preserve">       World Bank</v>
          </cell>
          <cell r="E115">
            <v>380.18153347535559</v>
          </cell>
          <cell r="F115">
            <v>423.10742315238713</v>
          </cell>
          <cell r="G115">
            <v>555.75475687103597</v>
          </cell>
          <cell r="H115">
            <v>615.33544749823818</v>
          </cell>
          <cell r="I115">
            <v>733.83570000000236</v>
          </cell>
          <cell r="J115">
            <v>771.91961240495084</v>
          </cell>
          <cell r="K115">
            <v>820.79669228323155</v>
          </cell>
          <cell r="L115">
            <v>835.15669228323156</v>
          </cell>
          <cell r="M115">
            <v>824.95669228323152</v>
          </cell>
          <cell r="N115">
            <v>819.69022626288597</v>
          </cell>
          <cell r="O115">
            <v>813.53311999805624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B116" t="str">
            <v xml:space="preserve">       Other</v>
          </cell>
          <cell r="E116">
            <v>276.91846652464443</v>
          </cell>
          <cell r="F116">
            <v>336.4630801993826</v>
          </cell>
          <cell r="G116">
            <v>278.19473762721242</v>
          </cell>
          <cell r="H116">
            <v>322.88086514714757</v>
          </cell>
          <cell r="I116">
            <v>571.83737203078886</v>
          </cell>
          <cell r="J116">
            <v>578.6967532329362</v>
          </cell>
          <cell r="K116">
            <v>565.38835965981662</v>
          </cell>
          <cell r="L116">
            <v>517.98896045522883</v>
          </cell>
          <cell r="M116">
            <v>466.18986800091551</v>
          </cell>
          <cell r="N116">
            <v>402.73384174781131</v>
          </cell>
          <cell r="O116">
            <v>332.66544507878109</v>
          </cell>
          <cell r="P116">
            <v>1034.5028233657858</v>
          </cell>
          <cell r="Q116">
            <v>1176.0789831310508</v>
          </cell>
          <cell r="R116">
            <v>1020.8342930382493</v>
          </cell>
          <cell r="S116">
            <v>742.28768710970917</v>
          </cell>
        </row>
        <row r="117">
          <cell r="B117" t="str">
            <v xml:space="preserve"> Bilateral official</v>
          </cell>
          <cell r="E117">
            <v>3331.1</v>
          </cell>
          <cell r="F117">
            <v>4227.2039969538146</v>
          </cell>
          <cell r="G117">
            <v>4286.9941607013043</v>
          </cell>
          <cell r="H117">
            <v>4364.4569930127518</v>
          </cell>
          <cell r="I117">
            <v>4357.7644356715127</v>
          </cell>
          <cell r="J117">
            <v>4246.6947905437164</v>
          </cell>
          <cell r="K117">
            <v>3898.336444297664</v>
          </cell>
          <cell r="L117">
            <v>3676.7422645083175</v>
          </cell>
          <cell r="M117">
            <v>3335.5804688702724</v>
          </cell>
          <cell r="N117">
            <v>2752.0121208512228</v>
          </cell>
          <cell r="O117">
            <v>2388.7935612499127</v>
          </cell>
          <cell r="P117">
            <v>4455.6606397774685</v>
          </cell>
          <cell r="Q117">
            <v>4251.3293327909696</v>
          </cell>
          <cell r="R117">
            <v>4088.3684894460439</v>
          </cell>
          <cell r="S117">
            <v>3948.3508849763866</v>
          </cell>
        </row>
        <row r="118">
          <cell r="B118" t="str">
            <v xml:space="preserve">   Paris Club</v>
          </cell>
          <cell r="E118">
            <v>3331.1</v>
          </cell>
          <cell r="F118">
            <v>4227.2039969538146</v>
          </cell>
          <cell r="G118">
            <v>4286.9941607013043</v>
          </cell>
          <cell r="H118">
            <v>4364.4569930127518</v>
          </cell>
          <cell r="I118">
            <v>4357.7644356715127</v>
          </cell>
          <cell r="J118">
            <v>4230.5668389796401</v>
          </cell>
          <cell r="K118">
            <v>3885.9872905350139</v>
          </cell>
          <cell r="L118">
            <v>3668.1989250023357</v>
          </cell>
          <cell r="M118">
            <v>3328.1543389633084</v>
          </cell>
          <cell r="N118">
            <v>2745.7105281183644</v>
          </cell>
          <cell r="O118">
            <v>2383.5269424823418</v>
          </cell>
          <cell r="P118">
            <v>4455.1390820584147</v>
          </cell>
          <cell r="Q118">
            <v>4366.7118743616329</v>
          </cell>
          <cell r="R118">
            <v>4204.8660684299466</v>
          </cell>
          <cell r="S118">
            <v>4065.9923501849171</v>
          </cell>
        </row>
        <row r="119">
          <cell r="A119" t="str">
            <v>|| ~</v>
          </cell>
          <cell r="B119" t="str">
            <v xml:space="preserve">      Pre-cutoff date</v>
          </cell>
          <cell r="E119" t="str">
            <v xml:space="preserve"> ... </v>
          </cell>
          <cell r="F119" t="str">
            <v xml:space="preserve"> ... </v>
          </cell>
          <cell r="G119" t="str">
            <v xml:space="preserve"> ... </v>
          </cell>
          <cell r="H119" t="str">
            <v xml:space="preserve"> ... </v>
          </cell>
          <cell r="I119" t="str">
            <v xml:space="preserve"> ... </v>
          </cell>
          <cell r="J119" t="str">
            <v xml:space="preserve"> ... </v>
          </cell>
          <cell r="K119">
            <v>3517.5666058457946</v>
          </cell>
          <cell r="L119">
            <v>3293.6549020249836</v>
          </cell>
          <cell r="M119">
            <v>2962.6913220733841</v>
          </cell>
          <cell r="N119">
            <v>2411.4410576066857</v>
          </cell>
          <cell r="O119">
            <v>2064.6571140262367</v>
          </cell>
          <cell r="P119">
            <v>3895.0973574408899</v>
          </cell>
          <cell r="Q119">
            <v>3824.0329768574229</v>
          </cell>
          <cell r="R119">
            <v>3670.5429808652393</v>
          </cell>
          <cell r="S119">
            <v>3539.7026842629903</v>
          </cell>
        </row>
        <row r="120">
          <cell r="A120" t="str">
            <v>|| ~</v>
          </cell>
          <cell r="B120" t="str">
            <v xml:space="preserve">      Post-cutoff date</v>
          </cell>
          <cell r="E120" t="str">
            <v xml:space="preserve"> ... </v>
          </cell>
          <cell r="F120" t="str">
            <v xml:space="preserve"> ... </v>
          </cell>
          <cell r="G120" t="str">
            <v xml:space="preserve"> ... </v>
          </cell>
          <cell r="H120" t="str">
            <v xml:space="preserve"> ... </v>
          </cell>
          <cell r="I120" t="str">
            <v xml:space="preserve"> ... </v>
          </cell>
          <cell r="J120" t="str">
            <v xml:space="preserve"> ... </v>
          </cell>
          <cell r="K120">
            <v>368.42068468921929</v>
          </cell>
          <cell r="L120">
            <v>374.54402297735209</v>
          </cell>
          <cell r="M120">
            <v>365.46301688992429</v>
          </cell>
          <cell r="N120">
            <v>334.26947051167889</v>
          </cell>
          <cell r="O120">
            <v>318.86982845610498</v>
          </cell>
          <cell r="P120">
            <v>560.04172461752444</v>
          </cell>
          <cell r="Q120">
            <v>542.67889750421034</v>
          </cell>
          <cell r="R120">
            <v>534.32308756470695</v>
          </cell>
          <cell r="S120">
            <v>526.2896659219266</v>
          </cell>
        </row>
        <row r="121">
          <cell r="B121" t="str">
            <v xml:space="preserve">    Other</v>
          </cell>
          <cell r="E121" t="str">
            <v xml:space="preserve"> ... </v>
          </cell>
          <cell r="F121" t="str">
            <v xml:space="preserve"> ... </v>
          </cell>
          <cell r="G121" t="str">
            <v xml:space="preserve"> ... </v>
          </cell>
          <cell r="H121" t="str">
            <v xml:space="preserve"> ... </v>
          </cell>
          <cell r="I121" t="str">
            <v xml:space="preserve"> ... </v>
          </cell>
          <cell r="J121">
            <v>16.127951564076689</v>
          </cell>
          <cell r="K121">
            <v>12.349153762649957</v>
          </cell>
          <cell r="L121">
            <v>8.5433395059818693</v>
          </cell>
          <cell r="M121">
            <v>7.4261299069637694</v>
          </cell>
          <cell r="N121">
            <v>6.3015927328581292</v>
          </cell>
          <cell r="O121">
            <v>5.2666187675709182</v>
          </cell>
          <cell r="P121">
            <v>0.52155771905424153</v>
          </cell>
          <cell r="Q121">
            <v>-115.38254157066345</v>
          </cell>
          <cell r="R121">
            <v>-116.49757898390293</v>
          </cell>
          <cell r="S121">
            <v>-117.64146520853042</v>
          </cell>
        </row>
        <row r="122">
          <cell r="B122" t="str">
            <v xml:space="preserve"> Commercial banks (London Club)</v>
          </cell>
          <cell r="E122">
            <v>270.55672584257388</v>
          </cell>
          <cell r="F122">
            <v>184.8303005637496</v>
          </cell>
          <cell r="G122">
            <v>95.485448560582512</v>
          </cell>
          <cell r="H122">
            <v>-7.2912131019327262</v>
          </cell>
          <cell r="I122">
            <v>22.413030660377331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 xml:space="preserve"> Suppliers (Kinshasa Club)</v>
          </cell>
          <cell r="E123">
            <v>224.9</v>
          </cell>
          <cell r="F123">
            <v>193.49170000000001</v>
          </cell>
          <cell r="G123">
            <v>142.28920248685378</v>
          </cell>
          <cell r="H123">
            <v>201.27814520323997</v>
          </cell>
          <cell r="I123">
            <v>213.77914409204359</v>
          </cell>
          <cell r="J123">
            <v>195.35939718555383</v>
          </cell>
          <cell r="K123">
            <v>163.31726293225015</v>
          </cell>
          <cell r="L123">
            <v>152.19803695101467</v>
          </cell>
          <cell r="M123">
            <v>144.35608495790689</v>
          </cell>
          <cell r="N123">
            <v>137.56695369560447</v>
          </cell>
          <cell r="O123">
            <v>130.63196890909398</v>
          </cell>
          <cell r="P123">
            <v>119.33533940870488</v>
          </cell>
          <cell r="Q123">
            <v>107.48958618004049</v>
          </cell>
          <cell r="R123">
            <v>96.504951500484594</v>
          </cell>
          <cell r="S123">
            <v>88.825671934673437</v>
          </cell>
        </row>
        <row r="124">
          <cell r="B124" t="str">
            <v xml:space="preserve"> World Bank Gécamines Trust</v>
          </cell>
          <cell r="E124" t="str">
            <v xml:space="preserve"> ... </v>
          </cell>
          <cell r="F124" t="str">
            <v xml:space="preserve"> ... </v>
          </cell>
          <cell r="G124" t="str">
            <v xml:space="preserve"> ... </v>
          </cell>
          <cell r="H124" t="str">
            <v xml:space="preserve"> ... </v>
          </cell>
          <cell r="I124" t="str">
            <v xml:space="preserve"> ... </v>
          </cell>
          <cell r="J124">
            <v>81.368407184465454</v>
          </cell>
          <cell r="K124">
            <v>81.368407184465454</v>
          </cell>
          <cell r="L124">
            <v>130.01127457086332</v>
          </cell>
          <cell r="M124">
            <v>163.29802694649217</v>
          </cell>
          <cell r="N124">
            <v>146.73849648254583</v>
          </cell>
          <cell r="O124">
            <v>130.01127457086332</v>
          </cell>
          <cell r="P124">
            <v>111.28572957365817</v>
          </cell>
          <cell r="Q124">
            <v>92.909541759236703</v>
          </cell>
          <cell r="R124">
            <v>73.694896706134415</v>
          </cell>
          <cell r="S124">
            <v>55.24883745515622</v>
          </cell>
        </row>
        <row r="125">
          <cell r="A125" t="str">
            <v>|| ~</v>
          </cell>
          <cell r="B125" t="str">
            <v xml:space="preserve"> Short term</v>
          </cell>
          <cell r="E125" t="str">
            <v xml:space="preserve"> ... </v>
          </cell>
          <cell r="F125" t="str">
            <v xml:space="preserve"> ... </v>
          </cell>
          <cell r="G125" t="str">
            <v xml:space="preserve"> ... </v>
          </cell>
          <cell r="H125" t="str">
            <v xml:space="preserve"> ... </v>
          </cell>
          <cell r="I125" t="str">
            <v xml:space="preserve"> ... </v>
          </cell>
        </row>
        <row r="126">
          <cell r="A126" t="str">
            <v>|| ~</v>
          </cell>
          <cell r="B126" t="str">
            <v xml:space="preserve">   of which: central bank</v>
          </cell>
          <cell r="E126" t="str">
            <v xml:space="preserve"> ... </v>
          </cell>
          <cell r="F126" t="str">
            <v xml:space="preserve"> ... </v>
          </cell>
          <cell r="G126" t="str">
            <v xml:space="preserve"> ... </v>
          </cell>
          <cell r="H126" t="str">
            <v xml:space="preserve"> ... </v>
          </cell>
          <cell r="I126" t="str">
            <v xml:space="preserve"> ... </v>
          </cell>
        </row>
        <row r="127">
          <cell r="B127" t="str">
            <v xml:space="preserve"> Technical arrears</v>
          </cell>
          <cell r="E127" t="str">
            <v xml:space="preserve"> ... </v>
          </cell>
          <cell r="F127" t="str">
            <v xml:space="preserve"> ... </v>
          </cell>
          <cell r="G127" t="str">
            <v xml:space="preserve"> ... </v>
          </cell>
          <cell r="H127" t="str">
            <v xml:space="preserve"> ... </v>
          </cell>
          <cell r="I127" t="str">
            <v xml:space="preserve"> ... </v>
          </cell>
        </row>
        <row r="129">
          <cell r="B129" t="str">
            <v>2. Loan disbursements (NB gap finance unallocated)</v>
          </cell>
        </row>
        <row r="130">
          <cell r="B130" t="str">
            <v>Total</v>
          </cell>
          <cell r="D130">
            <v>290</v>
          </cell>
          <cell r="E130">
            <v>324</v>
          </cell>
          <cell r="F130">
            <v>322.87533049403748</v>
          </cell>
          <cell r="G130">
            <v>435.1952311416415</v>
          </cell>
          <cell r="H130">
            <v>347.90537797269474</v>
          </cell>
          <cell r="I130">
            <v>461.46445623342169</v>
          </cell>
          <cell r="J130">
            <v>165.27285615094348</v>
          </cell>
          <cell r="K130">
            <v>161.87823163957432</v>
          </cell>
          <cell r="L130">
            <v>47.500000000000007</v>
          </cell>
          <cell r="M130">
            <v>10</v>
          </cell>
          <cell r="N130">
            <v>1.117552471160888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 xml:space="preserve"> Multilaterals (incl. Fd.)</v>
          </cell>
          <cell r="F131">
            <v>229.13833049403749</v>
          </cell>
          <cell r="G131">
            <v>328.89506739415151</v>
          </cell>
          <cell r="H131">
            <v>211.4151106948807</v>
          </cell>
          <cell r="I131">
            <v>338.71363707286628</v>
          </cell>
          <cell r="J131">
            <v>77.164840801886896</v>
          </cell>
          <cell r="K131">
            <v>84.655887912428767</v>
          </cell>
          <cell r="L131">
            <v>42.260000000000005</v>
          </cell>
          <cell r="M131">
            <v>10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 xml:space="preserve">   Fund</v>
          </cell>
          <cell r="D132">
            <v>158</v>
          </cell>
          <cell r="E132">
            <v>169</v>
          </cell>
          <cell r="F132">
            <v>80.599999999999994</v>
          </cell>
          <cell r="G132">
            <v>128</v>
          </cell>
          <cell r="H132">
            <v>0</v>
          </cell>
          <cell r="I132">
            <v>162.30000000000001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 xml:space="preserve">   Multilaterals (excl. Fd.)</v>
          </cell>
          <cell r="F133">
            <v>148.5383304940375</v>
          </cell>
          <cell r="G133">
            <v>200.89506739415151</v>
          </cell>
          <cell r="H133">
            <v>211.4151106948807</v>
          </cell>
          <cell r="I133">
            <v>176.41363707286629</v>
          </cell>
          <cell r="J133">
            <v>77.164840801886896</v>
          </cell>
          <cell r="K133">
            <v>84.655887912428767</v>
          </cell>
          <cell r="L133">
            <v>42.260000000000005</v>
          </cell>
          <cell r="M133">
            <v>10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 xml:space="preserve">       World Bank</v>
          </cell>
          <cell r="F134">
            <v>70.159284497444602</v>
          </cell>
          <cell r="G134">
            <v>133.74122014583071</v>
          </cell>
          <cell r="H134">
            <v>92.978748735043695</v>
          </cell>
          <cell r="I134">
            <v>120.0655328444375</v>
          </cell>
          <cell r="J134">
            <v>40.059150943396297</v>
          </cell>
          <cell r="K134">
            <v>56.177079878280715</v>
          </cell>
          <cell r="L134">
            <v>42.260000000000005</v>
          </cell>
          <cell r="M134">
            <v>10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 xml:space="preserve">       Other</v>
          </cell>
          <cell r="F135">
            <v>78.379045996592893</v>
          </cell>
          <cell r="G135">
            <v>67.153847248320801</v>
          </cell>
          <cell r="H135">
            <v>118.436361959837</v>
          </cell>
          <cell r="I135">
            <v>56.348104228428802</v>
          </cell>
          <cell r="J135">
            <v>37.105689858490599</v>
          </cell>
          <cell r="K135">
            <v>28.478808034148045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 xml:space="preserve"> Bilateral official</v>
          </cell>
          <cell r="F136">
            <v>86.736999999999995</v>
          </cell>
          <cell r="G136">
            <v>100.40016374749</v>
          </cell>
          <cell r="H136">
            <v>129.08283231144699</v>
          </cell>
          <cell r="I136">
            <v>109.707442658761</v>
          </cell>
          <cell r="J136">
            <v>76.315595518867894</v>
          </cell>
          <cell r="K136">
            <v>47.209423605426267</v>
          </cell>
          <cell r="L136">
            <v>0</v>
          </cell>
          <cell r="M136">
            <v>0</v>
          </cell>
          <cell r="N136">
            <v>1.117552471160888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B137" t="str">
            <v xml:space="preserve">   Paris Club</v>
          </cell>
          <cell r="F137">
            <v>86.736999999999995</v>
          </cell>
          <cell r="G137">
            <v>100.40016374749</v>
          </cell>
          <cell r="H137">
            <v>129.08283231144699</v>
          </cell>
          <cell r="I137">
            <v>109.707442658761</v>
          </cell>
          <cell r="J137">
            <v>76.315595518867894</v>
          </cell>
          <cell r="K137">
            <v>47.209423605426267</v>
          </cell>
          <cell r="L137">
            <v>0</v>
          </cell>
          <cell r="M137">
            <v>0</v>
          </cell>
          <cell r="N137">
            <v>1.117552471160888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A138" t="str">
            <v>|| ~</v>
          </cell>
          <cell r="B138" t="str">
            <v xml:space="preserve">      Pre-cutoff date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A139" t="str">
            <v>|| ~</v>
          </cell>
          <cell r="B139" t="str">
            <v xml:space="preserve">      Post-cutoff date</v>
          </cell>
          <cell r="F139">
            <v>86.736999999999995</v>
          </cell>
          <cell r="G139">
            <v>100.40016374749</v>
          </cell>
          <cell r="H139">
            <v>129.08283231144699</v>
          </cell>
          <cell r="I139">
            <v>109.707442658761</v>
          </cell>
          <cell r="J139">
            <v>76.315595518867894</v>
          </cell>
          <cell r="K139">
            <v>47.209423605426267</v>
          </cell>
          <cell r="L139">
            <v>0</v>
          </cell>
          <cell r="M139">
            <v>0</v>
          </cell>
          <cell r="N139">
            <v>1.117552471160888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B140" t="str">
            <v xml:space="preserve">    Other</v>
          </cell>
          <cell r="F140" t="str">
            <v xml:space="preserve"> . . . </v>
          </cell>
          <cell r="G140" t="str">
            <v xml:space="preserve"> . . . </v>
          </cell>
          <cell r="H140" t="str">
            <v xml:space="preserve"> . . . </v>
          </cell>
          <cell r="I140" t="str">
            <v xml:space="preserve"> . . . </v>
          </cell>
          <cell r="J140" t="str">
            <v xml:space="preserve"> . . . </v>
          </cell>
          <cell r="K140" t="str">
            <v xml:space="preserve"> . . . </v>
          </cell>
          <cell r="L140" t="str">
            <v xml:space="preserve"> . . . </v>
          </cell>
          <cell r="M140" t="str">
            <v xml:space="preserve"> . . . </v>
          </cell>
          <cell r="N140" t="str">
            <v xml:space="preserve"> . . . </v>
          </cell>
          <cell r="O140" t="str">
            <v xml:space="preserve"> . . . </v>
          </cell>
          <cell r="P140" t="str">
            <v xml:space="preserve"> . . . </v>
          </cell>
          <cell r="Q140" t="str">
            <v xml:space="preserve"> . . . </v>
          </cell>
          <cell r="R140" t="str">
            <v xml:space="preserve"> . . . </v>
          </cell>
          <cell r="S140" t="str">
            <v xml:space="preserve"> . . . </v>
          </cell>
        </row>
        <row r="141">
          <cell r="B141" t="str">
            <v xml:space="preserve"> Commercial banks (London Club)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 xml:space="preserve"> Suppliers (Kinshasa Club)</v>
          </cell>
          <cell r="F142">
            <v>7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 xml:space="preserve"> World Bank Gecamines Trust</v>
          </cell>
          <cell r="F143">
            <v>0</v>
          </cell>
          <cell r="G143">
            <v>5.9</v>
          </cell>
          <cell r="H143">
            <v>7.4074349663670498</v>
          </cell>
          <cell r="I143">
            <v>13.0433765017944</v>
          </cell>
          <cell r="J143">
            <v>11.792419830188701</v>
          </cell>
          <cell r="K143">
            <v>30.012920121719283</v>
          </cell>
          <cell r="L143">
            <v>5.24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A144" t="str">
            <v>|| ~</v>
          </cell>
          <cell r="B144" t="str">
            <v xml:space="preserve"> Short term</v>
          </cell>
          <cell r="P144" t="str">
            <v xml:space="preserve"> </v>
          </cell>
          <cell r="Q144">
            <v>0</v>
          </cell>
          <cell r="R144">
            <v>0</v>
          </cell>
          <cell r="S144">
            <v>0</v>
          </cell>
        </row>
        <row r="145">
          <cell r="A145" t="str">
            <v>|| ~</v>
          </cell>
          <cell r="B145" t="str">
            <v xml:space="preserve">   of which: central bank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 xml:space="preserve"> Financing gap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8">
          <cell r="B148" t="str">
            <v>3. Stock of new debt (post-1996)</v>
          </cell>
        </row>
        <row r="149">
          <cell r="B149" t="str">
            <v>Total</v>
          </cell>
          <cell r="P149">
            <v>3895.0973574408899</v>
          </cell>
          <cell r="Q149">
            <v>3824.0329768574229</v>
          </cell>
          <cell r="R149">
            <v>3670.5429808652393</v>
          </cell>
          <cell r="S149">
            <v>3539.7026842629903</v>
          </cell>
        </row>
        <row r="150">
          <cell r="B150" t="str">
            <v xml:space="preserve"> Multilaterals (incl. Fd.)</v>
          </cell>
          <cell r="P150">
            <v>3895.0973574408899</v>
          </cell>
          <cell r="Q150">
            <v>3824.0329768574229</v>
          </cell>
          <cell r="R150">
            <v>3670.5429808652393</v>
          </cell>
          <cell r="S150">
            <v>3539.7026842629903</v>
          </cell>
        </row>
        <row r="151">
          <cell r="B151" t="str">
            <v xml:space="preserve">   Fund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B152" t="str">
            <v xml:space="preserve">   Multilaterals (excl. Fd.)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B153" t="str">
            <v xml:space="preserve">       World Bank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B154" t="str">
            <v xml:space="preserve">       Other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B155" t="str">
            <v xml:space="preserve"> Bilateral official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 xml:space="preserve">   Paris Club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 xml:space="preserve">      Pre-cutoff date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 xml:space="preserve">      Post-cutoff date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 xml:space="preserve">    Other</v>
          </cell>
        </row>
        <row r="160">
          <cell r="B160" t="str">
            <v xml:space="preserve"> Commercial banks (London Club)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 xml:space="preserve"> Suppliers (Kinshasa Club)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B162" t="str">
            <v xml:space="preserve"> World Bank Gecamines Trust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A163" t="str">
            <v>|| ~</v>
          </cell>
          <cell r="B163" t="str">
            <v xml:space="preserve"> Short term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A164" t="str">
            <v>|| ~</v>
          </cell>
          <cell r="B164" t="str">
            <v xml:space="preserve">   of which: central bank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 xml:space="preserve"> Financing gap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 xml:space="preserve">   Fund drawings</v>
          </cell>
          <cell r="R166">
            <v>0</v>
          </cell>
          <cell r="S166">
            <v>0</v>
          </cell>
        </row>
        <row r="167">
          <cell r="B167" t="str">
            <v xml:space="preserve">   Mutilateral creditors</v>
          </cell>
          <cell r="R167">
            <v>0</v>
          </cell>
          <cell r="S167">
            <v>0</v>
          </cell>
        </row>
        <row r="168">
          <cell r="B168" t="str">
            <v xml:space="preserve">   Bilateral creditors</v>
          </cell>
          <cell r="R168">
            <v>0</v>
          </cell>
          <cell r="S168">
            <v>0</v>
          </cell>
        </row>
        <row r="170">
          <cell r="B170" t="str">
            <v>4. Total stock of debt</v>
          </cell>
          <cell r="O170">
            <v>9597.6427310739564</v>
          </cell>
          <cell r="P170">
            <v>8625.4940847952712</v>
          </cell>
          <cell r="Q170">
            <v>8798.4937925730846</v>
          </cell>
          <cell r="R170">
            <v>9037.4918371610584</v>
          </cell>
          <cell r="S170">
            <v>9010.2272992877897</v>
          </cell>
        </row>
        <row r="171">
          <cell r="B171" t="str">
            <v>Total</v>
          </cell>
          <cell r="D171">
            <v>5704.7765300000001</v>
          </cell>
          <cell r="E171">
            <v>5733.1063569999997</v>
          </cell>
          <cell r="F171">
            <v>5604.1908407618412</v>
          </cell>
          <cell r="G171">
            <v>3299.8628418157246</v>
          </cell>
          <cell r="H171">
            <v>3502.861996014652</v>
          </cell>
          <cell r="I171">
            <v>7171.5581812967548</v>
          </cell>
          <cell r="J171">
            <v>7515.0562727100532</v>
          </cell>
          <cell r="K171">
            <v>8099.2888089298822</v>
          </cell>
          <cell r="L171">
            <v>8928.0946481996252</v>
          </cell>
          <cell r="M171">
            <v>9258.0705590653088</v>
          </cell>
          <cell r="N171">
            <v>9437.3045101883235</v>
          </cell>
          <cell r="O171">
            <v>9962.9413400739559</v>
          </cell>
          <cell r="P171">
            <v>8979.9516937952703</v>
          </cell>
          <cell r="Q171">
            <v>9173.341401573085</v>
          </cell>
          <cell r="R171">
            <v>9422.0284881610587</v>
          </cell>
          <cell r="S171">
            <v>9406.8338572877892</v>
          </cell>
        </row>
        <row r="172">
          <cell r="B172" t="str">
            <v xml:space="preserve"> Multilaterals (incl. Fd.)</v>
          </cell>
          <cell r="F172">
            <v>1459.2459033517698</v>
          </cell>
          <cell r="G172">
            <v>1526.0833597692863</v>
          </cell>
          <cell r="H172">
            <v>1535.4918540810859</v>
          </cell>
          <cell r="I172">
            <v>1795.1992271991237</v>
          </cell>
          <cell r="J172">
            <v>1745.686986868935</v>
          </cell>
          <cell r="K172">
            <v>1799.1778747813637</v>
          </cell>
          <cell r="L172">
            <v>1827.1301017813639</v>
          </cell>
          <cell r="M172">
            <v>1836.0422677813638</v>
          </cell>
          <cell r="N172">
            <v>1841.0856037813637</v>
          </cell>
          <cell r="O172">
            <v>1840.5214837813637</v>
          </cell>
          <cell r="P172">
            <v>1829.6804837813638</v>
          </cell>
          <cell r="Q172">
            <v>1850.0704837813637</v>
          </cell>
          <cell r="R172">
            <v>1859.7595257813637</v>
          </cell>
          <cell r="S172">
            <v>1871.8294327813637</v>
          </cell>
        </row>
        <row r="173">
          <cell r="B173" t="str">
            <v xml:space="preserve">   Fund</v>
          </cell>
          <cell r="D173">
            <v>688.7</v>
          </cell>
          <cell r="E173">
            <v>735.10551300000009</v>
          </cell>
          <cell r="F173">
            <v>699.67540000000008</v>
          </cell>
          <cell r="G173">
            <v>681.26</v>
          </cell>
          <cell r="H173">
            <v>584.06736999999998</v>
          </cell>
          <cell r="I173">
            <v>478.18760000000015</v>
          </cell>
          <cell r="J173">
            <v>366.28000000000003</v>
          </cell>
          <cell r="K173">
            <v>341.31499999999994</v>
          </cell>
          <cell r="L173">
            <v>349.90722700000003</v>
          </cell>
          <cell r="M173">
            <v>360.81939299999999</v>
          </cell>
          <cell r="N173">
            <v>365.862729</v>
          </cell>
          <cell r="O173">
            <v>365.298609</v>
          </cell>
          <cell r="P173">
            <v>354.45760899999999</v>
          </cell>
          <cell r="Q173">
            <v>374.84760899999998</v>
          </cell>
          <cell r="R173">
            <v>384.53665100000001</v>
          </cell>
          <cell r="S173">
            <v>396.60655800000001</v>
          </cell>
        </row>
        <row r="174">
          <cell r="B174" t="str">
            <v xml:space="preserve">   Multilaterals (excl. Fd.)</v>
          </cell>
          <cell r="F174">
            <v>759.57050335176973</v>
          </cell>
          <cell r="G174">
            <v>844.82335976928618</v>
          </cell>
          <cell r="H174">
            <v>951.42448408108601</v>
          </cell>
          <cell r="I174">
            <v>1317.0116271991235</v>
          </cell>
          <cell r="J174">
            <v>1379.4069868689351</v>
          </cell>
          <cell r="K174">
            <v>1457.8628747813639</v>
          </cell>
          <cell r="L174">
            <v>1477.2228747813638</v>
          </cell>
          <cell r="M174">
            <v>1475.2228747813638</v>
          </cell>
          <cell r="N174">
            <v>1475.2228747813638</v>
          </cell>
          <cell r="O174">
            <v>1475.2228747813638</v>
          </cell>
          <cell r="P174">
            <v>1475.2228747813638</v>
          </cell>
          <cell r="Q174">
            <v>1475.2228747813638</v>
          </cell>
          <cell r="R174">
            <v>1475.2228747813638</v>
          </cell>
          <cell r="S174">
            <v>1475.2228747813638</v>
          </cell>
        </row>
        <row r="175">
          <cell r="B175" t="str">
            <v xml:space="preserve">       World Bank</v>
          </cell>
          <cell r="F175">
            <v>423.10742315238713</v>
          </cell>
          <cell r="G175">
            <v>555.75475687103597</v>
          </cell>
          <cell r="H175">
            <v>615.33544749823818</v>
          </cell>
          <cell r="I175">
            <v>733.83570000000236</v>
          </cell>
          <cell r="J175">
            <v>771.91961240495084</v>
          </cell>
          <cell r="K175">
            <v>831.42162027486017</v>
          </cell>
          <cell r="L175">
            <v>858.7524042654818</v>
          </cell>
          <cell r="M175">
            <v>864.17864425666983</v>
          </cell>
          <cell r="N175">
            <v>870.946821410138</v>
          </cell>
          <cell r="O175">
            <v>877.45331379063782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 xml:space="preserve">       Other</v>
          </cell>
          <cell r="F176">
            <v>336.4630801993826</v>
          </cell>
          <cell r="G176">
            <v>289.06860289825022</v>
          </cell>
          <cell r="H176">
            <v>336.08903658284783</v>
          </cell>
          <cell r="I176">
            <v>583.17592719912113</v>
          </cell>
          <cell r="J176">
            <v>607.48737446398422</v>
          </cell>
          <cell r="K176">
            <v>626.4412545065037</v>
          </cell>
          <cell r="L176">
            <v>618.47047051588197</v>
          </cell>
          <cell r="M176">
            <v>611.04423052469394</v>
          </cell>
          <cell r="N176">
            <v>604.27605337122577</v>
          </cell>
          <cell r="O176">
            <v>597.76956099072595</v>
          </cell>
          <cell r="P176">
            <v>1595.632823365786</v>
          </cell>
          <cell r="Q176">
            <v>1665.5389831310508</v>
          </cell>
          <cell r="R176">
            <v>1748.1442930382493</v>
          </cell>
          <cell r="S176">
            <v>1819.5076871097092</v>
          </cell>
        </row>
        <row r="177">
          <cell r="B177" t="str">
            <v xml:space="preserve"> Bilateral official</v>
          </cell>
          <cell r="E177">
            <v>3331.1</v>
          </cell>
          <cell r="F177">
            <v>3643</v>
          </cell>
          <cell r="G177">
            <v>1358.9796004680472</v>
          </cell>
          <cell r="H177">
            <v>1453.7638403804713</v>
          </cell>
          <cell r="I177">
            <v>4624.2314482254824</v>
          </cell>
          <cell r="J177">
            <v>4772.738702062351</v>
          </cell>
          <cell r="K177">
            <v>5205.0093400304004</v>
          </cell>
          <cell r="L177">
            <v>5721.5822398163937</v>
          </cell>
          <cell r="M177">
            <v>5840.5278204042825</v>
          </cell>
          <cell r="N177">
            <v>5846.0001836996298</v>
          </cell>
          <cell r="O177">
            <v>6126.4638703424362</v>
          </cell>
          <cell r="P177">
            <v>6606.223922114048</v>
          </cell>
          <cell r="Q177">
            <v>6709.1746146750429</v>
          </cell>
          <cell r="R177">
            <v>7000.2830039578694</v>
          </cell>
          <cell r="S177">
            <v>6950.7189984059341</v>
          </cell>
        </row>
        <row r="178">
          <cell r="B178" t="str">
            <v xml:space="preserve">   Paris Club</v>
          </cell>
          <cell r="F178">
            <v>3643</v>
          </cell>
          <cell r="G178">
            <v>1358.9796004680472</v>
          </cell>
          <cell r="H178">
            <v>1453.7638403804713</v>
          </cell>
          <cell r="I178">
            <v>4624.2314482254824</v>
          </cell>
          <cell r="J178">
            <v>4747.0864437040473</v>
          </cell>
          <cell r="K178">
            <v>5179.0720272924918</v>
          </cell>
          <cell r="L178">
            <v>5695.3964130878439</v>
          </cell>
          <cell r="M178">
            <v>5814.1199840759282</v>
          </cell>
          <cell r="N178">
            <v>5819.3897909858779</v>
          </cell>
          <cell r="O178">
            <v>6099.7084494297269</v>
          </cell>
          <cell r="P178">
            <v>6599.520166898471</v>
          </cell>
          <cell r="Q178">
            <v>6701.985440386532</v>
          </cell>
          <cell r="R178">
            <v>6890.270713950993</v>
          </cell>
          <cell r="S178">
            <v>6837.8895584404472</v>
          </cell>
        </row>
        <row r="179">
          <cell r="B179" t="str">
            <v xml:space="preserve">      Pre-cutoff date</v>
          </cell>
        </row>
        <row r="180">
          <cell r="B180" t="str">
            <v xml:space="preserve">      Post-cutoff date</v>
          </cell>
        </row>
        <row r="181">
          <cell r="B181" t="str">
            <v xml:space="preserve">    Other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25.652258358304032</v>
          </cell>
          <cell r="K181">
            <v>25.937312737908755</v>
          </cell>
          <cell r="L181">
            <v>26.185826728549394</v>
          </cell>
          <cell r="M181">
            <v>26.407836328354271</v>
          </cell>
          <cell r="N181">
            <v>26.610392713752184</v>
          </cell>
          <cell r="O181">
            <v>26.755420912709628</v>
          </cell>
          <cell r="P181">
            <v>6.7037552155771909</v>
          </cell>
          <cell r="Q181">
            <v>7.1891742885112739</v>
          </cell>
          <cell r="R181">
            <v>110.01229000687601</v>
          </cell>
          <cell r="S181">
            <v>112.82943996548653</v>
          </cell>
        </row>
        <row r="182">
          <cell r="B182" t="str">
            <v xml:space="preserve"> Commercial banks (London Club)</v>
          </cell>
          <cell r="E182">
            <v>353.4167258425739</v>
          </cell>
          <cell r="F182">
            <v>308.45323741007195</v>
          </cell>
          <cell r="G182">
            <v>272.5106790915371</v>
          </cell>
          <cell r="H182">
            <v>312.32815634985513</v>
          </cell>
          <cell r="I182">
            <v>538.34836178010494</v>
          </cell>
          <cell r="J182">
            <v>704.60177907928846</v>
          </cell>
          <cell r="K182">
            <v>801.58654936183245</v>
          </cell>
          <cell r="L182">
            <v>1029.8625025762167</v>
          </cell>
          <cell r="M182">
            <v>1204.1752564564642</v>
          </cell>
          <cell r="N182">
            <v>1346.0848582944766</v>
          </cell>
          <cell r="O182">
            <v>1566.0219520618398</v>
          </cell>
          <cell r="P182">
            <v>25.883171070931851</v>
          </cell>
          <cell r="Q182">
            <v>27.585677012205117</v>
          </cell>
          <cell r="R182">
            <v>26.434199057817462</v>
          </cell>
          <cell r="S182">
            <v>27.118118013143544</v>
          </cell>
        </row>
        <row r="183">
          <cell r="B183" t="str">
            <v xml:space="preserve"> Suppliers (Kinshasa Club)</v>
          </cell>
          <cell r="E183">
            <v>224.9</v>
          </cell>
          <cell r="F183">
            <v>193.49170000000001</v>
          </cell>
          <cell r="G183">
            <v>142.28920248685378</v>
          </cell>
          <cell r="H183">
            <v>201.27814520323997</v>
          </cell>
          <cell r="I183">
            <v>213.77914409204359</v>
          </cell>
          <cell r="J183">
            <v>195.35939718555383</v>
          </cell>
          <cell r="K183">
            <v>181.10728515187358</v>
          </cell>
          <cell r="L183">
            <v>179.7178221932993</v>
          </cell>
          <cell r="M183">
            <v>183.0694509903536</v>
          </cell>
          <cell r="N183">
            <v>185.98905682126141</v>
          </cell>
          <cell r="O183">
            <v>188.49408934870814</v>
          </cell>
          <cell r="P183">
            <v>274.4297635605007</v>
          </cell>
          <cell r="Q183">
            <v>288.81210688114163</v>
          </cell>
          <cell r="R183">
            <v>284.41266401648528</v>
          </cell>
          <cell r="S183">
            <v>286.59814351558691</v>
          </cell>
        </row>
        <row r="184">
          <cell r="B184" t="str">
            <v xml:space="preserve"> World Bank Gecamines Trust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96.669407513925677</v>
          </cell>
          <cell r="K184">
            <v>112.40775960441232</v>
          </cell>
          <cell r="L184">
            <v>169.80198183235274</v>
          </cell>
          <cell r="M184">
            <v>194.25576343284396</v>
          </cell>
          <cell r="N184">
            <v>218.14480759159187</v>
          </cell>
          <cell r="O184">
            <v>241.43994453960752</v>
          </cell>
          <cell r="P184">
            <v>243.73435326842838</v>
          </cell>
          <cell r="Q184">
            <v>297.69851922333237</v>
          </cell>
          <cell r="R184">
            <v>251.13909534752375</v>
          </cell>
          <cell r="S184">
            <v>270.56916457176214</v>
          </cell>
        </row>
        <row r="185">
          <cell r="B185" t="str">
            <v xml:space="preserve"> Short term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 xml:space="preserve">   of which: central bank</v>
          </cell>
        </row>
        <row r="187">
          <cell r="B187" t="str">
            <v xml:space="preserve"> Financing gap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9">
          <cell r="B189" t="str">
            <v>5. Total stock of arrears</v>
          </cell>
        </row>
        <row r="190">
          <cell r="B190" t="str">
            <v>Total</v>
          </cell>
          <cell r="D190">
            <v>55</v>
          </cell>
          <cell r="E190">
            <v>198.16</v>
          </cell>
          <cell r="F190">
            <v>296.6941854292217</v>
          </cell>
          <cell r="G190">
            <v>414.19410093581371</v>
          </cell>
          <cell r="H190">
            <v>959.84007203102942</v>
          </cell>
          <cell r="I190">
            <v>548.88182873046264</v>
          </cell>
          <cell r="J190">
            <v>1112.0472447992674</v>
          </cell>
          <cell r="K190">
            <v>2027.0373631040325</v>
          </cell>
          <cell r="L190">
            <v>3187.1434693179549</v>
          </cell>
          <cell r="M190">
            <v>4194.0212773821186</v>
          </cell>
          <cell r="N190">
            <v>5087.6218640599345</v>
          </cell>
          <cell r="O190">
            <v>6088.7418612672482</v>
          </cell>
          <cell r="P190">
            <v>4010.4869785938995</v>
          </cell>
          <cell r="Q190">
            <v>5482.8644630983508</v>
          </cell>
          <cell r="R190">
            <v>6802.5705670851967</v>
          </cell>
          <cell r="S190">
            <v>8663.3563391342304</v>
          </cell>
        </row>
        <row r="191">
          <cell r="B191" t="str">
            <v xml:space="preserve"> Multilaterals (incl. Fd.)</v>
          </cell>
          <cell r="E191">
            <v>0</v>
          </cell>
          <cell r="F191">
            <v>0</v>
          </cell>
          <cell r="G191">
            <v>10.873865271037795</v>
          </cell>
          <cell r="H191">
            <v>113.39817143570026</v>
          </cell>
          <cell r="I191">
            <v>11.338555168332277</v>
          </cell>
          <cell r="J191">
            <v>56.72512123104805</v>
          </cell>
          <cell r="K191">
            <v>153.57232283831573</v>
          </cell>
          <cell r="L191">
            <v>253.34372204290338</v>
          </cell>
          <cell r="M191">
            <v>381.94081449721671</v>
          </cell>
          <cell r="N191">
            <v>510.99330677066655</v>
          </cell>
          <cell r="O191">
            <v>615.75880970452647</v>
          </cell>
          <cell r="P191">
            <v>857.39350000000002</v>
          </cell>
          <cell r="Q191">
            <v>820.6635</v>
          </cell>
          <cell r="R191">
            <v>1085.662542</v>
          </cell>
          <cell r="S191">
            <v>1456.371449</v>
          </cell>
        </row>
        <row r="192">
          <cell r="B192" t="str">
            <v xml:space="preserve">   Fund</v>
          </cell>
          <cell r="D192">
            <v>0.25</v>
          </cell>
          <cell r="E192">
            <v>0</v>
          </cell>
          <cell r="F192">
            <v>0</v>
          </cell>
          <cell r="G192">
            <v>0</v>
          </cell>
          <cell r="H192">
            <v>100.19</v>
          </cell>
          <cell r="I192">
            <v>0</v>
          </cell>
          <cell r="J192">
            <v>27.934500000000014</v>
          </cell>
          <cell r="K192">
            <v>81.894500000000008</v>
          </cell>
          <cell r="L192">
            <v>129.26650000000001</v>
          </cell>
          <cell r="M192">
            <v>197.86450000000002</v>
          </cell>
          <cell r="N192">
            <v>258.19450000000001</v>
          </cell>
          <cell r="O192">
            <v>286.73450000000003</v>
          </cell>
          <cell r="P192">
            <v>296.26350000000002</v>
          </cell>
          <cell r="Q192">
            <v>331.20350000000002</v>
          </cell>
          <cell r="R192">
            <v>358.35254200000003</v>
          </cell>
          <cell r="S192">
            <v>379.15144900000001</v>
          </cell>
        </row>
        <row r="193">
          <cell r="B193" t="str">
            <v xml:space="preserve">   Multilaterals (excl. Fd.)</v>
          </cell>
          <cell r="F193">
            <v>0</v>
          </cell>
          <cell r="G193">
            <v>10.873865271037795</v>
          </cell>
          <cell r="H193">
            <v>13.208171435700265</v>
          </cell>
          <cell r="I193">
            <v>11.338555168332277</v>
          </cell>
          <cell r="J193">
            <v>28.790621231048032</v>
          </cell>
          <cell r="K193">
            <v>71.67782283831572</v>
          </cell>
          <cell r="L193">
            <v>124.07722204290337</v>
          </cell>
          <cell r="M193">
            <v>184.07631449721669</v>
          </cell>
          <cell r="N193">
            <v>252.79880677066654</v>
          </cell>
          <cell r="O193">
            <v>329.02430970452644</v>
          </cell>
          <cell r="P193">
            <v>561.13</v>
          </cell>
          <cell r="Q193">
            <v>489.46</v>
          </cell>
          <cell r="R193">
            <v>727.31000000000006</v>
          </cell>
          <cell r="S193">
            <v>1077.22</v>
          </cell>
        </row>
        <row r="194">
          <cell r="B194" t="str">
            <v xml:space="preserve">       World Bank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10.624927991628649</v>
          </cell>
          <cell r="L194">
            <v>23.595711982250215</v>
          </cell>
          <cell r="M194">
            <v>39.221951973438266</v>
          </cell>
          <cell r="N194">
            <v>51.256595147252078</v>
          </cell>
          <cell r="O194">
            <v>63.920193792581557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B195" t="str">
            <v xml:space="preserve">       Other</v>
          </cell>
          <cell r="F195">
            <v>0</v>
          </cell>
          <cell r="G195">
            <v>10.873865271037795</v>
          </cell>
          <cell r="H195">
            <v>13.208171435700265</v>
          </cell>
          <cell r="I195">
            <v>11.338555168332277</v>
          </cell>
          <cell r="J195">
            <v>28.790621231048032</v>
          </cell>
          <cell r="K195">
            <v>61.052894846687067</v>
          </cell>
          <cell r="L195">
            <v>100.48151006065315</v>
          </cell>
          <cell r="M195">
            <v>144.85436252377843</v>
          </cell>
          <cell r="N195">
            <v>201.54221162341446</v>
          </cell>
          <cell r="O195">
            <v>265.10411591194486</v>
          </cell>
          <cell r="P195">
            <v>561.13</v>
          </cell>
          <cell r="Q195">
            <v>489.46</v>
          </cell>
          <cell r="R195">
            <v>727.31000000000006</v>
          </cell>
          <cell r="S195">
            <v>1077.22</v>
          </cell>
        </row>
        <row r="196">
          <cell r="B196" t="str">
            <v xml:space="preserve"> Bilateral official</v>
          </cell>
          <cell r="E196">
            <v>115.3</v>
          </cell>
          <cell r="F196">
            <v>170.38124858289933</v>
          </cell>
          <cell r="G196">
            <v>213.01486753918979</v>
          </cell>
          <cell r="H196">
            <v>511.17268348061486</v>
          </cell>
          <cell r="I196">
            <v>5.3009478603122204</v>
          </cell>
          <cell r="J196">
            <v>322.62934415947058</v>
          </cell>
          <cell r="K196">
            <v>1023.0491162643139</v>
          </cell>
          <cell r="L196">
            <v>1836.6267521950606</v>
          </cell>
          <cell r="M196">
            <v>2504.9473515340105</v>
          </cell>
          <cell r="N196">
            <v>3093.9880628484066</v>
          </cell>
          <cell r="O196">
            <v>3737.6703090925234</v>
          </cell>
          <cell r="P196">
            <v>2801.3619069666393</v>
          </cell>
          <cell r="Q196">
            <v>4187.1744191049966</v>
          </cell>
          <cell r="R196">
            <v>5280.9283965085597</v>
          </cell>
          <cell r="S196">
            <v>6742.4942239402681</v>
          </cell>
        </row>
        <row r="197">
          <cell r="B197" t="str">
            <v xml:space="preserve">   Paris Club</v>
          </cell>
          <cell r="E197">
            <v>115.3</v>
          </cell>
          <cell r="F197">
            <v>170.38124858289933</v>
          </cell>
          <cell r="G197">
            <v>213.01486753918979</v>
          </cell>
          <cell r="H197">
            <v>511.17268348061486</v>
          </cell>
          <cell r="I197">
            <v>0</v>
          </cell>
          <cell r="J197">
            <v>313.10503736524322</v>
          </cell>
          <cell r="K197">
            <v>1009.460957289055</v>
          </cell>
          <cell r="L197">
            <v>1818.9842649724931</v>
          </cell>
          <cell r="M197">
            <v>2485.9656451126202</v>
          </cell>
          <cell r="N197">
            <v>3073.6792628675125</v>
          </cell>
          <cell r="O197">
            <v>3716.1815069473846</v>
          </cell>
          <cell r="P197">
            <v>2795.1797094701164</v>
          </cell>
          <cell r="Q197">
            <v>4064.6027032458214</v>
          </cell>
          <cell r="R197">
            <v>5170.3834453170148</v>
          </cell>
          <cell r="S197">
            <v>6629.6502121757412</v>
          </cell>
        </row>
        <row r="198">
          <cell r="B198" t="str">
            <v xml:space="preserve">      Pre-cutoff date</v>
          </cell>
        </row>
        <row r="199">
          <cell r="B199" t="str">
            <v xml:space="preserve">      Post-cutoff date</v>
          </cell>
        </row>
        <row r="200">
          <cell r="B200" t="str">
            <v xml:space="preserve">    Other</v>
          </cell>
          <cell r="F200">
            <v>0</v>
          </cell>
          <cell r="G200">
            <v>0</v>
          </cell>
          <cell r="H200">
            <v>0</v>
          </cell>
          <cell r="I200">
            <v>5.3009478603122204</v>
          </cell>
          <cell r="J200">
            <v>9.5243067942273409</v>
          </cell>
          <cell r="K200">
            <v>13.588158975258798</v>
          </cell>
          <cell r="L200">
            <v>17.642487222567524</v>
          </cell>
          <cell r="M200">
            <v>18.981706421390502</v>
          </cell>
          <cell r="N200">
            <v>20.308799980894054</v>
          </cell>
          <cell r="O200">
            <v>21.48880214513871</v>
          </cell>
          <cell r="P200">
            <v>6.1821974965229494</v>
          </cell>
          <cell r="Q200">
            <v>122.57171585917472</v>
          </cell>
          <cell r="R200">
            <v>110.54495119154456</v>
          </cell>
          <cell r="S200">
            <v>112.84401176452639</v>
          </cell>
        </row>
        <row r="201">
          <cell r="B201" t="str">
            <v xml:space="preserve"> Commercial banks (London Club)</v>
          </cell>
          <cell r="E201">
            <v>82.86</v>
          </cell>
          <cell r="F201">
            <v>123.62293684632235</v>
          </cell>
          <cell r="G201">
            <v>177.02523053095459</v>
          </cell>
          <cell r="H201">
            <v>319.61936945178786</v>
          </cell>
          <cell r="I201">
            <v>515.93533111972761</v>
          </cell>
          <cell r="J201">
            <v>704.60177907928846</v>
          </cell>
          <cell r="K201">
            <v>801.58654936183245</v>
          </cell>
          <cell r="L201">
            <v>1029.8625025762167</v>
          </cell>
          <cell r="M201">
            <v>1204.1752564564642</v>
          </cell>
          <cell r="N201">
            <v>1346.0848582944766</v>
          </cell>
          <cell r="O201">
            <v>1566.0219520618398</v>
          </cell>
          <cell r="P201">
            <v>25.883171070931851</v>
          </cell>
          <cell r="Q201">
            <v>27.585677012205117</v>
          </cell>
          <cell r="R201">
            <v>26.434199057817462</v>
          </cell>
          <cell r="S201">
            <v>27.118118013143544</v>
          </cell>
        </row>
        <row r="202">
          <cell r="B202" t="str">
            <v xml:space="preserve"> Suppliers (Kinshasa Club)</v>
          </cell>
          <cell r="F202">
            <v>2.6899999999999977</v>
          </cell>
          <cell r="G202">
            <v>13.280137594631553</v>
          </cell>
          <cell r="H202">
            <v>15.64984766292636</v>
          </cell>
          <cell r="I202">
            <v>16.306994582090461</v>
          </cell>
          <cell r="J202">
            <v>12.79</v>
          </cell>
          <cell r="K202">
            <v>17.790022219623435</v>
          </cell>
          <cell r="L202">
            <v>27.519785242284637</v>
          </cell>
          <cell r="M202">
            <v>38.713366032446729</v>
          </cell>
          <cell r="N202">
            <v>48.422103125656946</v>
          </cell>
          <cell r="O202">
            <v>57.862120439614159</v>
          </cell>
          <cell r="P202">
            <v>198.72044506258695</v>
          </cell>
          <cell r="Q202">
            <v>216.39414608418937</v>
          </cell>
          <cell r="R202">
            <v>222.89384826183323</v>
          </cell>
          <cell r="S202">
            <v>230.17613763332372</v>
          </cell>
        </row>
        <row r="203">
          <cell r="B203" t="str">
            <v xml:space="preserve"> World Bank Gecamines Trust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15.301000329460228</v>
          </cell>
          <cell r="K203">
            <v>31.039352419946866</v>
          </cell>
          <cell r="L203">
            <v>39.790707261489416</v>
          </cell>
          <cell r="M203">
            <v>64.244488861980656</v>
          </cell>
          <cell r="N203">
            <v>88.133533020728549</v>
          </cell>
          <cell r="O203">
            <v>111.4286699687442</v>
          </cell>
          <cell r="P203">
            <v>127.12795549374133</v>
          </cell>
          <cell r="Q203">
            <v>231.04672089695927</v>
          </cell>
          <cell r="R203">
            <v>186.65158125698571</v>
          </cell>
          <cell r="S203">
            <v>207.19641054749491</v>
          </cell>
        </row>
        <row r="204">
          <cell r="B204" t="str">
            <v xml:space="preserve"> Short term</v>
          </cell>
        </row>
        <row r="205">
          <cell r="B205" t="str">
            <v xml:space="preserve">   of which: central bank</v>
          </cell>
        </row>
        <row r="207">
          <cell r="B207" t="str">
            <v>6. Scheduled interest on pre-96 debt</v>
          </cell>
        </row>
        <row r="208">
          <cell r="B208" t="str">
            <v>Total</v>
          </cell>
          <cell r="D208">
            <v>415</v>
          </cell>
          <cell r="E208">
            <v>383.9</v>
          </cell>
          <cell r="F208">
            <v>400.95726377085037</v>
          </cell>
          <cell r="G208">
            <v>390.49783718265041</v>
          </cell>
          <cell r="H208">
            <v>379.7139522621448</v>
          </cell>
          <cell r="I208">
            <v>369.33591443432061</v>
          </cell>
          <cell r="J208">
            <v>414.64977575748605</v>
          </cell>
          <cell r="K208">
            <v>373.12469048237415</v>
          </cell>
          <cell r="L208">
            <v>335.90776237936467</v>
          </cell>
          <cell r="M208">
            <v>286.91610579105094</v>
          </cell>
          <cell r="N208">
            <v>251.31710597501456</v>
          </cell>
          <cell r="O208">
            <v>213.66995192698886</v>
          </cell>
          <cell r="P208">
            <v>148.49342436105164</v>
          </cell>
          <cell r="Q208">
            <v>165.0270173162661</v>
          </cell>
          <cell r="R208">
            <v>121.93112168904746</v>
          </cell>
          <cell r="S208">
            <v>100.22793527373629</v>
          </cell>
        </row>
        <row r="209">
          <cell r="B209" t="str">
            <v xml:space="preserve"> Multilaterals (incl. Fd.)</v>
          </cell>
          <cell r="E209">
            <v>56.489818</v>
          </cell>
          <cell r="F209">
            <v>78.840326924527957</v>
          </cell>
          <cell r="G209">
            <v>74.947837182650346</v>
          </cell>
          <cell r="H209">
            <v>67.103952262144873</v>
          </cell>
          <cell r="I209">
            <v>70.155914434320636</v>
          </cell>
          <cell r="J209">
            <v>77.652614860162259</v>
          </cell>
          <cell r="K209">
            <v>71.779126692070676</v>
          </cell>
          <cell r="L209">
            <v>66.418089289530201</v>
          </cell>
          <cell r="M209">
            <v>58.855721539412244</v>
          </cell>
          <cell r="N209">
            <v>53.088662884984942</v>
          </cell>
          <cell r="O209">
            <v>49.83201937615874</v>
          </cell>
          <cell r="P209">
            <v>67.596993522047981</v>
          </cell>
          <cell r="Q209">
            <v>60.236788314580906</v>
          </cell>
          <cell r="R209">
            <v>50.356432706362739</v>
          </cell>
          <cell r="S209">
            <v>45.588133904869096</v>
          </cell>
        </row>
        <row r="210">
          <cell r="B210" t="str">
            <v xml:space="preserve">   Fund</v>
          </cell>
          <cell r="D210">
            <v>54.22</v>
          </cell>
          <cell r="E210">
            <v>56.489818</v>
          </cell>
          <cell r="F210">
            <v>55.271382000000003</v>
          </cell>
          <cell r="G210">
            <v>47.127000000000002</v>
          </cell>
          <cell r="H210">
            <v>42.638187000000002</v>
          </cell>
          <cell r="I210">
            <v>44.673000000000002</v>
          </cell>
          <cell r="J210">
            <v>35.660156999999998</v>
          </cell>
          <cell r="K210">
            <v>26.374999999999986</v>
          </cell>
          <cell r="L210">
            <v>20.693227</v>
          </cell>
          <cell r="M210">
            <v>16.714166000000006</v>
          </cell>
          <cell r="N210">
            <v>13.513335999999995</v>
          </cell>
          <cell r="O210">
            <v>14.899999999999999</v>
          </cell>
          <cell r="P210">
            <v>20.529999999999998</v>
          </cell>
          <cell r="Q210">
            <v>20.39</v>
          </cell>
          <cell r="R210">
            <v>11.187732</v>
          </cell>
          <cell r="S210">
            <v>12.069907000000001</v>
          </cell>
        </row>
        <row r="211">
          <cell r="B211" t="str">
            <v xml:space="preserve">   Multilaterals (excl. Fd.)</v>
          </cell>
          <cell r="E211">
            <v>0</v>
          </cell>
          <cell r="F211">
            <v>23.568944924527955</v>
          </cell>
          <cell r="G211">
            <v>27.820837182650337</v>
          </cell>
          <cell r="H211">
            <v>24.465765262144863</v>
          </cell>
          <cell r="I211">
            <v>25.482914434320637</v>
          </cell>
          <cell r="J211">
            <v>41.992457860162261</v>
          </cell>
          <cell r="K211">
            <v>45.40412669207069</v>
          </cell>
          <cell r="L211">
            <v>45.724862289530193</v>
          </cell>
          <cell r="M211">
            <v>42.141555539412238</v>
          </cell>
          <cell r="N211">
            <v>39.575326884984946</v>
          </cell>
          <cell r="O211">
            <v>34.932019376158742</v>
          </cell>
          <cell r="P211">
            <v>47.06699352204798</v>
          </cell>
          <cell r="Q211">
            <v>39.846788314580905</v>
          </cell>
          <cell r="R211">
            <v>39.168700706362735</v>
          </cell>
          <cell r="S211">
            <v>33.518226904869096</v>
          </cell>
        </row>
        <row r="212">
          <cell r="B212" t="str">
            <v xml:space="preserve">       World Bank</v>
          </cell>
          <cell r="F212">
            <v>6.4</v>
          </cell>
          <cell r="G212">
            <v>6.960126210288613</v>
          </cell>
          <cell r="H212">
            <v>7.2176915292576931</v>
          </cell>
          <cell r="I212">
            <v>5.4643007951974871</v>
          </cell>
          <cell r="J212">
            <v>6.5385407942533496</v>
          </cell>
          <cell r="K212">
            <v>9.5249279916286476</v>
          </cell>
          <cell r="L212">
            <v>10.670783990621567</v>
          </cell>
          <cell r="M212">
            <v>10.026239991188049</v>
          </cell>
          <cell r="N212">
            <v>6.7681771534681276</v>
          </cell>
          <cell r="O212">
            <v>6.5064923804998438</v>
          </cell>
          <cell r="P212">
            <v>5.9445068651437758</v>
          </cell>
          <cell r="Q212">
            <v>6.2717086112499221</v>
          </cell>
          <cell r="R212">
            <v>6.362241428494456</v>
          </cell>
          <cell r="S212">
            <v>6.3116364431381262</v>
          </cell>
        </row>
        <row r="213">
          <cell r="B213" t="str">
            <v xml:space="preserve">       Other</v>
          </cell>
          <cell r="F213">
            <v>17.168944924527956</v>
          </cell>
          <cell r="G213">
            <v>20.860710972361723</v>
          </cell>
          <cell r="H213">
            <v>17.248073732887171</v>
          </cell>
          <cell r="I213">
            <v>20.018613639123149</v>
          </cell>
          <cell r="J213">
            <v>35.453917065908911</v>
          </cell>
          <cell r="K213">
            <v>35.879198700442046</v>
          </cell>
          <cell r="L213">
            <v>35.054078298908628</v>
          </cell>
          <cell r="M213">
            <v>32.115315548224189</v>
          </cell>
          <cell r="N213">
            <v>32.807149731516816</v>
          </cell>
          <cell r="O213">
            <v>28.425526995658899</v>
          </cell>
          <cell r="P213">
            <v>41.122486656904208</v>
          </cell>
          <cell r="Q213">
            <v>33.575079703330985</v>
          </cell>
          <cell r="R213">
            <v>32.806459277868278</v>
          </cell>
          <cell r="S213">
            <v>27.206590461730972</v>
          </cell>
        </row>
        <row r="214">
          <cell r="B214" t="str">
            <v xml:space="preserve"> Bilateral official</v>
          </cell>
          <cell r="F214">
            <v>271</v>
          </cell>
          <cell r="G214">
            <v>287.60000000000002</v>
          </cell>
          <cell r="H214">
            <v>293.5</v>
          </cell>
          <cell r="I214">
            <v>272.7</v>
          </cell>
          <cell r="J214">
            <v>311.26439911088909</v>
          </cell>
          <cell r="K214">
            <v>279.31418780572585</v>
          </cell>
          <cell r="L214">
            <v>251.15129276198809</v>
          </cell>
          <cell r="M214">
            <v>212.26437311808357</v>
          </cell>
          <cell r="N214">
            <v>183.34701501205637</v>
          </cell>
          <cell r="O214">
            <v>150.45363786575339</v>
          </cell>
          <cell r="P214">
            <v>62.861583369416294</v>
          </cell>
          <cell r="Q214">
            <v>88.792642464035694</v>
          </cell>
          <cell r="R214">
            <v>56.904579488515473</v>
          </cell>
          <cell r="S214">
            <v>41.05999123029487</v>
          </cell>
        </row>
        <row r="215">
          <cell r="B215" t="str">
            <v xml:space="preserve">   Paris Club</v>
          </cell>
          <cell r="F215">
            <v>271</v>
          </cell>
          <cell r="G215">
            <v>287.60000000000002</v>
          </cell>
          <cell r="H215">
            <v>293.5</v>
          </cell>
          <cell r="I215">
            <v>272.7</v>
          </cell>
          <cell r="J215">
            <v>310.94009231666178</v>
          </cell>
          <cell r="K215">
            <v>279.02913342612112</v>
          </cell>
          <cell r="L215">
            <v>250.90277877134744</v>
          </cell>
          <cell r="M215">
            <v>212.04236351827868</v>
          </cell>
          <cell r="N215">
            <v>183.14445862665846</v>
          </cell>
          <cell r="O215">
            <v>150.30860966679595</v>
          </cell>
          <cell r="P215">
            <v>62.737595972460802</v>
          </cell>
          <cell r="Q215">
            <v>88.698167131537147</v>
          </cell>
          <cell r="R215">
            <v>56.838229346155742</v>
          </cell>
          <cell r="S215">
            <v>41.023423232362433</v>
          </cell>
        </row>
        <row r="216">
          <cell r="A216" t="str">
            <v>|| ~</v>
          </cell>
          <cell r="B216" t="str">
            <v xml:space="preserve">      Pre-cutoff date</v>
          </cell>
          <cell r="F216" t="str">
            <v>...</v>
          </cell>
          <cell r="G216" t="str">
            <v>...</v>
          </cell>
          <cell r="H216" t="str">
            <v>...</v>
          </cell>
          <cell r="I216" t="str">
            <v>...</v>
          </cell>
          <cell r="J216">
            <v>296.01805696329836</v>
          </cell>
          <cell r="K216">
            <v>264.42311659814197</v>
          </cell>
          <cell r="L216">
            <v>237.05921355466836</v>
          </cell>
          <cell r="M216">
            <v>198.41447895645149</v>
          </cell>
          <cell r="N216">
            <v>170.20605878512583</v>
          </cell>
          <cell r="O216">
            <v>138.44266611573241</v>
          </cell>
          <cell r="P216">
            <v>51.027675148886736</v>
          </cell>
          <cell r="Q216">
            <v>77.797167227858253</v>
          </cell>
          <cell r="R216">
            <v>47.254319894194225</v>
          </cell>
          <cell r="S216">
            <v>32.247103728578253</v>
          </cell>
        </row>
        <row r="217">
          <cell r="A217" t="str">
            <v>|| ~</v>
          </cell>
          <cell r="B217" t="str">
            <v xml:space="preserve">      Post-cutoff date</v>
          </cell>
          <cell r="F217" t="str">
            <v>...</v>
          </cell>
          <cell r="G217" t="str">
            <v>...</v>
          </cell>
          <cell r="H217" t="str">
            <v>...</v>
          </cell>
          <cell r="I217" t="str">
            <v>...</v>
          </cell>
          <cell r="J217">
            <v>14.922035353363389</v>
          </cell>
          <cell r="K217">
            <v>14.606016827979172</v>
          </cell>
          <cell r="L217">
            <v>13.843565216679085</v>
          </cell>
          <cell r="M217">
            <v>13.62788456182718</v>
          </cell>
          <cell r="N217">
            <v>12.938399841532631</v>
          </cell>
          <cell r="O217">
            <v>11.865943551063546</v>
          </cell>
          <cell r="P217">
            <v>11.709920823574064</v>
          </cell>
          <cell r="Q217">
            <v>10.90099990367889</v>
          </cell>
          <cell r="R217">
            <v>9.5839094519615209</v>
          </cell>
          <cell r="S217">
            <v>8.7763195037841832</v>
          </cell>
        </row>
        <row r="218">
          <cell r="B218" t="str">
            <v xml:space="preserve">    Other</v>
          </cell>
          <cell r="J218">
            <v>0.32430679422733905</v>
          </cell>
          <cell r="K218">
            <v>0.28505437960472457</v>
          </cell>
          <cell r="L218">
            <v>0.24851399064064017</v>
          </cell>
          <cell r="M218">
            <v>0.22200959980487822</v>
          </cell>
          <cell r="N218">
            <v>0.20255638539791093</v>
          </cell>
          <cell r="O218">
            <v>0.14502819895744334</v>
          </cell>
          <cell r="P218">
            <v>0.12398739695549009</v>
          </cell>
          <cell r="Q218">
            <v>9.4475332498550391E-2</v>
          </cell>
          <cell r="R218">
            <v>6.6350142359733605E-2</v>
          </cell>
          <cell r="S218">
            <v>3.65679979324341E-2</v>
          </cell>
        </row>
        <row r="219">
          <cell r="B219" t="str">
            <v xml:space="preserve"> Commercial banks (London Club)</v>
          </cell>
          <cell r="F219">
            <v>22.076936846322358</v>
          </cell>
          <cell r="G219">
            <v>12.98</v>
          </cell>
          <cell r="H219">
            <v>10.199999999999999</v>
          </cell>
          <cell r="I219">
            <v>6.87</v>
          </cell>
          <cell r="J219">
            <v>1.2234669811320755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 xml:space="preserve"> Suppliers (Kinshasa Club)</v>
          </cell>
          <cell r="E220">
            <v>12.9</v>
          </cell>
          <cell r="F220">
            <v>9.0399999999999991</v>
          </cell>
          <cell r="G220">
            <v>7.97</v>
          </cell>
          <cell r="H220">
            <v>8.7100000000000009</v>
          </cell>
          <cell r="I220">
            <v>8.7100000000000009</v>
          </cell>
          <cell r="J220">
            <v>6.316611878473398</v>
          </cell>
          <cell r="K220">
            <v>5.0578879663197291</v>
          </cell>
          <cell r="L220">
            <v>4.2105370414257033</v>
          </cell>
          <cell r="M220">
            <v>3.3516287970542904</v>
          </cell>
          <cell r="N220">
            <v>2.9196058309078197</v>
          </cell>
          <cell r="O220">
            <v>2.5050325274467484</v>
          </cell>
          <cell r="P220">
            <v>10.628475194573401</v>
          </cell>
          <cell r="Q220">
            <v>9.709157247543331</v>
          </cell>
          <cell r="R220">
            <v>9.7092374986410164</v>
          </cell>
          <cell r="S220">
            <v>9.9464954376220742</v>
          </cell>
        </row>
        <row r="221">
          <cell r="B221" t="str">
            <v xml:space="preserve"> World Bank Gecamines Trust</v>
          </cell>
          <cell r="J221">
            <v>10.292682926829269</v>
          </cell>
          <cell r="K221">
            <v>9.2734880182578916</v>
          </cell>
          <cell r="L221">
            <v>9.2278432864206934</v>
          </cell>
          <cell r="M221">
            <v>7.9443823365008379</v>
          </cell>
          <cell r="N221">
            <v>7.1618222470653992</v>
          </cell>
          <cell r="O221">
            <v>6.3792621576299613</v>
          </cell>
          <cell r="P221">
            <v>5.9390721073225263</v>
          </cell>
          <cell r="Q221">
            <v>4.6813862493012861</v>
          </cell>
          <cell r="R221">
            <v>3.8429290106204581</v>
          </cell>
          <cell r="S221">
            <v>2.6551145891559527</v>
          </cell>
        </row>
        <row r="222">
          <cell r="A222" t="str">
            <v>|| ~</v>
          </cell>
          <cell r="B222" t="str">
            <v xml:space="preserve"> Short term</v>
          </cell>
          <cell r="F222">
            <v>20</v>
          </cell>
          <cell r="G222">
            <v>7</v>
          </cell>
          <cell r="H222">
            <v>0.2</v>
          </cell>
          <cell r="I222">
            <v>10.9</v>
          </cell>
          <cell r="J222">
            <v>7.9</v>
          </cell>
          <cell r="K222">
            <v>7.7</v>
          </cell>
          <cell r="L222">
            <v>4.9000000000000004</v>
          </cell>
          <cell r="M222">
            <v>4.5</v>
          </cell>
          <cell r="N222">
            <v>4.8</v>
          </cell>
          <cell r="O222">
            <v>4.5</v>
          </cell>
          <cell r="P222">
            <v>1.4673001676914477</v>
          </cell>
          <cell r="Q222">
            <v>1.6070430408049188</v>
          </cell>
          <cell r="R222">
            <v>1.1179429849077698</v>
          </cell>
          <cell r="S222">
            <v>0.97820011179429844</v>
          </cell>
        </row>
        <row r="223">
          <cell r="A223" t="str">
            <v>|| ~</v>
          </cell>
          <cell r="B223" t="str">
            <v xml:space="preserve">   of which: central bank</v>
          </cell>
        </row>
        <row r="225">
          <cell r="B225" t="str">
            <v>7. Sched. int. on new debt (contracted &amp; disb. post-1995)</v>
          </cell>
        </row>
        <row r="226">
          <cell r="B226" t="str">
            <v>Total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B227" t="str">
            <v xml:space="preserve"> Multilaterals (incl. Fd.)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B228" t="str">
            <v xml:space="preserve">   Fund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</row>
        <row r="229">
          <cell r="B229" t="str">
            <v xml:space="preserve">   Multilaterals (excl. Fd.)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B230" t="str">
            <v xml:space="preserve">       World Bank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</row>
        <row r="231">
          <cell r="B231" t="str">
            <v xml:space="preserve">       Other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</row>
        <row r="232">
          <cell r="B232" t="str">
            <v xml:space="preserve"> Bilateral official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B233" t="str">
            <v xml:space="preserve">   Paris Club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</row>
        <row r="234">
          <cell r="B234" t="str">
            <v xml:space="preserve">      Pre-cutoff date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B235" t="str">
            <v xml:space="preserve">      Post-cutoff date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B236" t="str">
            <v xml:space="preserve">    Other</v>
          </cell>
        </row>
        <row r="237">
          <cell r="B237" t="str">
            <v xml:space="preserve"> Commercial banks (London Club)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B238" t="str">
            <v xml:space="preserve"> Suppliers (Kinshasa Club)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</row>
        <row r="239">
          <cell r="B239" t="str">
            <v xml:space="preserve"> World Bank Gecamines Trust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</row>
        <row r="240">
          <cell r="A240" t="str">
            <v>|| ~</v>
          </cell>
          <cell r="B240" t="str">
            <v xml:space="preserve"> Short term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</row>
        <row r="241">
          <cell r="A241" t="str">
            <v>|| ~</v>
          </cell>
          <cell r="B241" t="str">
            <v xml:space="preserve">   of which: central bank</v>
          </cell>
        </row>
        <row r="242">
          <cell r="B242" t="str">
            <v xml:space="preserve"> Financing gap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</row>
        <row r="244">
          <cell r="B244" t="str">
            <v>8. Interest on arrears (accruals of late interest)</v>
          </cell>
        </row>
        <row r="245">
          <cell r="B245" t="str">
            <v>Total</v>
          </cell>
          <cell r="E245">
            <v>0</v>
          </cell>
          <cell r="F245">
            <v>30.362936846322356</v>
          </cell>
          <cell r="G245">
            <v>25.342293684632235</v>
          </cell>
          <cell r="H245">
            <v>101.90413892083326</v>
          </cell>
          <cell r="I245">
            <v>167.73596166793985</v>
          </cell>
          <cell r="J245">
            <v>197.11200783827371</v>
          </cell>
          <cell r="K245">
            <v>98.357434343273411</v>
          </cell>
          <cell r="L245">
            <v>218.14515402273406</v>
          </cell>
          <cell r="M245">
            <v>174.04526753288084</v>
          </cell>
          <cell r="N245">
            <v>157.38131410414874</v>
          </cell>
          <cell r="O245">
            <v>224.34370350271524</v>
          </cell>
          <cell r="P245">
            <v>217.8707907619218</v>
          </cell>
          <cell r="Q245">
            <v>4.0616105805436877</v>
          </cell>
          <cell r="R245">
            <v>4.1770393628893885</v>
          </cell>
          <cell r="S245">
            <v>4.1806102382704999</v>
          </cell>
        </row>
        <row r="246">
          <cell r="B246" t="str">
            <v xml:space="preserve"> Multilaterals (incl. Fd.)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</row>
        <row r="247">
          <cell r="B247" t="str">
            <v xml:space="preserve">   Fund</v>
          </cell>
        </row>
        <row r="248">
          <cell r="B248" t="str">
            <v xml:space="preserve">   Multilaterals (excl. Fd.)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B249" t="str">
            <v xml:space="preserve">       World Bank</v>
          </cell>
        </row>
        <row r="250">
          <cell r="B250" t="str">
            <v xml:space="preserve">       Other</v>
          </cell>
        </row>
        <row r="251">
          <cell r="B251" t="str">
            <v xml:space="preserve"> Bilateral official</v>
          </cell>
          <cell r="E251">
            <v>0</v>
          </cell>
          <cell r="F251">
            <v>22.076936846322358</v>
          </cell>
          <cell r="G251">
            <v>12.98</v>
          </cell>
          <cell r="H251">
            <v>10.199999999999999</v>
          </cell>
          <cell r="I251">
            <v>6.87</v>
          </cell>
          <cell r="J251">
            <v>1.2234669811320755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</row>
        <row r="252">
          <cell r="B252" t="str">
            <v xml:space="preserve">   Paris Club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14.887923358724061</v>
          </cell>
          <cell r="K252">
            <v>52.604391794048986</v>
          </cell>
          <cell r="L252">
            <v>76.515825605165105</v>
          </cell>
          <cell r="M252">
            <v>104.04880741665559</v>
          </cell>
          <cell r="N252">
            <v>172.69259193102428</v>
          </cell>
          <cell r="O252">
            <v>226.42814609804327</v>
          </cell>
          <cell r="P252">
            <v>771.17061221390952</v>
          </cell>
          <cell r="Q252">
            <v>877.70490824460956</v>
          </cell>
          <cell r="R252">
            <v>1102.120098023415</v>
          </cell>
          <cell r="S252">
            <v>1171.7629849481589</v>
          </cell>
        </row>
        <row r="253">
          <cell r="B253" t="str">
            <v xml:space="preserve">      Pre-cutoff date</v>
          </cell>
          <cell r="E253" t="str">
            <v>...</v>
          </cell>
          <cell r="F253" t="str">
            <v>...</v>
          </cell>
          <cell r="G253" t="str">
            <v>...</v>
          </cell>
          <cell r="H253" t="str">
            <v>...</v>
          </cell>
          <cell r="I253" t="str">
            <v>...</v>
          </cell>
          <cell r="J253" t="str">
            <v>...</v>
          </cell>
          <cell r="K253" t="str">
            <v>...</v>
          </cell>
          <cell r="L253" t="str">
            <v>...</v>
          </cell>
          <cell r="M253" t="str">
            <v>...</v>
          </cell>
          <cell r="N253" t="str">
            <v>...</v>
          </cell>
          <cell r="O253" t="str">
            <v>...</v>
          </cell>
          <cell r="P253" t="str">
            <v>...</v>
          </cell>
          <cell r="Q253" t="str">
            <v>...</v>
          </cell>
          <cell r="R253" t="str">
            <v>...</v>
          </cell>
          <cell r="S253" t="str">
            <v>...</v>
          </cell>
        </row>
        <row r="254">
          <cell r="B254" t="str">
            <v xml:space="preserve">      Post-cutoff date</v>
          </cell>
          <cell r="E254" t="str">
            <v>...</v>
          </cell>
          <cell r="F254" t="str">
            <v>...</v>
          </cell>
          <cell r="G254" t="str">
            <v>...</v>
          </cell>
          <cell r="H254" t="str">
            <v>...</v>
          </cell>
          <cell r="I254" t="str">
            <v>...</v>
          </cell>
          <cell r="J254" t="str">
            <v>...</v>
          </cell>
          <cell r="K254" t="str">
            <v>...</v>
          </cell>
          <cell r="L254" t="str">
            <v>...</v>
          </cell>
          <cell r="M254" t="str">
            <v>...</v>
          </cell>
          <cell r="N254" t="str">
            <v>...</v>
          </cell>
          <cell r="O254" t="str">
            <v>...</v>
          </cell>
          <cell r="P254" t="str">
            <v>...</v>
          </cell>
          <cell r="Q254" t="str">
            <v>...</v>
          </cell>
          <cell r="R254" t="str">
            <v>...</v>
          </cell>
          <cell r="S254" t="str">
            <v>...</v>
          </cell>
        </row>
        <row r="255">
          <cell r="B255" t="str">
            <v xml:space="preserve">    Other</v>
          </cell>
        </row>
        <row r="256">
          <cell r="B256" t="str">
            <v xml:space="preserve"> Commercial banks (London Club)</v>
          </cell>
          <cell r="F256">
            <v>8.2859999999999996</v>
          </cell>
          <cell r="G256">
            <v>12.362293684632235</v>
          </cell>
          <cell r="H256">
            <v>91.704138920833259</v>
          </cell>
          <cell r="I256">
            <v>160.86596166793984</v>
          </cell>
          <cell r="J256">
            <v>195.88854085714163</v>
          </cell>
          <cell r="K256">
            <v>98.357434343273411</v>
          </cell>
          <cell r="L256">
            <v>218.14515402273406</v>
          </cell>
          <cell r="M256">
            <v>174.04526753288084</v>
          </cell>
          <cell r="N256">
            <v>157.38131410414874</v>
          </cell>
          <cell r="O256">
            <v>224.34370350271524</v>
          </cell>
          <cell r="P256">
            <v>217.8707907619218</v>
          </cell>
          <cell r="Q256">
            <v>4.0616105805436877</v>
          </cell>
          <cell r="R256">
            <v>4.1770393628893885</v>
          </cell>
          <cell r="S256">
            <v>4.1806102382704999</v>
          </cell>
        </row>
        <row r="257">
          <cell r="B257" t="str">
            <v xml:space="preserve"> Suppliers (Kinshasa Club)</v>
          </cell>
        </row>
        <row r="258">
          <cell r="B258" t="str">
            <v xml:space="preserve"> World Bank Gecamines Trust</v>
          </cell>
        </row>
        <row r="259">
          <cell r="B259" t="str">
            <v xml:space="preserve"> Short term</v>
          </cell>
        </row>
        <row r="260">
          <cell r="B260" t="str">
            <v xml:space="preserve">   of which: central bank</v>
          </cell>
        </row>
        <row r="262">
          <cell r="B262" t="str">
            <v>9. Amortization due on debt disb. pre-1996</v>
          </cell>
        </row>
        <row r="263">
          <cell r="B263" t="str">
            <v>Total</v>
          </cell>
          <cell r="D263">
            <v>474</v>
          </cell>
          <cell r="E263">
            <v>550</v>
          </cell>
          <cell r="F263">
            <v>509.16488117581451</v>
          </cell>
          <cell r="G263">
            <v>529.01015429867607</v>
          </cell>
          <cell r="H263">
            <v>512.52262999999994</v>
          </cell>
          <cell r="I263">
            <v>593.00939999999991</v>
          </cell>
          <cell r="J263">
            <v>537.51574959167272</v>
          </cell>
          <cell r="K263">
            <v>525.90085693856008</v>
          </cell>
          <cell r="L263">
            <v>460.4753723782743</v>
          </cell>
          <cell r="M263">
            <v>452.80392415883256</v>
          </cell>
          <cell r="N263">
            <v>502.37635785279565</v>
          </cell>
          <cell r="O263">
            <v>402.04691884918577</v>
          </cell>
          <cell r="P263">
            <v>251.64438432251387</v>
          </cell>
          <cell r="Q263">
            <v>243.36635728830788</v>
          </cell>
          <cell r="R263">
            <v>299.0304801815289</v>
          </cell>
          <cell r="S263">
            <v>263.60179308333761</v>
          </cell>
        </row>
        <row r="264">
          <cell r="B264" t="str">
            <v xml:space="preserve"> Multilaterals (incl. Fd.)</v>
          </cell>
          <cell r="F264">
            <v>145.86488117581453</v>
          </cell>
          <cell r="G264">
            <v>176.42015429867607</v>
          </cell>
          <cell r="H264">
            <v>224.77262999999999</v>
          </cell>
          <cell r="I264">
            <v>194.35939999999997</v>
          </cell>
          <cell r="J264">
            <v>166.4545</v>
          </cell>
          <cell r="K264">
            <v>100.92500000000001</v>
          </cell>
          <cell r="L264">
            <v>63.279772999999999</v>
          </cell>
          <cell r="M264">
            <v>89.085834000000006</v>
          </cell>
          <cell r="N264">
            <v>84.433829388464915</v>
          </cell>
          <cell r="O264">
            <v>70.393483557701131</v>
          </cell>
          <cell r="P264">
            <v>86.083320386409753</v>
          </cell>
          <cell r="Q264">
            <v>85.98788603544233</v>
          </cell>
          <cell r="R264">
            <v>92.804272768497498</v>
          </cell>
          <cell r="S264">
            <v>83.547123769760162</v>
          </cell>
        </row>
        <row r="265">
          <cell r="B265" t="str">
            <v xml:space="preserve">   Fund</v>
          </cell>
          <cell r="D265">
            <v>63.42</v>
          </cell>
          <cell r="E265">
            <v>122.344487</v>
          </cell>
          <cell r="F265">
            <v>116.0346</v>
          </cell>
          <cell r="G265">
            <v>146.41</v>
          </cell>
          <cell r="H265">
            <v>197.38263000000001</v>
          </cell>
          <cell r="I265">
            <v>167.9924</v>
          </cell>
          <cell r="J265">
            <v>139.84450000000001</v>
          </cell>
          <cell r="K265">
            <v>78.925000000000011</v>
          </cell>
          <cell r="L265">
            <v>38.779772999999999</v>
          </cell>
          <cell r="M265">
            <v>57.685834</v>
          </cell>
          <cell r="N265">
            <v>55.286664000000002</v>
          </cell>
          <cell r="O265">
            <v>29.1</v>
          </cell>
          <cell r="P265">
            <v>20.37</v>
          </cell>
          <cell r="Q265">
            <v>14.55</v>
          </cell>
          <cell r="R265">
            <v>17.46</v>
          </cell>
          <cell r="S265">
            <v>8.7289999999999992</v>
          </cell>
        </row>
        <row r="266">
          <cell r="B266" t="str">
            <v xml:space="preserve">   Multilaterals (excl. Fd.)</v>
          </cell>
          <cell r="F266">
            <v>29.830281175814541</v>
          </cell>
          <cell r="G266">
            <v>30.010154298676071</v>
          </cell>
          <cell r="H266">
            <v>27.39</v>
          </cell>
          <cell r="I266">
            <v>26.366999999999955</v>
          </cell>
          <cell r="J266">
            <v>26.61</v>
          </cell>
          <cell r="K266">
            <v>22</v>
          </cell>
          <cell r="L266">
            <v>24.5</v>
          </cell>
          <cell r="M266">
            <v>31.4</v>
          </cell>
          <cell r="N266">
            <v>29.147165388464913</v>
          </cell>
          <cell r="O266">
            <v>41.293483557701137</v>
          </cell>
          <cell r="P266">
            <v>65.713320386409748</v>
          </cell>
          <cell r="Q266">
            <v>71.437886035442332</v>
          </cell>
          <cell r="R266">
            <v>75.34427276849749</v>
          </cell>
          <cell r="S266">
            <v>74.818123769760163</v>
          </cell>
        </row>
        <row r="267">
          <cell r="B267" t="str">
            <v xml:space="preserve">       World Bank</v>
          </cell>
          <cell r="F267">
            <v>10.995848853959783</v>
          </cell>
          <cell r="G267">
            <v>9.9761809014136791</v>
          </cell>
          <cell r="H267">
            <v>9.7251585623678647</v>
          </cell>
          <cell r="I267">
            <v>2.0472330911123535</v>
          </cell>
          <cell r="J267">
            <v>2.3057574063722752</v>
          </cell>
          <cell r="K267">
            <v>7.3</v>
          </cell>
          <cell r="L267">
            <v>7.9</v>
          </cell>
          <cell r="M267">
            <v>10.199999999999999</v>
          </cell>
          <cell r="N267">
            <v>5.2664660203456846</v>
          </cell>
          <cell r="O267">
            <v>6.1571062648296397</v>
          </cell>
          <cell r="P267">
            <v>9.2456255918741235</v>
          </cell>
          <cell r="Q267">
            <v>11.177158567905423</v>
          </cell>
          <cell r="R267">
            <v>12.075725909471515</v>
          </cell>
          <cell r="S267">
            <v>14.407791185379036</v>
          </cell>
        </row>
        <row r="268">
          <cell r="B268" t="str">
            <v xml:space="preserve">       Other</v>
          </cell>
          <cell r="F268">
            <v>18.834432321854756</v>
          </cell>
          <cell r="G268">
            <v>20.033973397262393</v>
          </cell>
          <cell r="H268">
            <v>17.664841437632134</v>
          </cell>
          <cell r="I268">
            <v>24.319766908887601</v>
          </cell>
          <cell r="J268">
            <v>24.304242593627723</v>
          </cell>
          <cell r="K268">
            <v>14.7</v>
          </cell>
          <cell r="L268">
            <v>16.600000000000001</v>
          </cell>
          <cell r="M268">
            <v>21.2</v>
          </cell>
          <cell r="N268">
            <v>23.880699368119227</v>
          </cell>
          <cell r="O268">
            <v>35.136377292871501</v>
          </cell>
          <cell r="P268">
            <v>56.467694794535625</v>
          </cell>
          <cell r="Q268">
            <v>60.26072746753691</v>
          </cell>
          <cell r="R268">
            <v>63.268546859025975</v>
          </cell>
          <cell r="S268">
            <v>60.410332584381123</v>
          </cell>
        </row>
        <row r="269">
          <cell r="B269" t="str">
            <v xml:space="preserve"> Bilateral official</v>
          </cell>
          <cell r="F269">
            <v>269</v>
          </cell>
          <cell r="G269">
            <v>273.3</v>
          </cell>
          <cell r="H269">
            <v>219</v>
          </cell>
          <cell r="I269">
            <v>316.39999999999998</v>
          </cell>
          <cell r="J269">
            <v>310.75224435042821</v>
          </cell>
          <cell r="K269">
            <v>395.56776985147928</v>
          </cell>
          <cell r="L269">
            <v>369.36279408931728</v>
          </cell>
          <cell r="M269">
            <v>339.31660770177842</v>
          </cell>
          <cell r="N269">
            <v>394.42617529034584</v>
          </cell>
          <cell r="O269">
            <v>307.80257571458844</v>
          </cell>
          <cell r="P269">
            <v>135.5388894385099</v>
          </cell>
          <cell r="Q269">
            <v>127.15653020977969</v>
          </cell>
          <cell r="R269">
            <v>176.02692768037323</v>
          </cell>
          <cell r="S269">
            <v>153.92933049678808</v>
          </cell>
        </row>
        <row r="270">
          <cell r="B270" t="str">
            <v xml:space="preserve">   Paris Club</v>
          </cell>
          <cell r="F270">
            <v>269</v>
          </cell>
          <cell r="G270">
            <v>273.3</v>
          </cell>
          <cell r="H270">
            <v>219</v>
          </cell>
          <cell r="I270">
            <v>316.39999999999998</v>
          </cell>
          <cell r="J270">
            <v>306.85319221074042</v>
          </cell>
          <cell r="K270">
            <v>391.78897205005256</v>
          </cell>
          <cell r="L270">
            <v>365.55697983264918</v>
          </cell>
          <cell r="M270">
            <v>338.19939810276031</v>
          </cell>
          <cell r="N270">
            <v>393.30163811624021</v>
          </cell>
          <cell r="O270">
            <v>306.76760174930121</v>
          </cell>
          <cell r="P270">
            <v>134.45744380950924</v>
          </cell>
          <cell r="Q270">
            <v>126.01555888652797</v>
          </cell>
          <cell r="R270">
            <v>174.86948630809789</v>
          </cell>
          <cell r="S270">
            <v>152.78109536170965</v>
          </cell>
        </row>
        <row r="271">
          <cell r="B271" t="str">
            <v xml:space="preserve">      Pre-cutoff date</v>
          </cell>
          <cell r="F271" t="str">
            <v>...</v>
          </cell>
          <cell r="G271" t="str">
            <v>...</v>
          </cell>
          <cell r="H271" t="str">
            <v>...</v>
          </cell>
          <cell r="I271" t="str">
            <v>...</v>
          </cell>
          <cell r="J271">
            <v>296.53433966714329</v>
          </cell>
          <cell r="K271">
            <v>381.55625073090863</v>
          </cell>
          <cell r="L271">
            <v>357.03650015354151</v>
          </cell>
          <cell r="M271">
            <v>328.88931811094284</v>
          </cell>
          <cell r="N271">
            <v>383.52305399358244</v>
          </cell>
          <cell r="O271">
            <v>297.53853454291846</v>
          </cell>
          <cell r="P271">
            <v>124.81397960186001</v>
          </cell>
          <cell r="Q271">
            <v>108.57395904064175</v>
          </cell>
          <cell r="R271">
            <v>153.48999599218374</v>
          </cell>
          <cell r="S271">
            <v>130.8402966022492</v>
          </cell>
        </row>
        <row r="272">
          <cell r="B272" t="str">
            <v xml:space="preserve">      Post-cutoff date</v>
          </cell>
          <cell r="F272" t="str">
            <v>...</v>
          </cell>
          <cell r="G272" t="str">
            <v>...</v>
          </cell>
          <cell r="H272" t="str">
            <v>...</v>
          </cell>
          <cell r="I272" t="str">
            <v>...</v>
          </cell>
          <cell r="J272">
            <v>10.318852543597151</v>
          </cell>
          <cell r="K272">
            <v>10.232721319143959</v>
          </cell>
          <cell r="L272">
            <v>8.5204796791076642</v>
          </cell>
          <cell r="M272">
            <v>9.3100799918174744</v>
          </cell>
          <cell r="N272">
            <v>9.7785841226577705</v>
          </cell>
          <cell r="O272">
            <v>9.2290672063827586</v>
          </cell>
          <cell r="P272">
            <v>9.6434642076492292</v>
          </cell>
          <cell r="Q272">
            <v>17.441599845886223</v>
          </cell>
          <cell r="R272">
            <v>21.379490315914161</v>
          </cell>
          <cell r="S272">
            <v>21.94079875946046</v>
          </cell>
        </row>
        <row r="273">
          <cell r="B273" t="str">
            <v xml:space="preserve">    Other</v>
          </cell>
          <cell r="J273">
            <v>3.8990521396877811</v>
          </cell>
          <cell r="K273">
            <v>3.7787978014267334</v>
          </cell>
          <cell r="L273">
            <v>3.8058142566680893</v>
          </cell>
          <cell r="M273">
            <v>1.117209599018097</v>
          </cell>
          <cell r="N273">
            <v>1.1245371741056436</v>
          </cell>
          <cell r="O273">
            <v>1.0349739652872092</v>
          </cell>
          <cell r="P273">
            <v>1.0814456290006635</v>
          </cell>
          <cell r="Q273">
            <v>1.1409713232517238</v>
          </cell>
          <cell r="R273">
            <v>1.1574413722753527</v>
          </cell>
          <cell r="S273">
            <v>1.1482351350784306</v>
          </cell>
        </row>
        <row r="274">
          <cell r="B274" t="str">
            <v xml:space="preserve"> Commercial banks (London Club)</v>
          </cell>
          <cell r="F274">
            <v>51.7</v>
          </cell>
          <cell r="G274">
            <v>46.96</v>
          </cell>
          <cell r="H274">
            <v>45.19</v>
          </cell>
          <cell r="I274">
            <v>47.38</v>
          </cell>
          <cell r="J274">
            <v>22.413030660377359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</row>
        <row r="275">
          <cell r="B275" t="str">
            <v xml:space="preserve"> Suppliers (Kinshasa Club)</v>
          </cell>
          <cell r="F275">
            <v>41.6</v>
          </cell>
          <cell r="G275">
            <v>31.33</v>
          </cell>
          <cell r="H275">
            <v>23.56</v>
          </cell>
          <cell r="I275">
            <v>34.869999999999997</v>
          </cell>
          <cell r="J275">
            <v>27.20491767029792</v>
          </cell>
          <cell r="K275">
            <v>19.252134253303705</v>
          </cell>
          <cell r="L275">
            <v>11.1192259812355</v>
          </cell>
          <cell r="M275">
            <v>7.8419519931077968</v>
          </cell>
          <cell r="N275">
            <v>6.7891312623023952</v>
          </cell>
          <cell r="O275">
            <v>6.9349847865104719</v>
          </cell>
          <cell r="P275">
            <v>11.296629500389097</v>
          </cell>
          <cell r="Q275">
            <v>11.845753228664394</v>
          </cell>
          <cell r="R275">
            <v>10.984634679555896</v>
          </cell>
          <cell r="S275">
            <v>7.6792795658111608</v>
          </cell>
        </row>
        <row r="276">
          <cell r="B276" t="str">
            <v xml:space="preserve"> World Bank Gecamines Trust</v>
          </cell>
          <cell r="J276">
            <v>10.691056910569106</v>
          </cell>
          <cell r="K276">
            <v>10.155952833777103</v>
          </cell>
          <cell r="L276">
            <v>16.713579307721567</v>
          </cell>
          <cell r="M276">
            <v>16.559530463946341</v>
          </cell>
          <cell r="N276">
            <v>16.727221911682506</v>
          </cell>
          <cell r="O276">
            <v>16.91587479038569</v>
          </cell>
          <cell r="P276">
            <v>18.725544997205144</v>
          </cell>
          <cell r="Q276">
            <v>18.376187814421463</v>
          </cell>
          <cell r="R276">
            <v>19.214645053102291</v>
          </cell>
          <cell r="S276">
            <v>18.446059250978198</v>
          </cell>
        </row>
        <row r="277">
          <cell r="A277" t="str">
            <v>|| ~</v>
          </cell>
          <cell r="B277" t="str">
            <v xml:space="preserve"> Short term</v>
          </cell>
          <cell r="F277">
            <v>1</v>
          </cell>
          <cell r="G277">
            <v>1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 t="str">
            <v>|| ~</v>
          </cell>
          <cell r="B278" t="str">
            <v xml:space="preserve">   of which: central bank</v>
          </cell>
        </row>
        <row r="280">
          <cell r="B280" t="str">
            <v>10. Amortization due on new debt (contracted &amp; disb. post-1995)</v>
          </cell>
        </row>
        <row r="281">
          <cell r="B281" t="str">
            <v>Total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</row>
        <row r="282">
          <cell r="B282" t="str">
            <v xml:space="preserve"> Multilaterals (incl. Fd.)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</row>
        <row r="283">
          <cell r="B283" t="str">
            <v xml:space="preserve">   Fund</v>
          </cell>
          <cell r="P283">
            <v>0</v>
          </cell>
        </row>
        <row r="284">
          <cell r="B284" t="str">
            <v xml:space="preserve">   Multilaterals (excl. Fd.)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</row>
        <row r="285">
          <cell r="B285" t="str">
            <v xml:space="preserve">       World Bank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</row>
        <row r="286">
          <cell r="B286" t="str">
            <v xml:space="preserve">       Other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</row>
        <row r="287">
          <cell r="B287" t="str">
            <v xml:space="preserve"> Bilateral official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B288" t="str">
            <v xml:space="preserve">   Paris Club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</row>
        <row r="289">
          <cell r="B289" t="str">
            <v xml:space="preserve">      Pre-cutoff date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</row>
        <row r="290">
          <cell r="B290" t="str">
            <v xml:space="preserve">      Post-cutoff date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</row>
        <row r="291">
          <cell r="B291" t="str">
            <v xml:space="preserve">    Other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</row>
        <row r="292">
          <cell r="B292" t="str">
            <v xml:space="preserve"> Commercial banks (London Club)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B293" t="str">
            <v xml:space="preserve"> Suppliers (Kinshasa Club)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</row>
        <row r="294">
          <cell r="B294" t="str">
            <v xml:space="preserve"> World Bank Gecamines Trust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</row>
        <row r="295">
          <cell r="A295" t="str">
            <v>|| ~</v>
          </cell>
          <cell r="B295" t="str">
            <v xml:space="preserve"> Short term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</row>
        <row r="296">
          <cell r="A296" t="str">
            <v>|| ~</v>
          </cell>
          <cell r="B296" t="str">
            <v xml:space="preserve">   of which: central bank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</row>
        <row r="297">
          <cell r="B297" t="str">
            <v xml:space="preserve"> Financing gap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</row>
        <row r="299">
          <cell r="B299" t="str">
            <v>11. Amounts rescheduled</v>
          </cell>
        </row>
        <row r="300">
          <cell r="B300" t="str">
            <v xml:space="preserve">   i. Scheduled interest</v>
          </cell>
        </row>
        <row r="301">
          <cell r="B301" t="str">
            <v>Total</v>
          </cell>
          <cell r="D301">
            <v>159</v>
          </cell>
          <cell r="E301">
            <v>98</v>
          </cell>
          <cell r="F301">
            <v>121.14</v>
          </cell>
          <cell r="G301">
            <v>232.69</v>
          </cell>
          <cell r="H301">
            <v>168.78</v>
          </cell>
          <cell r="I301">
            <v>205.12</v>
          </cell>
          <cell r="J301">
            <v>103.67661187847341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</row>
        <row r="302">
          <cell r="B302" t="str">
            <v xml:space="preserve"> Bilateral official</v>
          </cell>
          <cell r="D302">
            <v>159</v>
          </cell>
          <cell r="E302">
            <v>98</v>
          </cell>
          <cell r="F302">
            <v>119.9</v>
          </cell>
          <cell r="G302">
            <v>232.69</v>
          </cell>
          <cell r="H302">
            <v>167.38</v>
          </cell>
          <cell r="I302">
            <v>200</v>
          </cell>
          <cell r="J302">
            <v>103.34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</row>
        <row r="303">
          <cell r="B303" t="str">
            <v xml:space="preserve">   Paris Club</v>
          </cell>
          <cell r="D303">
            <v>159</v>
          </cell>
          <cell r="E303">
            <v>98</v>
          </cell>
          <cell r="F303">
            <v>119.9</v>
          </cell>
          <cell r="G303">
            <v>232.69</v>
          </cell>
          <cell r="H303">
            <v>167.38</v>
          </cell>
          <cell r="I303">
            <v>200</v>
          </cell>
          <cell r="J303">
            <v>103.34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</row>
        <row r="304">
          <cell r="B304" t="str">
            <v xml:space="preserve">    Other</v>
          </cell>
          <cell r="Q304">
            <v>0</v>
          </cell>
          <cell r="R304">
            <v>0</v>
          </cell>
          <cell r="S304">
            <v>0</v>
          </cell>
        </row>
        <row r="305">
          <cell r="B305" t="str">
            <v xml:space="preserve"> Commercial banks (London Club)</v>
          </cell>
        </row>
        <row r="306">
          <cell r="B306" t="str">
            <v xml:space="preserve"> Suppliers (Kinshasa Club)</v>
          </cell>
          <cell r="F306">
            <v>1.24</v>
          </cell>
          <cell r="G306">
            <v>0</v>
          </cell>
          <cell r="H306">
            <v>1.4</v>
          </cell>
          <cell r="I306">
            <v>5.12</v>
          </cell>
          <cell r="J306">
            <v>0.33661187847339946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</row>
        <row r="308">
          <cell r="B308" t="str">
            <v xml:space="preserve">   ii. Scheduled amortization</v>
          </cell>
        </row>
        <row r="309">
          <cell r="B309" t="str">
            <v>Total</v>
          </cell>
          <cell r="D309">
            <v>307</v>
          </cell>
          <cell r="E309">
            <v>314</v>
          </cell>
          <cell r="F309">
            <v>249.88000000000002</v>
          </cell>
          <cell r="G309">
            <v>284.66000000000003</v>
          </cell>
          <cell r="H309">
            <v>44.89</v>
          </cell>
          <cell r="I309">
            <v>285.01000000000005</v>
          </cell>
          <cell r="J309">
            <v>171.77491767029792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</row>
        <row r="310">
          <cell r="B310" t="str">
            <v xml:space="preserve"> Bilateral official</v>
          </cell>
          <cell r="D310">
            <v>307</v>
          </cell>
          <cell r="E310">
            <v>314</v>
          </cell>
          <cell r="F310">
            <v>233.58</v>
          </cell>
          <cell r="G310">
            <v>270.19</v>
          </cell>
          <cell r="H310">
            <v>28.47</v>
          </cell>
          <cell r="I310">
            <v>274.22000000000003</v>
          </cell>
          <cell r="J310">
            <v>167.37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</row>
        <row r="311">
          <cell r="B311" t="str">
            <v xml:space="preserve">   Paris Club</v>
          </cell>
          <cell r="D311">
            <v>307</v>
          </cell>
          <cell r="E311">
            <v>314</v>
          </cell>
          <cell r="F311">
            <v>233.58</v>
          </cell>
          <cell r="G311">
            <v>270.19</v>
          </cell>
          <cell r="H311">
            <v>28.47</v>
          </cell>
          <cell r="I311">
            <v>274.22000000000003</v>
          </cell>
          <cell r="J311">
            <v>167.37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</row>
        <row r="312">
          <cell r="B312" t="str">
            <v xml:space="preserve">    Other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</row>
        <row r="313">
          <cell r="B313" t="str">
            <v xml:space="preserve"> Commercial banks (London Club)</v>
          </cell>
        </row>
        <row r="314">
          <cell r="B314" t="str">
            <v xml:space="preserve"> Suppliers (Kinshasa Club)</v>
          </cell>
          <cell r="F314">
            <v>16.3</v>
          </cell>
          <cell r="G314">
            <v>14.47</v>
          </cell>
          <cell r="H314">
            <v>16.420000000000002</v>
          </cell>
          <cell r="I314">
            <v>10.79</v>
          </cell>
          <cell r="J314">
            <v>4.4049176702979196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</row>
        <row r="316">
          <cell r="B316" t="str">
            <v xml:space="preserve">   iii. Interest arrears (excl. LI)</v>
          </cell>
        </row>
        <row r="317">
          <cell r="B317" t="str">
            <v>Total</v>
          </cell>
          <cell r="F317">
            <v>0</v>
          </cell>
          <cell r="G317">
            <v>0</v>
          </cell>
          <cell r="H317">
            <v>0</v>
          </cell>
          <cell r="I317">
            <v>232.72462629</v>
          </cell>
          <cell r="J317">
            <v>3.6677421318560901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</row>
        <row r="318">
          <cell r="B318" t="str">
            <v xml:space="preserve"> Bilateral official</v>
          </cell>
          <cell r="F318">
            <v>0</v>
          </cell>
          <cell r="G318">
            <v>0</v>
          </cell>
          <cell r="H318">
            <v>0</v>
          </cell>
          <cell r="I318">
            <v>232.72462629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</row>
        <row r="319">
          <cell r="B319" t="str">
            <v xml:space="preserve">   Paris Club</v>
          </cell>
          <cell r="F319">
            <v>0</v>
          </cell>
          <cell r="G319">
            <v>0</v>
          </cell>
          <cell r="H319">
            <v>0</v>
          </cell>
          <cell r="I319">
            <v>232.72462629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</row>
        <row r="320">
          <cell r="B320" t="str">
            <v xml:space="preserve">    Other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B321" t="str">
            <v xml:space="preserve"> Commercial banks (London Club)</v>
          </cell>
        </row>
        <row r="322">
          <cell r="B322" t="str">
            <v xml:space="preserve"> Suppliers (Kinshasa Club)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3.6677421318560901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</row>
        <row r="324">
          <cell r="B324" t="str">
            <v xml:space="preserve">   iv. Accumulated late interest</v>
          </cell>
        </row>
        <row r="325">
          <cell r="B325" t="str">
            <v>Total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</row>
        <row r="326">
          <cell r="B326" t="str">
            <v xml:space="preserve"> Bilateral official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</row>
        <row r="327">
          <cell r="B327" t="str">
            <v xml:space="preserve">   Paris Club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</row>
        <row r="328">
          <cell r="B328" t="str">
            <v xml:space="preserve">    Other</v>
          </cell>
        </row>
        <row r="329">
          <cell r="B329" t="str">
            <v xml:space="preserve"> Commercial banks (London Club)</v>
          </cell>
        </row>
        <row r="330">
          <cell r="B330" t="str">
            <v xml:space="preserve"> Suppliers (Kinshasa Club)</v>
          </cell>
        </row>
        <row r="332">
          <cell r="B332" t="str">
            <v xml:space="preserve">   v. Principal arrears</v>
          </cell>
        </row>
        <row r="333">
          <cell r="B333" t="str">
            <v>Total</v>
          </cell>
          <cell r="F333">
            <v>0</v>
          </cell>
          <cell r="G333">
            <v>0</v>
          </cell>
          <cell r="H333">
            <v>0</v>
          </cell>
          <cell r="I333">
            <v>201.63195770999999</v>
          </cell>
          <cell r="J333">
            <v>12.63925245023437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B334" t="str">
            <v xml:space="preserve"> Bilateral official</v>
          </cell>
          <cell r="F334">
            <v>0</v>
          </cell>
          <cell r="G334">
            <v>0</v>
          </cell>
          <cell r="H334">
            <v>0</v>
          </cell>
          <cell r="I334">
            <v>201.63195770999999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</row>
        <row r="335">
          <cell r="B335" t="str">
            <v xml:space="preserve">   Paris Club</v>
          </cell>
          <cell r="F335">
            <v>0</v>
          </cell>
          <cell r="G335">
            <v>0</v>
          </cell>
          <cell r="H335">
            <v>0</v>
          </cell>
          <cell r="I335">
            <v>201.63195770999999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</row>
        <row r="336">
          <cell r="B336" t="str">
            <v xml:space="preserve">    Other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</row>
        <row r="337">
          <cell r="B337" t="str">
            <v xml:space="preserve"> Commercial banks (London Club)</v>
          </cell>
        </row>
        <row r="338">
          <cell r="B338" t="str">
            <v xml:space="preserve"> Suppliers (Kinshasa Club)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12.63925245023437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</row>
        <row r="340">
          <cell r="B340" t="str">
            <v>12. Service due on newly rescheduled amounts</v>
          </cell>
        </row>
        <row r="341">
          <cell r="B341" t="str">
            <v xml:space="preserve">   i. Interest</v>
          </cell>
        </row>
        <row r="342">
          <cell r="B342" t="str">
            <v>Total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</row>
        <row r="343">
          <cell r="B343" t="str">
            <v xml:space="preserve"> Bilateral official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</row>
        <row r="344">
          <cell r="B344" t="str">
            <v xml:space="preserve">   Paris Club</v>
          </cell>
          <cell r="R344">
            <v>0</v>
          </cell>
          <cell r="S344">
            <v>0</v>
          </cell>
        </row>
        <row r="345">
          <cell r="B345" t="str">
            <v xml:space="preserve">    Other</v>
          </cell>
          <cell r="R345">
            <v>0</v>
          </cell>
          <cell r="S345">
            <v>0</v>
          </cell>
        </row>
        <row r="346">
          <cell r="B346" t="str">
            <v xml:space="preserve"> Commercial banks (London Club)</v>
          </cell>
        </row>
        <row r="347">
          <cell r="B347" t="str">
            <v xml:space="preserve"> Suppliers (Kinshasa Club)</v>
          </cell>
        </row>
        <row r="349">
          <cell r="B349" t="str">
            <v xml:space="preserve">   ii. Principal</v>
          </cell>
        </row>
        <row r="350">
          <cell r="B350" t="str">
            <v>Total</v>
          </cell>
          <cell r="F350">
            <v>0</v>
          </cell>
          <cell r="G350">
            <v>0</v>
          </cell>
          <cell r="H350">
            <v>0</v>
          </cell>
          <cell r="I350">
            <v>232.72462629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</row>
        <row r="351">
          <cell r="B351" t="str">
            <v xml:space="preserve"> Bilateral official</v>
          </cell>
          <cell r="F351">
            <v>0</v>
          </cell>
          <cell r="G351">
            <v>0</v>
          </cell>
          <cell r="H351">
            <v>0</v>
          </cell>
          <cell r="I351">
            <v>232.72462629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</row>
        <row r="352">
          <cell r="B352" t="str">
            <v xml:space="preserve">   Paris Club</v>
          </cell>
          <cell r="R352">
            <v>0</v>
          </cell>
          <cell r="S352">
            <v>0</v>
          </cell>
        </row>
        <row r="353">
          <cell r="B353" t="str">
            <v xml:space="preserve">    Other</v>
          </cell>
          <cell r="R353">
            <v>0</v>
          </cell>
          <cell r="S353">
            <v>0</v>
          </cell>
        </row>
        <row r="354">
          <cell r="B354" t="str">
            <v xml:space="preserve"> Commercial banks (London Club)</v>
          </cell>
        </row>
        <row r="355">
          <cell r="B355" t="str">
            <v xml:space="preserve"> Suppliers (Kinshasa Club)</v>
          </cell>
        </row>
        <row r="357">
          <cell r="B357" t="str">
            <v>13. Arrears cancelled</v>
          </cell>
        </row>
        <row r="358">
          <cell r="B358" t="str">
            <v xml:space="preserve">   i. Interest</v>
          </cell>
        </row>
        <row r="359">
          <cell r="B359" t="str">
            <v>Total</v>
          </cell>
          <cell r="F359">
            <v>0</v>
          </cell>
          <cell r="G359">
            <v>0</v>
          </cell>
          <cell r="H359">
            <v>0</v>
          </cell>
          <cell r="I359">
            <v>13.394437714285756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</row>
        <row r="360">
          <cell r="B360" t="str">
            <v xml:space="preserve"> Bilateral official</v>
          </cell>
          <cell r="F360">
            <v>0</v>
          </cell>
          <cell r="G360">
            <v>0</v>
          </cell>
          <cell r="H360">
            <v>0</v>
          </cell>
          <cell r="I360">
            <v>13.394437714285756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</row>
        <row r="361">
          <cell r="B361" t="str">
            <v xml:space="preserve">   Paris Club</v>
          </cell>
          <cell r="F361">
            <v>0</v>
          </cell>
          <cell r="G361">
            <v>0</v>
          </cell>
          <cell r="H361">
            <v>0</v>
          </cell>
          <cell r="I361">
            <v>13.394437714285756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</row>
        <row r="362">
          <cell r="B362" t="str">
            <v xml:space="preserve">    Other</v>
          </cell>
        </row>
        <row r="363">
          <cell r="B363" t="str">
            <v xml:space="preserve"> Commercial banks (London Club)</v>
          </cell>
        </row>
        <row r="364">
          <cell r="B364" t="str">
            <v xml:space="preserve"> Suppliers (Kinshasa Club)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</row>
        <row r="366">
          <cell r="B366" t="str">
            <v xml:space="preserve">   ii. Principal</v>
          </cell>
        </row>
        <row r="367">
          <cell r="B367" t="str">
            <v>Total</v>
          </cell>
          <cell r="F367">
            <v>0</v>
          </cell>
          <cell r="G367">
            <v>0</v>
          </cell>
          <cell r="H367">
            <v>0</v>
          </cell>
          <cell r="I367">
            <v>17.859250285714342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</row>
        <row r="368">
          <cell r="B368" t="str">
            <v xml:space="preserve"> Bilateral official</v>
          </cell>
          <cell r="F368">
            <v>0</v>
          </cell>
          <cell r="G368">
            <v>0</v>
          </cell>
          <cell r="H368">
            <v>0</v>
          </cell>
          <cell r="I368">
            <v>17.859250285714342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</row>
        <row r="369">
          <cell r="B369" t="str">
            <v xml:space="preserve">   Paris Club</v>
          </cell>
          <cell r="F369">
            <v>0</v>
          </cell>
          <cell r="G369">
            <v>0</v>
          </cell>
          <cell r="H369">
            <v>0</v>
          </cell>
          <cell r="I369">
            <v>17.859250285714342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</row>
        <row r="370">
          <cell r="B370" t="str">
            <v xml:space="preserve">    Other</v>
          </cell>
        </row>
        <row r="371">
          <cell r="B371" t="str">
            <v xml:space="preserve"> Commercial banks (London Club)</v>
          </cell>
        </row>
        <row r="372">
          <cell r="B372" t="str">
            <v xml:space="preserve"> Suppliers (Kinshasa Club)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</row>
        <row r="374">
          <cell r="B374" t="str">
            <v>14. Debt stock operation (net impact)</v>
          </cell>
        </row>
        <row r="375">
          <cell r="B375" t="str">
            <v xml:space="preserve">   i. Scheduled interest</v>
          </cell>
        </row>
        <row r="376">
          <cell r="B376" t="str">
            <v>Total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</row>
        <row r="377">
          <cell r="B377" t="str">
            <v xml:space="preserve"> Bilateral official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</row>
        <row r="378">
          <cell r="B378" t="str">
            <v xml:space="preserve">   Paris Club</v>
          </cell>
        </row>
        <row r="379">
          <cell r="B379" t="str">
            <v xml:space="preserve">    Other</v>
          </cell>
        </row>
        <row r="381">
          <cell r="B381" t="str">
            <v xml:space="preserve">   ii. Scheduled amortization</v>
          </cell>
        </row>
        <row r="382">
          <cell r="B382" t="str">
            <v>Total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</row>
        <row r="383">
          <cell r="B383" t="str">
            <v xml:space="preserve"> Bilateral official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</row>
        <row r="384">
          <cell r="B384" t="str">
            <v xml:space="preserve">   Paris Club</v>
          </cell>
        </row>
        <row r="385">
          <cell r="B385" t="str">
            <v xml:space="preserve">    Other</v>
          </cell>
        </row>
        <row r="387">
          <cell r="B387" t="str">
            <v>15. Current service cancelled</v>
          </cell>
        </row>
        <row r="388">
          <cell r="B388" t="str">
            <v xml:space="preserve">   i. Interest</v>
          </cell>
        </row>
        <row r="389">
          <cell r="B389" t="str">
            <v>Total</v>
          </cell>
          <cell r="F389">
            <v>0</v>
          </cell>
          <cell r="G389">
            <v>0</v>
          </cell>
          <cell r="H389">
            <v>0</v>
          </cell>
          <cell r="I389">
            <v>35.49</v>
          </cell>
          <cell r="J389">
            <v>34.51</v>
          </cell>
          <cell r="K389">
            <v>1</v>
          </cell>
          <cell r="L389">
            <v>0.85699999999999998</v>
          </cell>
          <cell r="M389">
            <v>2.2999999999999998</v>
          </cell>
          <cell r="N389">
            <v>0.3</v>
          </cell>
          <cell r="O389">
            <v>0.8</v>
          </cell>
          <cell r="P389">
            <v>2.4710000000000001</v>
          </cell>
          <cell r="Q389">
            <v>0</v>
          </cell>
          <cell r="R389">
            <v>0</v>
          </cell>
          <cell r="S389">
            <v>0</v>
          </cell>
        </row>
        <row r="390">
          <cell r="B390" t="str">
            <v xml:space="preserve"> Fund (burden sharing/refunds)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1</v>
          </cell>
          <cell r="L390">
            <v>0.85699999999999998</v>
          </cell>
          <cell r="M390">
            <v>2.2999999999999998</v>
          </cell>
          <cell r="N390">
            <v>0.3</v>
          </cell>
          <cell r="O390">
            <v>0.8</v>
          </cell>
          <cell r="P390">
            <v>2.4710000000000001</v>
          </cell>
        </row>
        <row r="391">
          <cell r="B391" t="str">
            <v xml:space="preserve"> Bilateral official</v>
          </cell>
          <cell r="F391">
            <v>0</v>
          </cell>
          <cell r="G391">
            <v>0</v>
          </cell>
          <cell r="H391">
            <v>0</v>
          </cell>
          <cell r="I391">
            <v>35.49</v>
          </cell>
          <cell r="J391">
            <v>34.51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</row>
        <row r="392">
          <cell r="B392" t="str">
            <v xml:space="preserve">   Paris Club</v>
          </cell>
          <cell r="F392">
            <v>0</v>
          </cell>
          <cell r="G392">
            <v>0</v>
          </cell>
          <cell r="H392">
            <v>0</v>
          </cell>
          <cell r="I392">
            <v>35.49</v>
          </cell>
          <cell r="J392">
            <v>34.51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</row>
        <row r="393">
          <cell r="A393" t="str">
            <v>|| ~</v>
          </cell>
          <cell r="B393" t="str">
            <v xml:space="preserve">      Pre-cutoff date</v>
          </cell>
        </row>
        <row r="394">
          <cell r="A394" t="str">
            <v>|| ~</v>
          </cell>
          <cell r="B394" t="str">
            <v xml:space="preserve">      Post-cutoff date</v>
          </cell>
        </row>
        <row r="395">
          <cell r="B395" t="str">
            <v xml:space="preserve">    Other</v>
          </cell>
        </row>
        <row r="396">
          <cell r="A396" t="str">
            <v>|| ~</v>
          </cell>
          <cell r="B396" t="str">
            <v xml:space="preserve"> Commercial banks (London Club)</v>
          </cell>
        </row>
        <row r="397">
          <cell r="A397" t="str">
            <v>|| ~</v>
          </cell>
          <cell r="B397" t="str">
            <v xml:space="preserve"> Suppliers (Kinshasa Club)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</row>
        <row r="398">
          <cell r="A398" t="str">
            <v>|| ~</v>
          </cell>
          <cell r="B398" t="str">
            <v xml:space="preserve"> World Bank Gecamines Trust</v>
          </cell>
        </row>
        <row r="399">
          <cell r="A399" t="str">
            <v>|| ~</v>
          </cell>
          <cell r="B399" t="str">
            <v xml:space="preserve"> Short term</v>
          </cell>
        </row>
        <row r="400">
          <cell r="A400" t="str">
            <v>|| ~</v>
          </cell>
          <cell r="B400" t="str">
            <v xml:space="preserve">   of which: central bank</v>
          </cell>
        </row>
        <row r="402">
          <cell r="B402" t="str">
            <v xml:space="preserve">   ii. Principal</v>
          </cell>
        </row>
        <row r="403">
          <cell r="B403" t="str">
            <v>Total</v>
          </cell>
          <cell r="F403">
            <v>0</v>
          </cell>
          <cell r="G403">
            <v>0</v>
          </cell>
          <cell r="H403">
            <v>0</v>
          </cell>
          <cell r="I403">
            <v>38.76</v>
          </cell>
          <cell r="J403">
            <v>45.62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B404" t="str">
            <v xml:space="preserve"> Fund (burden sharing/refunds)</v>
          </cell>
        </row>
        <row r="405">
          <cell r="B405" t="str">
            <v xml:space="preserve"> Bilateral official</v>
          </cell>
          <cell r="F405">
            <v>0</v>
          </cell>
          <cell r="G405">
            <v>0</v>
          </cell>
          <cell r="H405">
            <v>0</v>
          </cell>
          <cell r="I405">
            <v>38.76</v>
          </cell>
          <cell r="J405">
            <v>45.62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</row>
        <row r="406">
          <cell r="B406" t="str">
            <v xml:space="preserve">   Paris Club</v>
          </cell>
          <cell r="F406">
            <v>0</v>
          </cell>
          <cell r="G406">
            <v>0</v>
          </cell>
          <cell r="H406">
            <v>0</v>
          </cell>
          <cell r="I406">
            <v>38.76</v>
          </cell>
          <cell r="J406">
            <v>45.62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</row>
        <row r="407">
          <cell r="A407" t="str">
            <v>|| ~</v>
          </cell>
          <cell r="B407" t="str">
            <v xml:space="preserve">      Pre-cutoff date</v>
          </cell>
        </row>
        <row r="408">
          <cell r="A408" t="str">
            <v>|| ~</v>
          </cell>
          <cell r="B408" t="str">
            <v xml:space="preserve">      Post-cutoff date</v>
          </cell>
        </row>
        <row r="409">
          <cell r="B409" t="str">
            <v xml:space="preserve">    Other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</row>
        <row r="410">
          <cell r="A410" t="str">
            <v>|| ~</v>
          </cell>
          <cell r="B410" t="str">
            <v xml:space="preserve"> Commercial banks (London Club)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</row>
        <row r="411">
          <cell r="A411" t="str">
            <v>|| ~</v>
          </cell>
          <cell r="B411" t="str">
            <v xml:space="preserve"> Suppliers (Kinshasa Club)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 t="str">
            <v>|| ~</v>
          </cell>
          <cell r="B412" t="str">
            <v xml:space="preserve"> World Bank Gecamines Trust</v>
          </cell>
        </row>
        <row r="413">
          <cell r="A413" t="str">
            <v>|| ~</v>
          </cell>
          <cell r="B413" t="str">
            <v xml:space="preserve"> Short term</v>
          </cell>
        </row>
        <row r="414">
          <cell r="A414" t="str">
            <v>|| ~</v>
          </cell>
          <cell r="B414" t="str">
            <v xml:space="preserve">   of which: central bank</v>
          </cell>
        </row>
        <row r="416">
          <cell r="B416" t="str">
            <v>16. Current interest paid</v>
          </cell>
        </row>
        <row r="417">
          <cell r="B417" t="str">
            <v>Total</v>
          </cell>
          <cell r="E417">
            <v>56.489818</v>
          </cell>
          <cell r="F417">
            <v>254.13915318159218</v>
          </cell>
          <cell r="G417">
            <v>120.6118083335911</v>
          </cell>
          <cell r="H417">
            <v>108.24360750122031</v>
          </cell>
          <cell r="I417">
            <v>137.60630079519748</v>
          </cell>
          <cell r="J417">
            <v>116.88502572738719</v>
          </cell>
          <cell r="K417">
            <v>49.113108291427906</v>
          </cell>
          <cell r="L417">
            <v>25.510473550796505</v>
          </cell>
          <cell r="M417">
            <v>11.723484799981117</v>
          </cell>
          <cell r="N417">
            <v>9.0341199999999979</v>
          </cell>
          <cell r="O417">
            <v>17.794000000000004</v>
          </cell>
          <cell r="P417">
            <v>4.3673001676914467</v>
          </cell>
          <cell r="Q417">
            <v>1.6070430408049188</v>
          </cell>
          <cell r="R417">
            <v>1.1179429849077698</v>
          </cell>
          <cell r="S417">
            <v>0.97820011179429844</v>
          </cell>
        </row>
        <row r="418">
          <cell r="B418" t="str">
            <v xml:space="preserve"> Multilaterals (incl. Fd.)</v>
          </cell>
          <cell r="E418">
            <v>56.489818</v>
          </cell>
          <cell r="F418">
            <v>78.840326924527957</v>
          </cell>
          <cell r="G418">
            <v>64.074126210288611</v>
          </cell>
          <cell r="H418">
            <v>61.326878529257698</v>
          </cell>
          <cell r="I418">
            <v>67.25630079519749</v>
          </cell>
          <cell r="J418">
            <v>66.872697794253355</v>
          </cell>
          <cell r="K418">
            <v>25.669000000000004</v>
          </cell>
          <cell r="L418">
            <v>18.544</v>
          </cell>
          <cell r="M418">
            <v>7.202</v>
          </cell>
          <cell r="N418">
            <v>4.234119999999999</v>
          </cell>
          <cell r="O418">
            <v>13.294000000000004</v>
          </cell>
          <cell r="P418">
            <v>2.8999999999999986</v>
          </cell>
          <cell r="Q418">
            <v>0</v>
          </cell>
          <cell r="R418">
            <v>0</v>
          </cell>
          <cell r="S418">
            <v>0</v>
          </cell>
        </row>
        <row r="419">
          <cell r="B419" t="str">
            <v xml:space="preserve">   Fund</v>
          </cell>
          <cell r="D419">
            <v>53.97</v>
          </cell>
          <cell r="E419">
            <v>56.489818</v>
          </cell>
          <cell r="F419">
            <v>55.271382000000003</v>
          </cell>
          <cell r="G419">
            <v>47.127000000000002</v>
          </cell>
          <cell r="H419">
            <v>42.638187000000002</v>
          </cell>
          <cell r="I419">
            <v>44.673000000000002</v>
          </cell>
          <cell r="J419">
            <v>35.660156999999998</v>
          </cell>
          <cell r="K419">
            <v>14.370000000000005</v>
          </cell>
          <cell r="L419">
            <v>11.244</v>
          </cell>
          <cell r="M419">
            <v>3.5019999999999998</v>
          </cell>
          <cell r="N419">
            <v>4.234119999999999</v>
          </cell>
          <cell r="O419">
            <v>13.294000000000004</v>
          </cell>
          <cell r="P419">
            <v>2.8999999999999986</v>
          </cell>
          <cell r="Q419">
            <v>0</v>
          </cell>
          <cell r="R419">
            <v>0</v>
          </cell>
          <cell r="S419">
            <v>0</v>
          </cell>
        </row>
        <row r="420">
          <cell r="B420" t="str">
            <v xml:space="preserve">   Multilaterals (excl. Fd.)</v>
          </cell>
          <cell r="E420">
            <v>0</v>
          </cell>
          <cell r="F420">
            <v>23.568944924527955</v>
          </cell>
          <cell r="G420">
            <v>16.947126210288612</v>
          </cell>
          <cell r="H420">
            <v>18.688691529257692</v>
          </cell>
          <cell r="I420">
            <v>22.583300795197488</v>
          </cell>
          <cell r="J420">
            <v>31.21254079425335</v>
          </cell>
          <cell r="K420">
            <v>11.298999999999999</v>
          </cell>
          <cell r="L420">
            <v>7.3</v>
          </cell>
          <cell r="M420">
            <v>3.6999999999999997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B421" t="str">
            <v xml:space="preserve">       World Bank</v>
          </cell>
          <cell r="F421">
            <v>6.4</v>
          </cell>
          <cell r="G421">
            <v>6.960126210288613</v>
          </cell>
          <cell r="H421">
            <v>7.2176915292576931</v>
          </cell>
          <cell r="I421">
            <v>5.4643007951974871</v>
          </cell>
          <cell r="J421">
            <v>6.5385407942533496</v>
          </cell>
          <cell r="K421">
            <v>4.7</v>
          </cell>
          <cell r="L421">
            <v>4.5</v>
          </cell>
          <cell r="M421">
            <v>3.3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B422" t="str">
            <v xml:space="preserve">       Other</v>
          </cell>
          <cell r="F422">
            <v>17.168944924527956</v>
          </cell>
          <cell r="G422">
            <v>9.9870000000000001</v>
          </cell>
          <cell r="H422">
            <v>11.471</v>
          </cell>
          <cell r="I422">
            <v>17.119</v>
          </cell>
          <cell r="J422">
            <v>24.673999999999999</v>
          </cell>
          <cell r="K422">
            <v>6.5990000000000002</v>
          </cell>
          <cell r="L422">
            <v>2.8</v>
          </cell>
          <cell r="M422">
            <v>0.4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</row>
        <row r="423">
          <cell r="B423" t="str">
            <v xml:space="preserve"> Bilateral official</v>
          </cell>
          <cell r="E423">
            <v>0</v>
          </cell>
          <cell r="F423">
            <v>118.0988262570642</v>
          </cell>
          <cell r="G423">
            <v>26.587682123302503</v>
          </cell>
          <cell r="H423">
            <v>35.046728971962615</v>
          </cell>
          <cell r="I423">
            <v>37.1</v>
          </cell>
          <cell r="J423">
            <v>28.29</v>
          </cell>
          <cell r="K423">
            <v>9.3699999999999992</v>
          </cell>
          <cell r="L423">
            <v>0.36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</row>
        <row r="424">
          <cell r="B424" t="str">
            <v xml:space="preserve">   Paris Club</v>
          </cell>
          <cell r="F424">
            <v>118.0988262570642</v>
          </cell>
          <cell r="G424">
            <v>26.587682123302503</v>
          </cell>
          <cell r="H424">
            <v>35.046728971962615</v>
          </cell>
          <cell r="I424">
            <v>37.1</v>
          </cell>
          <cell r="J424">
            <v>28.29</v>
          </cell>
          <cell r="K424">
            <v>9.3699999999999992</v>
          </cell>
          <cell r="L424">
            <v>0.36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</row>
        <row r="425">
          <cell r="B425" t="str">
            <v xml:space="preserve">      Pre-cutoff date</v>
          </cell>
          <cell r="F425" t="str">
            <v xml:space="preserve"> ... </v>
          </cell>
          <cell r="G425" t="str">
            <v xml:space="preserve"> ... </v>
          </cell>
          <cell r="H425" t="str">
            <v xml:space="preserve"> ... </v>
          </cell>
          <cell r="I425" t="str">
            <v xml:space="preserve"> ... </v>
          </cell>
          <cell r="J425" t="str">
            <v xml:space="preserve"> ... </v>
          </cell>
          <cell r="K425" t="str">
            <v xml:space="preserve"> ... </v>
          </cell>
          <cell r="L425" t="str">
            <v xml:space="preserve"> ... </v>
          </cell>
          <cell r="M425" t="str">
            <v xml:space="preserve"> ... </v>
          </cell>
          <cell r="N425" t="str">
            <v xml:space="preserve"> ... </v>
          </cell>
          <cell r="O425" t="str">
            <v xml:space="preserve"> ... </v>
          </cell>
          <cell r="P425" t="str">
            <v xml:space="preserve"> ... </v>
          </cell>
          <cell r="Q425" t="str">
            <v xml:space="preserve"> ... </v>
          </cell>
          <cell r="R425" t="str">
            <v xml:space="preserve"> ... </v>
          </cell>
          <cell r="S425" t="str">
            <v xml:space="preserve"> ... </v>
          </cell>
        </row>
        <row r="426">
          <cell r="B426" t="str">
            <v xml:space="preserve">      Post-cutoff date</v>
          </cell>
          <cell r="F426" t="str">
            <v xml:space="preserve"> ... </v>
          </cell>
          <cell r="G426" t="str">
            <v xml:space="preserve"> ... </v>
          </cell>
          <cell r="H426" t="str">
            <v xml:space="preserve"> ... </v>
          </cell>
          <cell r="I426" t="str">
            <v xml:space="preserve"> ... </v>
          </cell>
          <cell r="J426" t="str">
            <v xml:space="preserve"> ... </v>
          </cell>
          <cell r="K426" t="str">
            <v xml:space="preserve"> ... </v>
          </cell>
          <cell r="L426" t="str">
            <v xml:space="preserve"> ... </v>
          </cell>
          <cell r="M426" t="str">
            <v xml:space="preserve"> ... </v>
          </cell>
          <cell r="N426" t="str">
            <v xml:space="preserve"> ... </v>
          </cell>
          <cell r="O426" t="str">
            <v xml:space="preserve"> ... </v>
          </cell>
          <cell r="P426" t="str">
            <v xml:space="preserve"> ... </v>
          </cell>
          <cell r="Q426" t="str">
            <v xml:space="preserve"> ... </v>
          </cell>
          <cell r="R426" t="str">
            <v xml:space="preserve"> ... </v>
          </cell>
          <cell r="S426" t="str">
            <v xml:space="preserve"> ... </v>
          </cell>
        </row>
        <row r="427">
          <cell r="B427" t="str">
            <v xml:space="preserve">    Other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</row>
        <row r="428">
          <cell r="B428" t="str">
            <v xml:space="preserve"> Commercial banks (London Club)</v>
          </cell>
          <cell r="F428">
            <v>30.300000000000004</v>
          </cell>
          <cell r="G428">
            <v>18.899999999999999</v>
          </cell>
          <cell r="H428">
            <v>4.5</v>
          </cell>
          <cell r="I428">
            <v>18.8</v>
          </cell>
          <cell r="J428">
            <v>2.9482435838849006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</row>
        <row r="429">
          <cell r="B429" t="str">
            <v xml:space="preserve"> Suppliers (Kinshasa Club)</v>
          </cell>
          <cell r="F429">
            <v>6.9</v>
          </cell>
          <cell r="G429">
            <v>4.05</v>
          </cell>
          <cell r="H429">
            <v>7.17</v>
          </cell>
          <cell r="I429">
            <v>3.55</v>
          </cell>
          <cell r="J429">
            <v>5.98</v>
          </cell>
          <cell r="K429">
            <v>5.0000000000000009</v>
          </cell>
          <cell r="L429">
            <v>0.4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</row>
        <row r="430">
          <cell r="B430" t="str">
            <v xml:space="preserve"> World Bank Gecamines Trust</v>
          </cell>
          <cell r="J430">
            <v>4.894084349248935</v>
          </cell>
          <cell r="K430">
            <v>1.3741082914279033</v>
          </cell>
          <cell r="L430">
            <v>1.3064735507965084</v>
          </cell>
          <cell r="M430">
            <v>2.1484799981117249E-2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B431" t="str">
            <v xml:space="preserve"> Short term</v>
          </cell>
          <cell r="F431">
            <v>20</v>
          </cell>
          <cell r="G431">
            <v>7</v>
          </cell>
          <cell r="H431">
            <v>0.2</v>
          </cell>
          <cell r="I431">
            <v>10.9</v>
          </cell>
          <cell r="J431">
            <v>7.9</v>
          </cell>
          <cell r="K431">
            <v>7.7</v>
          </cell>
          <cell r="L431">
            <v>4.9000000000000004</v>
          </cell>
          <cell r="M431">
            <v>4.5</v>
          </cell>
          <cell r="N431">
            <v>4.8</v>
          </cell>
          <cell r="O431">
            <v>4.5</v>
          </cell>
          <cell r="P431">
            <v>1.4673001676914477</v>
          </cell>
          <cell r="Q431">
            <v>1.6070430408049188</v>
          </cell>
          <cell r="R431">
            <v>1.1179429849077698</v>
          </cell>
          <cell r="S431">
            <v>0.97820011179429844</v>
          </cell>
        </row>
        <row r="432">
          <cell r="B432" t="str">
            <v xml:space="preserve">   of which: central bank</v>
          </cell>
        </row>
        <row r="433">
          <cell r="B433" t="str">
            <v xml:space="preserve"> Financing gap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</row>
        <row r="435">
          <cell r="B435" t="str">
            <v>17. Current amortization paid</v>
          </cell>
        </row>
        <row r="436">
          <cell r="B436" t="str">
            <v>Total</v>
          </cell>
          <cell r="E436">
            <v>178.834305</v>
          </cell>
          <cell r="F436">
            <v>261.06312518217339</v>
          </cell>
          <cell r="G436">
            <v>235.38569892040709</v>
          </cell>
          <cell r="H436">
            <v>177.83371419626167</v>
          </cell>
          <cell r="I436">
            <v>263.54539999999997</v>
          </cell>
          <cell r="J436">
            <v>178.15881215868919</v>
          </cell>
          <cell r="K436">
            <v>48.636980470120456</v>
          </cell>
          <cell r="L436">
            <v>35.2275942018032</v>
          </cell>
          <cell r="M436">
            <v>5.530646399974823</v>
          </cell>
          <cell r="N436">
            <v>5.1341199999999994</v>
          </cell>
          <cell r="O436">
            <v>13.294000000000004</v>
          </cell>
          <cell r="P436">
            <v>3.9369999999999985</v>
          </cell>
          <cell r="Q436">
            <v>0</v>
          </cell>
          <cell r="R436">
            <v>0</v>
          </cell>
          <cell r="S436">
            <v>0</v>
          </cell>
        </row>
        <row r="437">
          <cell r="B437" t="str">
            <v xml:space="preserve"> Multilaterals (incl. Fd.)</v>
          </cell>
          <cell r="E437">
            <v>122.344487</v>
          </cell>
          <cell r="F437">
            <v>145.86488117581453</v>
          </cell>
          <cell r="G437">
            <v>176.42</v>
          </cell>
          <cell r="H437">
            <v>124.58263000000001</v>
          </cell>
          <cell r="I437">
            <v>193.54240000000001</v>
          </cell>
          <cell r="J437">
            <v>127.00999999999999</v>
          </cell>
          <cell r="K437">
            <v>17.639999999999997</v>
          </cell>
          <cell r="L437">
            <v>2.9</v>
          </cell>
          <cell r="M437">
            <v>2</v>
          </cell>
          <cell r="N437">
            <v>0.9</v>
          </cell>
          <cell r="O437">
            <v>0</v>
          </cell>
          <cell r="P437">
            <v>1.0369999999999999</v>
          </cell>
          <cell r="Q437">
            <v>0</v>
          </cell>
          <cell r="R437">
            <v>0</v>
          </cell>
          <cell r="S437">
            <v>0</v>
          </cell>
        </row>
        <row r="438">
          <cell r="B438" t="str">
            <v xml:space="preserve">   Fund</v>
          </cell>
          <cell r="D438">
            <v>63.42</v>
          </cell>
          <cell r="E438">
            <v>122.344487</v>
          </cell>
          <cell r="F438">
            <v>116.0346</v>
          </cell>
          <cell r="G438">
            <v>146.41</v>
          </cell>
          <cell r="H438">
            <v>97.192630000000008</v>
          </cell>
          <cell r="I438">
            <v>167.9924</v>
          </cell>
          <cell r="J438">
            <v>111.91</v>
          </cell>
          <cell r="K438">
            <v>11.439999999999998</v>
          </cell>
          <cell r="L438">
            <v>0</v>
          </cell>
          <cell r="M438">
            <v>0</v>
          </cell>
          <cell r="N438">
            <v>0.9</v>
          </cell>
          <cell r="O438">
            <v>0</v>
          </cell>
          <cell r="P438">
            <v>1.0369999999999999</v>
          </cell>
          <cell r="Q438">
            <v>0</v>
          </cell>
          <cell r="R438">
            <v>0</v>
          </cell>
          <cell r="S438">
            <v>0</v>
          </cell>
        </row>
        <row r="439">
          <cell r="B439" t="str">
            <v xml:space="preserve">   Multilaterals (excl. Fd.)</v>
          </cell>
          <cell r="E439">
            <v>0</v>
          </cell>
          <cell r="F439">
            <v>29.830281175814541</v>
          </cell>
          <cell r="G439">
            <v>30.009999999999998</v>
          </cell>
          <cell r="H439">
            <v>27.39</v>
          </cell>
          <cell r="I439">
            <v>25.55</v>
          </cell>
          <cell r="J439">
            <v>15.100000000000001</v>
          </cell>
          <cell r="K439">
            <v>6.2</v>
          </cell>
          <cell r="L439">
            <v>2.9</v>
          </cell>
          <cell r="M439">
            <v>2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</row>
        <row r="440">
          <cell r="B440" t="str">
            <v xml:space="preserve">       World Bank</v>
          </cell>
          <cell r="F440">
            <v>10.995848853959783</v>
          </cell>
          <cell r="G440">
            <v>9.9761809014136791</v>
          </cell>
          <cell r="H440">
            <v>9.7251585623678647</v>
          </cell>
          <cell r="I440">
            <v>2.0472330911123535</v>
          </cell>
          <cell r="J440">
            <v>2.3057574063722752</v>
          </cell>
          <cell r="K440">
            <v>1.5</v>
          </cell>
          <cell r="L440">
            <v>1.1000000000000001</v>
          </cell>
          <cell r="M440">
            <v>1.3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</row>
        <row r="441">
          <cell r="B441" t="str">
            <v xml:space="preserve">       Other</v>
          </cell>
          <cell r="F441">
            <v>18.834432321854756</v>
          </cell>
          <cell r="G441">
            <v>20.033819098586321</v>
          </cell>
          <cell r="H441">
            <v>17.664841437632134</v>
          </cell>
          <cell r="I441">
            <v>23.502766908887647</v>
          </cell>
          <cell r="J441">
            <v>12.794242593627725</v>
          </cell>
          <cell r="K441">
            <v>4.7</v>
          </cell>
          <cell r="L441">
            <v>1.7999999999999998</v>
          </cell>
          <cell r="M441">
            <v>0.7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</row>
        <row r="442">
          <cell r="B442" t="str">
            <v xml:space="preserve"> Bilateral official</v>
          </cell>
          <cell r="E442">
            <v>0</v>
          </cell>
          <cell r="F442">
            <v>35.416862006358841</v>
          </cell>
          <cell r="G442">
            <v>1.7786989204070902</v>
          </cell>
          <cell r="H442">
            <v>4.6728971962616823</v>
          </cell>
          <cell r="I442">
            <v>3.42</v>
          </cell>
          <cell r="J442">
            <v>1.66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B443" t="str">
            <v xml:space="preserve">   Paris Club</v>
          </cell>
          <cell r="F443">
            <v>35.416862006358841</v>
          </cell>
          <cell r="G443">
            <v>1.7786989204070902</v>
          </cell>
          <cell r="H443">
            <v>4.6728971962616823</v>
          </cell>
          <cell r="I443">
            <v>3.42</v>
          </cell>
          <cell r="J443">
            <v>1.66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</row>
        <row r="444">
          <cell r="B444" t="str">
            <v xml:space="preserve">      Pre-cutoff date</v>
          </cell>
          <cell r="F444" t="str">
            <v xml:space="preserve"> ... </v>
          </cell>
          <cell r="G444" t="str">
            <v xml:space="preserve"> ... </v>
          </cell>
          <cell r="H444" t="str">
            <v xml:space="preserve"> ... </v>
          </cell>
          <cell r="I444" t="str">
            <v xml:space="preserve"> ... </v>
          </cell>
          <cell r="J444" t="str">
            <v xml:space="preserve"> ... 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</row>
        <row r="445">
          <cell r="B445" t="str">
            <v xml:space="preserve">      Post-cutoff date</v>
          </cell>
          <cell r="F445" t="str">
            <v xml:space="preserve"> ... </v>
          </cell>
          <cell r="G445" t="str">
            <v xml:space="preserve"> ... </v>
          </cell>
          <cell r="H445" t="str">
            <v xml:space="preserve"> ... </v>
          </cell>
          <cell r="I445" t="str">
            <v xml:space="preserve"> ... </v>
          </cell>
          <cell r="J445" t="str">
            <v xml:space="preserve"> ... 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</row>
        <row r="446">
          <cell r="B446" t="str">
            <v xml:space="preserve">    Other</v>
          </cell>
          <cell r="F446" t="str">
            <v xml:space="preserve"> ... </v>
          </cell>
          <cell r="G446" t="str">
            <v xml:space="preserve"> ... </v>
          </cell>
          <cell r="H446" t="str">
            <v xml:space="preserve"> ... </v>
          </cell>
          <cell r="I446" t="str">
            <v xml:space="preserve"> ... </v>
          </cell>
          <cell r="J446" t="str">
            <v xml:space="preserve"> ... 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</row>
        <row r="447">
          <cell r="B447" t="str">
            <v xml:space="preserve"> Commercial banks (London Club)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</row>
        <row r="448">
          <cell r="B448" t="str">
            <v xml:space="preserve"> Suppliers (Kinshasa Club)</v>
          </cell>
          <cell r="F448">
            <v>23.51</v>
          </cell>
          <cell r="G448">
            <v>9.06</v>
          </cell>
          <cell r="H448">
            <v>5.94</v>
          </cell>
          <cell r="I448">
            <v>21.91</v>
          </cell>
          <cell r="J448">
            <v>13.04</v>
          </cell>
          <cell r="K448">
            <v>14.31</v>
          </cell>
          <cell r="L448">
            <v>5.2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</row>
        <row r="449">
          <cell r="B449" t="str">
            <v xml:space="preserve"> World Bank Gecamines Trust</v>
          </cell>
          <cell r="J449">
            <v>0.78865515868921088</v>
          </cell>
          <cell r="K449">
            <v>2.3169804701204537</v>
          </cell>
          <cell r="L449">
            <v>15.883594201803204</v>
          </cell>
          <cell r="M449">
            <v>2.8646399974823E-2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</row>
        <row r="450">
          <cell r="B450" t="str">
            <v xml:space="preserve"> Short term</v>
          </cell>
          <cell r="F450">
            <v>1</v>
          </cell>
          <cell r="G450">
            <v>1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</row>
        <row r="451">
          <cell r="B451" t="str">
            <v xml:space="preserve">   of which: central bank</v>
          </cell>
        </row>
        <row r="452">
          <cell r="B452" t="str">
            <v xml:space="preserve"> Financing gap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</row>
        <row r="454">
          <cell r="B454" t="str">
            <v>18. Interest arrears paid</v>
          </cell>
        </row>
        <row r="455">
          <cell r="B455" t="str">
            <v>Total</v>
          </cell>
          <cell r="E455">
            <v>0.25</v>
          </cell>
          <cell r="F455">
            <v>9.5</v>
          </cell>
          <cell r="G455">
            <v>0</v>
          </cell>
          <cell r="H455">
            <v>2.2000000000000002</v>
          </cell>
          <cell r="I455">
            <v>4.5060000000000002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0.5</v>
          </cell>
          <cell r="P455">
            <v>3</v>
          </cell>
          <cell r="Q455">
            <v>0</v>
          </cell>
          <cell r="R455">
            <v>0.95009900000000003</v>
          </cell>
          <cell r="S455">
            <v>0</v>
          </cell>
        </row>
        <row r="456">
          <cell r="B456" t="str">
            <v xml:space="preserve"> Multilaterals (incl. Fd.)</v>
          </cell>
          <cell r="E456">
            <v>0.25</v>
          </cell>
          <cell r="F456">
            <v>0</v>
          </cell>
          <cell r="G456">
            <v>0</v>
          </cell>
          <cell r="H456">
            <v>2.2000000000000002</v>
          </cell>
          <cell r="I456">
            <v>3.14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0.5</v>
          </cell>
          <cell r="P456">
            <v>3</v>
          </cell>
          <cell r="Q456">
            <v>0</v>
          </cell>
          <cell r="R456">
            <v>0.95009900000000003</v>
          </cell>
          <cell r="S456">
            <v>0</v>
          </cell>
        </row>
        <row r="457">
          <cell r="B457" t="str">
            <v xml:space="preserve">   Fund</v>
          </cell>
          <cell r="E457">
            <v>0.25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0.5</v>
          </cell>
          <cell r="P457">
            <v>3</v>
          </cell>
          <cell r="Q457">
            <v>0</v>
          </cell>
          <cell r="R457">
            <v>0.95009900000000003</v>
          </cell>
          <cell r="S457">
            <v>0</v>
          </cell>
        </row>
        <row r="458">
          <cell r="B458" t="str">
            <v xml:space="preserve">   Multilaterals (excl. Fd.)</v>
          </cell>
          <cell r="F458">
            <v>0</v>
          </cell>
          <cell r="G458">
            <v>0</v>
          </cell>
          <cell r="H458">
            <v>2.2000000000000002</v>
          </cell>
          <cell r="I458">
            <v>3.14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</row>
        <row r="459">
          <cell r="B459" t="str">
            <v xml:space="preserve">       World Bank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</row>
        <row r="460">
          <cell r="B460" t="str">
            <v xml:space="preserve">       Other</v>
          </cell>
          <cell r="F460">
            <v>0</v>
          </cell>
          <cell r="G460">
            <v>0</v>
          </cell>
          <cell r="H460">
            <v>2.2000000000000002</v>
          </cell>
          <cell r="I460">
            <v>3.14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</row>
        <row r="461">
          <cell r="B461" t="str">
            <v xml:space="preserve"> Bilateral official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</row>
        <row r="462">
          <cell r="B462" t="str">
            <v xml:space="preserve">   Paris Club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</row>
        <row r="463">
          <cell r="B463" t="str">
            <v xml:space="preserve">      Pre-cutoff date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</row>
        <row r="464">
          <cell r="B464" t="str">
            <v xml:space="preserve">      Post-cutoff date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</row>
        <row r="465">
          <cell r="B465" t="str">
            <v xml:space="preserve">    Other</v>
          </cell>
        </row>
        <row r="466">
          <cell r="B466" t="str">
            <v xml:space="preserve"> Commercial banks (London Club)</v>
          </cell>
          <cell r="F466">
            <v>9.5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</row>
        <row r="467">
          <cell r="B467" t="str">
            <v xml:space="preserve"> Suppliers (Kinshasa Club)</v>
          </cell>
          <cell r="F467">
            <v>0</v>
          </cell>
          <cell r="G467">
            <v>0</v>
          </cell>
          <cell r="H467">
            <v>0</v>
          </cell>
          <cell r="I467">
            <v>1.3660000000000001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B468" t="str">
            <v xml:space="preserve"> World Bank Gecamines Trust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</row>
        <row r="469">
          <cell r="A469" t="str">
            <v>|| ~</v>
          </cell>
          <cell r="B469" t="str">
            <v xml:space="preserve"> Short term</v>
          </cell>
          <cell r="N469">
            <v>0</v>
          </cell>
        </row>
        <row r="470">
          <cell r="A470" t="str">
            <v>|| ~</v>
          </cell>
          <cell r="B470" t="str">
            <v xml:space="preserve">   of which: central bank</v>
          </cell>
        </row>
        <row r="472">
          <cell r="B472" t="str">
            <v>19. Principal arrears paid</v>
          </cell>
        </row>
        <row r="473">
          <cell r="B473" t="str">
            <v>Total</v>
          </cell>
          <cell r="D473">
            <v>0</v>
          </cell>
          <cell r="E473">
            <v>0</v>
          </cell>
          <cell r="F473">
            <v>1.5</v>
          </cell>
          <cell r="G473">
            <v>0</v>
          </cell>
          <cell r="H473">
            <v>0</v>
          </cell>
          <cell r="I473">
            <v>100.19</v>
          </cell>
          <cell r="J473">
            <v>0</v>
          </cell>
          <cell r="K473">
            <v>24.53</v>
          </cell>
          <cell r="L473">
            <v>0</v>
          </cell>
          <cell r="M473">
            <v>0</v>
          </cell>
          <cell r="N473">
            <v>3.0358800000000001</v>
          </cell>
          <cell r="O473">
            <v>0.86599999999999544</v>
          </cell>
          <cell r="P473">
            <v>21.963000000000001</v>
          </cell>
          <cell r="Q473">
            <v>0</v>
          </cell>
          <cell r="R473">
            <v>0.54859100000000005</v>
          </cell>
          <cell r="S473">
            <v>0</v>
          </cell>
        </row>
        <row r="474">
          <cell r="B474" t="str">
            <v xml:space="preserve"> Multilaterals (incl. Fd.)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100.19</v>
          </cell>
          <cell r="J474">
            <v>0</v>
          </cell>
          <cell r="K474">
            <v>24.53</v>
          </cell>
          <cell r="L474">
            <v>0</v>
          </cell>
          <cell r="M474">
            <v>0</v>
          </cell>
          <cell r="N474">
            <v>3.0358800000000001</v>
          </cell>
          <cell r="O474">
            <v>0.86599999999999544</v>
          </cell>
          <cell r="P474">
            <v>21.963000000000001</v>
          </cell>
          <cell r="Q474">
            <v>0</v>
          </cell>
          <cell r="R474">
            <v>0.54859100000000005</v>
          </cell>
          <cell r="S474">
            <v>0</v>
          </cell>
        </row>
        <row r="475">
          <cell r="B475" t="str">
            <v xml:space="preserve">   Fund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100.19</v>
          </cell>
          <cell r="J475">
            <v>0</v>
          </cell>
          <cell r="K475">
            <v>24.53</v>
          </cell>
          <cell r="L475">
            <v>0</v>
          </cell>
          <cell r="M475">
            <v>0</v>
          </cell>
          <cell r="N475">
            <v>3.0358800000000001</v>
          </cell>
          <cell r="O475">
            <v>0.86599999999999544</v>
          </cell>
          <cell r="P475">
            <v>21.963000000000001</v>
          </cell>
          <cell r="Q475">
            <v>0</v>
          </cell>
          <cell r="R475">
            <v>0.54859100000000005</v>
          </cell>
          <cell r="S475">
            <v>0</v>
          </cell>
        </row>
        <row r="476">
          <cell r="B476" t="str">
            <v xml:space="preserve">   Multilaterals (excl. Fd.)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</row>
        <row r="477">
          <cell r="B477" t="str">
            <v xml:space="preserve">       World Bank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</row>
        <row r="478">
          <cell r="B478" t="str">
            <v xml:space="preserve">       Other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</row>
        <row r="479">
          <cell r="B479" t="str">
            <v xml:space="preserve"> Bilateral official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</row>
        <row r="480">
          <cell r="B480" t="str">
            <v xml:space="preserve">   Paris Club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</row>
        <row r="481">
          <cell r="B481" t="str">
            <v xml:space="preserve">      Pre-cutoff date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</row>
        <row r="482">
          <cell r="B482" t="str">
            <v xml:space="preserve">      Post-cutoff date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</row>
        <row r="483">
          <cell r="B483" t="str">
            <v xml:space="preserve">    Other</v>
          </cell>
        </row>
        <row r="484">
          <cell r="B484" t="str">
            <v xml:space="preserve"> Commercial banks (London Club)</v>
          </cell>
          <cell r="D484">
            <v>0</v>
          </cell>
          <cell r="E484">
            <v>0</v>
          </cell>
          <cell r="F484">
            <v>1.5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</row>
        <row r="485">
          <cell r="B485" t="str">
            <v xml:space="preserve"> Suppliers (Kinshasa Club)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</row>
        <row r="486">
          <cell r="B486" t="str">
            <v xml:space="preserve"> World Bank Gecamines Trust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</row>
        <row r="487">
          <cell r="A487" t="str">
            <v>|| ~</v>
          </cell>
          <cell r="B487" t="str">
            <v xml:space="preserve"> Short term</v>
          </cell>
        </row>
        <row r="488">
          <cell r="A488" t="str">
            <v>|| ~</v>
          </cell>
          <cell r="B488" t="str">
            <v xml:space="preserve">   of which: central bank</v>
          </cell>
        </row>
        <row r="490">
          <cell r="B490" t="str">
            <v>20. Accum. of interest arrears</v>
          </cell>
        </row>
        <row r="491">
          <cell r="B491" t="str">
            <v>Total</v>
          </cell>
          <cell r="F491">
            <v>56.041047435580523</v>
          </cell>
          <cell r="G491">
            <v>62.538322533691499</v>
          </cell>
          <cell r="H491">
            <v>204.59448368175782</v>
          </cell>
          <cell r="I491">
            <v>158.85557530706296</v>
          </cell>
          <cell r="J491">
            <v>356.69014598989924</v>
          </cell>
          <cell r="K491">
            <v>421.36901653421961</v>
          </cell>
          <cell r="L491">
            <v>527.68544285130224</v>
          </cell>
          <cell r="M491">
            <v>446.93788852395068</v>
          </cell>
          <cell r="N491">
            <v>399.36430007916329</v>
          </cell>
          <cell r="O491">
            <v>419.41965542970411</v>
          </cell>
          <cell r="P491">
            <v>359.52591495528202</v>
          </cell>
          <cell r="Q491">
            <v>167.48158485600487</v>
          </cell>
          <cell r="R491">
            <v>124.99021806702908</v>
          </cell>
          <cell r="S491">
            <v>103.4303454002125</v>
          </cell>
        </row>
        <row r="492">
          <cell r="B492" t="str">
            <v xml:space="preserve"> Multilaterals (incl. Fd.)</v>
          </cell>
          <cell r="F492">
            <v>0</v>
          </cell>
          <cell r="G492">
            <v>10.873710972361724</v>
          </cell>
          <cell r="H492">
            <v>5.7770737328871711</v>
          </cell>
          <cell r="I492">
            <v>2.8996136391231495</v>
          </cell>
          <cell r="J492">
            <v>10.779917065908911</v>
          </cell>
          <cell r="K492">
            <v>45.110126692070672</v>
          </cell>
          <cell r="L492">
            <v>47.017089289530198</v>
          </cell>
          <cell r="M492">
            <v>49.353721539412241</v>
          </cell>
          <cell r="N492">
            <v>48.55454288498494</v>
          </cell>
          <cell r="O492">
            <v>35.738019376158732</v>
          </cell>
          <cell r="P492">
            <v>62.225993522047979</v>
          </cell>
          <cell r="Q492">
            <v>60.236788314580906</v>
          </cell>
          <cell r="R492">
            <v>50.356432706362739</v>
          </cell>
          <cell r="S492">
            <v>45.588133904869096</v>
          </cell>
        </row>
        <row r="493">
          <cell r="B493" t="str">
            <v xml:space="preserve">   Fund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11.004999999999981</v>
          </cell>
          <cell r="L493">
            <v>8.5922270000000012</v>
          </cell>
          <cell r="M493">
            <v>10.912166000000006</v>
          </cell>
          <cell r="N493">
            <v>8.9792159999999956</v>
          </cell>
          <cell r="O493">
            <v>0.80599999999999383</v>
          </cell>
          <cell r="P493">
            <v>15.158999999999999</v>
          </cell>
          <cell r="Q493">
            <v>20.39</v>
          </cell>
          <cell r="R493">
            <v>11.187732</v>
          </cell>
          <cell r="S493">
            <v>12.069907000000001</v>
          </cell>
        </row>
        <row r="494">
          <cell r="B494" t="str">
            <v xml:space="preserve">   Multilaterals (excl. Fd.)</v>
          </cell>
          <cell r="F494">
            <v>0</v>
          </cell>
          <cell r="G494">
            <v>10.873710972361724</v>
          </cell>
          <cell r="H494">
            <v>5.7770737328871711</v>
          </cell>
          <cell r="I494">
            <v>2.8996136391231495</v>
          </cell>
          <cell r="J494">
            <v>10.779917065908911</v>
          </cell>
          <cell r="K494">
            <v>34.105126692070691</v>
          </cell>
          <cell r="L494">
            <v>38.424862289530196</v>
          </cell>
          <cell r="M494">
            <v>38.441555539412235</v>
          </cell>
          <cell r="N494">
            <v>39.575326884984946</v>
          </cell>
          <cell r="O494">
            <v>34.932019376158742</v>
          </cell>
          <cell r="P494">
            <v>47.06699352204798</v>
          </cell>
          <cell r="Q494">
            <v>39.846788314580905</v>
          </cell>
          <cell r="R494">
            <v>39.168700706362735</v>
          </cell>
          <cell r="S494">
            <v>33.518226904869096</v>
          </cell>
        </row>
        <row r="495">
          <cell r="B495" t="str">
            <v xml:space="preserve">       World Bank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4.8249279916286474</v>
          </cell>
          <cell r="L495">
            <v>6.1707839906215671</v>
          </cell>
          <cell r="M495">
            <v>6.7262399911880495</v>
          </cell>
          <cell r="N495">
            <v>6.7681771534681276</v>
          </cell>
          <cell r="O495">
            <v>6.5064923804998438</v>
          </cell>
          <cell r="P495">
            <v>5.9445068651437758</v>
          </cell>
          <cell r="Q495">
            <v>6.2717086112499221</v>
          </cell>
          <cell r="R495">
            <v>6.362241428494456</v>
          </cell>
          <cell r="S495">
            <v>6.3116364431381262</v>
          </cell>
        </row>
        <row r="496">
          <cell r="B496" t="str">
            <v xml:space="preserve">       Other</v>
          </cell>
          <cell r="F496">
            <v>0</v>
          </cell>
          <cell r="G496">
            <v>10.873710972361723</v>
          </cell>
          <cell r="H496">
            <v>5.7770737328871711</v>
          </cell>
          <cell r="I496">
            <v>2.8996136391231495</v>
          </cell>
          <cell r="J496">
            <v>10.779917065908911</v>
          </cell>
          <cell r="K496">
            <v>29.280198700442046</v>
          </cell>
          <cell r="L496">
            <v>32.254078298908631</v>
          </cell>
          <cell r="M496">
            <v>31.71531554822419</v>
          </cell>
          <cell r="N496">
            <v>32.807149731516816</v>
          </cell>
          <cell r="O496">
            <v>28.425526995658899</v>
          </cell>
          <cell r="P496">
            <v>41.122486656904208</v>
          </cell>
          <cell r="Q496">
            <v>33.575079703330985</v>
          </cell>
          <cell r="R496">
            <v>32.806459277868278</v>
          </cell>
          <cell r="S496">
            <v>27.206590461730972</v>
          </cell>
        </row>
        <row r="497">
          <cell r="B497" t="str">
            <v xml:space="preserve"> Bilateral official</v>
          </cell>
          <cell r="F497">
            <v>55.078110589258173</v>
          </cell>
          <cell r="G497">
            <v>41.302317876697543</v>
          </cell>
          <cell r="H497">
            <v>101.27327102803739</v>
          </cell>
          <cell r="I497">
            <v>6.9799999999999898</v>
          </cell>
          <cell r="J497">
            <v>146.34786609202118</v>
          </cell>
          <cell r="K497">
            <v>269.94418780572585</v>
          </cell>
          <cell r="L497">
            <v>250.79129276198807</v>
          </cell>
          <cell r="M497">
            <v>212.26437311808357</v>
          </cell>
          <cell r="N497">
            <v>183.34701501205637</v>
          </cell>
          <cell r="O497">
            <v>150.45363786575339</v>
          </cell>
          <cell r="P497">
            <v>62.861583369416294</v>
          </cell>
          <cell r="Q497">
            <v>88.792642464035694</v>
          </cell>
          <cell r="R497">
            <v>56.904579488515473</v>
          </cell>
          <cell r="S497">
            <v>41.05999123029487</v>
          </cell>
        </row>
        <row r="498">
          <cell r="B498" t="str">
            <v xml:space="preserve">   Paris Club</v>
          </cell>
          <cell r="F498">
            <v>55.078110589258173</v>
          </cell>
          <cell r="G498">
            <v>41.302317876697543</v>
          </cell>
          <cell r="H498">
            <v>101.27327102803739</v>
          </cell>
          <cell r="I498">
            <v>6.9799999999999898</v>
          </cell>
          <cell r="J498">
            <v>146.02355929779384</v>
          </cell>
          <cell r="K498">
            <v>269.65913342612112</v>
          </cell>
          <cell r="L498">
            <v>250.54277877134743</v>
          </cell>
          <cell r="M498">
            <v>212.04236351827868</v>
          </cell>
          <cell r="N498">
            <v>183.14445862665846</v>
          </cell>
          <cell r="O498">
            <v>150.30860966679595</v>
          </cell>
          <cell r="P498">
            <v>62.737595972460802</v>
          </cell>
          <cell r="Q498">
            <v>88.698167131537147</v>
          </cell>
          <cell r="R498">
            <v>56.838229346155742</v>
          </cell>
          <cell r="S498">
            <v>41.023423232362433</v>
          </cell>
        </row>
        <row r="499">
          <cell r="B499" t="str">
            <v xml:space="preserve">      Pre-cutoff date</v>
          </cell>
        </row>
        <row r="500">
          <cell r="B500" t="str">
            <v xml:space="preserve">      Post-cutoff date</v>
          </cell>
        </row>
        <row r="501">
          <cell r="B501" t="str">
            <v xml:space="preserve">    Other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0.32430679422733905</v>
          </cell>
          <cell r="K501">
            <v>0.28505437960472457</v>
          </cell>
          <cell r="L501">
            <v>0.24851399064064017</v>
          </cell>
          <cell r="M501">
            <v>0.22200959980487822</v>
          </cell>
          <cell r="N501">
            <v>0.20255638539791093</v>
          </cell>
          <cell r="O501">
            <v>0.14502819895744334</v>
          </cell>
          <cell r="P501">
            <v>0.12398739695549009</v>
          </cell>
          <cell r="Q501">
            <v>9.4475332498550391E-2</v>
          </cell>
          <cell r="R501">
            <v>6.6350142359733605E-2</v>
          </cell>
          <cell r="S501">
            <v>3.65679979324341E-2</v>
          </cell>
        </row>
        <row r="502">
          <cell r="B502" t="str">
            <v xml:space="preserve"> Commercial banks (London Club)</v>
          </cell>
          <cell r="F502">
            <v>6.2936846322351414E-2</v>
          </cell>
          <cell r="G502">
            <v>6.4422936846322365</v>
          </cell>
          <cell r="H502">
            <v>97.404138920833262</v>
          </cell>
          <cell r="I502">
            <v>148.93596166793984</v>
          </cell>
          <cell r="J502">
            <v>194.16376425438881</v>
          </cell>
          <cell r="K502">
            <v>98.357434343273411</v>
          </cell>
          <cell r="L502">
            <v>218.14515402273406</v>
          </cell>
          <cell r="M502">
            <v>174.04526753288084</v>
          </cell>
          <cell r="N502">
            <v>157.38131410414874</v>
          </cell>
          <cell r="O502">
            <v>224.34370350271524</v>
          </cell>
          <cell r="P502">
            <v>217.8707907619218</v>
          </cell>
          <cell r="Q502">
            <v>4.0616105805436877</v>
          </cell>
          <cell r="R502">
            <v>4.1770393628893885</v>
          </cell>
          <cell r="S502">
            <v>4.1806102382704999</v>
          </cell>
        </row>
        <row r="503">
          <cell r="B503" t="str">
            <v xml:space="preserve"> Suppliers (Kinshasa Club)</v>
          </cell>
          <cell r="F503">
            <v>0.89999999999999858</v>
          </cell>
          <cell r="G503">
            <v>3.92</v>
          </cell>
          <cell r="H503">
            <v>0.14000000000000057</v>
          </cell>
          <cell r="I503">
            <v>4.0000000000000924E-2</v>
          </cell>
          <cell r="J503">
            <v>0</v>
          </cell>
          <cell r="K503">
            <v>5.7887966319728257E-2</v>
          </cell>
          <cell r="L503">
            <v>3.8105370414257034</v>
          </cell>
          <cell r="M503">
            <v>3.3516287970542904</v>
          </cell>
          <cell r="N503">
            <v>2.9196058309078197</v>
          </cell>
          <cell r="O503">
            <v>2.5050325274467484</v>
          </cell>
          <cell r="P503">
            <v>10.628475194573401</v>
          </cell>
          <cell r="Q503">
            <v>9.709157247543331</v>
          </cell>
          <cell r="R503">
            <v>9.7092374986410164</v>
          </cell>
          <cell r="S503">
            <v>9.9464954376220742</v>
          </cell>
        </row>
        <row r="504">
          <cell r="B504" t="str">
            <v xml:space="preserve"> World Bank Gecamines Trust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5.3985985775803336</v>
          </cell>
          <cell r="K504">
            <v>7.8993797268299879</v>
          </cell>
          <cell r="L504">
            <v>7.921369735624185</v>
          </cell>
          <cell r="M504">
            <v>7.922897536519721</v>
          </cell>
          <cell r="N504">
            <v>7.1618222470653992</v>
          </cell>
          <cell r="O504">
            <v>6.3792621576299613</v>
          </cell>
          <cell r="P504">
            <v>5.9390721073225263</v>
          </cell>
          <cell r="Q504">
            <v>4.6813862493012861</v>
          </cell>
          <cell r="R504">
            <v>3.8429290106204581</v>
          </cell>
          <cell r="S504">
            <v>2.6551145891559527</v>
          </cell>
        </row>
        <row r="505">
          <cell r="B505" t="str">
            <v xml:space="preserve"> Short term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B506" t="str">
            <v xml:space="preserve">   of which: central bank</v>
          </cell>
        </row>
        <row r="508">
          <cell r="B508" t="str">
            <v>21. Accum. of principal arrears</v>
          </cell>
        </row>
        <row r="509">
          <cell r="B509" t="str">
            <v>Total</v>
          </cell>
          <cell r="F509">
            <v>296.69732342286284</v>
          </cell>
          <cell r="G509">
            <v>437.27328685615828</v>
          </cell>
          <cell r="H509">
            <v>1472.6835177061685</v>
          </cell>
          <cell r="I509">
            <v>805.10056535712704</v>
          </cell>
          <cell r="J509">
            <v>1361.0442316117919</v>
          </cell>
          <cell r="K509">
            <v>2813.0347786321436</v>
          </cell>
          <cell r="L509">
            <v>4123.5734804930789</v>
          </cell>
          <cell r="M509">
            <v>5384.3053480783301</v>
          </cell>
          <cell r="N509">
            <v>6587.5684822800777</v>
          </cell>
          <cell r="O509">
            <v>7698.4555399485916</v>
          </cell>
          <cell r="P509">
            <v>5945.859188418819</v>
          </cell>
          <cell r="Q509">
            <v>7337.3358793435718</v>
          </cell>
          <cell r="R509">
            <v>9242.7268515340675</v>
          </cell>
          <cell r="S509">
            <v>11813.57569140078</v>
          </cell>
        </row>
        <row r="510">
          <cell r="B510" t="str">
            <v xml:space="preserve"> Multilaterals (incl. Fd.)</v>
          </cell>
          <cell r="F510">
            <v>0</v>
          </cell>
          <cell r="G510">
            <v>1.5429867607252845E-4</v>
          </cell>
          <cell r="H510">
            <v>100.19</v>
          </cell>
          <cell r="I510">
            <v>0.81699999999995399</v>
          </cell>
          <cell r="J510">
            <v>39.444500000000012</v>
          </cell>
          <cell r="K510">
            <v>83.285000000000011</v>
          </cell>
          <cell r="L510">
            <v>60.379773</v>
          </cell>
          <cell r="M510">
            <v>87.085834000000006</v>
          </cell>
          <cell r="N510">
            <v>83.533829388464909</v>
          </cell>
          <cell r="O510">
            <v>70.393483557701131</v>
          </cell>
          <cell r="P510">
            <v>85.046320386409747</v>
          </cell>
          <cell r="Q510">
            <v>85.98788603544233</v>
          </cell>
          <cell r="R510">
            <v>92.804272768497498</v>
          </cell>
          <cell r="S510">
            <v>83.547123769760162</v>
          </cell>
        </row>
        <row r="511">
          <cell r="B511" t="str">
            <v xml:space="preserve">   Fund</v>
          </cell>
          <cell r="F511">
            <v>0</v>
          </cell>
          <cell r="G511">
            <v>0</v>
          </cell>
          <cell r="H511">
            <v>100.19</v>
          </cell>
          <cell r="I511">
            <v>0</v>
          </cell>
          <cell r="J511">
            <v>27.934500000000014</v>
          </cell>
          <cell r="K511">
            <v>67.485000000000014</v>
          </cell>
          <cell r="L511">
            <v>38.779772999999999</v>
          </cell>
          <cell r="M511">
            <v>57.685834</v>
          </cell>
          <cell r="N511">
            <v>54.386664000000003</v>
          </cell>
          <cell r="O511">
            <v>29.1</v>
          </cell>
          <cell r="P511">
            <v>19.333000000000002</v>
          </cell>
          <cell r="Q511">
            <v>14.55</v>
          </cell>
          <cell r="R511">
            <v>17.46</v>
          </cell>
          <cell r="S511">
            <v>8.7289999999999992</v>
          </cell>
        </row>
        <row r="512">
          <cell r="B512" t="str">
            <v xml:space="preserve">   Multilaterals (excl. Fd.)</v>
          </cell>
          <cell r="F512">
            <v>0</v>
          </cell>
          <cell r="G512">
            <v>1.5429867607252845E-4</v>
          </cell>
          <cell r="H512">
            <v>0</v>
          </cell>
          <cell r="I512">
            <v>0.81699999999995399</v>
          </cell>
          <cell r="J512">
            <v>11.509999999999998</v>
          </cell>
          <cell r="K512">
            <v>15.8</v>
          </cell>
          <cell r="L512">
            <v>21.6</v>
          </cell>
          <cell r="M512">
            <v>29.4</v>
          </cell>
          <cell r="N512">
            <v>29.147165388464913</v>
          </cell>
          <cell r="O512">
            <v>41.293483557701137</v>
          </cell>
          <cell r="P512">
            <v>65.713320386409748</v>
          </cell>
          <cell r="Q512">
            <v>71.437886035442332</v>
          </cell>
          <cell r="R512">
            <v>75.34427276849749</v>
          </cell>
          <cell r="S512">
            <v>74.818123769760163</v>
          </cell>
        </row>
        <row r="513">
          <cell r="B513" t="str">
            <v xml:space="preserve">       World Bank</v>
          </cell>
        </row>
        <row r="514">
          <cell r="B514" t="str">
            <v xml:space="preserve">       Other</v>
          </cell>
        </row>
        <row r="515">
          <cell r="B515" t="str">
            <v xml:space="preserve"> Bilateral official</v>
          </cell>
          <cell r="F515">
            <v>3.1379936411468634E-3</v>
          </cell>
          <cell r="G515">
            <v>1.3313010795929234</v>
          </cell>
          <cell r="H515">
            <v>185.85710280373831</v>
          </cell>
          <cell r="I515">
            <v>232.72462628999992</v>
          </cell>
          <cell r="J515">
            <v>96.102244350428194</v>
          </cell>
          <cell r="K515">
            <v>395.56776985147928</v>
          </cell>
          <cell r="L515">
            <v>369.36279408931728</v>
          </cell>
          <cell r="M515">
            <v>339.31660770177842</v>
          </cell>
          <cell r="N515">
            <v>394.42617529034584</v>
          </cell>
          <cell r="O515">
            <v>307.80257571458844</v>
          </cell>
          <cell r="P515">
            <v>135.5388894385099</v>
          </cell>
          <cell r="Q515">
            <v>127.15653020977969</v>
          </cell>
          <cell r="R515">
            <v>176.02692768037323</v>
          </cell>
          <cell r="S515">
            <v>153.92933049678808</v>
          </cell>
        </row>
        <row r="516">
          <cell r="B516" t="str">
            <v xml:space="preserve">   Paris Club</v>
          </cell>
          <cell r="F516">
            <v>3.1379936411468634E-3</v>
          </cell>
          <cell r="G516">
            <v>1.3313010795929234</v>
          </cell>
          <cell r="H516">
            <v>185.85710280373831</v>
          </cell>
          <cell r="I516">
            <v>232.72462628999992</v>
          </cell>
          <cell r="J516">
            <v>92.203192210740411</v>
          </cell>
          <cell r="K516">
            <v>391.78897205005256</v>
          </cell>
          <cell r="L516">
            <v>365.55697983264918</v>
          </cell>
          <cell r="M516">
            <v>338.19939810276031</v>
          </cell>
          <cell r="N516">
            <v>393.30163811624021</v>
          </cell>
          <cell r="O516">
            <v>306.76760174930121</v>
          </cell>
          <cell r="P516">
            <v>134.45744380950924</v>
          </cell>
          <cell r="Q516">
            <v>126.01555888652797</v>
          </cell>
          <cell r="R516">
            <v>174.86948630809789</v>
          </cell>
          <cell r="S516">
            <v>152.78109536170965</v>
          </cell>
        </row>
        <row r="517">
          <cell r="B517" t="str">
            <v xml:space="preserve">      Pre-cutoff date</v>
          </cell>
        </row>
        <row r="518">
          <cell r="B518" t="str">
            <v xml:space="preserve">      Post-cutoff date</v>
          </cell>
        </row>
        <row r="519">
          <cell r="B519" t="str">
            <v xml:space="preserve">    Other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3.8990521396877811</v>
          </cell>
          <cell r="K519">
            <v>3.7787978014267334</v>
          </cell>
          <cell r="L519">
            <v>3.8058142566680893</v>
          </cell>
          <cell r="M519">
            <v>1.117209599018097</v>
          </cell>
          <cell r="N519">
            <v>1.1245371741056436</v>
          </cell>
          <cell r="O519">
            <v>1.0349739652872092</v>
          </cell>
          <cell r="P519">
            <v>1.0814456290006635</v>
          </cell>
          <cell r="Q519">
            <v>1.1409713232517238</v>
          </cell>
          <cell r="R519">
            <v>1.1574413722753527</v>
          </cell>
          <cell r="S519">
            <v>1.1482351350784306</v>
          </cell>
        </row>
        <row r="520">
          <cell r="B520" t="str">
            <v xml:space="preserve"> Commercial banks (London Club)</v>
          </cell>
          <cell r="F520">
            <v>51.7</v>
          </cell>
          <cell r="G520">
            <v>46.96</v>
          </cell>
          <cell r="H520">
            <v>45.19</v>
          </cell>
          <cell r="I520">
            <v>47.38</v>
          </cell>
          <cell r="J520">
            <v>22.413030660377359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B521" t="str">
            <v xml:space="preserve"> Suppliers (Kinshasa Club)</v>
          </cell>
          <cell r="F521">
            <v>1.7899999999999991</v>
          </cell>
          <cell r="G521">
            <v>7.7999999999999989</v>
          </cell>
          <cell r="H521">
            <v>1.1999999999999966</v>
          </cell>
          <cell r="I521">
            <v>2.1699999999999982</v>
          </cell>
          <cell r="J521">
            <v>9.7600000000000016</v>
          </cell>
          <cell r="K521">
            <v>4.9421342533037045</v>
          </cell>
          <cell r="L521">
            <v>5.9192259812354999</v>
          </cell>
          <cell r="M521">
            <v>7.8419519931077968</v>
          </cell>
          <cell r="N521">
            <v>6.7891312623023952</v>
          </cell>
          <cell r="O521">
            <v>6.9349847865104719</v>
          </cell>
          <cell r="P521">
            <v>11.296629500389097</v>
          </cell>
          <cell r="Q521">
            <v>11.845753228664394</v>
          </cell>
          <cell r="R521">
            <v>10.984634679555896</v>
          </cell>
          <cell r="S521">
            <v>7.6792795658111608</v>
          </cell>
        </row>
        <row r="522">
          <cell r="B522" t="str">
            <v xml:space="preserve"> World Bank Gecamines Trust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9.9024017518798946</v>
          </cell>
          <cell r="K522">
            <v>7.8389723636566497</v>
          </cell>
          <cell r="L522">
            <v>0.82998510591836272</v>
          </cell>
          <cell r="M522">
            <v>16.53088406397152</v>
          </cell>
          <cell r="N522">
            <v>16.727221911682506</v>
          </cell>
          <cell r="O522">
            <v>16.91587479038569</v>
          </cell>
          <cell r="P522">
            <v>18.725544997205144</v>
          </cell>
          <cell r="Q522">
            <v>18.376187814421463</v>
          </cell>
          <cell r="R522">
            <v>19.214645053102291</v>
          </cell>
          <cell r="S522">
            <v>18.446059250978198</v>
          </cell>
        </row>
        <row r="523">
          <cell r="B523" t="str">
            <v xml:space="preserve"> Short term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</row>
        <row r="524">
          <cell r="B524" t="str">
            <v xml:space="preserve">   of which: central bank</v>
          </cell>
        </row>
        <row r="526">
          <cell r="B526" t="str">
            <v>22. Net change in interest arrears</v>
          </cell>
        </row>
        <row r="527">
          <cell r="B527" t="str">
            <v>Total</v>
          </cell>
          <cell r="D527">
            <v>-74</v>
          </cell>
          <cell r="E527">
            <v>-51</v>
          </cell>
          <cell r="F527">
            <v>46.54418542922167</v>
          </cell>
          <cell r="G527">
            <v>51.664611561329778</v>
          </cell>
          <cell r="H527">
            <v>198.81740994887065</v>
          </cell>
          <cell r="I527">
            <v>-91.529102336345915</v>
          </cell>
          <cell r="J527">
            <v>342.24248679213429</v>
          </cell>
          <cell r="K527">
            <v>376.25888984214902</v>
          </cell>
          <cell r="L527">
            <v>480.66835356177199</v>
          </cell>
          <cell r="M527">
            <v>397.5841669845384</v>
          </cell>
          <cell r="N527">
            <v>350.80975719417836</v>
          </cell>
          <cell r="O527">
            <v>383.68163605354539</v>
          </cell>
          <cell r="P527">
            <v>297.29992143323403</v>
          </cell>
          <cell r="Q527">
            <v>155.39620389577405</v>
          </cell>
          <cell r="R527">
            <v>20.661415829044117</v>
          </cell>
          <cell r="S527">
            <v>79.22288930762042</v>
          </cell>
        </row>
        <row r="528">
          <cell r="B528" t="str">
            <v xml:space="preserve"> Multilaterals (incl. Fd.)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</row>
        <row r="529">
          <cell r="B529" t="str">
            <v xml:space="preserve">   Fund</v>
          </cell>
          <cell r="D529">
            <v>0.25</v>
          </cell>
          <cell r="E529">
            <v>-0.25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11.004999999999981</v>
          </cell>
          <cell r="L529">
            <v>8.5922270000000012</v>
          </cell>
          <cell r="M529">
            <v>10.912166000000006</v>
          </cell>
          <cell r="N529">
            <v>8.9792159999999956</v>
          </cell>
          <cell r="O529">
            <v>0.3059999999999945</v>
          </cell>
          <cell r="P529">
            <v>12.158999999999999</v>
          </cell>
          <cell r="Q529">
            <v>20.39</v>
          </cell>
          <cell r="R529">
            <v>10.237633000000001</v>
          </cell>
          <cell r="S529">
            <v>12.069907000000001</v>
          </cell>
        </row>
        <row r="530">
          <cell r="B530" t="str">
            <v xml:space="preserve">   Multilaterals (excl. Fd.)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</row>
        <row r="531">
          <cell r="B531" t="str">
            <v xml:space="preserve">       World Bank</v>
          </cell>
        </row>
        <row r="532">
          <cell r="B532" t="str">
            <v xml:space="preserve">       Other</v>
          </cell>
        </row>
        <row r="533">
          <cell r="B533" t="str">
            <v xml:space="preserve"> Bilateral official</v>
          </cell>
          <cell r="F533">
            <v>55.08124858289932</v>
          </cell>
          <cell r="G533">
            <v>41.302317876697543</v>
          </cell>
          <cell r="H533">
            <v>101.27327102803739</v>
          </cell>
          <cell r="I533">
            <v>-239.13906400428576</v>
          </cell>
          <cell r="J533">
            <v>146.34786609202118</v>
          </cell>
          <cell r="K533">
            <v>269.94418780572585</v>
          </cell>
          <cell r="L533">
            <v>250.79129276198807</v>
          </cell>
          <cell r="M533">
            <v>212.26437311808357</v>
          </cell>
          <cell r="N533">
            <v>183.34701501205637</v>
          </cell>
          <cell r="O533">
            <v>150.45363786575339</v>
          </cell>
          <cell r="P533">
            <v>62.861583369416294</v>
          </cell>
          <cell r="Q533">
            <v>88.806217208890772</v>
          </cell>
          <cell r="R533">
            <v>60.252117212295154</v>
          </cell>
          <cell r="S533">
            <v>41.12498168043868</v>
          </cell>
        </row>
        <row r="534">
          <cell r="B534" t="str">
            <v xml:space="preserve">   Paris Club</v>
          </cell>
          <cell r="F534">
            <v>55.08124858289932</v>
          </cell>
          <cell r="G534">
            <v>41.302317876697543</v>
          </cell>
          <cell r="H534">
            <v>101.27327102803739</v>
          </cell>
          <cell r="I534">
            <v>-239.13906400428576</v>
          </cell>
          <cell r="J534">
            <v>146.02355929779384</v>
          </cell>
          <cell r="K534">
            <v>269.65913342612112</v>
          </cell>
          <cell r="L534">
            <v>250.54277877134743</v>
          </cell>
          <cell r="M534">
            <v>212.04236351827868</v>
          </cell>
          <cell r="N534">
            <v>183.14445862665846</v>
          </cell>
          <cell r="O534">
            <v>150.30860966679595</v>
          </cell>
          <cell r="P534">
            <v>62.737595972460802</v>
          </cell>
          <cell r="Q534">
            <v>88.698167131537147</v>
          </cell>
          <cell r="R534">
            <v>56.838229346155742</v>
          </cell>
          <cell r="S534">
            <v>41.023423232362433</v>
          </cell>
        </row>
        <row r="535">
          <cell r="B535" t="str">
            <v xml:space="preserve">      Pre-cutoff date</v>
          </cell>
        </row>
        <row r="536">
          <cell r="B536" t="str">
            <v xml:space="preserve">      Post-cutoff date</v>
          </cell>
        </row>
        <row r="537">
          <cell r="B537" t="str">
            <v xml:space="preserve">    Other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0.32430679422733905</v>
          </cell>
          <cell r="K537">
            <v>0.28505437960472457</v>
          </cell>
          <cell r="L537">
            <v>0.24851399064064017</v>
          </cell>
          <cell r="M537">
            <v>0.22200959980487822</v>
          </cell>
          <cell r="N537">
            <v>0.20255638539791093</v>
          </cell>
          <cell r="O537">
            <v>0.14502819895744334</v>
          </cell>
          <cell r="P537">
            <v>0.12398739695549009</v>
          </cell>
          <cell r="Q537">
            <v>0.10805007735363104</v>
          </cell>
          <cell r="R537">
            <v>3.4138878661394134</v>
          </cell>
          <cell r="S537">
            <v>0.10155844807624881</v>
          </cell>
        </row>
        <row r="538">
          <cell r="B538" t="str">
            <v xml:space="preserve"> Commercial banks (London Club)</v>
          </cell>
          <cell r="F538">
            <v>-9.4370631536776486</v>
          </cell>
          <cell r="G538">
            <v>6.4422936846322365</v>
          </cell>
          <cell r="H538">
            <v>97.404138920833262</v>
          </cell>
          <cell r="I538">
            <v>148.93596166793984</v>
          </cell>
          <cell r="J538">
            <v>194.16376425438881</v>
          </cell>
          <cell r="K538">
            <v>98.357434343273411</v>
          </cell>
          <cell r="L538">
            <v>218.14515402273406</v>
          </cell>
          <cell r="M538">
            <v>174.04526753288084</v>
          </cell>
          <cell r="N538">
            <v>157.38131410414874</v>
          </cell>
          <cell r="O538">
            <v>224.34370350271524</v>
          </cell>
          <cell r="P538">
            <v>217.8707907619218</v>
          </cell>
          <cell r="Q538">
            <v>4.0616105805436877</v>
          </cell>
          <cell r="R538">
            <v>4.1770393628893885</v>
          </cell>
          <cell r="S538">
            <v>4.1806102382704999</v>
          </cell>
        </row>
        <row r="539">
          <cell r="B539" t="str">
            <v xml:space="preserve"> Suppliers (Kinshasa Club)</v>
          </cell>
          <cell r="F539">
            <v>0.89999999999999858</v>
          </cell>
          <cell r="G539">
            <v>3.92</v>
          </cell>
          <cell r="H539">
            <v>0.14000000000000057</v>
          </cell>
          <cell r="I539">
            <v>-1.3259999999999992</v>
          </cell>
          <cell r="J539">
            <v>-3.6677421318560919</v>
          </cell>
          <cell r="K539">
            <v>5.7887966319728257E-2</v>
          </cell>
          <cell r="L539">
            <v>3.8105370414257034</v>
          </cell>
          <cell r="M539">
            <v>3.3516287970542904</v>
          </cell>
          <cell r="N539">
            <v>2.9196058309078197</v>
          </cell>
          <cell r="O539">
            <v>2.5050325274467484</v>
          </cell>
          <cell r="P539">
            <v>10.628475194573401</v>
          </cell>
          <cell r="Q539">
            <v>2.768230159737783</v>
          </cell>
          <cell r="R539">
            <v>1.0951139140129342</v>
          </cell>
          <cell r="S539">
            <v>6.0092553591728119</v>
          </cell>
        </row>
        <row r="540">
          <cell r="B540" t="str">
            <v xml:space="preserve"> World Bank Gecamines Trust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5.3985985775803336</v>
          </cell>
          <cell r="K540">
            <v>7.8993797268299879</v>
          </cell>
          <cell r="L540">
            <v>7.921369735624185</v>
          </cell>
          <cell r="M540">
            <v>7.922897536519721</v>
          </cell>
          <cell r="N540">
            <v>7.1618222470653992</v>
          </cell>
          <cell r="O540">
            <v>6.3792621576299613</v>
          </cell>
          <cell r="P540">
            <v>5.9390721073225263</v>
          </cell>
          <cell r="Q540">
            <v>59.760145946601817</v>
          </cell>
          <cell r="R540">
            <v>-44.86285466015336</v>
          </cell>
          <cell r="S540">
            <v>27.908042029738425</v>
          </cell>
        </row>
        <row r="541">
          <cell r="B541" t="str">
            <v xml:space="preserve"> Short term</v>
          </cell>
        </row>
        <row r="542">
          <cell r="B542" t="str">
            <v xml:space="preserve">   of which: central bank</v>
          </cell>
        </row>
        <row r="544">
          <cell r="B544" t="str">
            <v>23. Net change in principal arrears</v>
          </cell>
        </row>
        <row r="545">
          <cell r="B545" t="str">
            <v>Total</v>
          </cell>
          <cell r="F545">
            <v>51.99</v>
          </cell>
          <cell r="G545">
            <v>54.760154298676071</v>
          </cell>
          <cell r="H545">
            <v>146.57999999999998</v>
          </cell>
          <cell r="I545">
            <v>-49.82300000000005</v>
          </cell>
          <cell r="J545">
            <v>76.678784241398461</v>
          </cell>
          <cell r="K545">
            <v>79.093702219813835</v>
          </cell>
          <cell r="L545">
            <v>74.740612600490039</v>
          </cell>
          <cell r="M545">
            <v>113.69308925511552</v>
          </cell>
          <cell r="N545">
            <v>106.26337691066109</v>
          </cell>
          <cell r="O545">
            <v>95.448291065171716</v>
          </cell>
          <cell r="P545">
            <v>86.022760550131196</v>
          </cell>
          <cell r="Q545">
            <v>251.29725739456757</v>
          </cell>
          <cell r="R545">
            <v>71.769047981342482</v>
          </cell>
          <cell r="S545">
            <v>66.394891117453582</v>
          </cell>
        </row>
        <row r="546">
          <cell r="B546" t="str">
            <v xml:space="preserve"> Multilaterals (incl. Fd.)</v>
          </cell>
          <cell r="F546">
            <v>0</v>
          </cell>
          <cell r="G546">
            <v>1.5429867606897574E-4</v>
          </cell>
          <cell r="H546">
            <v>100.19</v>
          </cell>
          <cell r="I546">
            <v>-99.373000000000047</v>
          </cell>
          <cell r="J546">
            <v>39.444500000000012</v>
          </cell>
          <cell r="K546">
            <v>58.75500000000001</v>
          </cell>
          <cell r="L546">
            <v>60.379773</v>
          </cell>
          <cell r="M546">
            <v>87.085834000000006</v>
          </cell>
          <cell r="N546">
            <v>80.497949388464917</v>
          </cell>
          <cell r="O546">
            <v>69.527483557701146</v>
          </cell>
          <cell r="P546">
            <v>53.837694794535622</v>
          </cell>
          <cell r="Q546">
            <v>74.810727467536907</v>
          </cell>
          <cell r="R546">
            <v>80.179955859025966</v>
          </cell>
          <cell r="S546">
            <v>69.139332584381123</v>
          </cell>
        </row>
        <row r="547">
          <cell r="B547" t="str">
            <v xml:space="preserve">   Fund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100.19</v>
          </cell>
          <cell r="I547">
            <v>-100.19</v>
          </cell>
          <cell r="J547">
            <v>27.934500000000014</v>
          </cell>
          <cell r="K547">
            <v>42.955000000000013</v>
          </cell>
          <cell r="L547">
            <v>38.779772999999999</v>
          </cell>
          <cell r="M547">
            <v>57.685834</v>
          </cell>
          <cell r="N547">
            <v>51.350784000000004</v>
          </cell>
          <cell r="O547">
            <v>28.234000000000005</v>
          </cell>
          <cell r="P547">
            <v>-2.629999999999999</v>
          </cell>
          <cell r="Q547">
            <v>14.55</v>
          </cell>
          <cell r="R547">
            <v>16.911408999999999</v>
          </cell>
          <cell r="S547">
            <v>8.7289999999999992</v>
          </cell>
        </row>
        <row r="548">
          <cell r="B548" t="str">
            <v xml:space="preserve">   Multilaterals (excl. Fd.)</v>
          </cell>
          <cell r="F548">
            <v>0</v>
          </cell>
          <cell r="G548">
            <v>1.5429867606897574E-4</v>
          </cell>
          <cell r="H548">
            <v>0</v>
          </cell>
          <cell r="I548">
            <v>0.81699999999995399</v>
          </cell>
          <cell r="J548">
            <v>11.51</v>
          </cell>
          <cell r="K548">
            <v>15.8</v>
          </cell>
          <cell r="L548">
            <v>21.6</v>
          </cell>
          <cell r="M548">
            <v>29.4</v>
          </cell>
          <cell r="N548">
            <v>29.147165388464913</v>
          </cell>
          <cell r="O548">
            <v>41.293483557701137</v>
          </cell>
          <cell r="P548">
            <v>56.467694794535625</v>
          </cell>
          <cell r="Q548">
            <v>60.26072746753691</v>
          </cell>
          <cell r="R548">
            <v>63.268546859025975</v>
          </cell>
          <cell r="S548">
            <v>60.410332584381123</v>
          </cell>
        </row>
        <row r="549">
          <cell r="B549" t="str">
            <v xml:space="preserve">       World Bank</v>
          </cell>
        </row>
        <row r="550">
          <cell r="B550" t="str">
            <v xml:space="preserve">       Other</v>
          </cell>
        </row>
        <row r="551">
          <cell r="B551" t="str">
            <v xml:space="preserve"> Bilateral official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7.7981042793755622</v>
          </cell>
          <cell r="K551">
            <v>7.5575956028534668</v>
          </cell>
          <cell r="L551">
            <v>7.6116285133361785</v>
          </cell>
          <cell r="M551">
            <v>2.234419198036194</v>
          </cell>
          <cell r="N551">
            <v>2.2490743482112872</v>
          </cell>
          <cell r="O551">
            <v>2.0699479305744184</v>
          </cell>
          <cell r="P551">
            <v>2.1628912580013271</v>
          </cell>
          <cell r="Q551">
            <v>117.42243960854985</v>
          </cell>
          <cell r="R551">
            <v>-14.283211161494213</v>
          </cell>
          <cell r="S551">
            <v>3.3457372599840136</v>
          </cell>
        </row>
        <row r="552">
          <cell r="B552" t="str">
            <v xml:space="preserve">   Paris Club</v>
          </cell>
          <cell r="F552">
            <v>0</v>
          </cell>
          <cell r="G552">
            <v>1.3313010795929234</v>
          </cell>
          <cell r="H552">
            <v>185.85710280373831</v>
          </cell>
          <cell r="I552">
            <v>-219.49120799571438</v>
          </cell>
          <cell r="J552">
            <v>92.203192210740411</v>
          </cell>
          <cell r="K552">
            <v>391.78897205005256</v>
          </cell>
          <cell r="L552">
            <v>365.55697983264918</v>
          </cell>
          <cell r="M552">
            <v>338.19939810276031</v>
          </cell>
          <cell r="N552">
            <v>393.30163811624021</v>
          </cell>
          <cell r="O552">
            <v>306.76760174930121</v>
          </cell>
          <cell r="P552">
            <v>134.45744380950924</v>
          </cell>
          <cell r="Q552">
            <v>126.01555888652797</v>
          </cell>
          <cell r="R552">
            <v>174.86948630809789</v>
          </cell>
          <cell r="S552">
            <v>152.78109536170965</v>
          </cell>
        </row>
        <row r="553">
          <cell r="B553" t="str">
            <v xml:space="preserve">      Pre-cutoff date</v>
          </cell>
        </row>
        <row r="554">
          <cell r="B554" t="str">
            <v xml:space="preserve">      Post-cutoff date</v>
          </cell>
        </row>
        <row r="555">
          <cell r="B555" t="str">
            <v xml:space="preserve">    Other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3.8990521396877811</v>
          </cell>
          <cell r="K555">
            <v>3.7787978014267334</v>
          </cell>
          <cell r="L555">
            <v>3.8058142566680893</v>
          </cell>
          <cell r="M555">
            <v>1.117209599018097</v>
          </cell>
          <cell r="N555">
            <v>1.1245371741056436</v>
          </cell>
          <cell r="O555">
            <v>1.0349739652872092</v>
          </cell>
          <cell r="P555">
            <v>1.0814456290006635</v>
          </cell>
          <cell r="Q555">
            <v>116.28146828529813</v>
          </cell>
          <cell r="R555">
            <v>-15.440652533769565</v>
          </cell>
          <cell r="S555">
            <v>2.1975021249055828</v>
          </cell>
        </row>
        <row r="556">
          <cell r="B556" t="str">
            <v xml:space="preserve"> Commercial banks (London Club)</v>
          </cell>
          <cell r="F556">
            <v>50.2</v>
          </cell>
          <cell r="G556">
            <v>46.96</v>
          </cell>
          <cell r="H556">
            <v>45.19</v>
          </cell>
          <cell r="I556">
            <v>47.38</v>
          </cell>
          <cell r="J556">
            <v>22.413030660377359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</row>
        <row r="557">
          <cell r="B557" t="str">
            <v xml:space="preserve"> Suppliers (Kinshasa Club)</v>
          </cell>
          <cell r="F557">
            <v>1.7899999999999991</v>
          </cell>
          <cell r="G557">
            <v>7.7999999999999989</v>
          </cell>
          <cell r="H557">
            <v>1.1999999999999966</v>
          </cell>
          <cell r="I557">
            <v>2.1699999999999982</v>
          </cell>
          <cell r="J557">
            <v>-2.8792524502343682</v>
          </cell>
          <cell r="K557">
            <v>4.9421342533037045</v>
          </cell>
          <cell r="L557">
            <v>5.9192259812354999</v>
          </cell>
          <cell r="M557">
            <v>7.8419519931077968</v>
          </cell>
          <cell r="N557">
            <v>6.7891312623023952</v>
          </cell>
          <cell r="O557">
            <v>6.9349847865104719</v>
          </cell>
          <cell r="P557">
            <v>11.296629500389097</v>
          </cell>
          <cell r="Q557">
            <v>14.905470861864643</v>
          </cell>
          <cell r="R557">
            <v>5.4045882636309273</v>
          </cell>
          <cell r="S557">
            <v>1.2730340123176518</v>
          </cell>
        </row>
        <row r="558">
          <cell r="B558" t="str">
            <v xml:space="preserve"> World Bank Gecamines Trust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9.9024017518798946</v>
          </cell>
          <cell r="K558">
            <v>7.8389723636566497</v>
          </cell>
          <cell r="L558">
            <v>0.82998510591836272</v>
          </cell>
          <cell r="M558">
            <v>16.53088406397152</v>
          </cell>
          <cell r="N558">
            <v>16.727221911682506</v>
          </cell>
          <cell r="O558">
            <v>16.91587479038569</v>
          </cell>
          <cell r="P558">
            <v>18.725544997205144</v>
          </cell>
          <cell r="Q558">
            <v>44.158619456616137</v>
          </cell>
          <cell r="R558">
            <v>0.46771502017979572</v>
          </cell>
          <cell r="S558">
            <v>-7.3632127392292119</v>
          </cell>
        </row>
        <row r="559">
          <cell r="B559" t="str">
            <v xml:space="preserve"> Short term</v>
          </cell>
        </row>
        <row r="560">
          <cell r="B560" t="str">
            <v xml:space="preserve">   of which: central bank</v>
          </cell>
        </row>
        <row r="562">
          <cell r="B562" t="str">
            <v>24. Check on net change in arrears</v>
          </cell>
        </row>
        <row r="563">
          <cell r="B563" t="str">
            <v>Total</v>
          </cell>
          <cell r="F563">
            <v>-243.20418542922172</v>
          </cell>
          <cell r="G563">
            <v>-382.51297825880619</v>
          </cell>
          <cell r="H563">
            <v>-1316.4724200033552</v>
          </cell>
          <cell r="I563">
            <v>-523.66341583220367</v>
          </cell>
          <cell r="J563">
            <v>-1253.7154907550196</v>
          </cell>
          <cell r="K563">
            <v>-2682.8433802660843</v>
          </cell>
          <cell r="L563">
            <v>-3971.7727351392155</v>
          </cell>
          <cell r="M563">
            <v>-5135.8896658654112</v>
          </cell>
          <cell r="N563">
            <v>-6274.0249614837348</v>
          </cell>
          <cell r="O563">
            <v>-7308.3549585550518</v>
          </cell>
          <cell r="P563">
            <v>-5335.969421390736</v>
          </cell>
          <cell r="Q563">
            <v>-6608.664002909235</v>
          </cell>
          <cell r="R563">
            <v>-8546.4779157907105</v>
          </cell>
          <cell r="S563">
            <v>-10694.168256375919</v>
          </cell>
        </row>
        <row r="564">
          <cell r="B564" t="str">
            <v xml:space="preserve"> Multilaterals (incl. Fd.)</v>
          </cell>
          <cell r="F564">
            <v>0</v>
          </cell>
          <cell r="G564">
            <v>-10.873710972361728</v>
          </cell>
          <cell r="H564">
            <v>-3.5770737328871709</v>
          </cell>
          <cell r="I564">
            <v>0.24038636087685061</v>
          </cell>
          <cell r="J564">
            <v>-10.77991706590891</v>
          </cell>
          <cell r="K564">
            <v>-45.110126692070679</v>
          </cell>
          <cell r="L564">
            <v>-47.017089289530198</v>
          </cell>
          <cell r="M564">
            <v>-49.353721539412255</v>
          </cell>
          <cell r="N564">
            <v>-48.55454288498494</v>
          </cell>
          <cell r="O564">
            <v>-35.238019376158732</v>
          </cell>
          <cell r="P564">
            <v>-68.471619113922102</v>
          </cell>
          <cell r="Q564">
            <v>-71.413946882486329</v>
          </cell>
          <cell r="R564">
            <v>-61.482059615834245</v>
          </cell>
          <cell r="S564">
            <v>-59.995925090248136</v>
          </cell>
        </row>
        <row r="565">
          <cell r="B565" t="str">
            <v xml:space="preserve">   Fund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-11.004999999999981</v>
          </cell>
          <cell r="L565">
            <v>-8.5922270000000012</v>
          </cell>
          <cell r="M565">
            <v>-10.912166000000013</v>
          </cell>
          <cell r="N565">
            <v>-8.9792159999999921</v>
          </cell>
          <cell r="O565">
            <v>-0.3059999999999945</v>
          </cell>
          <cell r="P565">
            <v>-12.158999999999999</v>
          </cell>
          <cell r="Q565">
            <v>-20.389999999999997</v>
          </cell>
          <cell r="R565">
            <v>-10.237633000000002</v>
          </cell>
          <cell r="S565">
            <v>-12.069907000000001</v>
          </cell>
        </row>
        <row r="566">
          <cell r="B566" t="str">
            <v xml:space="preserve">   Multilaterals (excl. Fd.)</v>
          </cell>
          <cell r="F566">
            <v>0</v>
          </cell>
          <cell r="G566">
            <v>-10.873710972361728</v>
          </cell>
          <cell r="H566">
            <v>-3.5770737328871709</v>
          </cell>
          <cell r="I566">
            <v>0.24038636087685061</v>
          </cell>
          <cell r="J566">
            <v>-10.77991706590891</v>
          </cell>
          <cell r="K566">
            <v>-34.105126692070698</v>
          </cell>
          <cell r="L566">
            <v>-38.424862289530196</v>
          </cell>
          <cell r="M566">
            <v>-38.441555539412242</v>
          </cell>
          <cell r="N566">
            <v>-39.575326884984946</v>
          </cell>
          <cell r="O566">
            <v>-34.932019376158735</v>
          </cell>
          <cell r="P566">
            <v>-56.312619113922104</v>
          </cell>
          <cell r="Q566">
            <v>-51.023946882486328</v>
          </cell>
          <cell r="R566">
            <v>-51.244426615834243</v>
          </cell>
          <cell r="S566">
            <v>-47.926018090248135</v>
          </cell>
        </row>
        <row r="567">
          <cell r="B567" t="str">
            <v xml:space="preserve">       World Bank</v>
          </cell>
        </row>
        <row r="568">
          <cell r="B568" t="str">
            <v xml:space="preserve">       Other</v>
          </cell>
        </row>
        <row r="569">
          <cell r="B569" t="str">
            <v xml:space="preserve"> Bilateral official</v>
          </cell>
          <cell r="F569">
            <v>0</v>
          </cell>
          <cell r="G569">
            <v>-1.3313010795929259</v>
          </cell>
          <cell r="H569">
            <v>-185.85710280373834</v>
          </cell>
          <cell r="I569">
            <v>-13.233418294285599</v>
          </cell>
          <cell r="J569">
            <v>-88.304140071052643</v>
          </cell>
          <cell r="K569">
            <v>-388.01017424862579</v>
          </cell>
          <cell r="L569">
            <v>-361.75116557598108</v>
          </cell>
          <cell r="M569">
            <v>-337.08218850374226</v>
          </cell>
          <cell r="N569">
            <v>-392.17710094213459</v>
          </cell>
          <cell r="O569">
            <v>-305.73262778401403</v>
          </cell>
          <cell r="P569">
            <v>-133.37599818050859</v>
          </cell>
          <cell r="Q569">
            <v>-9.7205158563747887</v>
          </cell>
          <cell r="R569">
            <v>-186.96260111808778</v>
          </cell>
          <cell r="S569">
            <v>-150.51860278666024</v>
          </cell>
        </row>
        <row r="570">
          <cell r="B570" t="str">
            <v xml:space="preserve">   Paris Club</v>
          </cell>
          <cell r="F570">
            <v>0</v>
          </cell>
          <cell r="G570">
            <v>-1.3313010795929259</v>
          </cell>
          <cell r="H570">
            <v>-185.85710280373834</v>
          </cell>
          <cell r="I570">
            <v>-13.233418294285599</v>
          </cell>
          <cell r="J570">
            <v>-88.304140071052643</v>
          </cell>
          <cell r="K570">
            <v>-388.01017424862579</v>
          </cell>
          <cell r="L570">
            <v>-361.75116557598108</v>
          </cell>
          <cell r="M570">
            <v>-337.08218850374226</v>
          </cell>
          <cell r="N570">
            <v>-392.17710094213459</v>
          </cell>
          <cell r="O570">
            <v>-305.73262778401403</v>
          </cell>
          <cell r="P570">
            <v>-133.37599818050859</v>
          </cell>
          <cell r="Q570">
            <v>-124.87458756327626</v>
          </cell>
          <cell r="R570">
            <v>-173.71204493582255</v>
          </cell>
          <cell r="S570">
            <v>-151.63286022663121</v>
          </cell>
        </row>
        <row r="571">
          <cell r="B571" t="str">
            <v xml:space="preserve">      Pre-cutoff date</v>
          </cell>
        </row>
        <row r="572">
          <cell r="B572" t="str">
            <v xml:space="preserve">      Post-cutoff date</v>
          </cell>
        </row>
        <row r="573">
          <cell r="B573" t="str">
            <v xml:space="preserve">    Other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115.15407170690148</v>
          </cell>
          <cell r="R573">
            <v>-13.250556182265239</v>
          </cell>
          <cell r="S573">
            <v>1.114257439970967</v>
          </cell>
        </row>
        <row r="574">
          <cell r="B574" t="str">
            <v xml:space="preserve"> Commercial banks (London Club)</v>
          </cell>
          <cell r="F574">
            <v>-244.99418542922172</v>
          </cell>
          <cell r="G574">
            <v>-367.23410093581373</v>
          </cell>
          <cell r="H574">
            <v>-914.65007203102937</v>
          </cell>
          <cell r="I574">
            <v>-501.50182873046265</v>
          </cell>
          <cell r="J574">
            <v>-1089.63421413889</v>
          </cell>
          <cell r="K574">
            <v>-2027.0373631040325</v>
          </cell>
          <cell r="L574">
            <v>-3187.1434693179549</v>
          </cell>
          <cell r="M574">
            <v>-4194.0212773821186</v>
          </cell>
          <cell r="N574">
            <v>-5087.6218640599345</v>
          </cell>
          <cell r="O574">
            <v>-6088.7418612672482</v>
          </cell>
          <cell r="P574">
            <v>-4010.486978593899</v>
          </cell>
          <cell r="Q574">
            <v>-5482.8644630983508</v>
          </cell>
          <cell r="R574">
            <v>-6802.5705670851967</v>
          </cell>
          <cell r="S574">
            <v>-8663.3563391342304</v>
          </cell>
        </row>
        <row r="575">
          <cell r="B575" t="str">
            <v xml:space="preserve"> Suppliers (Kinshasa Club)</v>
          </cell>
          <cell r="F575">
            <v>1.7899999999999991</v>
          </cell>
          <cell r="G575">
            <v>-3.0738652710377963</v>
          </cell>
          <cell r="H575">
            <v>-112.19817143570026</v>
          </cell>
          <cell r="I575">
            <v>-9.1685551683322792</v>
          </cell>
          <cell r="J575">
            <v>-46.965121231048052</v>
          </cell>
          <cell r="K575">
            <v>-148.63018858501201</v>
          </cell>
          <cell r="L575">
            <v>-247.42449606166787</v>
          </cell>
          <cell r="M575">
            <v>-374.09886250410887</v>
          </cell>
          <cell r="N575">
            <v>-504.20417550836413</v>
          </cell>
          <cell r="O575">
            <v>-608.82382491801593</v>
          </cell>
          <cell r="P575">
            <v>-846.09687049961099</v>
          </cell>
          <cell r="Q575">
            <v>-812.69895622594095</v>
          </cell>
          <cell r="R575">
            <v>-1088.8720773209971</v>
          </cell>
          <cell r="S575">
            <v>-1459.0356550661318</v>
          </cell>
        </row>
        <row r="576">
          <cell r="B576" t="str">
            <v xml:space="preserve"> World Bank Gecamines Trust</v>
          </cell>
          <cell r="F576">
            <v>0</v>
          </cell>
          <cell r="G576">
            <v>0</v>
          </cell>
          <cell r="H576">
            <v>-100.19</v>
          </cell>
          <cell r="I576">
            <v>0</v>
          </cell>
          <cell r="J576">
            <v>-18.032098248120114</v>
          </cell>
          <cell r="K576">
            <v>-74.055527636343356</v>
          </cell>
          <cell r="L576">
            <v>-128.43651489408165</v>
          </cell>
          <cell r="M576">
            <v>-181.33361593602848</v>
          </cell>
          <cell r="N576">
            <v>-241.4672780883175</v>
          </cell>
          <cell r="O576">
            <v>-269.81862520961431</v>
          </cell>
          <cell r="P576">
            <v>-277.53795500279489</v>
          </cell>
          <cell r="Q576">
            <v>-231.96612084608336</v>
          </cell>
          <cell r="R576">
            <v>-406.59061065059404</v>
          </cell>
          <cell r="S576">
            <v>-361.26173429864679</v>
          </cell>
        </row>
        <row r="577">
          <cell r="B577" t="str">
            <v xml:space="preserve"> Short term</v>
          </cell>
        </row>
        <row r="578">
          <cell r="B578" t="str">
            <v xml:space="preserve">   of which: central bank</v>
          </cell>
        </row>
        <row r="580">
          <cell r="B580" t="str">
            <v>25. Check on change in debt</v>
          </cell>
        </row>
        <row r="581">
          <cell r="B581" t="str">
            <v xml:space="preserve">   i. Net debt generating flows</v>
          </cell>
        </row>
        <row r="582">
          <cell r="B582" t="str">
            <v>Total</v>
          </cell>
          <cell r="F582">
            <v>283.26463474744469</v>
          </cell>
          <cell r="G582">
            <v>529.95984270297129</v>
          </cell>
          <cell r="H582">
            <v>394.45015792156539</v>
          </cell>
          <cell r="I582">
            <v>418.86491160707584</v>
          </cell>
          <cell r="J582">
            <v>338.43690172366541</v>
          </cell>
          <cell r="K582">
            <v>91.329966762977008</v>
          </cell>
          <cell r="L582">
            <v>142.43359378398773</v>
          </cell>
          <cell r="M582">
            <v>68.473332080821365</v>
          </cell>
          <cell r="N582">
            <v>-44.185671276795347</v>
          </cell>
          <cell r="O582">
            <v>77.083008269531334</v>
          </cell>
          <cell r="P582">
            <v>131.67829766085131</v>
          </cell>
          <cell r="Q582">
            <v>163.32710400203371</v>
          </cell>
          <cell r="R582">
            <v>-206.60001637114232</v>
          </cell>
          <cell r="S582">
            <v>-117.98401265826359</v>
          </cell>
        </row>
        <row r="583">
          <cell r="B583" t="str">
            <v xml:space="preserve"> Multilaterals (incl. Fd.)</v>
          </cell>
          <cell r="F583">
            <v>83.273449318222958</v>
          </cell>
          <cell r="G583">
            <v>152.47506739415152</v>
          </cell>
          <cell r="H583">
            <v>86.832480694880701</v>
          </cell>
          <cell r="I583">
            <v>44.981237072866264</v>
          </cell>
          <cell r="J583">
            <v>-49.845159198113087</v>
          </cell>
          <cell r="K583">
            <v>42.485887912428765</v>
          </cell>
          <cell r="L583">
            <v>39.360000000000007</v>
          </cell>
          <cell r="M583">
            <v>8</v>
          </cell>
          <cell r="N583">
            <v>-3.9358799999999974</v>
          </cell>
          <cell r="O583">
            <v>-0.86599999999998545</v>
          </cell>
          <cell r="P583">
            <v>-32.245625591874131</v>
          </cell>
          <cell r="Q583">
            <v>-11.177158567905423</v>
          </cell>
          <cell r="R583">
            <v>-12.624316909471531</v>
          </cell>
          <cell r="S583">
            <v>-14.40779118537904</v>
          </cell>
        </row>
        <row r="584">
          <cell r="B584" t="str">
            <v xml:space="preserve">   Fund</v>
          </cell>
          <cell r="F584">
            <v>-35.434600000000003</v>
          </cell>
          <cell r="G584">
            <v>-18.409999999999997</v>
          </cell>
          <cell r="H584">
            <v>-97.192630000000008</v>
          </cell>
          <cell r="I584">
            <v>-105.88239999999999</v>
          </cell>
          <cell r="J584">
            <v>-111.91</v>
          </cell>
          <cell r="K584">
            <v>-35.97</v>
          </cell>
          <cell r="L584">
            <v>0</v>
          </cell>
          <cell r="M584">
            <v>0</v>
          </cell>
          <cell r="N584">
            <v>-3.9358799999999974</v>
          </cell>
          <cell r="O584">
            <v>-0.86599999999999611</v>
          </cell>
          <cell r="P584">
            <v>-23</v>
          </cell>
          <cell r="Q584">
            <v>0</v>
          </cell>
          <cell r="R584">
            <v>-0.54859100000000183</v>
          </cell>
          <cell r="S584">
            <v>0</v>
          </cell>
        </row>
        <row r="585">
          <cell r="B585" t="str">
            <v xml:space="preserve">   Multilaterals (excl. Fd.)</v>
          </cell>
          <cell r="F585">
            <v>118.70804931822295</v>
          </cell>
          <cell r="G585">
            <v>170.88506739415152</v>
          </cell>
          <cell r="H585">
            <v>184.02511069488071</v>
          </cell>
          <cell r="I585">
            <v>150.86363707286628</v>
          </cell>
          <cell r="J585">
            <v>62.064840801886895</v>
          </cell>
          <cell r="K585">
            <v>78.455887912428764</v>
          </cell>
          <cell r="L585">
            <v>39.360000000000007</v>
          </cell>
          <cell r="M585">
            <v>8</v>
          </cell>
          <cell r="N585">
            <v>0</v>
          </cell>
          <cell r="O585">
            <v>0</v>
          </cell>
          <cell r="P585">
            <v>-9.2456255918741235</v>
          </cell>
          <cell r="Q585">
            <v>-11.177158567905423</v>
          </cell>
          <cell r="R585">
            <v>-12.075725909471515</v>
          </cell>
          <cell r="S585">
            <v>-14.40779118537904</v>
          </cell>
        </row>
        <row r="586">
          <cell r="B586" t="str">
            <v xml:space="preserve">       World Bank</v>
          </cell>
          <cell r="F586">
            <v>59.163435643484817</v>
          </cell>
          <cell r="G586">
            <v>123.76503924441703</v>
          </cell>
          <cell r="H586">
            <v>83.253590172675828</v>
          </cell>
          <cell r="I586">
            <v>118.01829975332515</v>
          </cell>
          <cell r="J586">
            <v>37.753393537024024</v>
          </cell>
          <cell r="K586">
            <v>48.877079878280718</v>
          </cell>
          <cell r="L586">
            <v>34.360000000000007</v>
          </cell>
          <cell r="M586">
            <v>-0.19999999999999929</v>
          </cell>
          <cell r="N586">
            <v>-5.2664660203456846</v>
          </cell>
          <cell r="O586">
            <v>-6.1571062648296397</v>
          </cell>
          <cell r="P586">
            <v>-9.2456255918741235</v>
          </cell>
          <cell r="Q586">
            <v>-11.177158567905423</v>
          </cell>
          <cell r="R586">
            <v>-12.075725909471515</v>
          </cell>
          <cell r="S586">
            <v>-14.407791185379036</v>
          </cell>
        </row>
        <row r="587">
          <cell r="B587" t="str">
            <v xml:space="preserve">       Other</v>
          </cell>
          <cell r="F587">
            <v>59.544613674738137</v>
          </cell>
          <cell r="G587">
            <v>47.119873851058408</v>
          </cell>
          <cell r="H587">
            <v>100.77152052220487</v>
          </cell>
          <cell r="I587">
            <v>32.028337319541201</v>
          </cell>
          <cell r="J587">
            <v>12.801447264862876</v>
          </cell>
          <cell r="K587">
            <v>13.778808034148046</v>
          </cell>
          <cell r="L587">
            <v>-16.600000000000001</v>
          </cell>
          <cell r="M587">
            <v>-21.2</v>
          </cell>
          <cell r="N587">
            <v>-23.880699368119227</v>
          </cell>
          <cell r="O587">
            <v>-35.136377292871501</v>
          </cell>
          <cell r="P587">
            <v>-56.467694794535625</v>
          </cell>
          <cell r="Q587">
            <v>-60.26072746753691</v>
          </cell>
          <cell r="R587">
            <v>-63.268546859025975</v>
          </cell>
          <cell r="S587">
            <v>-60.410332584381123</v>
          </cell>
        </row>
        <row r="588">
          <cell r="B588" t="str">
            <v xml:space="preserve"> Bilateral official</v>
          </cell>
          <cell r="F588">
            <v>226.29824858289933</v>
          </cell>
          <cell r="G588">
            <v>371.28248162418754</v>
          </cell>
          <cell r="H588">
            <v>207.20610333948437</v>
          </cell>
          <cell r="I588">
            <v>230.0203363644753</v>
          </cell>
          <cell r="J588">
            <v>190.41932153983643</v>
          </cell>
          <cell r="K588">
            <v>-70.856562837473717</v>
          </cell>
          <cell r="L588">
            <v>-110.95987281399303</v>
          </cell>
          <cell r="M588">
            <v>-124.81781538565866</v>
          </cell>
          <cell r="N588">
            <v>-207.71253345891731</v>
          </cell>
          <cell r="O588">
            <v>-155.27898991826063</v>
          </cell>
          <cell r="P588">
            <v>-70.51441481109228</v>
          </cell>
          <cell r="Q588">
            <v>79.072126607660934</v>
          </cell>
          <cell r="R588">
            <v>-130.05802162957229</v>
          </cell>
          <cell r="S588">
            <v>-109.45861155636538</v>
          </cell>
        </row>
        <row r="589">
          <cell r="B589" t="str">
            <v xml:space="preserve">   Paris Club</v>
          </cell>
          <cell r="F589">
            <v>226.29824858289933</v>
          </cell>
          <cell r="G589">
            <v>371.28248162418754</v>
          </cell>
          <cell r="H589">
            <v>207.20610333948437</v>
          </cell>
          <cell r="I589">
            <v>230.0203363644753</v>
          </cell>
          <cell r="J589">
            <v>190.09501474560909</v>
          </cell>
          <cell r="K589">
            <v>-71.141617217078462</v>
          </cell>
          <cell r="L589">
            <v>-111.20838680463366</v>
          </cell>
          <cell r="M589">
            <v>-125.03982498546354</v>
          </cell>
          <cell r="N589">
            <v>-207.91508984431522</v>
          </cell>
          <cell r="O589">
            <v>-155.42401811721805</v>
          </cell>
          <cell r="P589">
            <v>-70.638402208047765</v>
          </cell>
          <cell r="Q589">
            <v>-36.176420431739096</v>
          </cell>
          <cell r="R589">
            <v>-116.87381558966679</v>
          </cell>
          <cell r="S589">
            <v>-110.60943699426878</v>
          </cell>
        </row>
        <row r="590">
          <cell r="B590" t="str">
            <v xml:space="preserve">      Pre-cutoff date</v>
          </cell>
        </row>
        <row r="591">
          <cell r="B591" t="str">
            <v xml:space="preserve">      Post-cutoff date</v>
          </cell>
        </row>
        <row r="592">
          <cell r="B592" t="str">
            <v xml:space="preserve">    Other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0.32430679422733899</v>
          </cell>
          <cell r="K592">
            <v>0.28505437960472468</v>
          </cell>
          <cell r="L592">
            <v>0.24851399064064017</v>
          </cell>
          <cell r="M592">
            <v>0.22200959980487822</v>
          </cell>
          <cell r="N592">
            <v>0.20255638539791088</v>
          </cell>
          <cell r="O592">
            <v>0.14502819895744334</v>
          </cell>
          <cell r="P592">
            <v>0.1239873969554901</v>
          </cell>
          <cell r="Q592">
            <v>115.24854703940004</v>
          </cell>
          <cell r="R592">
            <v>-13.184206039905504</v>
          </cell>
          <cell r="S592">
            <v>1.1508254379034011</v>
          </cell>
        </row>
        <row r="593">
          <cell r="B593" t="str">
            <v xml:space="preserve"> Commercial banks (London Club)</v>
          </cell>
          <cell r="F593">
            <v>-10.937063153677649</v>
          </cell>
          <cell r="G593">
            <v>6.4422936846322401</v>
          </cell>
          <cell r="H593">
            <v>97.404138920833262</v>
          </cell>
          <cell r="I593">
            <v>148.93596166793984</v>
          </cell>
          <cell r="J593">
            <v>194.16376425438881</v>
          </cell>
          <cell r="K593">
            <v>98.357434343273411</v>
          </cell>
          <cell r="L593">
            <v>218.14515402273406</v>
          </cell>
          <cell r="M593">
            <v>174.04526753288084</v>
          </cell>
          <cell r="N593">
            <v>157.38131410414874</v>
          </cell>
          <cell r="O593">
            <v>224.34370350271524</v>
          </cell>
          <cell r="P593">
            <v>217.8707907619218</v>
          </cell>
          <cell r="Q593">
            <v>4.0616105805436877</v>
          </cell>
          <cell r="R593">
            <v>4.1770393628893885</v>
          </cell>
          <cell r="S593">
            <v>4.1806102382704999</v>
          </cell>
        </row>
        <row r="594">
          <cell r="B594" t="str">
            <v xml:space="preserve"> Suppliers (Kinshasa Club)</v>
          </cell>
          <cell r="F594">
            <v>-14.370000000000001</v>
          </cell>
          <cell r="G594">
            <v>-5.1400000000000006</v>
          </cell>
          <cell r="H594">
            <v>-4.4000000000000012</v>
          </cell>
          <cell r="I594">
            <v>-18.116</v>
          </cell>
          <cell r="J594">
            <v>-12.703388121526601</v>
          </cell>
          <cell r="K594">
            <v>-14.252112033680271</v>
          </cell>
          <cell r="L594">
            <v>-1.3894629585742964</v>
          </cell>
          <cell r="M594">
            <v>3.3516287970542908</v>
          </cell>
          <cell r="N594">
            <v>2.9196058309078197</v>
          </cell>
          <cell r="O594">
            <v>2.5050325274467484</v>
          </cell>
          <cell r="P594">
            <v>10.628475194573401</v>
          </cell>
          <cell r="Q594">
            <v>5.8279477929380317</v>
          </cell>
          <cell r="R594">
            <v>-4.4849325019120343</v>
          </cell>
          <cell r="S594">
            <v>-0.39699019432069704</v>
          </cell>
        </row>
        <row r="595">
          <cell r="B595" t="str">
            <v xml:space="preserve"> World Bank Gecamines Trust</v>
          </cell>
          <cell r="F595">
            <v>0</v>
          </cell>
          <cell r="G595">
            <v>5.9</v>
          </cell>
          <cell r="H595">
            <v>7.4074349663670498</v>
          </cell>
          <cell r="I595">
            <v>13.0433765017944</v>
          </cell>
          <cell r="J595">
            <v>16.402363249079823</v>
          </cell>
          <cell r="K595">
            <v>35.595319378428819</v>
          </cell>
          <cell r="L595">
            <v>-2.7222244661790187</v>
          </cell>
          <cell r="M595">
            <v>7.8942511365448986</v>
          </cell>
          <cell r="N595">
            <v>7.1618222470653983</v>
          </cell>
          <cell r="O595">
            <v>6.3792621576299613</v>
          </cell>
          <cell r="P595">
            <v>5.9390721073225272</v>
          </cell>
          <cell r="Q595">
            <v>85.54257758879649</v>
          </cell>
          <cell r="R595">
            <v>-63.609784693075852</v>
          </cell>
          <cell r="S595">
            <v>2.0987700395310149</v>
          </cell>
        </row>
        <row r="596">
          <cell r="B596" t="str">
            <v xml:space="preserve"> Short term</v>
          </cell>
          <cell r="F596">
            <v>-1</v>
          </cell>
          <cell r="G596">
            <v>-1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</row>
        <row r="597">
          <cell r="B597" t="str">
            <v xml:space="preserve">   of which: central bank</v>
          </cell>
        </row>
        <row r="598">
          <cell r="B598" t="str">
            <v xml:space="preserve"> Financing gap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</row>
        <row r="600">
          <cell r="B600" t="str">
            <v xml:space="preserve">   ii. Valuation change of debt</v>
          </cell>
        </row>
        <row r="601">
          <cell r="B601" t="str">
            <v>Total</v>
          </cell>
          <cell r="F601">
            <v>-412.18015098560318</v>
          </cell>
          <cell r="G601">
            <v>-2834.287841649088</v>
          </cell>
          <cell r="H601">
            <v>-191.45100372263789</v>
          </cell>
          <cell r="I601">
            <v>3249.8312736750268</v>
          </cell>
          <cell r="J601">
            <v>5.0611896896330109</v>
          </cell>
          <cell r="K601">
            <v>492.90256945685195</v>
          </cell>
          <cell r="L601">
            <v>686.37224548575534</v>
          </cell>
          <cell r="M601">
            <v>261.50257878486218</v>
          </cell>
          <cell r="N601">
            <v>223.41962239981012</v>
          </cell>
          <cell r="O601">
            <v>448.553821616101</v>
          </cell>
          <cell r="P601">
            <v>-1114.6679439395368</v>
          </cell>
          <cell r="Q601">
            <v>30.062603775780985</v>
          </cell>
          <cell r="R601">
            <v>455.287102959116</v>
          </cell>
          <cell r="S601">
            <v>102.78938178499411</v>
          </cell>
        </row>
        <row r="602">
          <cell r="B602" t="str">
            <v xml:space="preserve"> Multilaterals (incl. Fd.)</v>
          </cell>
          <cell r="G602">
            <v>-85.637610976635045</v>
          </cell>
          <cell r="H602">
            <v>-77.423986383081115</v>
          </cell>
          <cell r="I602">
            <v>214.72613604517156</v>
          </cell>
          <cell r="J602">
            <v>0.33291886792442682</v>
          </cell>
          <cell r="K602">
            <v>11.004999999999896</v>
          </cell>
          <cell r="L602">
            <v>-11.407772999999786</v>
          </cell>
          <cell r="M602">
            <v>0.91216599999984282</v>
          </cell>
          <cell r="N602">
            <v>8.9792159999999512</v>
          </cell>
          <cell r="O602">
            <v>0.30187999999998283</v>
          </cell>
          <cell r="P602">
            <v>21.404625591874236</v>
          </cell>
          <cell r="Q602">
            <v>31.567158567905295</v>
          </cell>
          <cell r="R602">
            <v>22.313358909471503</v>
          </cell>
          <cell r="S602">
            <v>26.477698185379097</v>
          </cell>
        </row>
        <row r="603">
          <cell r="B603" t="str">
            <v xml:space="preserve">   Fund</v>
          </cell>
          <cell r="F603">
            <v>4.4869999999974652E-3</v>
          </cell>
          <cell r="G603">
            <v>-5.4000000000939963E-3</v>
          </cell>
          <cell r="H603">
            <v>0</v>
          </cell>
          <cell r="I603">
            <v>2.6300000001526769E-3</v>
          </cell>
          <cell r="J603">
            <v>2.3999999998807198E-3</v>
          </cell>
          <cell r="K603">
            <v>11.00499999999991</v>
          </cell>
          <cell r="L603">
            <v>8.5922270000000935</v>
          </cell>
          <cell r="M603">
            <v>10.912165999999957</v>
          </cell>
          <cell r="N603">
            <v>8.9792160000000081</v>
          </cell>
          <cell r="O603">
            <v>0.30187999999999349</v>
          </cell>
          <cell r="P603">
            <v>12.158999999999992</v>
          </cell>
          <cell r="Q603">
            <v>20.389999999999986</v>
          </cell>
          <cell r="R603">
            <v>10.237633000000031</v>
          </cell>
          <cell r="S603">
            <v>12.069907000000001</v>
          </cell>
        </row>
        <row r="604">
          <cell r="B604" t="str">
            <v xml:space="preserve">   Multilaterals (excl. Fd.)</v>
          </cell>
          <cell r="G604">
            <v>-85.632210976635065</v>
          </cell>
          <cell r="H604">
            <v>-77.423986383080887</v>
          </cell>
          <cell r="I604">
            <v>214.72350604517121</v>
          </cell>
          <cell r="J604">
            <v>0.330518867924674</v>
          </cell>
          <cell r="K604">
            <v>0</v>
          </cell>
          <cell r="L604">
            <v>-20.000000000000107</v>
          </cell>
          <cell r="M604">
            <v>-10</v>
          </cell>
          <cell r="N604">
            <v>0</v>
          </cell>
          <cell r="O604">
            <v>0</v>
          </cell>
          <cell r="P604">
            <v>9.2456255918741235</v>
          </cell>
          <cell r="Q604">
            <v>11.177158567905423</v>
          </cell>
          <cell r="R604">
            <v>12.075725909471515</v>
          </cell>
          <cell r="S604">
            <v>14.40779118537904</v>
          </cell>
        </row>
        <row r="605">
          <cell r="B605" t="str">
            <v xml:space="preserve">       World Bank</v>
          </cell>
          <cell r="G605">
            <v>8.8822944742318128</v>
          </cell>
          <cell r="H605">
            <v>-23.672899545473612</v>
          </cell>
          <cell r="I605">
            <v>0.4819527484390278</v>
          </cell>
          <cell r="J605">
            <v>0.33051886792445373</v>
          </cell>
          <cell r="K605">
            <v>10.624927991628617</v>
          </cell>
          <cell r="L605">
            <v>-7.0292160093783806</v>
          </cell>
          <cell r="M605">
            <v>5.6262399911880259</v>
          </cell>
          <cell r="N605">
            <v>12.034643173813858</v>
          </cell>
          <cell r="O605">
            <v>12.663598645329461</v>
          </cell>
          <cell r="P605">
            <v>-868.20768819876366</v>
          </cell>
          <cell r="Q605">
            <v>11.177158567905423</v>
          </cell>
          <cell r="R605">
            <v>12.075725909471515</v>
          </cell>
          <cell r="S605">
            <v>14.407791185379036</v>
          </cell>
        </row>
        <row r="606">
          <cell r="B606" t="str">
            <v xml:space="preserve">       Other</v>
          </cell>
          <cell r="G606">
            <v>-94.514351152190784</v>
          </cell>
          <cell r="H606">
            <v>-53.751086837607261</v>
          </cell>
          <cell r="I606">
            <v>215.0585532967321</v>
          </cell>
          <cell r="J606">
            <v>11.510000000000215</v>
          </cell>
          <cell r="K606">
            <v>5.1750720083714263</v>
          </cell>
          <cell r="L606">
            <v>8.6292160093782755</v>
          </cell>
          <cell r="M606">
            <v>13.773760008811973</v>
          </cell>
          <cell r="N606">
            <v>17.112522214651054</v>
          </cell>
          <cell r="O606">
            <v>28.629884912371679</v>
          </cell>
          <cell r="P606">
            <v>1054.3309571695956</v>
          </cell>
          <cell r="Q606">
            <v>130.1668872328018</v>
          </cell>
          <cell r="R606">
            <v>145.87385676622446</v>
          </cell>
          <cell r="S606">
            <v>131.77372665584102</v>
          </cell>
        </row>
        <row r="607">
          <cell r="B607" t="str">
            <v xml:space="preserve"> Bilateral official</v>
          </cell>
          <cell r="G607">
            <v>-2655.3028811561398</v>
          </cell>
          <cell r="H607">
            <v>-112.42186342706034</v>
          </cell>
          <cell r="I607">
            <v>2940.4472714805356</v>
          </cell>
          <cell r="J607">
            <v>-41.912067702967846</v>
          </cell>
          <cell r="K607">
            <v>503.1272008055231</v>
          </cell>
          <cell r="L607">
            <v>627.53277259998629</v>
          </cell>
          <cell r="M607">
            <v>243.76339597354746</v>
          </cell>
          <cell r="N607">
            <v>213.18489675426466</v>
          </cell>
          <cell r="O607">
            <v>435.74267656106701</v>
          </cell>
          <cell r="P607">
            <v>550.27446658270412</v>
          </cell>
          <cell r="Q607">
            <v>23.878565953333933</v>
          </cell>
          <cell r="R607">
            <v>421.16641091239876</v>
          </cell>
          <cell r="S607">
            <v>59.894606004430159</v>
          </cell>
        </row>
        <row r="608">
          <cell r="B608" t="str">
            <v xml:space="preserve">   Paris Club</v>
          </cell>
          <cell r="G608">
            <v>-2655.3028811561398</v>
          </cell>
          <cell r="H608">
            <v>-112.42186342706034</v>
          </cell>
          <cell r="I608">
            <v>2940.4472714805356</v>
          </cell>
          <cell r="J608">
            <v>-67.240019267044204</v>
          </cell>
          <cell r="K608">
            <v>503.12720080552305</v>
          </cell>
          <cell r="L608">
            <v>627.53277259998572</v>
          </cell>
          <cell r="M608">
            <v>243.7633959735478</v>
          </cell>
          <cell r="N608">
            <v>213.18489675426491</v>
          </cell>
          <cell r="O608">
            <v>435.74267656106707</v>
          </cell>
          <cell r="P608">
            <v>570.45011967679181</v>
          </cell>
          <cell r="Q608">
            <v>138.64169391980013</v>
          </cell>
          <cell r="R608">
            <v>305.1590891541278</v>
          </cell>
          <cell r="S608">
            <v>58.228281483722981</v>
          </cell>
        </row>
        <row r="609">
          <cell r="B609" t="str">
            <v xml:space="preserve">      Pre-cutoff date</v>
          </cell>
        </row>
        <row r="610">
          <cell r="B610" t="str">
            <v xml:space="preserve">      Post-cutoff date</v>
          </cell>
        </row>
        <row r="611">
          <cell r="B611" t="str">
            <v xml:space="preserve">    Other</v>
          </cell>
          <cell r="G611">
            <v>0</v>
          </cell>
          <cell r="H611">
            <v>0</v>
          </cell>
          <cell r="I611">
            <v>0</v>
          </cell>
          <cell r="J611">
            <v>25.327951564076692</v>
          </cell>
          <cell r="K611">
            <v>-1.3322676295501878E-15</v>
          </cell>
          <cell r="L611">
            <v>-1.3322676295501878E-15</v>
          </cell>
          <cell r="M611">
            <v>-5.5511151231257827E-16</v>
          </cell>
          <cell r="N611">
            <v>1.3322676295501878E-15</v>
          </cell>
          <cell r="O611">
            <v>8.8817841970012523E-16</v>
          </cell>
          <cell r="P611">
            <v>-20.175653094087924</v>
          </cell>
          <cell r="Q611">
            <v>-114.76312796646596</v>
          </cell>
          <cell r="R611">
            <v>116.00732175827025</v>
          </cell>
          <cell r="S611">
            <v>1.6663245207071131</v>
          </cell>
        </row>
        <row r="612">
          <cell r="B612" t="str">
            <v xml:space="preserve"> Commercial banks (London Club)</v>
          </cell>
          <cell r="G612">
            <v>-42.38485200316709</v>
          </cell>
          <cell r="H612">
            <v>-57.586661662515226</v>
          </cell>
          <cell r="I612">
            <v>77.084243762309967</v>
          </cell>
          <cell r="J612">
            <v>-27.910346955205284</v>
          </cell>
          <cell r="K612">
            <v>-1.37266406072942</v>
          </cell>
          <cell r="L612">
            <v>10.130799191650169</v>
          </cell>
          <cell r="M612">
            <v>0.26748634736671306</v>
          </cell>
          <cell r="N612">
            <v>-15.471712266136393</v>
          </cell>
          <cell r="O612">
            <v>-4.406609735352049</v>
          </cell>
          <cell r="P612">
            <v>-1758.0095717528297</v>
          </cell>
          <cell r="Q612">
            <v>-2.3591046392704218</v>
          </cell>
          <cell r="R612">
            <v>-5.3285173172770435</v>
          </cell>
          <cell r="S612">
            <v>-3.4966912829444183</v>
          </cell>
        </row>
        <row r="613">
          <cell r="B613" t="str">
            <v xml:space="preserve"> Suppliers (Kinshasa Club)</v>
          </cell>
          <cell r="G613">
            <v>-46.062497513146226</v>
          </cell>
          <cell r="H613">
            <v>63.38894271638619</v>
          </cell>
          <cell r="I613">
            <v>30.616998888803622</v>
          </cell>
          <cell r="J613">
            <v>-5.7163587849631625</v>
          </cell>
          <cell r="K613">
            <v>2.3092638912203256E-14</v>
          </cell>
          <cell r="L613">
            <v>1.1546319456101628E-14</v>
          </cell>
          <cell r="M613">
            <v>1.2434497875801753E-14</v>
          </cell>
          <cell r="N613">
            <v>-7.1054273576010019E-15</v>
          </cell>
          <cell r="O613">
            <v>-1.865174681370263E-14</v>
          </cell>
          <cell r="P613">
            <v>75.307199017219162</v>
          </cell>
          <cell r="Q613">
            <v>8.554395527702896</v>
          </cell>
          <cell r="R613">
            <v>8.5489637255683704E-2</v>
          </cell>
          <cell r="S613">
            <v>2.582469693422329</v>
          </cell>
        </row>
        <row r="614">
          <cell r="B614" t="str">
            <v xml:space="preserve"> World Bank Gecamines Trust</v>
          </cell>
          <cell r="G614">
            <v>-5.9</v>
          </cell>
          <cell r="H614">
            <v>-7.4074349663670498</v>
          </cell>
          <cell r="I614">
            <v>-13.0433765017944</v>
          </cell>
          <cell r="J614">
            <v>80.26704426484585</v>
          </cell>
          <cell r="K614">
            <v>-19.856967287942176</v>
          </cell>
          <cell r="L614">
            <v>60.116446694119439</v>
          </cell>
          <cell r="M614">
            <v>16.559530463946327</v>
          </cell>
          <cell r="N614">
            <v>16.727221911682509</v>
          </cell>
          <cell r="O614">
            <v>16.915874790385693</v>
          </cell>
          <cell r="P614">
            <v>-3.6446633785016722</v>
          </cell>
          <cell r="Q614">
            <v>-31.5784116338925</v>
          </cell>
          <cell r="R614">
            <v>17.050360817267233</v>
          </cell>
          <cell r="S614">
            <v>17.33129918470738</v>
          </cell>
        </row>
        <row r="615">
          <cell r="B615" t="str">
            <v xml:space="preserve"> Short term</v>
          </cell>
          <cell r="G615">
            <v>1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</row>
        <row r="616">
          <cell r="B616" t="str">
            <v xml:space="preserve">   of which: central bank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</row>
        <row r="617">
          <cell r="B617" t="str">
            <v xml:space="preserve"> Financing gap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</row>
        <row r="622">
          <cell r="A622" t="str">
            <v>|| ~</v>
          </cell>
          <cell r="B622" t="str">
            <v>"MULTI"</v>
          </cell>
        </row>
        <row r="623">
          <cell r="C623" t="str">
            <v>Table 2.1. Zaire: Debt Flows, Multilateral Institutions</v>
          </cell>
        </row>
        <row r="626">
          <cell r="D626">
            <v>1984</v>
          </cell>
          <cell r="E626">
            <v>1985</v>
          </cell>
          <cell r="F626">
            <v>1986</v>
          </cell>
          <cell r="G626">
            <v>1987</v>
          </cell>
          <cell r="H626">
            <v>1988</v>
          </cell>
          <cell r="I626">
            <v>1989</v>
          </cell>
          <cell r="J626">
            <v>1990</v>
          </cell>
          <cell r="K626">
            <v>1991</v>
          </cell>
          <cell r="L626">
            <v>1992</v>
          </cell>
          <cell r="M626">
            <v>1993</v>
          </cell>
          <cell r="N626">
            <v>1994</v>
          </cell>
          <cell r="O626">
            <v>1995</v>
          </cell>
          <cell r="P626">
            <v>1996</v>
          </cell>
          <cell r="Q626">
            <v>1997</v>
          </cell>
          <cell r="R626">
            <v>1998</v>
          </cell>
          <cell r="S626">
            <v>1999</v>
          </cell>
        </row>
        <row r="629">
          <cell r="B629" t="str">
            <v>1.  MULTILATERAL INSTITUTIONS EXCLUDING FUND FACILITIES [1]</v>
          </cell>
        </row>
        <row r="630">
          <cell r="B630" t="str">
            <v>Transactions</v>
          </cell>
        </row>
        <row r="631">
          <cell r="B631" t="str">
            <v xml:space="preserve">   Grants ***</v>
          </cell>
          <cell r="F631">
            <v>38.42</v>
          </cell>
          <cell r="G631">
            <v>25.578551249360402</v>
          </cell>
          <cell r="H631">
            <v>33.244538365378901</v>
          </cell>
          <cell r="I631">
            <v>56.470120143548101</v>
          </cell>
          <cell r="J631">
            <v>45.7230247641509</v>
          </cell>
          <cell r="K631">
            <v>1.2288504268506606</v>
          </cell>
          <cell r="L631">
            <v>1.4129795467853543</v>
          </cell>
          <cell r="M631">
            <v>6.2878847944736478</v>
          </cell>
          <cell r="N631">
            <v>1</v>
          </cell>
          <cell r="O631">
            <v>11.034831229589887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</row>
        <row r="632">
          <cell r="B632" t="str">
            <v xml:space="preserve">   Disbursements (ex.Gécamines)</v>
          </cell>
          <cell r="F632">
            <v>148.5383304940375</v>
          </cell>
          <cell r="G632">
            <v>200.89393739700949</v>
          </cell>
          <cell r="H632">
            <v>211.4197877589917</v>
          </cell>
          <cell r="I632">
            <v>176.4136199095023</v>
          </cell>
          <cell r="J632">
            <v>77.495359669811393</v>
          </cell>
          <cell r="K632">
            <v>84.655887912428767</v>
          </cell>
          <cell r="L632">
            <v>22.26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</row>
        <row r="634">
          <cell r="B634" t="str">
            <v xml:space="preserve"> Debt service due</v>
          </cell>
          <cell r="F634">
            <v>53.399226100342496</v>
          </cell>
          <cell r="G634">
            <v>57.830991481326407</v>
          </cell>
          <cell r="H634">
            <v>51.855765262144864</v>
          </cell>
          <cell r="I634">
            <v>51.849914434320596</v>
          </cell>
          <cell r="J634">
            <v>68.602457860162261</v>
          </cell>
          <cell r="K634">
            <v>67.40412669207069</v>
          </cell>
          <cell r="L634">
            <v>70.224862289530193</v>
          </cell>
          <cell r="M634">
            <v>73.541555539412229</v>
          </cell>
          <cell r="N634">
            <v>68.722492273449859</v>
          </cell>
          <cell r="O634">
            <v>76.225502933859872</v>
          </cell>
          <cell r="P634">
            <v>97.590181451439832</v>
          </cell>
          <cell r="Q634">
            <v>93.835807170867895</v>
          </cell>
          <cell r="R634">
            <v>96.075006136894245</v>
          </cell>
          <cell r="S634">
            <v>87.616923046112092</v>
          </cell>
        </row>
        <row r="635">
          <cell r="B635" t="str">
            <v xml:space="preserve">   Interest due</v>
          </cell>
          <cell r="F635">
            <v>23.568944924527955</v>
          </cell>
          <cell r="G635">
            <v>27.820837182650337</v>
          </cell>
          <cell r="H635">
            <v>24.465765262144863</v>
          </cell>
          <cell r="I635">
            <v>25.482914434320637</v>
          </cell>
          <cell r="J635">
            <v>41.992457860162261</v>
          </cell>
          <cell r="K635">
            <v>45.40412669207069</v>
          </cell>
          <cell r="L635">
            <v>45.724862289530193</v>
          </cell>
          <cell r="M635">
            <v>42.141555539412238</v>
          </cell>
          <cell r="N635">
            <v>39.575326884984946</v>
          </cell>
          <cell r="O635">
            <v>34.932019376158742</v>
          </cell>
          <cell r="P635">
            <v>41.122486656904208</v>
          </cell>
          <cell r="Q635">
            <v>33.575079703330985</v>
          </cell>
          <cell r="R635">
            <v>32.806459277868278</v>
          </cell>
          <cell r="S635">
            <v>27.206590461730972</v>
          </cell>
        </row>
        <row r="636">
          <cell r="B636" t="str">
            <v xml:space="preserve">     on pre-1996 debt***</v>
          </cell>
          <cell r="F636">
            <v>23.568944924527955</v>
          </cell>
          <cell r="G636">
            <v>27.820837182650337</v>
          </cell>
          <cell r="H636">
            <v>24.465765262144863</v>
          </cell>
          <cell r="I636">
            <v>25.482914434320637</v>
          </cell>
          <cell r="J636">
            <v>41.992457860162261</v>
          </cell>
          <cell r="K636">
            <v>45.40412669207069</v>
          </cell>
          <cell r="L636">
            <v>45.724862289530193</v>
          </cell>
          <cell r="M636">
            <v>42.141555539412238</v>
          </cell>
          <cell r="N636">
            <v>39.575326884984946</v>
          </cell>
          <cell r="O636">
            <v>34.932019376158742</v>
          </cell>
          <cell r="P636">
            <v>41.122486656904208</v>
          </cell>
          <cell r="Q636">
            <v>33.575079703330985</v>
          </cell>
          <cell r="R636">
            <v>32.806459277868278</v>
          </cell>
          <cell r="S636">
            <v>27.206590461730972</v>
          </cell>
        </row>
        <row r="637">
          <cell r="B637" t="str">
            <v xml:space="preserve">     on new disbursements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</row>
        <row r="638">
          <cell r="B638" t="str">
            <v xml:space="preserve">   Amortization due</v>
          </cell>
          <cell r="F638">
            <v>29.830281175814541</v>
          </cell>
          <cell r="G638">
            <v>30.010154298676071</v>
          </cell>
          <cell r="H638">
            <v>27.39</v>
          </cell>
          <cell r="I638">
            <v>26.366999999999955</v>
          </cell>
          <cell r="J638">
            <v>26.61</v>
          </cell>
          <cell r="K638">
            <v>22</v>
          </cell>
          <cell r="L638">
            <v>24.5</v>
          </cell>
          <cell r="M638">
            <v>31.4</v>
          </cell>
          <cell r="N638">
            <v>29.147165388464913</v>
          </cell>
          <cell r="O638">
            <v>41.293483557701137</v>
          </cell>
          <cell r="P638">
            <v>56.467694794535625</v>
          </cell>
          <cell r="Q638">
            <v>60.26072746753691</v>
          </cell>
          <cell r="R638">
            <v>63.268546859025975</v>
          </cell>
          <cell r="S638">
            <v>60.410332584381123</v>
          </cell>
        </row>
        <row r="639">
          <cell r="B639" t="str">
            <v xml:space="preserve">     on pre-1996 debt***</v>
          </cell>
          <cell r="F639">
            <v>29.830281175814541</v>
          </cell>
          <cell r="G639">
            <v>30.010154298676071</v>
          </cell>
          <cell r="H639">
            <v>27.39</v>
          </cell>
          <cell r="I639">
            <v>26.366999999999955</v>
          </cell>
          <cell r="J639">
            <v>26.61</v>
          </cell>
          <cell r="K639">
            <v>22</v>
          </cell>
          <cell r="L639">
            <v>24.5</v>
          </cell>
          <cell r="M639">
            <v>31.4</v>
          </cell>
          <cell r="N639">
            <v>29.147165388464913</v>
          </cell>
          <cell r="O639">
            <v>41.293483557701137</v>
          </cell>
          <cell r="P639">
            <v>56.467694794535625</v>
          </cell>
          <cell r="Q639">
            <v>60.26072746753691</v>
          </cell>
          <cell r="R639">
            <v>63.268546859025975</v>
          </cell>
          <cell r="S639">
            <v>60.410332584381123</v>
          </cell>
        </row>
        <row r="640">
          <cell r="B640" t="str">
            <v xml:space="preserve">     on new disbursements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</row>
        <row r="642">
          <cell r="B642" t="str">
            <v xml:space="preserve">Changes in arrears </v>
          </cell>
        </row>
      </sheetData>
      <sheetData sheetId="2" refreshError="1">
        <row r="13">
          <cell r="B13" t="str">
            <v xml:space="preserve">1. Pre-rescheduling stock of debt (incl arrears), 1990-96  </v>
          </cell>
        </row>
        <row r="15">
          <cell r="B15" t="str">
            <v>Total external debt  (e.o.p., incl. late interest)</v>
          </cell>
          <cell r="K15">
            <v>7002.5960371349829</v>
          </cell>
          <cell r="L15">
            <v>7544.9057239605545</v>
          </cell>
          <cell r="M15">
            <v>7986.2752101266942</v>
          </cell>
          <cell r="N15">
            <v>8495.7271558602824</v>
          </cell>
          <cell r="O15">
            <v>9067.2166100772884</v>
          </cell>
          <cell r="P15">
            <v>9490.11</v>
          </cell>
          <cell r="Q15">
            <v>9042.66</v>
          </cell>
          <cell r="R15">
            <v>9701.67</v>
          </cell>
          <cell r="S15">
            <v>9385.0999999999985</v>
          </cell>
        </row>
        <row r="16">
          <cell r="B16" t="str">
            <v xml:space="preserve">   Pre-cutoff date (Pre-COD)  </v>
          </cell>
          <cell r="K16">
            <v>6445.2935531349831</v>
          </cell>
          <cell r="L16">
            <v>6944.7625834428827</v>
          </cell>
          <cell r="M16">
            <v>7361.8940405029934</v>
          </cell>
          <cell r="N16">
            <v>7843.6816764652713</v>
          </cell>
          <cell r="O16">
            <v>8384.2106836968305</v>
          </cell>
          <cell r="P16">
            <v>8486.0300000000007</v>
          </cell>
          <cell r="Q16">
            <v>8100.0599999999995</v>
          </cell>
          <cell r="R16">
            <v>8578.34</v>
          </cell>
          <cell r="S16">
            <v>8339.869999999999</v>
          </cell>
        </row>
        <row r="17">
          <cell r="B17" t="str">
            <v xml:space="preserve">      NPRD</v>
          </cell>
          <cell r="K17">
            <v>1066.1975381269831</v>
          </cell>
          <cell r="L17">
            <v>1174.327936442882</v>
          </cell>
          <cell r="M17">
            <v>1222.0878829509934</v>
          </cell>
          <cell r="N17">
            <v>1281.4284534652704</v>
          </cell>
          <cell r="O17">
            <v>1350.5742873688291</v>
          </cell>
          <cell r="P17">
            <v>1325.1400608257504</v>
          </cell>
          <cell r="Q17">
            <v>1316.9905624979913</v>
          </cell>
          <cell r="R17">
            <v>1454.8482213608672</v>
          </cell>
          <cell r="S17">
            <v>1480.4801946050145</v>
          </cell>
        </row>
        <row r="18">
          <cell r="B18" t="str">
            <v xml:space="preserve">         O/w: Official dev. assistance  (ODA)</v>
          </cell>
          <cell r="K18" t="str">
            <v xml:space="preserve"> ... </v>
          </cell>
          <cell r="L18" t="str">
            <v xml:space="preserve"> ... </v>
          </cell>
          <cell r="M18" t="str">
            <v xml:space="preserve"> ... </v>
          </cell>
          <cell r="N18" t="str">
            <v xml:space="preserve"> ... </v>
          </cell>
          <cell r="O18" t="str">
            <v xml:space="preserve"> ... </v>
          </cell>
          <cell r="P18" t="str">
            <v xml:space="preserve"> ... </v>
          </cell>
          <cell r="Q18" t="str">
            <v xml:space="preserve"> ... </v>
          </cell>
          <cell r="R18" t="str">
            <v xml:space="preserve"> ... </v>
          </cell>
          <cell r="S18" t="str">
            <v xml:space="preserve"> ... </v>
          </cell>
        </row>
        <row r="19">
          <cell r="B19" t="str">
            <v xml:space="preserve">      PRD o/w: 5/</v>
          </cell>
          <cell r="K19">
            <v>5379.096015008</v>
          </cell>
          <cell r="L19">
            <v>5770.434647000001</v>
          </cell>
          <cell r="M19">
            <v>6139.8061575519996</v>
          </cell>
          <cell r="N19">
            <v>6562.2532230000006</v>
          </cell>
          <cell r="O19">
            <v>7033.636396328001</v>
          </cell>
          <cell r="P19">
            <v>7160.8899391742498</v>
          </cell>
          <cell r="Q19">
            <v>6783.0694375020084</v>
          </cell>
          <cell r="R19">
            <v>7123.4917786391325</v>
          </cell>
          <cell r="S19">
            <v>6859.3898053949852</v>
          </cell>
        </row>
        <row r="20">
          <cell r="B20" t="str">
            <v xml:space="preserve">         Toronto  (1989 rescheduling)</v>
          </cell>
          <cell r="K20">
            <v>1881.4598208000002</v>
          </cell>
          <cell r="L20">
            <v>2014.1077408000001</v>
          </cell>
          <cell r="M20">
            <v>2146.5157708000002</v>
          </cell>
          <cell r="N20">
            <v>2298.3153107999997</v>
          </cell>
          <cell r="O20">
            <v>2472.3951708000004</v>
          </cell>
          <cell r="P20">
            <v>6088.5199391742499</v>
          </cell>
          <cell r="Q20">
            <v>5777.3194375020084</v>
          </cell>
          <cell r="R20">
            <v>6187.801778639132</v>
          </cell>
          <cell r="S20">
            <v>5920.6398053949852</v>
          </cell>
        </row>
        <row r="21">
          <cell r="B21" t="str">
            <v xml:space="preserve">         non-Tor.-resched. ODA</v>
          </cell>
          <cell r="K21" t="str">
            <v xml:space="preserve"> ... </v>
          </cell>
          <cell r="L21" t="str">
            <v xml:space="preserve"> ... </v>
          </cell>
          <cell r="M21" t="str">
            <v xml:space="preserve"> ... </v>
          </cell>
          <cell r="N21" t="str">
            <v xml:space="preserve"> ... </v>
          </cell>
          <cell r="O21" t="str">
            <v xml:space="preserve"> ... </v>
          </cell>
          <cell r="P21">
            <v>1072.3699999999999</v>
          </cell>
          <cell r="Q21">
            <v>1005.75</v>
          </cell>
          <cell r="R21">
            <v>935.69</v>
          </cell>
          <cell r="S21">
            <v>938.75</v>
          </cell>
        </row>
        <row r="22">
          <cell r="B22" t="str">
            <v xml:space="preserve">   Post-COD</v>
          </cell>
          <cell r="K22">
            <v>557.30248400000005</v>
          </cell>
          <cell r="L22">
            <v>600.14314051767144</v>
          </cell>
          <cell r="M22">
            <v>624.38116962370066</v>
          </cell>
          <cell r="N22">
            <v>652.04547939501037</v>
          </cell>
          <cell r="O22">
            <v>683.00592638045737</v>
          </cell>
          <cell r="P22">
            <v>1004.08</v>
          </cell>
          <cell r="Q22">
            <v>942.6</v>
          </cell>
          <cell r="R22">
            <v>1123.33</v>
          </cell>
          <cell r="S22">
            <v>1045.23</v>
          </cell>
        </row>
        <row r="23">
          <cell r="B23" t="str">
            <v xml:space="preserve"> Memo: Total NPRD 3/ 4/</v>
          </cell>
          <cell r="K23">
            <v>1623.5000221269831</v>
          </cell>
          <cell r="L23">
            <v>1774.4710769605535</v>
          </cell>
          <cell r="M23">
            <v>1846.4690525746942</v>
          </cell>
          <cell r="N23">
            <v>1933.4739328602809</v>
          </cell>
          <cell r="O23">
            <v>2033.5802137492865</v>
          </cell>
          <cell r="P23">
            <v>2329.2200608257504</v>
          </cell>
          <cell r="Q23">
            <v>2259.5905624979914</v>
          </cell>
          <cell r="R23">
            <v>2578.1782213608672</v>
          </cell>
          <cell r="S23">
            <v>2525.7101946050143</v>
          </cell>
        </row>
        <row r="24">
          <cell r="K24"/>
          <cell r="L24"/>
          <cell r="M24"/>
          <cell r="N24"/>
          <cell r="O24"/>
          <cell r="P24"/>
          <cell r="Q24"/>
          <cell r="R24"/>
        </row>
        <row r="25">
          <cell r="B25" t="str">
            <v>Total external debt (e.o.p., excl. late interest)</v>
          </cell>
          <cell r="J25">
            <v>6519.9057713203219</v>
          </cell>
          <cell r="K25">
            <v>6910.4257713203224</v>
          </cell>
          <cell r="L25">
            <v>7344.9727567673071</v>
          </cell>
          <cell r="M25">
            <v>7641.0551457650745</v>
          </cell>
          <cell r="N25">
            <v>7903.2630880000015</v>
          </cell>
          <cell r="O25">
            <v>8131.2731878592595</v>
          </cell>
          <cell r="P25">
            <v>8370.4599999999991</v>
          </cell>
          <cell r="Q25">
            <v>8112.720501672241</v>
          </cell>
          <cell r="R25">
            <v>10144.998160535117</v>
          </cell>
          <cell r="S25">
            <v>8450.6501337792652</v>
          </cell>
        </row>
        <row r="26">
          <cell r="B26" t="str">
            <v xml:space="preserve">   Pre-COD</v>
          </cell>
          <cell r="J26" t="str">
            <v xml:space="preserve"> ... </v>
          </cell>
          <cell r="K26">
            <v>6354.5957713203225</v>
          </cell>
          <cell r="L26">
            <v>6749.5257713203227</v>
          </cell>
          <cell r="M26">
            <v>7026.5790542889827</v>
          </cell>
          <cell r="N26">
            <v>7270.2630880000015</v>
          </cell>
          <cell r="O26">
            <v>7480.2731878592595</v>
          </cell>
          <cell r="P26">
            <v>7432.09</v>
          </cell>
          <cell r="Q26">
            <v>7246.970501672241</v>
          </cell>
          <cell r="R26">
            <v>9149.3781605351178</v>
          </cell>
          <cell r="S26">
            <v>7543.5501337792648</v>
          </cell>
        </row>
        <row r="27">
          <cell r="B27" t="str">
            <v xml:space="preserve">      NPRD</v>
          </cell>
          <cell r="J27">
            <v>990.70268332032163</v>
          </cell>
          <cell r="K27">
            <v>1032.2026833203217</v>
          </cell>
          <cell r="L27">
            <v>1115.4726833203217</v>
          </cell>
          <cell r="M27">
            <v>1134.2859662889819</v>
          </cell>
          <cell r="N27">
            <v>1150.73</v>
          </cell>
          <cell r="O27">
            <v>1165.6600998592587</v>
          </cell>
          <cell r="P27">
            <v>1168.6400608257504</v>
          </cell>
          <cell r="Q27">
            <v>1170.5905624979912</v>
          </cell>
          <cell r="R27">
            <v>1172.2882213608673</v>
          </cell>
          <cell r="S27">
            <v>1173.4801946050145</v>
          </cell>
        </row>
        <row r="28">
          <cell r="B28" t="str">
            <v xml:space="preserve">         O/w: Official dev. assistance  (ODA)</v>
          </cell>
          <cell r="J28">
            <v>506.78499999999997</v>
          </cell>
          <cell r="K28">
            <v>517.43499999999995</v>
          </cell>
          <cell r="L28">
            <v>527.48500000000001</v>
          </cell>
          <cell r="M28">
            <v>536.33500000000004</v>
          </cell>
          <cell r="N28">
            <v>544</v>
          </cell>
          <cell r="O28">
            <v>550.495</v>
          </cell>
          <cell r="P28">
            <v>555.88</v>
          </cell>
          <cell r="Q28">
            <v>560.26</v>
          </cell>
          <cell r="R28">
            <v>563.69499999999994</v>
          </cell>
          <cell r="S28">
            <v>566.23</v>
          </cell>
        </row>
        <row r="29">
          <cell r="B29" t="str">
            <v xml:space="preserve">      PRD o/w: 5/</v>
          </cell>
          <cell r="J29">
            <v>4984.7530880000004</v>
          </cell>
          <cell r="K29">
            <v>5322.3930880000007</v>
          </cell>
          <cell r="L29">
            <v>5634.0530880000006</v>
          </cell>
          <cell r="M29">
            <v>5892.2930880000004</v>
          </cell>
          <cell r="N29">
            <v>6119.533088000001</v>
          </cell>
          <cell r="O29">
            <v>6314.613088000001</v>
          </cell>
          <cell r="P29">
            <v>6263.4499391742502</v>
          </cell>
          <cell r="Q29">
            <v>6076.3799391742496</v>
          </cell>
          <cell r="R29">
            <v>7977.0899391742496</v>
          </cell>
          <cell r="S29">
            <v>6370.0699391742501</v>
          </cell>
        </row>
        <row r="30">
          <cell r="B30" t="str">
            <v xml:space="preserve">         Toronto  (1989 rescheduling)</v>
          </cell>
          <cell r="J30">
            <v>1748.7366008000001</v>
          </cell>
          <cell r="K30">
            <v>1860.6666008000002</v>
          </cell>
          <cell r="L30">
            <v>1974.7366008000001</v>
          </cell>
          <cell r="M30">
            <v>2084.1166008</v>
          </cell>
          <cell r="N30">
            <v>2197.7366007999999</v>
          </cell>
          <cell r="O30">
            <v>2318.7566008000003</v>
          </cell>
          <cell r="P30">
            <v>5270.8299391742494</v>
          </cell>
          <cell r="Q30">
            <v>4889.7694375020092</v>
          </cell>
          <cell r="R30">
            <v>6720.3117786391322</v>
          </cell>
          <cell r="S30">
            <v>4852.219805394986</v>
          </cell>
        </row>
        <row r="31">
          <cell r="B31" t="str">
            <v xml:space="preserve">         non-Tor.-resched. ODA</v>
          </cell>
          <cell r="J31">
            <v>804.64</v>
          </cell>
          <cell r="K31">
            <v>936.8</v>
          </cell>
          <cell r="L31">
            <v>1042.96</v>
          </cell>
          <cell r="M31">
            <v>1143.93</v>
          </cell>
          <cell r="N31">
            <v>1249.5500000000002</v>
          </cell>
          <cell r="O31">
            <v>1362.5700000000002</v>
          </cell>
          <cell r="P31">
            <v>992.62</v>
          </cell>
          <cell r="Q31">
            <v>908.81</v>
          </cell>
          <cell r="R31">
            <v>897.99</v>
          </cell>
          <cell r="S31">
            <v>885.61</v>
          </cell>
        </row>
        <row r="32">
          <cell r="B32" t="str">
            <v xml:space="preserve">   Post-COD</v>
          </cell>
          <cell r="J32">
            <v>544.45000000000005</v>
          </cell>
          <cell r="K32">
            <v>555.83000000000004</v>
          </cell>
          <cell r="L32">
            <v>595.44698544698542</v>
          </cell>
          <cell r="M32">
            <v>614.47609147609148</v>
          </cell>
          <cell r="N32">
            <v>633</v>
          </cell>
          <cell r="O32">
            <v>651</v>
          </cell>
          <cell r="P32">
            <v>938.37</v>
          </cell>
          <cell r="Q32">
            <v>865.75</v>
          </cell>
          <cell r="R32">
            <v>995.62</v>
          </cell>
          <cell r="S32">
            <v>907.1</v>
          </cell>
        </row>
        <row r="33">
          <cell r="B33" t="str">
            <v xml:space="preserve"> Memo: Total NPRD 3/ 4/</v>
          </cell>
          <cell r="J33">
            <v>1535.1526833203216</v>
          </cell>
          <cell r="K33">
            <v>1588.0326833203217</v>
          </cell>
          <cell r="L33">
            <v>1710.919668767307</v>
          </cell>
          <cell r="M33">
            <v>1748.7620577650735</v>
          </cell>
          <cell r="N33">
            <v>1783.73</v>
          </cell>
          <cell r="O33">
            <v>1816.6600998592587</v>
          </cell>
          <cell r="P33">
            <v>2107.0100608257503</v>
          </cell>
          <cell r="Q33">
            <v>2036.3405624979912</v>
          </cell>
          <cell r="R33">
            <v>2167.9082213608672</v>
          </cell>
          <cell r="S33">
            <v>2080.5801946050146</v>
          </cell>
        </row>
        <row r="35">
          <cell r="B35" t="str">
            <v xml:space="preserve"> Debt, excluding arrears  (e.o.p.)</v>
          </cell>
          <cell r="J35">
            <v>6094.6628000000001</v>
          </cell>
          <cell r="K35">
            <v>5558.6328000000003</v>
          </cell>
          <cell r="L35">
            <v>5043.7928000000002</v>
          </cell>
          <cell r="M35">
            <v>4571.5528000000004</v>
          </cell>
          <cell r="N35">
            <v>4008.4628000000007</v>
          </cell>
          <cell r="O35">
            <v>3543.1128000000008</v>
          </cell>
          <cell r="P35">
            <v>6406.49</v>
          </cell>
          <cell r="Q35">
            <v>5891.79</v>
          </cell>
          <cell r="R35">
            <v>7623.17</v>
          </cell>
          <cell r="S35">
            <v>5711.7300000000005</v>
          </cell>
        </row>
        <row r="36">
          <cell r="B36" t="str">
            <v xml:space="preserve">   Pre-COD</v>
          </cell>
          <cell r="J36">
            <v>5553.662800000001</v>
          </cell>
          <cell r="K36">
            <v>5031.6328000000003</v>
          </cell>
          <cell r="L36">
            <v>4528.7928000000002</v>
          </cell>
          <cell r="M36">
            <v>4069.5528000000004</v>
          </cell>
          <cell r="N36">
            <v>3520.4628000000007</v>
          </cell>
          <cell r="O36">
            <v>3069.1128000000008</v>
          </cell>
          <cell r="P36">
            <v>5601.15</v>
          </cell>
          <cell r="Q36">
            <v>5159.58</v>
          </cell>
          <cell r="R36">
            <v>6789.69</v>
          </cell>
          <cell r="S36">
            <v>4960.87</v>
          </cell>
        </row>
        <row r="37">
          <cell r="B37" t="str">
            <v xml:space="preserve">      NPRD</v>
          </cell>
          <cell r="J37">
            <v>761.64</v>
          </cell>
          <cell r="K37">
            <v>690.54</v>
          </cell>
          <cell r="L37">
            <v>614.41</v>
          </cell>
          <cell r="M37">
            <v>563.25</v>
          </cell>
          <cell r="N37">
            <v>513.73</v>
          </cell>
          <cell r="O37">
            <v>464</v>
          </cell>
          <cell r="P37">
            <v>439.4</v>
          </cell>
          <cell r="Q37">
            <v>430</v>
          </cell>
          <cell r="R37">
            <v>424.5</v>
          </cell>
          <cell r="S37">
            <v>429.9</v>
          </cell>
        </row>
        <row r="38">
          <cell r="B38" t="str">
            <v xml:space="preserve">         O/w: Official dev. assistance  (ODA)</v>
          </cell>
          <cell r="J38">
            <v>395</v>
          </cell>
          <cell r="K38">
            <v>355</v>
          </cell>
          <cell r="L38">
            <v>315</v>
          </cell>
          <cell r="M38">
            <v>275</v>
          </cell>
          <cell r="N38">
            <v>236</v>
          </cell>
          <cell r="O38">
            <v>197</v>
          </cell>
          <cell r="P38">
            <v>162</v>
          </cell>
          <cell r="Q38">
            <v>130</v>
          </cell>
          <cell r="R38">
            <v>99</v>
          </cell>
          <cell r="S38">
            <v>70</v>
          </cell>
        </row>
        <row r="39">
          <cell r="B39" t="str">
            <v xml:space="preserve">      PRD o/w:  5/</v>
          </cell>
          <cell r="J39">
            <v>4792.0228000000006</v>
          </cell>
          <cell r="K39">
            <v>4341.0928000000004</v>
          </cell>
          <cell r="L39">
            <v>3914.3828000000003</v>
          </cell>
          <cell r="M39">
            <v>3506.3028000000004</v>
          </cell>
          <cell r="N39">
            <v>3006.7328000000007</v>
          </cell>
          <cell r="O39">
            <v>2605.1128000000008</v>
          </cell>
          <cell r="P39">
            <v>5161.75</v>
          </cell>
          <cell r="Q39">
            <v>4729.58</v>
          </cell>
          <cell r="R39">
            <v>6365.19</v>
          </cell>
          <cell r="S39">
            <v>4530.97</v>
          </cell>
        </row>
        <row r="40">
          <cell r="B40" t="str">
            <v xml:space="preserve">         Toronto  (1989 rescheduling)</v>
          </cell>
          <cell r="J40">
            <v>1681.2810000000002</v>
          </cell>
          <cell r="K40">
            <v>1653.1210000000001</v>
          </cell>
          <cell r="L40">
            <v>1653.1210000000001</v>
          </cell>
          <cell r="M40">
            <v>1653.1210000000001</v>
          </cell>
          <cell r="N40">
            <v>1653.1210000000001</v>
          </cell>
          <cell r="O40">
            <v>1653.1210000000001</v>
          </cell>
          <cell r="P40">
            <v>4272.01</v>
          </cell>
          <cell r="Q40">
            <v>3915.21</v>
          </cell>
          <cell r="R40">
            <v>5562.16</v>
          </cell>
          <cell r="S40">
            <v>3751.9600000000005</v>
          </cell>
        </row>
        <row r="41">
          <cell r="B41" t="str">
            <v xml:space="preserve">         non-Tor.-resched. ODA</v>
          </cell>
          <cell r="J41">
            <v>687</v>
          </cell>
          <cell r="K41">
            <v>679</v>
          </cell>
          <cell r="L41">
            <v>671</v>
          </cell>
          <cell r="M41">
            <v>663</v>
          </cell>
          <cell r="N41">
            <v>655</v>
          </cell>
          <cell r="O41">
            <v>647</v>
          </cell>
          <cell r="P41">
            <v>889.74</v>
          </cell>
          <cell r="Q41">
            <v>814.37</v>
          </cell>
          <cell r="R41">
            <v>803.03</v>
          </cell>
          <cell r="S41">
            <v>779.01</v>
          </cell>
        </row>
        <row r="42">
          <cell r="B42" t="str">
            <v xml:space="preserve">   Post-COD</v>
          </cell>
          <cell r="J42">
            <v>541</v>
          </cell>
          <cell r="K42">
            <v>527</v>
          </cell>
          <cell r="L42">
            <v>515</v>
          </cell>
          <cell r="M42">
            <v>502</v>
          </cell>
          <cell r="N42">
            <v>488</v>
          </cell>
          <cell r="O42">
            <v>474</v>
          </cell>
          <cell r="P42">
            <v>805.34</v>
          </cell>
          <cell r="Q42">
            <v>732.21</v>
          </cell>
          <cell r="R42">
            <v>833.48</v>
          </cell>
          <cell r="S42">
            <v>750.86</v>
          </cell>
        </row>
        <row r="43">
          <cell r="B43" t="str">
            <v xml:space="preserve">  Memo: Total NPRD (pre- &amp; post-COD) 3/ 4/</v>
          </cell>
          <cell r="J43">
            <v>1302.6399999999999</v>
          </cell>
          <cell r="K43">
            <v>1217.54</v>
          </cell>
          <cell r="L43">
            <v>1129.4099999999999</v>
          </cell>
          <cell r="M43">
            <v>1065.25</v>
          </cell>
          <cell r="N43">
            <v>1001.73</v>
          </cell>
          <cell r="O43">
            <v>938</v>
          </cell>
          <cell r="P43">
            <v>1244.74</v>
          </cell>
          <cell r="Q43">
            <v>1162.21</v>
          </cell>
          <cell r="R43">
            <v>1257.98</v>
          </cell>
          <cell r="S43">
            <v>1180.76</v>
          </cell>
        </row>
        <row r="44">
          <cell r="K44"/>
          <cell r="L44"/>
          <cell r="M44"/>
          <cell r="N44"/>
          <cell r="O44"/>
        </row>
        <row r="45">
          <cell r="B45" t="str">
            <v xml:space="preserve"> Total arrears  (e.o.p., excl. late interest)</v>
          </cell>
          <cell r="J45">
            <v>425.24297132032166</v>
          </cell>
          <cell r="K45">
            <v>1351.7929713203216</v>
          </cell>
          <cell r="L45">
            <v>2301.1799567673074</v>
          </cell>
          <cell r="M45">
            <v>3069.5023457650741</v>
          </cell>
          <cell r="N45">
            <v>3894.8002880000004</v>
          </cell>
          <cell r="O45">
            <v>4588.1603878592587</v>
          </cell>
          <cell r="P45">
            <v>1963.97</v>
          </cell>
          <cell r="Q45">
            <v>2220.930501672241</v>
          </cell>
          <cell r="R45">
            <v>2521.8281605351167</v>
          </cell>
          <cell r="S45">
            <v>2738.9201337792642</v>
          </cell>
        </row>
        <row r="46">
          <cell r="B46" t="str">
            <v xml:space="preserve">   Pre-COD</v>
          </cell>
          <cell r="J46">
            <v>421.79297132032173</v>
          </cell>
          <cell r="K46">
            <v>1322.9629713203217</v>
          </cell>
          <cell r="L46">
            <v>2220.7329713203217</v>
          </cell>
          <cell r="M46">
            <v>2957.0262542889823</v>
          </cell>
          <cell r="N46">
            <v>3749.8002880000004</v>
          </cell>
          <cell r="O46">
            <v>4411.1603878592587</v>
          </cell>
          <cell r="P46">
            <v>1830.94</v>
          </cell>
          <cell r="Q46">
            <v>2087.390501672241</v>
          </cell>
          <cell r="R46">
            <v>2359.6881605351168</v>
          </cell>
          <cell r="S46">
            <v>2582.680133779264</v>
          </cell>
        </row>
        <row r="47">
          <cell r="B47" t="str">
            <v xml:space="preserve">      NPRD</v>
          </cell>
          <cell r="J47">
            <v>229.06268332032167</v>
          </cell>
          <cell r="K47">
            <v>341.66268332032166</v>
          </cell>
          <cell r="L47">
            <v>501.06268332032164</v>
          </cell>
          <cell r="M47">
            <v>571.03596628898197</v>
          </cell>
          <cell r="N47">
            <v>637</v>
          </cell>
          <cell r="O47">
            <v>701.66009985925871</v>
          </cell>
          <cell r="P47">
            <v>729.24006082575033</v>
          </cell>
          <cell r="Q47">
            <v>740.59056249799119</v>
          </cell>
          <cell r="R47">
            <v>747.7882213608674</v>
          </cell>
          <cell r="S47">
            <v>743.58019460501453</v>
          </cell>
        </row>
        <row r="48">
          <cell r="B48" t="str">
            <v xml:space="preserve">         O/w: Official dev. assistance  (ODA)</v>
          </cell>
          <cell r="J48">
            <v>111.785</v>
          </cell>
          <cell r="K48">
            <v>162.435</v>
          </cell>
          <cell r="L48">
            <v>212.48499999999999</v>
          </cell>
          <cell r="M48">
            <v>261.33499999999998</v>
          </cell>
          <cell r="N48">
            <v>308</v>
          </cell>
          <cell r="O48">
            <v>353.495</v>
          </cell>
          <cell r="P48">
            <v>393.88</v>
          </cell>
          <cell r="Q48">
            <v>430.26</v>
          </cell>
          <cell r="R48">
            <v>464.69499999999999</v>
          </cell>
          <cell r="S48">
            <v>496.23</v>
          </cell>
        </row>
        <row r="49">
          <cell r="B49" t="str">
            <v xml:space="preserve">      PRD o/w:  5/</v>
          </cell>
          <cell r="J49">
            <v>192.73028800000003</v>
          </cell>
          <cell r="K49">
            <v>981.30028800000002</v>
          </cell>
          <cell r="L49">
            <v>1719.6702880000003</v>
          </cell>
          <cell r="M49">
            <v>2385.9902880000004</v>
          </cell>
          <cell r="N49">
            <v>3112.8002880000004</v>
          </cell>
          <cell r="O49">
            <v>3709.5002880000002</v>
          </cell>
          <cell r="P49">
            <v>1101.6999391742497</v>
          </cell>
          <cell r="Q49">
            <v>1346.7999391742496</v>
          </cell>
          <cell r="R49">
            <v>1611.8999391742495</v>
          </cell>
          <cell r="S49">
            <v>1839.0999391742496</v>
          </cell>
        </row>
        <row r="50">
          <cell r="B50" t="str">
            <v xml:space="preserve">         Toronto  (1989 rescheduling)</v>
          </cell>
          <cell r="J50">
            <v>67.455600800000013</v>
          </cell>
          <cell r="K50">
            <v>207.54560080000002</v>
          </cell>
          <cell r="L50">
            <v>321.61560080000004</v>
          </cell>
          <cell r="M50">
            <v>430.99560080000003</v>
          </cell>
          <cell r="N50">
            <v>544.61560080000004</v>
          </cell>
          <cell r="O50">
            <v>665.63560080000002</v>
          </cell>
          <cell r="P50">
            <v>998.81993917424961</v>
          </cell>
          <cell r="Q50">
            <v>974.5594375020089</v>
          </cell>
          <cell r="R50">
            <v>1158.1517786391328</v>
          </cell>
          <cell r="S50">
            <v>1100.2598053949855</v>
          </cell>
        </row>
        <row r="51">
          <cell r="B51" t="str">
            <v xml:space="preserve">         non-Tor.-resched. ODA</v>
          </cell>
          <cell r="J51">
            <v>117.64</v>
          </cell>
          <cell r="K51">
            <v>257.8</v>
          </cell>
          <cell r="L51">
            <v>371.96000000000004</v>
          </cell>
          <cell r="M51">
            <v>480.93000000000006</v>
          </cell>
          <cell r="N51">
            <v>594.55000000000007</v>
          </cell>
          <cell r="O51">
            <v>715.57</v>
          </cell>
          <cell r="P51">
            <v>102.88</v>
          </cell>
          <cell r="Q51">
            <v>94.44</v>
          </cell>
          <cell r="R51">
            <v>94.96</v>
          </cell>
          <cell r="S51">
            <v>106.6</v>
          </cell>
        </row>
        <row r="52">
          <cell r="B52" t="str">
            <v xml:space="preserve">   Post-COD</v>
          </cell>
          <cell r="J52">
            <v>3.45</v>
          </cell>
          <cell r="K52">
            <v>28.83</v>
          </cell>
          <cell r="L52">
            <v>80.446985446985451</v>
          </cell>
          <cell r="M52">
            <v>112.47609147609148</v>
          </cell>
          <cell r="N52">
            <v>145</v>
          </cell>
          <cell r="O52">
            <v>177</v>
          </cell>
          <cell r="P52">
            <v>133.03</v>
          </cell>
          <cell r="Q52">
            <v>133.54</v>
          </cell>
          <cell r="R52">
            <v>162.13999999999999</v>
          </cell>
          <cell r="S52">
            <v>156.24</v>
          </cell>
        </row>
        <row r="53">
          <cell r="B53" t="str">
            <v xml:space="preserve">  Memo: Total NPRD (pre- &amp; post-COD) 3/ 4/</v>
          </cell>
          <cell r="J53">
            <v>232.51268332032166</v>
          </cell>
          <cell r="K53">
            <v>370.49268332032165</v>
          </cell>
          <cell r="L53">
            <v>581.50966876730706</v>
          </cell>
          <cell r="M53">
            <v>683.51205776507345</v>
          </cell>
          <cell r="N53">
            <v>782</v>
          </cell>
          <cell r="O53">
            <v>878.66009985925871</v>
          </cell>
          <cell r="P53">
            <v>862.27006082575031</v>
          </cell>
          <cell r="Q53">
            <v>874.13056249799115</v>
          </cell>
          <cell r="R53">
            <v>909.92822136086738</v>
          </cell>
          <cell r="S53">
            <v>899.82019460501454</v>
          </cell>
        </row>
        <row r="54">
          <cell r="K54"/>
          <cell r="L54"/>
          <cell r="M54"/>
          <cell r="N54"/>
          <cell r="O54"/>
          <cell r="P54"/>
          <cell r="Q54"/>
          <cell r="R54"/>
        </row>
        <row r="55">
          <cell r="B55" t="str">
            <v>Memorandum items:</v>
          </cell>
        </row>
        <row r="56">
          <cell r="B56" t="str">
            <v>In percent of total debt</v>
          </cell>
          <cell r="J56">
            <v>100.00000000000001</v>
          </cell>
          <cell r="K56">
            <v>100</v>
          </cell>
          <cell r="L56">
            <v>100</v>
          </cell>
          <cell r="M56">
            <v>100</v>
          </cell>
          <cell r="N56">
            <v>100</v>
          </cell>
          <cell r="O56">
            <v>100</v>
          </cell>
          <cell r="P56">
            <v>100</v>
          </cell>
          <cell r="Q56">
            <v>100</v>
          </cell>
          <cell r="R56">
            <v>100</v>
          </cell>
          <cell r="S56">
            <v>100</v>
          </cell>
        </row>
        <row r="57">
          <cell r="B57" t="str">
            <v xml:space="preserve">      NPRD</v>
          </cell>
          <cell r="J57">
            <v>23.54562684131313</v>
          </cell>
          <cell r="K57">
            <v>22.980243705257372</v>
          </cell>
          <cell r="L57">
            <v>23.293751051573981</v>
          </cell>
          <cell r="M57">
            <v>22.886394933745443</v>
          </cell>
          <cell r="N57">
            <v>22.569538431642801</v>
          </cell>
          <cell r="O57">
            <v>22.341643896206804</v>
          </cell>
          <cell r="P57">
            <v>25.171974548898753</v>
          </cell>
          <cell r="Q57">
            <v>25.100588169877774</v>
          </cell>
          <cell r="R57">
            <v>21.369232276396161</v>
          </cell>
          <cell r="S57">
            <v>24.620356560360239</v>
          </cell>
        </row>
        <row r="58">
          <cell r="B58" t="str">
            <v xml:space="preserve">          Pre-COD</v>
          </cell>
          <cell r="J58">
            <v>15.195046033919876</v>
          </cell>
          <cell r="K58">
            <v>14.936889816603971</v>
          </cell>
          <cell r="L58">
            <v>15.186886599308057</v>
          </cell>
          <cell r="M58">
            <v>14.844624788732753</v>
          </cell>
          <cell r="N58">
            <v>14.560188458704133</v>
          </cell>
          <cell r="O58">
            <v>14.335517611186607</v>
          </cell>
          <cell r="P58">
            <v>13.961479546234623</v>
          </cell>
          <cell r="Q58">
            <v>14.429075453255196</v>
          </cell>
          <cell r="R58">
            <v>11.555332024811651</v>
          </cell>
          <cell r="S58">
            <v>13.886271186572193</v>
          </cell>
        </row>
        <row r="59">
          <cell r="B59" t="str">
            <v xml:space="preserve">          Post-COD</v>
          </cell>
          <cell r="J59">
            <v>8.350580807393257</v>
          </cell>
          <cell r="K59">
            <v>8.0433538886534031</v>
          </cell>
          <cell r="L59">
            <v>8.1068644522659259</v>
          </cell>
          <cell r="M59">
            <v>8.0417701450126877</v>
          </cell>
          <cell r="N59">
            <v>8.0093499729386703</v>
          </cell>
          <cell r="O59">
            <v>8.0061262850201977</v>
          </cell>
          <cell r="P59">
            <v>11.210495002664132</v>
          </cell>
          <cell r="Q59">
            <v>10.671512716622576</v>
          </cell>
          <cell r="R59">
            <v>9.8139002515845117</v>
          </cell>
          <cell r="S59">
            <v>10.734085373788046</v>
          </cell>
        </row>
        <row r="60">
          <cell r="B60" t="str">
            <v xml:space="preserve">      PRD</v>
          </cell>
          <cell r="J60">
            <v>76.454373158686877</v>
          </cell>
          <cell r="K60">
            <v>77.019756294742635</v>
          </cell>
          <cell r="L60">
            <v>76.706248948426023</v>
          </cell>
          <cell r="M60">
            <v>77.11360506625455</v>
          </cell>
          <cell r="N60">
            <v>77.430461568357188</v>
          </cell>
          <cell r="O60">
            <v>77.658356103793196</v>
          </cell>
          <cell r="P60">
            <v>74.828025451101269</v>
          </cell>
          <cell r="Q60">
            <v>74.899411830122219</v>
          </cell>
          <cell r="R60">
            <v>78.630767723603839</v>
          </cell>
          <cell r="S60">
            <v>75.379643439639764</v>
          </cell>
        </row>
        <row r="61">
          <cell r="B61" t="str">
            <v xml:space="preserve">          non-Tor.-resched. ODA</v>
          </cell>
          <cell r="J61">
            <v>12.34128265379908</v>
          </cell>
          <cell r="K61">
            <v>13.556328235054796</v>
          </cell>
          <cell r="L61">
            <v>14.199644226577512</v>
          </cell>
          <cell r="M61">
            <v>14.970838165380915</v>
          </cell>
          <cell r="N61">
            <v>15.810558070593233</v>
          </cell>
          <cell r="O61">
            <v>16.757154365867855</v>
          </cell>
          <cell r="P61">
            <v>11.858607531724662</v>
          </cell>
          <cell r="Q61">
            <v>11.202284114344513</v>
          </cell>
          <cell r="R61">
            <v>8.8515540938514459</v>
          </cell>
          <cell r="S61">
            <v>10.479785412722336</v>
          </cell>
        </row>
        <row r="62">
          <cell r="B62" t="str">
            <v xml:space="preserve">          Toronto  (1989 rescheduling)</v>
          </cell>
          <cell r="J62">
            <v>26.821501140282123</v>
          </cell>
          <cell r="K62">
            <v>26.925498693903155</v>
          </cell>
          <cell r="L62">
            <v>26.885553782082745</v>
          </cell>
          <cell r="M62">
            <v>27.275246167475789</v>
          </cell>
          <cell r="N62">
            <v>27.807964587904905</v>
          </cell>
          <cell r="O62">
            <v>28.516525607110552</v>
          </cell>
          <cell r="P62">
            <v>62.969417919376589</v>
          </cell>
          <cell r="Q62">
            <v>60.272869458452334</v>
          </cell>
          <cell r="R62">
            <v>66.242612096093836</v>
          </cell>
          <cell r="S62">
            <v>57.418301888981368</v>
          </cell>
        </row>
        <row r="64">
          <cell r="B64" t="str">
            <v>1.  Debt ratios  6/</v>
          </cell>
        </row>
        <row r="65">
          <cell r="B65" t="str">
            <v xml:space="preserve">         In percent of GDP  </v>
          </cell>
          <cell r="J65" t="e">
            <v>#DIV/0!</v>
          </cell>
          <cell r="K65" t="e">
            <v>#DIV/0!</v>
          </cell>
          <cell r="L65" t="e">
            <v>#DIV/0!</v>
          </cell>
          <cell r="M65" t="e">
            <v>#DIV/0!</v>
          </cell>
          <cell r="N65" t="e">
            <v>#DIV/0!</v>
          </cell>
          <cell r="O65" t="e">
            <v>#DIV/0!</v>
          </cell>
          <cell r="P65" t="e">
            <v>#DIV/0!</v>
          </cell>
          <cell r="Q65" t="e">
            <v>#DIV/0!</v>
          </cell>
          <cell r="R65" t="e">
            <v>#DIV/0!</v>
          </cell>
          <cell r="S65" t="e">
            <v>#DIV/0!</v>
          </cell>
        </row>
        <row r="66">
          <cell r="B66" t="str">
            <v xml:space="preserve">         In percent of exports of GNFS</v>
          </cell>
          <cell r="J66">
            <v>1112.7551968642763</v>
          </cell>
          <cell r="K66">
            <v>2023.5901948472861</v>
          </cell>
          <cell r="L66">
            <v>2396.621415492798</v>
          </cell>
          <cell r="M66">
            <v>1470.5345083856273</v>
          </cell>
          <cell r="N66">
            <v>1384.4569767325315</v>
          </cell>
          <cell r="O66">
            <v>2796.4616060366411</v>
          </cell>
          <cell r="P66">
            <v>3807.712702146312</v>
          </cell>
          <cell r="Q66">
            <v>14938.708796734314</v>
          </cell>
          <cell r="R66">
            <v>-24689.949589787513</v>
          </cell>
          <cell r="S66">
            <v>-5909.122617151721</v>
          </cell>
        </row>
        <row r="67">
          <cell r="B67" t="str">
            <v>2.  Estimated late interest</v>
          </cell>
          <cell r="J67">
            <v>20.199041137715284</v>
          </cell>
          <cell r="K67">
            <v>71.971224676946065</v>
          </cell>
          <cell r="L67">
            <v>107.76270137858505</v>
          </cell>
          <cell r="M67">
            <v>145.28709716837429</v>
          </cell>
          <cell r="N67">
            <v>247.24400349866011</v>
          </cell>
          <cell r="O67">
            <v>343.47935435774701</v>
          </cell>
          <cell r="P67">
            <v>1119.5550000000001</v>
          </cell>
          <cell r="Q67">
            <v>1207.74</v>
          </cell>
          <cell r="R67">
            <v>1494.96</v>
          </cell>
          <cell r="S67">
            <v>1602.17</v>
          </cell>
        </row>
        <row r="69">
          <cell r="B69" t="str">
            <v>US $/SDR  (eop)</v>
          </cell>
          <cell r="J69">
            <v>1.42266</v>
          </cell>
          <cell r="K69">
            <v>1.4304300000000001</v>
          </cell>
          <cell r="L69">
            <v>1.375005255473376</v>
          </cell>
          <cell r="M69">
            <v>1.3735999999999999</v>
          </cell>
          <cell r="N69">
            <v>1.4599</v>
          </cell>
          <cell r="O69">
            <v>1.4864999999999999</v>
          </cell>
          <cell r="P69">
            <v>1.4379999999999999</v>
          </cell>
          <cell r="Q69">
            <v>1.349250916826592</v>
          </cell>
          <cell r="R69">
            <v>1.4080245033561105</v>
          </cell>
          <cell r="S69">
            <v>1.3725141243931567</v>
          </cell>
        </row>
        <row r="70">
          <cell r="B70" t="str">
            <v>US $/SDR  (avg)</v>
          </cell>
          <cell r="J70">
            <v>1.3567400000000001</v>
          </cell>
          <cell r="K70">
            <v>1.36816</v>
          </cell>
          <cell r="L70">
            <v>1.4083714124011315</v>
          </cell>
          <cell r="M70">
            <v>1.396336015525705</v>
          </cell>
          <cell r="N70">
            <v>1.4317001136760554</v>
          </cell>
          <cell r="O70">
            <v>1.5169463703024828</v>
          </cell>
          <cell r="P70">
            <v>1.4517604564649238</v>
          </cell>
          <cell r="Q70">
            <v>1.3760205607320271</v>
          </cell>
          <cell r="R70">
            <v>1.3564401943863644</v>
          </cell>
          <cell r="S70">
            <v>1.3673157631539994</v>
          </cell>
        </row>
        <row r="71">
          <cell r="B71" t="str">
            <v>Nominal GDP  (millions of U.S. dollars)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Exports of goods and nf services  (US$ mio.)</v>
          </cell>
          <cell r="J72">
            <v>587.73976799999969</v>
          </cell>
          <cell r="K72">
            <v>345.04995200000008</v>
          </cell>
          <cell r="L72">
            <v>310.96840785817005</v>
          </cell>
          <cell r="M72">
            <v>529.49061708734746</v>
          </cell>
          <cell r="N72">
            <v>588.71508674359393</v>
          </cell>
          <cell r="O72">
            <v>303.05270502991357</v>
          </cell>
          <cell r="P72">
            <v>249.23138225871708</v>
          </cell>
          <cell r="Q72">
            <v>62.391339362005276</v>
          </cell>
          <cell r="R72">
            <v>-47.144519749646406</v>
          </cell>
          <cell r="S72">
            <v>-170.12373553732186</v>
          </cell>
        </row>
        <row r="74">
          <cell r="B74" t="str">
            <v>Sources:  Data provided by the authorities (OGEDEP), and Fund staff estimates.</v>
          </cell>
        </row>
        <row r="76">
          <cell r="B76" t="str">
            <v xml:space="preserve">  1/   Assumes no new borrowing and no debt service paid in 1995 or 1996.  Thus, the stock arrears at end-1995 equals stock of arrears at end-1994 plus debt service</v>
          </cell>
        </row>
        <row r="77">
          <cell r="B77" t="str">
            <v>due in 1995; ditto for 1996.  There is a slight discrepancy between debt service due in '95 above and detailed debt service due by country shown in Table 8.</v>
          </cell>
        </row>
        <row r="78">
          <cell r="B78" t="str">
            <v xml:space="preserve">  2/   Excluding estimated late interest.</v>
          </cell>
        </row>
        <row r="79">
          <cell r="B79" t="str">
            <v xml:space="preserve">  3/   The cutoff date is June 30, 1983.</v>
          </cell>
        </row>
        <row r="80">
          <cell r="B80" t="str">
            <v xml:space="preserve">  4/   OGEDEP do not provide any reliable breakdown of debt/arrears by pre- &amp; post-COD and by ODA/non-ODA. In some cases, OGEDEP data are supplemented or replaced by World Bank DRS estimates, which appear more internally consistent.</v>
          </cell>
        </row>
        <row r="81">
          <cell r="B81" t="str">
            <v xml:space="preserve">  5/  Adjusted for debt relief provided in 1990.</v>
          </cell>
        </row>
        <row r="82">
          <cell r="B82" t="str">
            <v xml:space="preserve">  6/  Estimated late interest is included in arrears and total debt ratios.</v>
          </cell>
        </row>
        <row r="84">
          <cell r="B84" t="str">
            <v>2.  Scheduled Debt Service  1/</v>
          </cell>
        </row>
        <row r="86">
          <cell r="B86" t="str">
            <v>Interest</v>
          </cell>
          <cell r="J86">
            <v>421.86486084970772</v>
          </cell>
          <cell r="K86">
            <v>381.75649918828191</v>
          </cell>
          <cell r="L86">
            <v>353.36430091357124</v>
          </cell>
          <cell r="M86">
            <v>296.08238899776632</v>
          </cell>
          <cell r="N86">
            <v>262.20794223492658</v>
          </cell>
          <cell r="O86">
            <v>228.01009985925879</v>
          </cell>
          <cell r="P86">
            <v>91.079960966491655</v>
          </cell>
          <cell r="Q86">
            <v>122.0505016722408</v>
          </cell>
          <cell r="R86">
            <v>77.097658862876258</v>
          </cell>
          <cell r="S86">
            <v>56.091973244147155</v>
          </cell>
        </row>
        <row r="87">
          <cell r="B87" t="str">
            <v xml:space="preserve">  1. Pre-COD debt</v>
          </cell>
          <cell r="J87">
            <v>401.61953860438547</v>
          </cell>
          <cell r="K87">
            <v>361.77313120491391</v>
          </cell>
          <cell r="L87">
            <v>333.86741941668976</v>
          </cell>
          <cell r="M87">
            <v>277.05328296866031</v>
          </cell>
          <cell r="N87">
            <v>243.68403371101803</v>
          </cell>
          <cell r="O87">
            <v>210.01009985925879</v>
          </cell>
          <cell r="P87">
            <v>74.079960966491655</v>
          </cell>
          <cell r="Q87">
            <v>107.0505016722408</v>
          </cell>
          <cell r="R87">
            <v>64.097658862876258</v>
          </cell>
          <cell r="S87">
            <v>44.091973244147155</v>
          </cell>
        </row>
        <row r="88">
          <cell r="B88" t="str">
            <v xml:space="preserve">      PRD  o/w:</v>
          </cell>
          <cell r="J88">
            <v>375.05000000000007</v>
          </cell>
          <cell r="K88">
            <v>337.52</v>
          </cell>
          <cell r="L88">
            <v>311.66000000000003</v>
          </cell>
          <cell r="M88">
            <v>258.24</v>
          </cell>
          <cell r="N88">
            <v>227.24000000000004</v>
          </cell>
          <cell r="O88">
            <v>195.08</v>
          </cell>
          <cell r="P88">
            <v>71.099999999999994</v>
          </cell>
          <cell r="Q88">
            <v>105.1</v>
          </cell>
          <cell r="R88">
            <v>62.400000000000006</v>
          </cell>
          <cell r="S88">
            <v>42.9</v>
          </cell>
        </row>
        <row r="89">
          <cell r="B89" t="str">
            <v xml:space="preserve">        Non-Tor.-resched. ODA 2/</v>
          </cell>
          <cell r="J89">
            <v>21</v>
          </cell>
          <cell r="K89">
            <v>20.37</v>
          </cell>
          <cell r="L89">
            <v>20.25</v>
          </cell>
          <cell r="M89">
            <v>20.010000000000002</v>
          </cell>
          <cell r="N89">
            <v>19.770000000000003</v>
          </cell>
          <cell r="O89">
            <v>19.53</v>
          </cell>
          <cell r="P89">
            <v>23.051100000000002</v>
          </cell>
          <cell r="Q89">
            <v>26.047200000000004</v>
          </cell>
          <cell r="R89">
            <v>24.667200000000001</v>
          </cell>
          <cell r="S89">
            <v>23.197200000000002</v>
          </cell>
        </row>
        <row r="90">
          <cell r="B90" t="str">
            <v xml:space="preserve">        Toronto terms</v>
          </cell>
          <cell r="J90">
            <v>120.46000000000001</v>
          </cell>
          <cell r="K90">
            <v>111.93</v>
          </cell>
          <cell r="L90">
            <v>114.07000000000001</v>
          </cell>
          <cell r="M90">
            <v>109.38</v>
          </cell>
          <cell r="N90">
            <v>113.62000000000003</v>
          </cell>
          <cell r="O90">
            <v>121.02000000000001</v>
          </cell>
          <cell r="P90">
            <v>24.7</v>
          </cell>
          <cell r="Q90">
            <v>72.3</v>
          </cell>
          <cell r="R90">
            <v>34.1</v>
          </cell>
          <cell r="S90">
            <v>22.3</v>
          </cell>
        </row>
        <row r="91">
          <cell r="B91" t="str">
            <v xml:space="preserve">      NPRD  o/w:  3/</v>
          </cell>
          <cell r="J91">
            <v>26.5695386043854</v>
          </cell>
          <cell r="K91">
            <v>24.253131204913934</v>
          </cell>
          <cell r="L91">
            <v>22.207419416689746</v>
          </cell>
          <cell r="M91">
            <v>18.813282968660296</v>
          </cell>
          <cell r="N91">
            <v>16.444033711018005</v>
          </cell>
          <cell r="O91">
            <v>14.93009985925876</v>
          </cell>
          <cell r="P91">
            <v>2.9799609664916571</v>
          </cell>
          <cell r="Q91">
            <v>1.9505016722408031</v>
          </cell>
          <cell r="R91">
            <v>1.6976588628762543</v>
          </cell>
          <cell r="S91">
            <v>1.1919732441471573</v>
          </cell>
        </row>
        <row r="92">
          <cell r="B92" t="str">
            <v xml:space="preserve">        ODA loans</v>
          </cell>
          <cell r="J92">
            <v>11</v>
          </cell>
          <cell r="K92">
            <v>10.65</v>
          </cell>
          <cell r="L92">
            <v>10.050000000000001</v>
          </cell>
          <cell r="M92">
            <v>8.8500000000000014</v>
          </cell>
          <cell r="N92">
            <v>7.6650000000000009</v>
          </cell>
          <cell r="O92">
            <v>6.4950000000000001</v>
          </cell>
          <cell r="P92">
            <v>5.3850000000000007</v>
          </cell>
          <cell r="Q92">
            <v>4.3800000000000008</v>
          </cell>
          <cell r="R92">
            <v>3.4350000000000001</v>
          </cell>
          <cell r="S92">
            <v>2.5350000000000001</v>
          </cell>
        </row>
        <row r="93">
          <cell r="B93" t="str">
            <v xml:space="preserve">  2. Post-COD debt  3/</v>
          </cell>
          <cell r="J93">
            <v>20.245322245322246</v>
          </cell>
          <cell r="K93">
            <v>19.983367983367984</v>
          </cell>
          <cell r="L93">
            <v>19.4968814968815</v>
          </cell>
          <cell r="M93">
            <v>19.029106029106032</v>
          </cell>
          <cell r="N93">
            <v>18.523908523908524</v>
          </cell>
          <cell r="O93">
            <v>18</v>
          </cell>
          <cell r="P93">
            <v>17</v>
          </cell>
          <cell r="Q93">
            <v>15</v>
          </cell>
          <cell r="R93">
            <v>13</v>
          </cell>
          <cell r="S93">
            <v>12</v>
          </cell>
        </row>
        <row r="95">
          <cell r="B95" t="str">
            <v>Principal</v>
          </cell>
          <cell r="J95">
            <v>416.32</v>
          </cell>
          <cell r="K95">
            <v>536.03</v>
          </cell>
          <cell r="L95">
            <v>514.84</v>
          </cell>
          <cell r="M95">
            <v>472.24</v>
          </cell>
          <cell r="N95">
            <v>563.08999999999992</v>
          </cell>
          <cell r="O95">
            <v>465.35</v>
          </cell>
          <cell r="P95">
            <v>195.2</v>
          </cell>
          <cell r="Q95">
            <v>173.4</v>
          </cell>
          <cell r="R95">
            <v>237.2</v>
          </cell>
          <cell r="S95">
            <v>208.9</v>
          </cell>
        </row>
        <row r="96">
          <cell r="B96" t="str">
            <v xml:space="preserve">  1. Pre-COD debt</v>
          </cell>
          <cell r="J96">
            <v>402.32</v>
          </cell>
          <cell r="K96">
            <v>522.03</v>
          </cell>
          <cell r="L96">
            <v>502.84000000000003</v>
          </cell>
          <cell r="M96">
            <v>459.24</v>
          </cell>
          <cell r="N96">
            <v>549.08999999999992</v>
          </cell>
          <cell r="O96">
            <v>451.35</v>
          </cell>
          <cell r="P96">
            <v>181.2</v>
          </cell>
          <cell r="Q96">
            <v>149.4</v>
          </cell>
          <cell r="R96">
            <v>208.2</v>
          </cell>
          <cell r="S96">
            <v>178.9</v>
          </cell>
        </row>
        <row r="97">
          <cell r="B97" t="str">
            <v xml:space="preserve">      PRD  o/w:</v>
          </cell>
          <cell r="J97">
            <v>327.71999999999997</v>
          </cell>
          <cell r="K97">
            <v>450.93</v>
          </cell>
          <cell r="L97">
            <v>426.71000000000004</v>
          </cell>
          <cell r="M97">
            <v>408.08000000000004</v>
          </cell>
          <cell r="N97">
            <v>499.56999999999994</v>
          </cell>
          <cell r="O97">
            <v>401.62</v>
          </cell>
          <cell r="P97">
            <v>156.6</v>
          </cell>
          <cell r="Q97">
            <v>140</v>
          </cell>
          <cell r="R97">
            <v>202.7</v>
          </cell>
          <cell r="S97">
            <v>184.3</v>
          </cell>
        </row>
        <row r="98">
          <cell r="B98" t="str">
            <v xml:space="preserve">        Non-Tor.-resched. ODA 2/</v>
          </cell>
          <cell r="J98">
            <v>8</v>
          </cell>
          <cell r="K98">
            <v>8</v>
          </cell>
          <cell r="L98">
            <v>8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>
            <v>43</v>
          </cell>
          <cell r="R98">
            <v>49</v>
          </cell>
          <cell r="S98">
            <v>49</v>
          </cell>
        </row>
        <row r="99">
          <cell r="B99" t="str">
            <v xml:space="preserve">        Toronto terms</v>
          </cell>
          <cell r="J99">
            <v>31.21</v>
          </cell>
          <cell r="K99">
            <v>28.160000000000004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5.4</v>
          </cell>
          <cell r="Q99">
            <v>69</v>
          </cell>
          <cell r="R99">
            <v>129.69999999999999</v>
          </cell>
          <cell r="S99">
            <v>117.2</v>
          </cell>
        </row>
        <row r="100">
          <cell r="B100" t="str">
            <v xml:space="preserve">      NPRD  o/w:  3/</v>
          </cell>
          <cell r="J100">
            <v>74.600000000000009</v>
          </cell>
          <cell r="K100">
            <v>71.099999999999994</v>
          </cell>
          <cell r="L100">
            <v>76.13</v>
          </cell>
          <cell r="M100">
            <v>51.16</v>
          </cell>
          <cell r="N100">
            <v>49.519999999999996</v>
          </cell>
          <cell r="O100">
            <v>49.730000000000004</v>
          </cell>
          <cell r="P100">
            <v>24.599999999999994</v>
          </cell>
          <cell r="Q100">
            <v>9.3999999999999986</v>
          </cell>
          <cell r="R100">
            <v>5.5</v>
          </cell>
          <cell r="S100">
            <v>-5.3999999999999986</v>
          </cell>
        </row>
        <row r="101">
          <cell r="B101" t="str">
            <v xml:space="preserve">        ODA loans</v>
          </cell>
          <cell r="J101" t="str">
            <v xml:space="preserve"> ... </v>
          </cell>
          <cell r="K101">
            <v>40</v>
          </cell>
          <cell r="L101">
            <v>40</v>
          </cell>
          <cell r="M101">
            <v>40</v>
          </cell>
          <cell r="N101">
            <v>39</v>
          </cell>
          <cell r="O101">
            <v>39</v>
          </cell>
          <cell r="P101">
            <v>35</v>
          </cell>
          <cell r="Q101">
            <v>32</v>
          </cell>
          <cell r="R101">
            <v>31</v>
          </cell>
          <cell r="S101">
            <v>29</v>
          </cell>
        </row>
        <row r="102">
          <cell r="B102" t="str">
            <v xml:space="preserve">  2. Post-COD debt  3/</v>
          </cell>
          <cell r="J102">
            <v>14</v>
          </cell>
          <cell r="K102">
            <v>14</v>
          </cell>
          <cell r="L102">
            <v>12</v>
          </cell>
          <cell r="M102">
            <v>13</v>
          </cell>
          <cell r="N102">
            <v>14</v>
          </cell>
          <cell r="O102">
            <v>14</v>
          </cell>
          <cell r="P102">
            <v>14</v>
          </cell>
          <cell r="Q102">
            <v>24</v>
          </cell>
          <cell r="R102">
            <v>29</v>
          </cell>
          <cell r="S102">
            <v>30</v>
          </cell>
        </row>
        <row r="104">
          <cell r="B104" t="str">
            <v>Total scheduled payments</v>
          </cell>
          <cell r="J104">
            <v>838.18486084970777</v>
          </cell>
          <cell r="K104">
            <v>917.78649918828182</v>
          </cell>
          <cell r="L104">
            <v>868.20430091357127</v>
          </cell>
          <cell r="M104">
            <v>768.32238899776632</v>
          </cell>
          <cell r="N104">
            <v>825.2979422349265</v>
          </cell>
          <cell r="O104">
            <v>693.36009985925875</v>
          </cell>
          <cell r="P104">
            <v>286.27996096649167</v>
          </cell>
          <cell r="Q104">
            <v>295.45050167224082</v>
          </cell>
          <cell r="R104">
            <v>314.29765886287623</v>
          </cell>
          <cell r="S104">
            <v>264.99197324414718</v>
          </cell>
        </row>
        <row r="105">
          <cell r="B105" t="str">
            <v xml:space="preserve">  1. Pre-COD debt</v>
          </cell>
          <cell r="J105">
            <v>803.93953860438546</v>
          </cell>
          <cell r="K105">
            <v>883.80313120491383</v>
          </cell>
          <cell r="L105">
            <v>836.70741941668985</v>
          </cell>
          <cell r="M105">
            <v>736.29328296866038</v>
          </cell>
          <cell r="N105">
            <v>792.77403371101798</v>
          </cell>
          <cell r="O105">
            <v>661.36009985925875</v>
          </cell>
          <cell r="P105">
            <v>255.27996096649164</v>
          </cell>
          <cell r="Q105">
            <v>256.45050167224082</v>
          </cell>
          <cell r="R105">
            <v>272.29765886287623</v>
          </cell>
          <cell r="S105">
            <v>222.99197324414718</v>
          </cell>
        </row>
        <row r="106">
          <cell r="B106" t="str">
            <v xml:space="preserve">      PRD  o/w:</v>
          </cell>
          <cell r="J106">
            <v>702.77</v>
          </cell>
          <cell r="K106">
            <v>788.45</v>
          </cell>
          <cell r="L106">
            <v>738.37000000000012</v>
          </cell>
          <cell r="M106">
            <v>666.32</v>
          </cell>
          <cell r="N106">
            <v>726.81</v>
          </cell>
          <cell r="O106">
            <v>596.70000000000005</v>
          </cell>
          <cell r="P106">
            <v>227.7</v>
          </cell>
          <cell r="Q106">
            <v>245.1</v>
          </cell>
          <cell r="R106">
            <v>265.10000000000002</v>
          </cell>
          <cell r="S106">
            <v>227.20000000000002</v>
          </cell>
        </row>
        <row r="107">
          <cell r="B107" t="str">
            <v xml:space="preserve">        Non-Tor.-resched. ODA 2/</v>
          </cell>
          <cell r="J107">
            <v>29</v>
          </cell>
          <cell r="K107">
            <v>28.37</v>
          </cell>
          <cell r="L107">
            <v>28.25</v>
          </cell>
          <cell r="M107">
            <v>28.01</v>
          </cell>
          <cell r="N107">
            <v>27.770000000000003</v>
          </cell>
          <cell r="O107">
            <v>27.53</v>
          </cell>
          <cell r="P107">
            <v>31.051100000000002</v>
          </cell>
          <cell r="Q107">
            <v>69.047200000000004</v>
          </cell>
          <cell r="R107">
            <v>73.667200000000008</v>
          </cell>
          <cell r="S107">
            <v>72.197200000000009</v>
          </cell>
        </row>
        <row r="108">
          <cell r="B108" t="str">
            <v xml:space="preserve">        Toronto terms</v>
          </cell>
          <cell r="J108">
            <v>151.67000000000002</v>
          </cell>
          <cell r="K108">
            <v>140.09</v>
          </cell>
          <cell r="L108">
            <v>114.07000000000001</v>
          </cell>
          <cell r="M108">
            <v>109.38</v>
          </cell>
          <cell r="N108">
            <v>113.62000000000003</v>
          </cell>
          <cell r="O108">
            <v>121.02000000000001</v>
          </cell>
          <cell r="P108">
            <v>30.1</v>
          </cell>
          <cell r="Q108">
            <v>141.30000000000001</v>
          </cell>
          <cell r="R108">
            <v>163.79999999999998</v>
          </cell>
          <cell r="S108">
            <v>139.5</v>
          </cell>
        </row>
        <row r="109">
          <cell r="B109" t="str">
            <v xml:space="preserve">      NPRD  o/w:</v>
          </cell>
          <cell r="J109">
            <v>101.16953860438541</v>
          </cell>
          <cell r="K109">
            <v>95.353131204913922</v>
          </cell>
          <cell r="L109">
            <v>98.337419416689741</v>
          </cell>
          <cell r="M109">
            <v>69.9732829686603</v>
          </cell>
          <cell r="N109">
            <v>65.964033711018004</v>
          </cell>
          <cell r="O109">
            <v>64.660099859258764</v>
          </cell>
          <cell r="P109">
            <v>27.579960966491651</v>
          </cell>
          <cell r="Q109">
            <v>11.350501672240801</v>
          </cell>
          <cell r="R109">
            <v>7.1976588628762546</v>
          </cell>
          <cell r="S109">
            <v>-4.208026755852841</v>
          </cell>
        </row>
        <row r="110">
          <cell r="B110" t="str">
            <v xml:space="preserve">        ODA loans</v>
          </cell>
          <cell r="J110">
            <v>11</v>
          </cell>
          <cell r="K110">
            <v>50.65</v>
          </cell>
          <cell r="L110">
            <v>50.05</v>
          </cell>
          <cell r="M110">
            <v>48.85</v>
          </cell>
          <cell r="N110">
            <v>46.664999999999999</v>
          </cell>
          <cell r="O110">
            <v>45.494999999999997</v>
          </cell>
          <cell r="P110">
            <v>40.384999999999998</v>
          </cell>
          <cell r="Q110">
            <v>36.380000000000003</v>
          </cell>
          <cell r="R110">
            <v>34.435000000000002</v>
          </cell>
          <cell r="S110">
            <v>31.535</v>
          </cell>
        </row>
        <row r="111">
          <cell r="B111" t="str">
            <v xml:space="preserve">  2. Post-COD debt</v>
          </cell>
          <cell r="J111">
            <v>34.245322245322242</v>
          </cell>
          <cell r="K111">
            <v>33.983367983367984</v>
          </cell>
          <cell r="L111">
            <v>31.4968814968815</v>
          </cell>
          <cell r="M111">
            <v>32.029106029106032</v>
          </cell>
          <cell r="N111">
            <v>32.523908523908524</v>
          </cell>
          <cell r="O111">
            <v>32</v>
          </cell>
          <cell r="P111">
            <v>31</v>
          </cell>
          <cell r="Q111">
            <v>39</v>
          </cell>
          <cell r="R111">
            <v>42</v>
          </cell>
          <cell r="S111">
            <v>42</v>
          </cell>
        </row>
        <row r="113">
          <cell r="B113" t="str">
            <v>Memorandum item:</v>
          </cell>
        </row>
        <row r="114">
          <cell r="B114" t="str">
            <v>Debt service ratio  4/</v>
          </cell>
          <cell r="J114">
            <v>142.61156152525453</v>
          </cell>
          <cell r="K114">
            <v>265.98656045843524</v>
          </cell>
          <cell r="L114">
            <v>279.19373125180982</v>
          </cell>
          <cell r="M114">
            <v>145.10594979457775</v>
          </cell>
          <cell r="N114">
            <v>140.18630757366213</v>
          </cell>
          <cell r="O114">
            <v>228.79191914515957</v>
          </cell>
          <cell r="P114">
            <v>114.8651339056957</v>
          </cell>
          <cell r="Q114">
            <v>473.54409232663886</v>
          </cell>
          <cell r="R114">
            <v>-666.66849197299018</v>
          </cell>
          <cell r="S114">
            <v>-155.76425735491389</v>
          </cell>
        </row>
        <row r="115">
          <cell r="B115" t="str">
            <v>Implict rate on ODA</v>
          </cell>
          <cell r="O115">
            <v>3.0000000000000004</v>
          </cell>
          <cell r="P115">
            <v>3.0000000000000004</v>
          </cell>
          <cell r="Q115">
            <v>3.0486496235177425</v>
          </cell>
          <cell r="R115">
            <v>3.0439991334488736</v>
          </cell>
          <cell r="S115">
            <v>2.939076206140351</v>
          </cell>
        </row>
        <row r="116">
          <cell r="B116" t="str">
            <v xml:space="preserve">    on Tor. resched</v>
          </cell>
          <cell r="O116">
            <v>1.830174560724835</v>
          </cell>
          <cell r="P116">
            <v>0.20843421014657731</v>
          </cell>
          <cell r="Q116">
            <v>0.44154181761330463</v>
          </cell>
          <cell r="R116">
            <v>0.17990223026008273</v>
          </cell>
          <cell r="S116">
            <v>0.11971071877965928</v>
          </cell>
        </row>
        <row r="117">
          <cell r="B117" t="str">
            <v xml:space="preserve">    on other pre-COD</v>
          </cell>
          <cell r="O117">
            <v>12.269332637263533</v>
          </cell>
          <cell r="P117">
            <v>-10.208749138738646</v>
          </cell>
          <cell r="Q117">
            <v>-4.2870447965913456</v>
          </cell>
          <cell r="R117">
            <v>-16.947894848001205</v>
          </cell>
          <cell r="S117">
            <v>-20.612847025343711</v>
          </cell>
        </row>
        <row r="118">
          <cell r="B118" t="str">
            <v xml:space="preserve">    on post-COD</v>
          </cell>
          <cell r="O118">
            <v>3.7422037422037424</v>
          </cell>
          <cell r="P118">
            <v>2.6576203354854844</v>
          </cell>
          <cell r="Q118">
            <v>1.9511560599655295</v>
          </cell>
          <cell r="R118">
            <v>1.6606096992380355</v>
          </cell>
          <cell r="S118">
            <v>1.5148263630281378</v>
          </cell>
        </row>
        <row r="121">
          <cell r="B121" t="str">
            <v xml:space="preserve">   1/  Excluding new borrowing.  The debt service due after 1998 is an estimate.</v>
          </cell>
        </row>
        <row r="122">
          <cell r="B122" t="str">
            <v xml:space="preserve">   2/  NB It was previously assumed that 80 percent of pre-COD PRD consisted of ODA debt; these ests have been revised with reference to World Bank DRS data.</v>
          </cell>
        </row>
        <row r="123">
          <cell r="B123" t="str">
            <v xml:space="preserve">   3/   OGEDEP do not provide any reliable breakdown of debt service by pre- &amp; post-COD and by ODA/non-ODA. In some cases, OGEDEP data are supplemented or replaced by World Bank DRS estimates, which appear more internally consistent.</v>
          </cell>
        </row>
        <row r="124">
          <cell r="B124" t="str">
            <v xml:space="preserve">   4/   In percent of exports of goods and non-factor services.</v>
          </cell>
        </row>
        <row r="126">
          <cell r="B126" t="str">
            <v>3. Estimated Late Interest Due, 1990-98</v>
          </cell>
        </row>
        <row r="128">
          <cell r="B128" t="str">
            <v>1.  Reschedulable</v>
          </cell>
          <cell r="J128">
            <v>14.447266137715282</v>
          </cell>
          <cell r="K128">
            <v>55.45729567694606</v>
          </cell>
          <cell r="L128">
            <v>85.961110307898977</v>
          </cell>
          <cell r="M128">
            <v>117.05014409145122</v>
          </cell>
          <cell r="N128">
            <v>199.92406225125887</v>
          </cell>
          <cell r="O128">
            <v>277.45904737230001</v>
          </cell>
          <cell r="P128">
            <v>974.09</v>
          </cell>
          <cell r="Q128">
            <v>1033.95</v>
          </cell>
          <cell r="R128">
            <v>1327.29</v>
          </cell>
          <cell r="S128">
            <v>1444.7</v>
          </cell>
        </row>
        <row r="129">
          <cell r="B129" t="str">
            <v xml:space="preserve">              On new arrears in 1990</v>
          </cell>
          <cell r="J129">
            <v>14.447266137715282</v>
          </cell>
          <cell r="K129">
            <v>24.636390676946057</v>
          </cell>
          <cell r="L129">
            <v>17.94502530789898</v>
          </cell>
          <cell r="M129">
            <v>16.424260451297371</v>
          </cell>
          <cell r="N129">
            <v>21.594860963742839</v>
          </cell>
          <cell r="O129">
            <v>24.636390676946057</v>
          </cell>
          <cell r="P129">
            <v>23.115625820344448</v>
          </cell>
          <cell r="Q129">
            <v>24.028084734305413</v>
          </cell>
          <cell r="R129">
            <v>25.019425755586703</v>
          </cell>
          <cell r="S129">
            <v>25.019425755586703</v>
          </cell>
        </row>
        <row r="130">
          <cell r="B130" t="str">
            <v xml:space="preserve">              On new arrears in 1991</v>
          </cell>
          <cell r="K130">
            <v>30.820904999999996</v>
          </cell>
          <cell r="L130">
            <v>44.899589999999996</v>
          </cell>
          <cell r="M130">
            <v>41.094539999999995</v>
          </cell>
          <cell r="N130">
            <v>54.04296999999999</v>
          </cell>
          <cell r="O130">
            <v>61.641809999999992</v>
          </cell>
          <cell r="P130">
            <v>57.836759999999998</v>
          </cell>
          <cell r="Q130">
            <v>60.119790000000002</v>
          </cell>
          <cell r="R130">
            <v>60.880799999999994</v>
          </cell>
          <cell r="S130">
            <v>60.880799999999994</v>
          </cell>
        </row>
        <row r="131">
          <cell r="B131" t="str">
            <v xml:space="preserve">              On new arrears in 1992</v>
          </cell>
          <cell r="L131">
            <v>23.116495000000008</v>
          </cell>
          <cell r="M131">
            <v>42.314940000000014</v>
          </cell>
          <cell r="N131">
            <v>55.636310000000016</v>
          </cell>
          <cell r="O131">
            <v>63.472410000000025</v>
          </cell>
          <cell r="P131">
            <v>59.554360000000017</v>
          </cell>
          <cell r="Q131">
            <v>61.905190000000019</v>
          </cell>
          <cell r="R131">
            <v>63.31301000000002</v>
          </cell>
          <cell r="S131">
            <v>63.31301000000002</v>
          </cell>
        </row>
        <row r="132">
          <cell r="B132" t="str">
            <v xml:space="preserve">              On new arrears in 1993</v>
          </cell>
          <cell r="M132">
            <v>17.216403640153832</v>
          </cell>
          <cell r="N132">
            <v>44.539953090774887</v>
          </cell>
          <cell r="O132">
            <v>50.8131859204615</v>
          </cell>
          <cell r="P132">
            <v>47.676569505618197</v>
          </cell>
          <cell r="Q132">
            <v>49.558539354524171</v>
          </cell>
          <cell r="R132">
            <v>50.743212637492839</v>
          </cell>
          <cell r="S132">
            <v>50.743212637492839</v>
          </cell>
        </row>
        <row r="133">
          <cell r="B133" t="str">
            <v xml:space="preserve">              On new arrears in 1994</v>
          </cell>
          <cell r="N133">
            <v>24.109968196741132</v>
          </cell>
          <cell r="O133">
            <v>55.011476730592449</v>
          </cell>
          <cell r="P133">
            <v>51.002516562037357</v>
          </cell>
          <cell r="Q133">
            <v>53.653168663170412</v>
          </cell>
          <cell r="R133">
            <v>54.332322696881427</v>
          </cell>
          <cell r="S133">
            <v>54.332322696881427</v>
          </cell>
        </row>
        <row r="134">
          <cell r="B134" t="str">
            <v xml:space="preserve">              On new arrears in 1995</v>
          </cell>
          <cell r="O134">
            <v>21.883774044299972</v>
          </cell>
          <cell r="P134">
            <v>40.590167589303647</v>
          </cell>
          <cell r="Q134">
            <v>42.68686788888143</v>
          </cell>
          <cell r="R134">
            <v>43.227207988740687</v>
          </cell>
          <cell r="S134">
            <v>43.227207988740687</v>
          </cell>
        </row>
        <row r="135">
          <cell r="B135" t="str">
            <v xml:space="preserve">              On new arrears in 1996</v>
          </cell>
          <cell r="P135">
            <v>-73.768599564238954</v>
          </cell>
          <cell r="Q135">
            <v>-155.43490064088144</v>
          </cell>
          <cell r="R135">
            <v>-157.40243102874072</v>
          </cell>
          <cell r="S135">
            <v>-157.40243102874072</v>
          </cell>
        </row>
        <row r="136">
          <cell r="B136" t="str">
            <v xml:space="preserve">              On new arrears in 1997</v>
          </cell>
          <cell r="Q136">
            <v>10.463174816053508</v>
          </cell>
          <cell r="R136">
            <v>21.19124013377926</v>
          </cell>
          <cell r="S136">
            <v>21.19124013377926</v>
          </cell>
        </row>
        <row r="137">
          <cell r="B137" t="str">
            <v xml:space="preserve">              On new arrears in 1998</v>
          </cell>
          <cell r="R137">
            <v>10.871106354515046</v>
          </cell>
          <cell r="S137">
            <v>21.742212709030092</v>
          </cell>
        </row>
        <row r="138">
          <cell r="B138" t="str">
            <v xml:space="preserve">              On new arrears in 1999</v>
          </cell>
          <cell r="S138">
            <v>8.4540789297658936</v>
          </cell>
        </row>
        <row r="139">
          <cell r="B139" t="str">
            <v xml:space="preserve">              On new arrears in 2000</v>
          </cell>
        </row>
        <row r="140">
          <cell r="B140" t="str">
            <v xml:space="preserve">              On new arrears in 2001</v>
          </cell>
        </row>
        <row r="141">
          <cell r="B141" t="str">
            <v xml:space="preserve">              On new arrears in 2002</v>
          </cell>
        </row>
        <row r="144">
          <cell r="B144" t="str">
            <v xml:space="preserve">    Not previously rescheduled debt</v>
          </cell>
          <cell r="J144">
            <v>10.88047745771528</v>
          </cell>
          <cell r="K144">
            <v>23.114377348946057</v>
          </cell>
          <cell r="L144">
            <v>24.860398315898976</v>
          </cell>
          <cell r="M144">
            <v>28.946663539451198</v>
          </cell>
          <cell r="N144">
            <v>42.896536803258854</v>
          </cell>
          <cell r="O144">
            <v>54.215734044299978</v>
          </cell>
          <cell r="P144">
            <v>156.5</v>
          </cell>
          <cell r="Q144">
            <v>146.4</v>
          </cell>
          <cell r="R144">
            <v>282.56</v>
          </cell>
          <cell r="S144">
            <v>307</v>
          </cell>
        </row>
        <row r="145">
          <cell r="B145" t="str">
            <v xml:space="preserve">        Pre-COD</v>
          </cell>
        </row>
        <row r="146">
          <cell r="B146" t="str">
            <v xml:space="preserve">              On new arrears in 1990</v>
          </cell>
          <cell r="J146">
            <v>10.88047745771528</v>
          </cell>
          <cell r="K146">
            <v>18.554077348946056</v>
          </cell>
          <cell r="L146">
            <v>13.514698315898977</v>
          </cell>
          <cell r="M146">
            <v>12.369384899297369</v>
          </cell>
          <cell r="N146">
            <v>16.263450515742836</v>
          </cell>
          <cell r="O146">
            <v>18.554077348946056</v>
          </cell>
          <cell r="P146">
            <v>17.408763932344446</v>
          </cell>
          <cell r="Q146">
            <v>18.095951982305412</v>
          </cell>
          <cell r="R146">
            <v>19.012202715586699</v>
          </cell>
          <cell r="S146">
            <v>19.012202715586699</v>
          </cell>
        </row>
        <row r="147">
          <cell r="B147" t="str">
            <v xml:space="preserve">              On new arrears in 1991</v>
          </cell>
          <cell r="K147">
            <v>4.5602999999999998</v>
          </cell>
          <cell r="L147">
            <v>6.6433999999999997</v>
          </cell>
          <cell r="M147">
            <v>6.0804</v>
          </cell>
          <cell r="N147">
            <v>8.0058599999999984</v>
          </cell>
          <cell r="O147">
            <v>9.1205999999999996</v>
          </cell>
          <cell r="P147">
            <v>8.557599999999999</v>
          </cell>
          <cell r="Q147">
            <v>8.8954000000000004</v>
          </cell>
          <cell r="R147">
            <v>9.0079999999999991</v>
          </cell>
          <cell r="S147">
            <v>9.0079999999999991</v>
          </cell>
        </row>
        <row r="148">
          <cell r="B148" t="str">
            <v xml:space="preserve">              On new arrears in 1992</v>
          </cell>
          <cell r="L148">
            <v>4.7022999999999993</v>
          </cell>
          <cell r="M148">
            <v>8.6075999999999979</v>
          </cell>
          <cell r="N148">
            <v>11.317399999999997</v>
          </cell>
          <cell r="O148">
            <v>12.911399999999999</v>
          </cell>
          <cell r="P148">
            <v>12.114399999999998</v>
          </cell>
          <cell r="Q148">
            <v>12.592599999999999</v>
          </cell>
          <cell r="R148">
            <v>12.751999999999999</v>
          </cell>
          <cell r="S148">
            <v>12.751999999999999</v>
          </cell>
        </row>
        <row r="149">
          <cell r="B149" t="str">
            <v xml:space="preserve">              On new arrears in 1993</v>
          </cell>
          <cell r="M149">
            <v>1.8892786401538288</v>
          </cell>
          <cell r="N149">
            <v>4.9681030907748829</v>
          </cell>
          <cell r="O149">
            <v>5.6678359204614868</v>
          </cell>
          <cell r="P149">
            <v>5.3179695056181844</v>
          </cell>
          <cell r="Q149">
            <v>5.5278893545241656</v>
          </cell>
          <cell r="R149">
            <v>5.5978626374928266</v>
          </cell>
          <cell r="S149">
            <v>5.5978626374928266</v>
          </cell>
        </row>
        <row r="150">
          <cell r="B150" t="str">
            <v xml:space="preserve">              On new arrears in 1994</v>
          </cell>
          <cell r="N150">
            <v>2.3417231967411398</v>
          </cell>
          <cell r="O150">
            <v>5.3430867305924608</v>
          </cell>
          <cell r="P150">
            <v>5.0132665620373702</v>
          </cell>
          <cell r="Q150">
            <v>5.2111586631704245</v>
          </cell>
          <cell r="R150">
            <v>5.2771226968814426</v>
          </cell>
          <cell r="S150">
            <v>5.2771226968814426</v>
          </cell>
        </row>
        <row r="151">
          <cell r="B151" t="str">
            <v xml:space="preserve">              On new arrears in 1995</v>
          </cell>
          <cell r="O151">
            <v>2.6187340442999778</v>
          </cell>
          <cell r="P151">
            <v>4.9141675893036618</v>
          </cell>
          <cell r="Q151">
            <v>5.1081478888814376</v>
          </cell>
          <cell r="R151">
            <v>5.172807988740697</v>
          </cell>
          <cell r="S151">
            <v>5.172807988740697</v>
          </cell>
        </row>
        <row r="152">
          <cell r="B152" t="str">
            <v xml:space="preserve">              On new arrears in 1996</v>
          </cell>
          <cell r="P152">
            <v>1.0480385167266817</v>
          </cell>
          <cell r="Q152">
            <v>2.1788169163528384</v>
          </cell>
          <cell r="R152">
            <v>2.2063968773193303</v>
          </cell>
          <cell r="S152">
            <v>2.2063968773193303</v>
          </cell>
        </row>
        <row r="153">
          <cell r="B153" t="str">
            <v xml:space="preserve">              On new arrears in 1997</v>
          </cell>
          <cell r="Q153">
            <v>0.44834481605351367</v>
          </cell>
          <cell r="R153">
            <v>0.90804013377926829</v>
          </cell>
          <cell r="S153">
            <v>0.90804013377926829</v>
          </cell>
        </row>
        <row r="154">
          <cell r="B154" t="str">
            <v xml:space="preserve">              On new arrears in 1998</v>
          </cell>
          <cell r="R154">
            <v>0.28790635451504842</v>
          </cell>
          <cell r="S154">
            <v>0.57581270903009685</v>
          </cell>
        </row>
        <row r="155">
          <cell r="B155" t="str">
            <v xml:space="preserve">              On new arrears in 1999</v>
          </cell>
          <cell r="S155">
            <v>-0.16832107023411483</v>
          </cell>
        </row>
        <row r="156">
          <cell r="B156" t="str">
            <v xml:space="preserve">              On new arrears in 2000</v>
          </cell>
        </row>
        <row r="157">
          <cell r="B157" t="str">
            <v xml:space="preserve">              On new arrears in 2001</v>
          </cell>
        </row>
        <row r="158">
          <cell r="B158" t="str">
            <v xml:space="preserve">              On new arrears in 2002</v>
          </cell>
        </row>
        <row r="161">
          <cell r="B161" t="str">
            <v xml:space="preserve">    Previously rescheduled debt</v>
          </cell>
          <cell r="J161">
            <v>3.5667886800000015</v>
          </cell>
          <cell r="K161">
            <v>32.342918328000003</v>
          </cell>
          <cell r="L161">
            <v>61.100711992000001</v>
          </cell>
          <cell r="M161">
            <v>88.103480552000022</v>
          </cell>
          <cell r="N161">
            <v>157.02752544800001</v>
          </cell>
          <cell r="O161">
            <v>223.24331332800003</v>
          </cell>
          <cell r="P161">
            <v>817.59</v>
          </cell>
          <cell r="Q161">
            <v>887.55</v>
          </cell>
          <cell r="R161">
            <v>1044.73</v>
          </cell>
          <cell r="S161">
            <v>1137.7</v>
          </cell>
        </row>
        <row r="162">
          <cell r="B162" t="str">
            <v xml:space="preserve">        Agreements 1-8</v>
          </cell>
        </row>
        <row r="163">
          <cell r="B163" t="str">
            <v xml:space="preserve">              On new arrears in 1990</v>
          </cell>
          <cell r="J163">
            <v>3.5667886800000015</v>
          </cell>
          <cell r="K163">
            <v>6.0823133280000024</v>
          </cell>
          <cell r="L163">
            <v>4.4303269920000012</v>
          </cell>
          <cell r="M163">
            <v>4.0548755520000013</v>
          </cell>
          <cell r="N163">
            <v>5.3314104480000015</v>
          </cell>
          <cell r="O163">
            <v>6.0823133280000024</v>
          </cell>
          <cell r="P163">
            <v>5.7068618880000024</v>
          </cell>
          <cell r="Q163">
            <v>5.932132752000002</v>
          </cell>
          <cell r="R163">
            <v>6.0072230400000022</v>
          </cell>
          <cell r="S163">
            <v>6.0072230400000022</v>
          </cell>
        </row>
        <row r="164">
          <cell r="B164" t="str">
            <v xml:space="preserve">              On new arrears in 1991</v>
          </cell>
          <cell r="K164">
            <v>26.260604999999998</v>
          </cell>
          <cell r="L164">
            <v>38.256189999999997</v>
          </cell>
          <cell r="M164">
            <v>35.014139999999998</v>
          </cell>
          <cell r="N164">
            <v>46.037109999999991</v>
          </cell>
          <cell r="O164">
            <v>52.521209999999996</v>
          </cell>
          <cell r="P164">
            <v>49.279159999999997</v>
          </cell>
          <cell r="Q164">
            <v>51.22439</v>
          </cell>
          <cell r="R164">
            <v>51.872799999999998</v>
          </cell>
          <cell r="S164">
            <v>51.872799999999998</v>
          </cell>
        </row>
        <row r="165">
          <cell r="B165" t="str">
            <v xml:space="preserve">              On new arrears in 1992</v>
          </cell>
          <cell r="L165">
            <v>18.414195000000007</v>
          </cell>
          <cell r="M165">
            <v>33.707340000000016</v>
          </cell>
          <cell r="N165">
            <v>44.318910000000017</v>
          </cell>
          <cell r="O165">
            <v>50.561010000000024</v>
          </cell>
          <cell r="P165">
            <v>47.439960000000021</v>
          </cell>
          <cell r="Q165">
            <v>49.312590000000021</v>
          </cell>
          <cell r="R165">
            <v>50.561010000000024</v>
          </cell>
          <cell r="S165">
            <v>50.561010000000024</v>
          </cell>
        </row>
        <row r="166">
          <cell r="B166" t="str">
            <v xml:space="preserve">              On new arrears in 1993</v>
          </cell>
          <cell r="M166">
            <v>15.327125000000004</v>
          </cell>
          <cell r="N166">
            <v>39.571850000000005</v>
          </cell>
          <cell r="O166">
            <v>45.145350000000015</v>
          </cell>
          <cell r="P166">
            <v>42.35860000000001</v>
          </cell>
          <cell r="Q166">
            <v>44.030650000000009</v>
          </cell>
          <cell r="R166">
            <v>45.145350000000015</v>
          </cell>
          <cell r="S166">
            <v>45.145350000000015</v>
          </cell>
        </row>
        <row r="167">
          <cell r="B167" t="str">
            <v xml:space="preserve">              On new arrears in 1994</v>
          </cell>
          <cell r="N167">
            <v>21.768244999999993</v>
          </cell>
          <cell r="O167">
            <v>49.668389999999988</v>
          </cell>
          <cell r="P167">
            <v>45.989249999999984</v>
          </cell>
          <cell r="Q167">
            <v>48.442009999999989</v>
          </cell>
          <cell r="R167">
            <v>49.055199999999985</v>
          </cell>
          <cell r="S167">
            <v>49.055199999999985</v>
          </cell>
        </row>
        <row r="168">
          <cell r="B168" t="str">
            <v xml:space="preserve">              On new arrears in 1995</v>
          </cell>
          <cell r="O168">
            <v>19.265039999999996</v>
          </cell>
          <cell r="P168">
            <v>35.675999999999988</v>
          </cell>
          <cell r="Q168">
            <v>37.57871999999999</v>
          </cell>
          <cell r="R168">
            <v>38.054399999999987</v>
          </cell>
          <cell r="S168">
            <v>38.054399999999987</v>
          </cell>
        </row>
        <row r="169">
          <cell r="B169" t="str">
            <v xml:space="preserve">              On new arrears in 1996</v>
          </cell>
          <cell r="P169">
            <v>-74.816638080965632</v>
          </cell>
          <cell r="Q169">
            <v>-157.61371755723428</v>
          </cell>
          <cell r="R169">
            <v>-159.60882790606004</v>
          </cell>
          <cell r="S169">
            <v>-159.60882790606004</v>
          </cell>
        </row>
        <row r="170">
          <cell r="B170" t="str">
            <v xml:space="preserve">              On new arrears in 1997</v>
          </cell>
          <cell r="Q170">
            <v>10.014829999999995</v>
          </cell>
          <cell r="R170">
            <v>20.28319999999999</v>
          </cell>
          <cell r="S170">
            <v>20.28319999999999</v>
          </cell>
        </row>
        <row r="171">
          <cell r="B171" t="str">
            <v xml:space="preserve">              On new arrears in 1998</v>
          </cell>
          <cell r="R171">
            <v>10.583199999999998</v>
          </cell>
          <cell r="S171">
            <v>21.166399999999996</v>
          </cell>
        </row>
        <row r="172">
          <cell r="B172" t="str">
            <v xml:space="preserve">              On new arrears in 1999</v>
          </cell>
          <cell r="S172">
            <v>8.6224000000000078</v>
          </cell>
        </row>
        <row r="173">
          <cell r="B173" t="str">
            <v xml:space="preserve">              On new arrears in 2000</v>
          </cell>
        </row>
        <row r="174">
          <cell r="B174" t="str">
            <v xml:space="preserve">              On new arrears in 2001</v>
          </cell>
        </row>
        <row r="175">
          <cell r="B175" t="str">
            <v xml:space="preserve">              On new arrears in 2002</v>
          </cell>
        </row>
        <row r="178">
          <cell r="B178" t="str">
            <v>2.  Non-reschedulable</v>
          </cell>
          <cell r="J178">
            <v>5.7517750000000003</v>
          </cell>
          <cell r="K178">
            <v>16.513929000000001</v>
          </cell>
          <cell r="L178">
            <v>21.801591070686072</v>
          </cell>
          <cell r="M178">
            <v>28.236953076923079</v>
          </cell>
          <cell r="N178">
            <v>47.319941247401246</v>
          </cell>
          <cell r="O178">
            <v>66.020306985447007</v>
          </cell>
          <cell r="P178">
            <v>145.46499999999997</v>
          </cell>
          <cell r="Q178">
            <v>173.79</v>
          </cell>
          <cell r="R178">
            <v>167.67000000000002</v>
          </cell>
          <cell r="S178">
            <v>157.47</v>
          </cell>
        </row>
        <row r="179">
          <cell r="B179" t="str">
            <v xml:space="preserve">              On new arrears in 1990</v>
          </cell>
          <cell r="J179">
            <v>5.7517750000000003</v>
          </cell>
          <cell r="K179">
            <v>9.8082900000000013</v>
          </cell>
          <cell r="L179">
            <v>7.1443099999999999</v>
          </cell>
          <cell r="M179">
            <v>6.5388599999999997</v>
          </cell>
          <cell r="N179">
            <v>8.597389999999999</v>
          </cell>
          <cell r="O179">
            <v>9.8082900000000013</v>
          </cell>
          <cell r="P179">
            <v>9.2028400000000001</v>
          </cell>
          <cell r="Q179">
            <v>9.5661100000000001</v>
          </cell>
          <cell r="R179">
            <v>10.050470000000001</v>
          </cell>
          <cell r="S179">
            <v>10.050470000000001</v>
          </cell>
        </row>
        <row r="180">
          <cell r="B180" t="str">
            <v xml:space="preserve">              On new arrears in 1991</v>
          </cell>
          <cell r="K180">
            <v>6.7056390000000015</v>
          </cell>
          <cell r="L180">
            <v>9.7668600000000012</v>
          </cell>
          <cell r="M180">
            <v>8.9391600000000011</v>
          </cell>
          <cell r="N180">
            <v>11.753340000000001</v>
          </cell>
          <cell r="O180">
            <v>13.408740000000003</v>
          </cell>
          <cell r="P180">
            <v>12.581040000000002</v>
          </cell>
          <cell r="Q180">
            <v>13.077660000000002</v>
          </cell>
          <cell r="R180">
            <v>13.739820000000002</v>
          </cell>
          <cell r="S180">
            <v>13.739820000000002</v>
          </cell>
        </row>
        <row r="181">
          <cell r="B181" t="str">
            <v xml:space="preserve">              On new arrears in 1992</v>
          </cell>
          <cell r="L181">
            <v>4.890421070686072</v>
          </cell>
          <cell r="M181">
            <v>8.9519572141372166</v>
          </cell>
          <cell r="N181">
            <v>11.770165966735968</v>
          </cell>
          <cell r="O181">
            <v>13.427935821205825</v>
          </cell>
          <cell r="P181">
            <v>12.599050893970896</v>
          </cell>
          <cell r="Q181">
            <v>13.096381850311852</v>
          </cell>
          <cell r="R181">
            <v>13.604638835758839</v>
          </cell>
          <cell r="S181">
            <v>13.604638835758839</v>
          </cell>
        </row>
        <row r="182">
          <cell r="B182" t="str">
            <v xml:space="preserve">              On new arrears in 1993</v>
          </cell>
          <cell r="M182">
            <v>3.8069758627858636</v>
          </cell>
          <cell r="N182">
            <v>10.01093652806653</v>
          </cell>
          <cell r="O182">
            <v>11.388898482328484</v>
          </cell>
          <cell r="P182">
            <v>10.71593205821206</v>
          </cell>
          <cell r="Q182">
            <v>11.138929376299378</v>
          </cell>
          <cell r="R182">
            <v>11.606838482328484</v>
          </cell>
          <cell r="S182">
            <v>11.606838482328484</v>
          </cell>
        </row>
        <row r="183">
          <cell r="B183" t="str">
            <v xml:space="preserve">              On new arrears in 1994</v>
          </cell>
          <cell r="N183">
            <v>5.1881087525987519</v>
          </cell>
          <cell r="O183">
            <v>11.805132681912681</v>
          </cell>
          <cell r="P183">
            <v>11.106937047817048</v>
          </cell>
          <cell r="Q183">
            <v>11.545368773388773</v>
          </cell>
          <cell r="R183">
            <v>12.032372681912682</v>
          </cell>
          <cell r="S183">
            <v>12.032372681912682</v>
          </cell>
        </row>
        <row r="184">
          <cell r="B184" t="str">
            <v xml:space="preserve">              On new arrears in 1995</v>
          </cell>
          <cell r="O184">
            <v>6.1813099999999999</v>
          </cell>
          <cell r="P184">
            <v>11.629519999999999</v>
          </cell>
          <cell r="Q184">
            <v>12.088579999999999</v>
          </cell>
          <cell r="R184">
            <v>12.604659999999999</v>
          </cell>
          <cell r="S184">
            <v>12.604659999999999</v>
          </cell>
        </row>
        <row r="185">
          <cell r="B185" t="str">
            <v xml:space="preserve">              On new arrears in 1996</v>
          </cell>
          <cell r="P185">
            <v>-24.953080000000003</v>
          </cell>
          <cell r="Q185">
            <v>-51.876140000000007</v>
          </cell>
          <cell r="R185">
            <v>-54.370870000000011</v>
          </cell>
          <cell r="S185">
            <v>-54.370870000000011</v>
          </cell>
        </row>
        <row r="186">
          <cell r="B186" t="str">
            <v xml:space="preserve">              On new arrears in 1997</v>
          </cell>
          <cell r="Q186">
            <v>-0.31323500000000026</v>
          </cell>
          <cell r="R186">
            <v>-0.65972000000000053</v>
          </cell>
          <cell r="S186">
            <v>-0.65972000000000053</v>
          </cell>
        </row>
        <row r="187">
          <cell r="B187" t="str">
            <v xml:space="preserve">              On new arrears in 1998</v>
          </cell>
          <cell r="R187">
            <v>1.1655799999999998</v>
          </cell>
          <cell r="S187">
            <v>2.3311599999999997</v>
          </cell>
        </row>
        <row r="188">
          <cell r="B188" t="str">
            <v xml:space="preserve">              On new arrears in 1999</v>
          </cell>
          <cell r="S188">
            <v>0.24706000000000095</v>
          </cell>
        </row>
        <row r="189">
          <cell r="B189" t="str">
            <v xml:space="preserve">              On new arrears in 2000</v>
          </cell>
        </row>
        <row r="190">
          <cell r="B190" t="str">
            <v xml:space="preserve">              On new arrears in 2001</v>
          </cell>
        </row>
        <row r="191">
          <cell r="B191" t="str">
            <v xml:space="preserve">              On new arrears in 2002</v>
          </cell>
        </row>
        <row r="194">
          <cell r="B194" t="str">
            <v xml:space="preserve">    Overdue interest on Toronto PRD</v>
          </cell>
          <cell r="J194">
            <v>5.5879000000000003</v>
          </cell>
          <cell r="K194">
            <v>15.205320000000002</v>
          </cell>
          <cell r="L194">
            <v>18.577920000000002</v>
          </cell>
          <cell r="M194">
            <v>23.028030000000001</v>
          </cell>
          <cell r="N194">
            <v>38.179540000000003</v>
          </cell>
          <cell r="O194">
            <v>53.059860000000015</v>
          </cell>
          <cell r="P194">
            <v>79.754999999999995</v>
          </cell>
          <cell r="Q194">
            <v>96.94</v>
          </cell>
          <cell r="R194">
            <v>37.700000000000003</v>
          </cell>
          <cell r="S194">
            <v>33.770000000000003</v>
          </cell>
        </row>
        <row r="195">
          <cell r="B195" t="str">
            <v xml:space="preserve">              On new arrears in 1990</v>
          </cell>
          <cell r="J195">
            <v>5.5879000000000003</v>
          </cell>
          <cell r="K195">
            <v>9.5288400000000006</v>
          </cell>
          <cell r="L195">
            <v>6.94076</v>
          </cell>
          <cell r="M195">
            <v>6.3525599999999995</v>
          </cell>
          <cell r="N195">
            <v>8.3524399999999996</v>
          </cell>
          <cell r="O195">
            <v>9.5288400000000006</v>
          </cell>
          <cell r="P195">
            <v>8.9406400000000001</v>
          </cell>
          <cell r="Q195">
            <v>9.2935599999999994</v>
          </cell>
          <cell r="R195">
            <v>9.7641200000000001</v>
          </cell>
          <cell r="S195">
            <v>9.7641200000000001</v>
          </cell>
        </row>
        <row r="196">
          <cell r="B196" t="str">
            <v xml:space="preserve">              On new arrears in 1991</v>
          </cell>
          <cell r="K196">
            <v>5.6764800000000015</v>
          </cell>
          <cell r="L196">
            <v>8.2694400000000012</v>
          </cell>
          <cell r="M196">
            <v>7.5686400000000011</v>
          </cell>
          <cell r="N196">
            <v>9.9513600000000011</v>
          </cell>
          <cell r="O196">
            <v>11.352960000000003</v>
          </cell>
          <cell r="P196">
            <v>10.652160000000002</v>
          </cell>
          <cell r="Q196">
            <v>11.072640000000002</v>
          </cell>
          <cell r="R196">
            <v>11.633280000000003</v>
          </cell>
          <cell r="S196">
            <v>11.633280000000003</v>
          </cell>
        </row>
        <row r="197">
          <cell r="B197" t="str">
            <v xml:space="preserve">              On new arrears in 1992</v>
          </cell>
          <cell r="L197">
            <v>3.3677200000000007</v>
          </cell>
          <cell r="M197">
            <v>6.1646400000000012</v>
          </cell>
          <cell r="N197">
            <v>8.105360000000001</v>
          </cell>
          <cell r="O197">
            <v>9.2469600000000032</v>
          </cell>
          <cell r="P197">
            <v>8.6761600000000012</v>
          </cell>
          <cell r="Q197">
            <v>9.0186400000000013</v>
          </cell>
          <cell r="R197">
            <v>9.4752800000000033</v>
          </cell>
          <cell r="S197">
            <v>9.4752800000000033</v>
          </cell>
        </row>
        <row r="198">
          <cell r="B198" t="str">
            <v xml:space="preserve">              On new arrears in 1993</v>
          </cell>
          <cell r="M198">
            <v>2.9421900000000005</v>
          </cell>
          <cell r="N198">
            <v>7.7368700000000015</v>
          </cell>
          <cell r="O198">
            <v>8.826570000000002</v>
          </cell>
          <cell r="P198">
            <v>8.2817200000000017</v>
          </cell>
          <cell r="Q198">
            <v>8.6086300000000016</v>
          </cell>
          <cell r="R198">
            <v>9.0445100000000025</v>
          </cell>
          <cell r="S198">
            <v>9.0445100000000025</v>
          </cell>
        </row>
        <row r="199">
          <cell r="B199" t="str">
            <v xml:space="preserve">              On new arrears in 1994</v>
          </cell>
          <cell r="N199">
            <v>4.0335099999999997</v>
          </cell>
          <cell r="O199">
            <v>9.20322</v>
          </cell>
          <cell r="P199">
            <v>8.6351200000000006</v>
          </cell>
          <cell r="Q199">
            <v>8.9759799999999998</v>
          </cell>
          <cell r="R199">
            <v>9.4304600000000001</v>
          </cell>
          <cell r="S199">
            <v>9.4304600000000001</v>
          </cell>
        </row>
        <row r="200">
          <cell r="B200" t="str">
            <v xml:space="preserve">              On new arrears in 1995</v>
          </cell>
          <cell r="O200">
            <v>4.9013099999999996</v>
          </cell>
          <cell r="P200">
            <v>9.197519999999999</v>
          </cell>
          <cell r="Q200">
            <v>9.5605799999999981</v>
          </cell>
          <cell r="R200">
            <v>10.044659999999999</v>
          </cell>
          <cell r="S200">
            <v>10.044659999999999</v>
          </cell>
        </row>
        <row r="201">
          <cell r="B201" t="str">
            <v xml:space="preserve">              On new arrears in 1996</v>
          </cell>
          <cell r="P201">
            <v>-23.282220000000002</v>
          </cell>
          <cell r="Q201">
            <v>-48.402510000000007</v>
          </cell>
          <cell r="R201">
            <v>-50.853270000000009</v>
          </cell>
          <cell r="S201">
            <v>-50.853270000000009</v>
          </cell>
        </row>
        <row r="202">
          <cell r="B202" t="str">
            <v xml:space="preserve">              On new arrears in 1997</v>
          </cell>
          <cell r="Q202">
            <v>-0.3333799999999999</v>
          </cell>
          <cell r="R202">
            <v>-0.70051999999999981</v>
          </cell>
          <cell r="S202">
            <v>-0.70051999999999981</v>
          </cell>
        </row>
        <row r="203">
          <cell r="B203" t="str">
            <v xml:space="preserve">              On new arrears in 1998</v>
          </cell>
          <cell r="R203">
            <v>2.1579999999999835E-2</v>
          </cell>
          <cell r="S203">
            <v>4.3159999999999671E-2</v>
          </cell>
        </row>
        <row r="204">
          <cell r="B204" t="str">
            <v xml:space="preserve">              On new arrears in 1999</v>
          </cell>
          <cell r="S204">
            <v>0.48306000000000004</v>
          </cell>
        </row>
        <row r="205">
          <cell r="B205" t="str">
            <v xml:space="preserve">              On new arrears in 2000</v>
          </cell>
        </row>
        <row r="206">
          <cell r="B206" t="str">
            <v xml:space="preserve">              On new arrears in 2001</v>
          </cell>
        </row>
        <row r="207">
          <cell r="B207" t="str">
            <v xml:space="preserve">              On new arrears in 2002</v>
          </cell>
        </row>
        <row r="210">
          <cell r="B210" t="str">
            <v xml:space="preserve">    Post-COD arrears</v>
          </cell>
          <cell r="J210">
            <v>0.16387500000000002</v>
          </cell>
          <cell r="K210">
            <v>1.3086089999999999</v>
          </cell>
          <cell r="L210">
            <v>3.2236710706860707</v>
          </cell>
          <cell r="M210">
            <v>5.2089230769230772</v>
          </cell>
          <cell r="N210">
            <v>9.1404012474012468</v>
          </cell>
          <cell r="O210">
            <v>12.960446985446985</v>
          </cell>
          <cell r="P210">
            <v>65.709999999999994</v>
          </cell>
          <cell r="Q210">
            <v>76.849999999999994</v>
          </cell>
          <cell r="R210">
            <v>129.97</v>
          </cell>
          <cell r="S210">
            <v>123.7</v>
          </cell>
        </row>
        <row r="211">
          <cell r="B211" t="str">
            <v xml:space="preserve">              On new arrears in 1990</v>
          </cell>
          <cell r="J211">
            <v>0.16387500000000002</v>
          </cell>
          <cell r="K211">
            <v>0.27945000000000003</v>
          </cell>
          <cell r="L211">
            <v>0.20355000000000001</v>
          </cell>
          <cell r="M211">
            <v>0.18630000000000002</v>
          </cell>
          <cell r="N211">
            <v>0.24495</v>
          </cell>
          <cell r="O211">
            <v>0.27945000000000003</v>
          </cell>
          <cell r="P211">
            <v>0.26219999999999999</v>
          </cell>
          <cell r="Q211">
            <v>0.27255000000000001</v>
          </cell>
          <cell r="R211">
            <v>0.28635000000000005</v>
          </cell>
          <cell r="S211">
            <v>0.28635000000000005</v>
          </cell>
        </row>
        <row r="212">
          <cell r="B212" t="str">
            <v xml:space="preserve">              On new arrears in 1991</v>
          </cell>
          <cell r="K212">
            <v>1.0291589999999999</v>
          </cell>
          <cell r="L212">
            <v>1.49742</v>
          </cell>
          <cell r="M212">
            <v>1.37052</v>
          </cell>
          <cell r="N212">
            <v>1.8019799999999997</v>
          </cell>
          <cell r="O212">
            <v>2.0557799999999999</v>
          </cell>
          <cell r="P212">
            <v>1.9288799999999999</v>
          </cell>
          <cell r="Q212">
            <v>2.00502</v>
          </cell>
          <cell r="R212">
            <v>2.1065399999999999</v>
          </cell>
          <cell r="S212">
            <v>2.1065399999999999</v>
          </cell>
        </row>
        <row r="213">
          <cell r="B213" t="str">
            <v xml:space="preserve">              On new arrears in 1992</v>
          </cell>
          <cell r="L213">
            <v>1.5227010706860709</v>
          </cell>
          <cell r="M213">
            <v>2.7873172141372144</v>
          </cell>
          <cell r="N213">
            <v>3.6648059667359667</v>
          </cell>
          <cell r="O213">
            <v>4.1809758212058217</v>
          </cell>
          <cell r="P213">
            <v>3.9228908939708944</v>
          </cell>
          <cell r="Q213">
            <v>4.0777418503118508</v>
          </cell>
          <cell r="R213">
            <v>4.1293588357588362</v>
          </cell>
          <cell r="S213">
            <v>4.1293588357588362</v>
          </cell>
        </row>
        <row r="214">
          <cell r="B214" t="str">
            <v xml:space="preserve">              On new arrears in 1993</v>
          </cell>
          <cell r="M214">
            <v>0.86478586278586289</v>
          </cell>
          <cell r="N214">
            <v>2.2740665280665282</v>
          </cell>
          <cell r="O214">
            <v>2.5623284823284824</v>
          </cell>
          <cell r="P214">
            <v>2.4342120582120583</v>
          </cell>
          <cell r="Q214">
            <v>2.5302993762993764</v>
          </cell>
          <cell r="R214">
            <v>2.5623284823284824</v>
          </cell>
          <cell r="S214">
            <v>2.5623284823284824</v>
          </cell>
        </row>
        <row r="215">
          <cell r="B215" t="str">
            <v xml:space="preserve">              On new arrears in 1994</v>
          </cell>
          <cell r="N215">
            <v>1.1545987525987522</v>
          </cell>
          <cell r="O215">
            <v>2.6019126819126814</v>
          </cell>
          <cell r="P215">
            <v>2.4718170478170474</v>
          </cell>
          <cell r="Q215">
            <v>2.569388773388773</v>
          </cell>
          <cell r="R215">
            <v>2.6019126819126814</v>
          </cell>
          <cell r="S215">
            <v>2.6019126819126814</v>
          </cell>
        </row>
        <row r="216">
          <cell r="B216" t="str">
            <v xml:space="preserve">              On new arrears in 1995</v>
          </cell>
          <cell r="O216">
            <v>1.28</v>
          </cell>
          <cell r="P216">
            <v>2.4319999999999999</v>
          </cell>
          <cell r="Q216">
            <v>2.528</v>
          </cell>
          <cell r="R216">
            <v>2.56</v>
          </cell>
          <cell r="S216">
            <v>2.56</v>
          </cell>
        </row>
        <row r="217">
          <cell r="B217" t="str">
            <v xml:space="preserve">              On new arrears in 1996</v>
          </cell>
          <cell r="P217">
            <v>-1.67086</v>
          </cell>
          <cell r="Q217">
            <v>-3.47363</v>
          </cell>
          <cell r="R217">
            <v>-3.5175999999999998</v>
          </cell>
          <cell r="S217">
            <v>-3.5175999999999998</v>
          </cell>
        </row>
        <row r="218">
          <cell r="B218" t="str">
            <v xml:space="preserve">              On new arrears in 1997</v>
          </cell>
          <cell r="Q218">
            <v>2.0144999999999642E-2</v>
          </cell>
          <cell r="R218">
            <v>4.0799999999999274E-2</v>
          </cell>
          <cell r="S218">
            <v>4.0799999999999274E-2</v>
          </cell>
        </row>
        <row r="219">
          <cell r="B219" t="str">
            <v xml:space="preserve">              On new arrears in 1998</v>
          </cell>
          <cell r="R219">
            <v>1.1439999999999999</v>
          </cell>
          <cell r="S219">
            <v>2.2879999999999998</v>
          </cell>
        </row>
        <row r="220">
          <cell r="B220" t="str">
            <v xml:space="preserve">              On new arrears in 1999</v>
          </cell>
          <cell r="S220">
            <v>-0.2359999999999991</v>
          </cell>
        </row>
        <row r="221">
          <cell r="B221" t="str">
            <v xml:space="preserve">              On new arrears in 2000</v>
          </cell>
        </row>
        <row r="222">
          <cell r="B222" t="str">
            <v xml:space="preserve">              On new arrears in 2001</v>
          </cell>
        </row>
        <row r="223">
          <cell r="B223" t="str">
            <v xml:space="preserve">              On new arrears in 2002</v>
          </cell>
        </row>
        <row r="226">
          <cell r="B226" t="str">
            <v>Total</v>
          </cell>
          <cell r="J226">
            <v>20.199041137715284</v>
          </cell>
          <cell r="K226">
            <v>71.971224676946065</v>
          </cell>
          <cell r="L226">
            <v>107.76270137858505</v>
          </cell>
          <cell r="M226">
            <v>145.28709716837429</v>
          </cell>
          <cell r="N226">
            <v>247.24400349866011</v>
          </cell>
          <cell r="O226">
            <v>343.47935435774701</v>
          </cell>
          <cell r="P226">
            <v>1119.5550000000001</v>
          </cell>
          <cell r="Q226">
            <v>1207.74</v>
          </cell>
          <cell r="R226">
            <v>1494.96</v>
          </cell>
          <cell r="S226">
            <v>1602.17</v>
          </cell>
        </row>
        <row r="227">
          <cell r="B227" t="str">
            <v>Cumulative total</v>
          </cell>
          <cell r="J227">
            <v>20.199041137715284</v>
          </cell>
          <cell r="K227">
            <v>92.170265814661349</v>
          </cell>
          <cell r="L227">
            <v>199.93296719324638</v>
          </cell>
          <cell r="M227">
            <v>345.22006436162064</v>
          </cell>
          <cell r="N227">
            <v>592.46406786028069</v>
          </cell>
          <cell r="O227">
            <v>935.94342221802776</v>
          </cell>
          <cell r="P227">
            <v>2055.4984222180278</v>
          </cell>
          <cell r="Q227">
            <v>3263.2384222180281</v>
          </cell>
          <cell r="R227">
            <v>4758.1984222180281</v>
          </cell>
          <cell r="S227">
            <v>6360.3684222180282</v>
          </cell>
        </row>
        <row r="228">
          <cell r="J228"/>
          <cell r="K228"/>
          <cell r="L228"/>
          <cell r="M228"/>
          <cell r="N228"/>
          <cell r="O228"/>
        </row>
        <row r="229">
          <cell r="B229" t="str">
            <v>Memorandum items:</v>
          </cell>
        </row>
        <row r="230">
          <cell r="B230" t="str">
            <v xml:space="preserve">    Late interest on ODA arrears (excl. Tor.-resched)</v>
          </cell>
          <cell r="J230">
            <v>10.8976875</v>
          </cell>
          <cell r="K230">
            <v>26.272615000000005</v>
          </cell>
          <cell r="L230">
            <v>29.638060000000003</v>
          </cell>
          <cell r="M230">
            <v>35.821170000000009</v>
          </cell>
          <cell r="N230">
            <v>63.178500000000014</v>
          </cell>
          <cell r="O230">
            <v>85.91491000000002</v>
          </cell>
          <cell r="P230">
            <v>59.620987500000012</v>
          </cell>
          <cell r="Q230">
            <v>43.853465000000014</v>
          </cell>
          <cell r="R230">
            <v>46.081850000000031</v>
          </cell>
          <cell r="S230">
            <v>49.207050000000031</v>
          </cell>
        </row>
        <row r="231">
          <cell r="B231" t="str">
            <v xml:space="preserve">              On new arrears in 1990</v>
          </cell>
          <cell r="J231">
            <v>10.8976875</v>
          </cell>
          <cell r="K231">
            <v>18.354000000000003</v>
          </cell>
          <cell r="L231">
            <v>13.536075</v>
          </cell>
          <cell r="M231">
            <v>12.388950000000001</v>
          </cell>
          <cell r="N231">
            <v>16.059750000000001</v>
          </cell>
          <cell r="O231">
            <v>18.583425000000002</v>
          </cell>
          <cell r="P231">
            <v>17.436299999999999</v>
          </cell>
          <cell r="Q231">
            <v>18.124575</v>
          </cell>
          <cell r="R231">
            <v>19.042275000000004</v>
          </cell>
          <cell r="S231">
            <v>19.042275000000004</v>
          </cell>
        </row>
        <row r="232">
          <cell r="B232" t="str">
            <v xml:space="preserve">              On new arrears in 1991</v>
          </cell>
          <cell r="K232">
            <v>7.9186150000000026</v>
          </cell>
          <cell r="L232">
            <v>11.257790000000004</v>
          </cell>
          <cell r="M232">
            <v>10.303740000000003</v>
          </cell>
          <cell r="N232">
            <v>13.356700000000005</v>
          </cell>
          <cell r="O232">
            <v>15.264800000000005</v>
          </cell>
          <cell r="P232">
            <v>14.501560000000005</v>
          </cell>
          <cell r="Q232">
            <v>15.073990000000006</v>
          </cell>
          <cell r="R232">
            <v>15.837230000000005</v>
          </cell>
          <cell r="S232">
            <v>15.837230000000005</v>
          </cell>
        </row>
        <row r="233">
          <cell r="B233" t="str">
            <v xml:space="preserve">              On new arrears in 1992</v>
          </cell>
          <cell r="L233">
            <v>4.8441950000000009</v>
          </cell>
          <cell r="M233">
            <v>8.8673400000000022</v>
          </cell>
          <cell r="N233">
            <v>11.494700000000003</v>
          </cell>
          <cell r="O233">
            <v>13.136800000000003</v>
          </cell>
          <cell r="P233">
            <v>12.479960000000002</v>
          </cell>
          <cell r="Q233">
            <v>12.972590000000004</v>
          </cell>
          <cell r="R233">
            <v>13.629430000000005</v>
          </cell>
          <cell r="S233">
            <v>13.629430000000005</v>
          </cell>
        </row>
        <row r="234">
          <cell r="B234" t="str">
            <v xml:space="preserve">              On new arrears in 1993</v>
          </cell>
          <cell r="M234">
            <v>4.261140000000001</v>
          </cell>
          <cell r="N234">
            <v>11.047400000000005</v>
          </cell>
          <cell r="O234">
            <v>12.625600000000004</v>
          </cell>
          <cell r="P234">
            <v>11.994320000000004</v>
          </cell>
          <cell r="Q234">
            <v>12.467780000000005</v>
          </cell>
          <cell r="R234">
            <v>13.099060000000005</v>
          </cell>
          <cell r="S234">
            <v>13.099060000000005</v>
          </cell>
        </row>
        <row r="235">
          <cell r="B235" t="str">
            <v xml:space="preserve">              On new arrears in 1994</v>
          </cell>
          <cell r="N235">
            <v>11.219950000000006</v>
          </cell>
          <cell r="O235">
            <v>12.983085000000006</v>
          </cell>
          <cell r="P235">
            <v>12.181660000000006</v>
          </cell>
          <cell r="Q235">
            <v>12.502230000000006</v>
          </cell>
          <cell r="R235">
            <v>13.303655000000008</v>
          </cell>
          <cell r="S235">
            <v>13.303655000000008</v>
          </cell>
        </row>
        <row r="236">
          <cell r="B236" t="str">
            <v xml:space="preserve">              On new arrears in 1995</v>
          </cell>
          <cell r="O236">
            <v>13.321199999999999</v>
          </cell>
          <cell r="P236">
            <v>12.488624999999999</v>
          </cell>
          <cell r="Q236">
            <v>11.65605</v>
          </cell>
          <cell r="R236">
            <v>13.321199999999999</v>
          </cell>
          <cell r="S236">
            <v>13.321199999999999</v>
          </cell>
        </row>
        <row r="237">
          <cell r="B237" t="str">
            <v xml:space="preserve">              On new arrears in 1996</v>
          </cell>
          <cell r="P237">
            <v>-21.461437500000002</v>
          </cell>
          <cell r="Q237">
            <v>-40.061350000000012</v>
          </cell>
          <cell r="R237">
            <v>-45.784400000000005</v>
          </cell>
          <cell r="S237">
            <v>-45.784400000000005</v>
          </cell>
        </row>
        <row r="238">
          <cell r="B238" t="str">
            <v xml:space="preserve">              On new arrears in 1997</v>
          </cell>
          <cell r="Q238">
            <v>1.1176000000000021</v>
          </cell>
          <cell r="R238">
            <v>2.2352000000000043</v>
          </cell>
          <cell r="S238">
            <v>2.2352000000000043</v>
          </cell>
        </row>
        <row r="239">
          <cell r="B239" t="str">
            <v xml:space="preserve">              On new arrears in 1998</v>
          </cell>
          <cell r="R239">
            <v>1.3981999999999994</v>
          </cell>
          <cell r="S239">
            <v>2.7963999999999989</v>
          </cell>
        </row>
        <row r="240">
          <cell r="B240" t="str">
            <v xml:space="preserve">              On new arrears in 1999</v>
          </cell>
          <cell r="S240">
            <v>1.7270000000000021</v>
          </cell>
        </row>
        <row r="241">
          <cell r="B241" t="str">
            <v xml:space="preserve">              On new arrears in 2000</v>
          </cell>
        </row>
        <row r="242">
          <cell r="B242" t="str">
            <v xml:space="preserve">              On new arrears in 2001</v>
          </cell>
        </row>
        <row r="243">
          <cell r="B243" t="str">
            <v xml:space="preserve">              On new arrears in 2002</v>
          </cell>
        </row>
        <row r="246">
          <cell r="B246" t="str">
            <v xml:space="preserve">    Late interest on non-ODA arrears (excl. Tor. resched.)</v>
          </cell>
          <cell r="J246">
            <v>3.7134536377152836</v>
          </cell>
          <cell r="K246">
            <v>30.493289676946063</v>
          </cell>
          <cell r="L246">
            <v>59.546721378585033</v>
          </cell>
          <cell r="M246">
            <v>86.437897168374278</v>
          </cell>
          <cell r="N246">
            <v>145.88596349866009</v>
          </cell>
          <cell r="O246">
            <v>204.50458435774698</v>
          </cell>
          <cell r="P246">
            <v>980.17901250000011</v>
          </cell>
          <cell r="Q246">
            <v>1066.946535</v>
          </cell>
          <cell r="R246">
            <v>1411.17815</v>
          </cell>
          <cell r="S246">
            <v>1519.1929500000001</v>
          </cell>
        </row>
        <row r="247">
          <cell r="B247" t="str">
            <v xml:space="preserve">              On new arrears in 1990</v>
          </cell>
        </row>
        <row r="248">
          <cell r="B248" t="str">
            <v xml:space="preserve">              On new arrears in 1991</v>
          </cell>
        </row>
        <row r="249">
          <cell r="B249" t="str">
            <v xml:space="preserve">              On new arrears in 1992</v>
          </cell>
        </row>
        <row r="250">
          <cell r="B250" t="str">
            <v xml:space="preserve">              On new arrears in 1993</v>
          </cell>
        </row>
        <row r="251">
          <cell r="B251" t="str">
            <v xml:space="preserve">              On new arrears in 1994</v>
          </cell>
        </row>
        <row r="252">
          <cell r="B252" t="str">
            <v xml:space="preserve">              On new arrears in 1995</v>
          </cell>
        </row>
        <row r="253">
          <cell r="B253" t="str">
            <v xml:space="preserve">              On new arrears in 1996</v>
          </cell>
        </row>
        <row r="254">
          <cell r="B254" t="str">
            <v xml:space="preserve">              On new arrears in 1997</v>
          </cell>
        </row>
        <row r="255">
          <cell r="B255" t="str">
            <v xml:space="preserve">              On new arrears in 1998</v>
          </cell>
        </row>
        <row r="256">
          <cell r="B256" t="str">
            <v xml:space="preserve">              On new arrears in 1999</v>
          </cell>
        </row>
        <row r="263">
          <cell r="B263" t="str">
            <v>4.  Estimated Stock of Debt and Scheduled</v>
          </cell>
          <cell r="P263" t="str">
            <v>Arrears</v>
          </cell>
          <cell r="Q263" t="str">
            <v>Arrears</v>
          </cell>
          <cell r="S263" t="str">
            <v>Arrears</v>
          </cell>
        </row>
        <row r="264">
          <cell r="B264" t="str">
            <v>Debt Service Due to PC Creditors; 1996-2015</v>
          </cell>
          <cell r="P264" t="str">
            <v>end-1996</v>
          </cell>
          <cell r="Q264" t="str">
            <v>end-1997</v>
          </cell>
          <cell r="S264" t="str">
            <v>end-1999</v>
          </cell>
        </row>
        <row r="266">
          <cell r="B266" t="str">
            <v xml:space="preserve">1.  Total </v>
          </cell>
          <cell r="P266">
            <v>1963.97</v>
          </cell>
          <cell r="Q266">
            <v>2220.930501672241</v>
          </cell>
          <cell r="R266">
            <v>2521.8281605351167</v>
          </cell>
          <cell r="S266">
            <v>2738.9201337792638</v>
          </cell>
        </row>
        <row r="268">
          <cell r="B268" t="str">
            <v xml:space="preserve">2.  Pre-COD debt  </v>
          </cell>
          <cell r="P268">
            <v>1830.94</v>
          </cell>
          <cell r="Q268">
            <v>2087.390501672241</v>
          </cell>
          <cell r="R268">
            <v>2359.6881605351168</v>
          </cell>
          <cell r="S268">
            <v>2582.680133779264</v>
          </cell>
        </row>
        <row r="269">
          <cell r="B269" t="str">
            <v xml:space="preserve">      PRD  o/w:</v>
          </cell>
          <cell r="P269">
            <v>1101.6999391742497</v>
          </cell>
          <cell r="Q269">
            <v>1346.7999391742496</v>
          </cell>
          <cell r="R269">
            <v>1611.8999391742495</v>
          </cell>
          <cell r="S269">
            <v>1839.0999391742496</v>
          </cell>
        </row>
        <row r="270">
          <cell r="B270" t="str">
            <v xml:space="preserve">          non-Tor.-resched. ODA 1/</v>
          </cell>
          <cell r="P270">
            <v>998.81993917424961</v>
          </cell>
          <cell r="Q270">
            <v>974.5594375020089</v>
          </cell>
          <cell r="R270">
            <v>1158.1517786391328</v>
          </cell>
          <cell r="S270">
            <v>1100.2598053949855</v>
          </cell>
        </row>
        <row r="271">
          <cell r="B271" t="str">
            <v xml:space="preserve">          Toronto terms</v>
          </cell>
          <cell r="P271">
            <v>102.88</v>
          </cell>
          <cell r="Q271">
            <v>94.44</v>
          </cell>
          <cell r="R271">
            <v>94.96</v>
          </cell>
          <cell r="S271">
            <v>106.6</v>
          </cell>
        </row>
        <row r="272">
          <cell r="B272" t="str">
            <v xml:space="preserve">      NPRD  </v>
          </cell>
          <cell r="P272">
            <v>729.24006082575033</v>
          </cell>
          <cell r="Q272">
            <v>740.59056249799119</v>
          </cell>
          <cell r="R272">
            <v>747.7882213608674</v>
          </cell>
          <cell r="S272">
            <v>743.58019460501453</v>
          </cell>
        </row>
        <row r="273">
          <cell r="B273" t="str">
            <v xml:space="preserve">        o/w ODA  1/</v>
          </cell>
          <cell r="P273">
            <v>393.88</v>
          </cell>
          <cell r="Q273">
            <v>430.26</v>
          </cell>
          <cell r="R273">
            <v>464.69499999999999</v>
          </cell>
          <cell r="S273">
            <v>496.23</v>
          </cell>
        </row>
        <row r="275">
          <cell r="B275" t="str">
            <v>3.  Post-COD debt  2/</v>
          </cell>
          <cell r="P275">
            <v>133.03</v>
          </cell>
          <cell r="Q275">
            <v>133.54</v>
          </cell>
          <cell r="R275">
            <v>162.13999999999999</v>
          </cell>
          <cell r="S275">
            <v>156.24</v>
          </cell>
        </row>
        <row r="277">
          <cell r="B277" t="str">
            <v>4.  Reschedulable arrears/ds</v>
          </cell>
          <cell r="P277">
            <v>1830.94</v>
          </cell>
          <cell r="Q277">
            <v>2087.390501672241</v>
          </cell>
          <cell r="R277">
            <v>2359.6881605351168</v>
          </cell>
          <cell r="S277">
            <v>2582.680133779264</v>
          </cell>
        </row>
        <row r="278">
          <cell r="B278" t="str">
            <v xml:space="preserve">            Interest</v>
          </cell>
          <cell r="P278" t="str">
            <v xml:space="preserve"> . . . </v>
          </cell>
          <cell r="Q278">
            <v>819.47504086999822</v>
          </cell>
          <cell r="R278">
            <v>907.56498369661631</v>
          </cell>
          <cell r="S278">
            <v>973.83874098776323</v>
          </cell>
        </row>
        <row r="279">
          <cell r="B279" t="str">
            <v xml:space="preserve">            Principal</v>
          </cell>
          <cell r="P279" t="str">
            <v xml:space="preserve"> . . . </v>
          </cell>
          <cell r="Q279">
            <v>1267.9154608022427</v>
          </cell>
          <cell r="R279">
            <v>1452.1231768385005</v>
          </cell>
          <cell r="S279">
            <v>1608.8413927915008</v>
          </cell>
        </row>
        <row r="280">
          <cell r="B280" t="str">
            <v xml:space="preserve">      Non-ODA, non-Tor.-resched debt</v>
          </cell>
          <cell r="P280">
            <v>335.36006082575034</v>
          </cell>
          <cell r="Q280">
            <v>588.13106417023209</v>
          </cell>
          <cell r="R280">
            <v>641.88138189598408</v>
          </cell>
          <cell r="S280">
            <v>879.59032838427845</v>
          </cell>
        </row>
        <row r="281">
          <cell r="B281" t="str">
            <v xml:space="preserve">            Interest</v>
          </cell>
          <cell r="P281" t="str">
            <v xml:space="preserve"> . . . </v>
          </cell>
          <cell r="Q281">
            <v>789.44614025628732</v>
          </cell>
          <cell r="R281">
            <v>875.15258646314237</v>
          </cell>
          <cell r="S281">
            <v>940.50269702029016</v>
          </cell>
        </row>
        <row r="282">
          <cell r="B282" t="str">
            <v xml:space="preserve">            Principal</v>
          </cell>
          <cell r="P282" t="str">
            <v xml:space="preserve"> . . . </v>
          </cell>
          <cell r="Q282">
            <v>-201.3150760860552</v>
          </cell>
          <cell r="R282">
            <v>-233.27120456715824</v>
          </cell>
          <cell r="S282">
            <v>-60.912368636011806</v>
          </cell>
        </row>
        <row r="283">
          <cell r="B283" t="str">
            <v xml:space="preserve">      ODA debt (excl. Tor. resched)</v>
          </cell>
          <cell r="P283">
            <v>1392.6999391742497</v>
          </cell>
          <cell r="Q283">
            <v>1404.8194375020089</v>
          </cell>
          <cell r="R283">
            <v>1622.8467786391327</v>
          </cell>
          <cell r="S283">
            <v>1596.4898053949855</v>
          </cell>
        </row>
        <row r="284">
          <cell r="B284" t="str">
            <v xml:space="preserve">            Interest</v>
          </cell>
          <cell r="P284" t="str">
            <v xml:space="preserve"> . . . </v>
          </cell>
          <cell r="Q284">
            <v>16.48964207275198</v>
          </cell>
          <cell r="R284">
            <v>18.977790385971744</v>
          </cell>
          <cell r="S284">
            <v>18.521321002794672</v>
          </cell>
        </row>
        <row r="285">
          <cell r="B285" t="str">
            <v xml:space="preserve">            Principal</v>
          </cell>
          <cell r="P285" t="str">
            <v xml:space="preserve"> . . . </v>
          </cell>
          <cell r="Q285">
            <v>1388.3297954292568</v>
          </cell>
          <cell r="R285">
            <v>1603.868988253161</v>
          </cell>
          <cell r="S285">
            <v>1577.9684843921909</v>
          </cell>
        </row>
        <row r="286">
          <cell r="B286" t="str">
            <v xml:space="preserve">      PRD on Toronto terms</v>
          </cell>
          <cell r="P286">
            <v>102.88</v>
          </cell>
          <cell r="Q286">
            <v>94.44</v>
          </cell>
          <cell r="R286">
            <v>94.96</v>
          </cell>
          <cell r="S286">
            <v>106.6</v>
          </cell>
        </row>
        <row r="287">
          <cell r="B287" t="str">
            <v xml:space="preserve">            Interest</v>
          </cell>
          <cell r="P287" t="str">
            <v xml:space="preserve"> . . . </v>
          </cell>
          <cell r="Q287">
            <v>13.539258540958919</v>
          </cell>
          <cell r="R287">
            <v>13.434606847502206</v>
          </cell>
          <cell r="S287">
            <v>14.814722964678349</v>
          </cell>
        </row>
        <row r="288">
          <cell r="B288" t="str">
            <v xml:space="preserve">            Principal</v>
          </cell>
          <cell r="P288" t="str">
            <v xml:space="preserve"> . . . </v>
          </cell>
          <cell r="Q288">
            <v>80.900741459041086</v>
          </cell>
          <cell r="R288">
            <v>81.525393152497784</v>
          </cell>
          <cell r="S288">
            <v>91.785277035321641</v>
          </cell>
        </row>
        <row r="290">
          <cell r="B290" t="str">
            <v>5.  Est. stock of LI on reschedulable arrears 3/</v>
          </cell>
          <cell r="P290">
            <v>2055.4984222180278</v>
          </cell>
          <cell r="Q290">
            <v>3263.2384222180281</v>
          </cell>
          <cell r="R290">
            <v>4758.1984222180272</v>
          </cell>
          <cell r="S290">
            <v>6360.3684222180291</v>
          </cell>
        </row>
        <row r="292">
          <cell r="B292" t="str">
            <v xml:space="preserve">           Non-ODA loans  </v>
          </cell>
          <cell r="P292">
            <v>1510.7609222180276</v>
          </cell>
          <cell r="Q292">
            <v>2577.7074572180277</v>
          </cell>
          <cell r="R292">
            <v>3988.8856072180279</v>
          </cell>
          <cell r="S292">
            <v>5508.0785572180284</v>
          </cell>
        </row>
        <row r="293">
          <cell r="B293" t="str">
            <v xml:space="preserve">           ODA (excl. Tor.-resched.) </v>
          </cell>
          <cell r="P293">
            <v>311.34393000000006</v>
          </cell>
          <cell r="Q293">
            <v>355.19739500000009</v>
          </cell>
          <cell r="R293">
            <v>401.27924500000012</v>
          </cell>
          <cell r="S293">
            <v>450.48629500000015</v>
          </cell>
        </row>
        <row r="294">
          <cell r="B294" t="str">
            <v xml:space="preserve">           PRD on Toronto terms</v>
          </cell>
          <cell r="P294">
            <v>233.39357000000001</v>
          </cell>
          <cell r="Q294">
            <v>330.33357000000001</v>
          </cell>
          <cell r="R294">
            <v>368.03357</v>
          </cell>
          <cell r="S294">
            <v>401.80356999999998</v>
          </cell>
        </row>
        <row r="296">
          <cell r="B296" t="str">
            <v>6.  Est.d stock of LI on post-COD arrears 3/</v>
          </cell>
          <cell r="P296">
            <v>97.715926380457375</v>
          </cell>
          <cell r="Q296">
            <v>174.56592638045737</v>
          </cell>
          <cell r="R296">
            <v>304.53592638045734</v>
          </cell>
          <cell r="S296">
            <v>428.23592638045733</v>
          </cell>
        </row>
        <row r="298">
          <cell r="B298" t="str">
            <v>7.  Consolidated amounts  4/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</row>
        <row r="299">
          <cell r="B299" t="str">
            <v xml:space="preserve">      Debt service</v>
          </cell>
        </row>
        <row r="300">
          <cell r="B300" t="str">
            <v xml:space="preserve">        Non-ODA &amp; non-Tor.-resched. debt (PIAL)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</row>
        <row r="301">
          <cell r="B301" t="str">
            <v xml:space="preserve">        ODA debt  (PIAL)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</row>
        <row r="302">
          <cell r="B302" t="str">
            <v xml:space="preserve">        PRD on Toronto terms  (PIAL)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</row>
        <row r="304">
          <cell r="B304" t="str">
            <v>8.  Stock of debt (e.o.p., excl. new lending)  5/</v>
          </cell>
          <cell r="S304">
            <v>0</v>
          </cell>
        </row>
        <row r="306">
          <cell r="B306" t="str">
            <v>Sources:  Data provided by the authorities; and staff calculations.</v>
          </cell>
        </row>
        <row r="308">
          <cell r="B308" t="str">
            <v xml:space="preserve">   1/   OGEDEP do not provide any reliable breakdown of debt/arrears by pre- &amp; post-COD and by ODA/non-ODA. In some cases, OGEDEP data are supplemented or replaced by World Bank DRS estimates, which appear more internally consistent.</v>
          </cell>
        </row>
        <row r="309">
          <cell r="B309" t="str">
            <v xml:space="preserve">   2/  Including government debt, guaranteed private debt and 'Mécanisme SNEL' debt.</v>
          </cell>
        </row>
        <row r="310">
          <cell r="B310" t="str">
            <v xml:space="preserve">   3/  Estimated by applying a penalty rate of 2 percent on top of a market rate of 7.5 percent to the</v>
          </cell>
        </row>
        <row r="311">
          <cell r="B311" t="str">
            <v xml:space="preserve">      outstanding end-year stocks of external arrears over the period 1990-96.  See Table 5.</v>
          </cell>
        </row>
        <row r="312">
          <cell r="B312" t="str">
            <v xml:space="preserve">   4/  The consolidation period covers 1997-99.  In 1997, estimated reschedulable arrears, including</v>
          </cell>
        </row>
        <row r="313">
          <cell r="B313" t="str">
            <v xml:space="preserve">      late interest at end-1996, are added to reschedulable debt service due in 1997.  </v>
          </cell>
        </row>
        <row r="314">
          <cell r="B314" t="str">
            <v xml:space="preserve">   5/  Including estimated late interest and post-COD debt.</v>
          </cell>
        </row>
        <row r="316">
          <cell r="B316" t="str">
            <v>5.  Estimated post-resched debt service</v>
          </cell>
        </row>
        <row r="318">
          <cell r="B318" t="str">
            <v>1.  Debt service from flow resched. on Naples terms:  (PIAL)  1/</v>
          </cell>
          <cell r="Q318">
            <v>0</v>
          </cell>
          <cell r="R318">
            <v>0</v>
          </cell>
          <cell r="S318">
            <v>0</v>
          </cell>
        </row>
        <row r="319">
          <cell r="B319" t="str">
            <v xml:space="preserve">            Interest</v>
          </cell>
          <cell r="Q319">
            <v>0</v>
          </cell>
          <cell r="R319">
            <v>0</v>
          </cell>
          <cell r="S319">
            <v>0</v>
          </cell>
        </row>
        <row r="320">
          <cell r="B320" t="str">
            <v xml:space="preserve">            Principal</v>
          </cell>
          <cell r="Q320">
            <v>0</v>
          </cell>
          <cell r="R320">
            <v>0</v>
          </cell>
          <cell r="S320">
            <v>0</v>
          </cell>
        </row>
        <row r="321">
          <cell r="Q321" t="str">
            <v xml:space="preserve">  </v>
          </cell>
        </row>
        <row r="322">
          <cell r="B322" t="str">
            <v xml:space="preserve">    Rescheduled principal, interest  and arrears  (PIAL)  1/</v>
          </cell>
        </row>
        <row r="323">
          <cell r="B323" t="str">
            <v xml:space="preserve">               Non-ODA debt (Under DR option)  2/</v>
          </cell>
        </row>
        <row r="324">
          <cell r="B324" t="str">
            <v xml:space="preserve">                    1999</v>
          </cell>
          <cell r="S324">
            <v>0</v>
          </cell>
        </row>
        <row r="325">
          <cell r="B325" t="str">
            <v xml:space="preserve">                            Interest</v>
          </cell>
          <cell r="S325">
            <v>0</v>
          </cell>
        </row>
        <row r="326">
          <cell r="B326" t="str">
            <v xml:space="preserve">                            Principal</v>
          </cell>
          <cell r="S326">
            <v>0</v>
          </cell>
        </row>
        <row r="328">
          <cell r="B328" t="str">
            <v xml:space="preserve">                    2000</v>
          </cell>
        </row>
        <row r="329">
          <cell r="B329" t="str">
            <v xml:space="preserve">                            Interest</v>
          </cell>
        </row>
        <row r="330">
          <cell r="B330" t="str">
            <v xml:space="preserve">                            Principal</v>
          </cell>
        </row>
        <row r="332">
          <cell r="B332" t="str">
            <v xml:space="preserve">                    2001</v>
          </cell>
        </row>
        <row r="333">
          <cell r="B333" t="str">
            <v xml:space="preserve">                            Interest</v>
          </cell>
        </row>
        <row r="334">
          <cell r="B334" t="str">
            <v xml:space="preserve">                            Principal</v>
          </cell>
        </row>
        <row r="336">
          <cell r="B336" t="str">
            <v xml:space="preserve">               ODA debt  3/</v>
          </cell>
        </row>
        <row r="337">
          <cell r="B337" t="str">
            <v xml:space="preserve">                    1999</v>
          </cell>
          <cell r="S337">
            <v>0</v>
          </cell>
        </row>
        <row r="338">
          <cell r="B338" t="str">
            <v xml:space="preserve">                            Interest</v>
          </cell>
          <cell r="S338">
            <v>0</v>
          </cell>
        </row>
        <row r="339">
          <cell r="B339" t="str">
            <v xml:space="preserve">                            Principal</v>
          </cell>
          <cell r="S339">
            <v>0</v>
          </cell>
        </row>
        <row r="341">
          <cell r="B341" t="str">
            <v xml:space="preserve">                    2000</v>
          </cell>
        </row>
        <row r="342">
          <cell r="B342" t="str">
            <v xml:space="preserve">                            Interest</v>
          </cell>
        </row>
        <row r="343">
          <cell r="B343" t="str">
            <v xml:space="preserve">                            Principal</v>
          </cell>
        </row>
        <row r="345">
          <cell r="B345" t="str">
            <v xml:space="preserve">                    2001</v>
          </cell>
        </row>
        <row r="346">
          <cell r="B346" t="str">
            <v xml:space="preserve">                            Interest</v>
          </cell>
        </row>
        <row r="347">
          <cell r="B347" t="str">
            <v xml:space="preserve">                            Principal</v>
          </cell>
        </row>
        <row r="349">
          <cell r="B349" t="str">
            <v xml:space="preserve">       PRD on Toronto terms  4/</v>
          </cell>
        </row>
        <row r="350">
          <cell r="B350" t="str">
            <v xml:space="preserve">                    1999</v>
          </cell>
          <cell r="S350">
            <v>0</v>
          </cell>
        </row>
        <row r="351">
          <cell r="B351" t="str">
            <v xml:space="preserve">                            Interest</v>
          </cell>
          <cell r="S351">
            <v>0</v>
          </cell>
        </row>
        <row r="352">
          <cell r="B352" t="str">
            <v xml:space="preserve">                            Principal</v>
          </cell>
          <cell r="S352">
            <v>0</v>
          </cell>
        </row>
        <row r="354">
          <cell r="B354" t="str">
            <v xml:space="preserve">                    2000</v>
          </cell>
        </row>
        <row r="355">
          <cell r="B355" t="str">
            <v xml:space="preserve">                            Interest</v>
          </cell>
        </row>
        <row r="356">
          <cell r="B356" t="str">
            <v xml:space="preserve">                            Principal</v>
          </cell>
        </row>
        <row r="358">
          <cell r="B358" t="str">
            <v xml:space="preserve">                    2001</v>
          </cell>
        </row>
        <row r="359">
          <cell r="B359" t="str">
            <v xml:space="preserve">                            Interest</v>
          </cell>
        </row>
        <row r="360">
          <cell r="B360" t="str">
            <v xml:space="preserve">                            Principal</v>
          </cell>
        </row>
        <row r="362">
          <cell r="B362" t="str">
            <v>2.  Total debt service due after flow rescheduling</v>
          </cell>
          <cell r="Q362">
            <v>39</v>
          </cell>
          <cell r="R362">
            <v>42</v>
          </cell>
          <cell r="S362">
            <v>42</v>
          </cell>
        </row>
        <row r="363">
          <cell r="B363" t="str">
            <v xml:space="preserve">                    Interest</v>
          </cell>
          <cell r="Q363">
            <v>15</v>
          </cell>
          <cell r="R363">
            <v>13</v>
          </cell>
          <cell r="S363">
            <v>12</v>
          </cell>
        </row>
        <row r="364">
          <cell r="B364" t="str">
            <v xml:space="preserve">                    Principal</v>
          </cell>
          <cell r="Q364">
            <v>24</v>
          </cell>
          <cell r="R364">
            <v>29</v>
          </cell>
          <cell r="S364">
            <v>30</v>
          </cell>
        </row>
        <row r="365">
          <cell r="B365" t="str">
            <v xml:space="preserve">          Debt service due on flow rescheduling</v>
          </cell>
          <cell r="Q365">
            <v>0</v>
          </cell>
          <cell r="R365">
            <v>0</v>
          </cell>
          <cell r="S365">
            <v>0</v>
          </cell>
        </row>
        <row r="366">
          <cell r="B366" t="str">
            <v xml:space="preserve">                    Interest</v>
          </cell>
          <cell r="Q366">
            <v>0</v>
          </cell>
          <cell r="R366">
            <v>0</v>
          </cell>
          <cell r="S366">
            <v>0</v>
          </cell>
        </row>
        <row r="367">
          <cell r="B367" t="str">
            <v xml:space="preserve">                    Principal</v>
          </cell>
          <cell r="Q367">
            <v>0</v>
          </cell>
          <cell r="R367">
            <v>0</v>
          </cell>
          <cell r="S367">
            <v>0</v>
          </cell>
        </row>
        <row r="368">
          <cell r="B368" t="str">
            <v xml:space="preserve">          Non-rescheduled debt service  6/</v>
          </cell>
          <cell r="Q368">
            <v>39</v>
          </cell>
          <cell r="R368">
            <v>42</v>
          </cell>
          <cell r="S368">
            <v>42</v>
          </cell>
        </row>
        <row r="369">
          <cell r="B369" t="str">
            <v xml:space="preserve">                    Interest</v>
          </cell>
          <cell r="Q369">
            <v>15</v>
          </cell>
          <cell r="R369">
            <v>13</v>
          </cell>
          <cell r="S369">
            <v>12</v>
          </cell>
        </row>
        <row r="370">
          <cell r="B370" t="str">
            <v xml:space="preserve">                    Principal</v>
          </cell>
          <cell r="Q370">
            <v>24</v>
          </cell>
          <cell r="R370">
            <v>29</v>
          </cell>
          <cell r="S370">
            <v>30</v>
          </cell>
        </row>
        <row r="372">
          <cell r="B372" t="str">
            <v>3.  Cash flow relief from flow rescheduling  7/</v>
          </cell>
          <cell r="Q372">
            <v>256.45050167224082</v>
          </cell>
          <cell r="R372">
            <v>272.29765886287623</v>
          </cell>
          <cell r="S372">
            <v>222.99197324414718</v>
          </cell>
        </row>
        <row r="373">
          <cell r="B373" t="str">
            <v xml:space="preserve">                    Interest</v>
          </cell>
          <cell r="Q373">
            <v>107.0505016722408</v>
          </cell>
          <cell r="R373">
            <v>64.097658862876258</v>
          </cell>
          <cell r="S373">
            <v>44.091973244147155</v>
          </cell>
        </row>
        <row r="374">
          <cell r="B374" t="str">
            <v xml:space="preserve">                    Principal</v>
          </cell>
          <cell r="Q374">
            <v>149.4</v>
          </cell>
          <cell r="R374">
            <v>208.2</v>
          </cell>
          <cell r="S374">
            <v>178.9</v>
          </cell>
        </row>
        <row r="376">
          <cell r="B376" t="str">
            <v xml:space="preserve">     In percent of original scheduled payments</v>
          </cell>
          <cell r="Q376">
            <v>11.546984540000121</v>
          </cell>
          <cell r="R376">
            <v>10.79762939934402</v>
          </cell>
          <cell r="S376">
            <v>8.1416018851361898</v>
          </cell>
        </row>
        <row r="378">
          <cell r="B378" t="str">
            <v>Memorandum items:</v>
          </cell>
        </row>
        <row r="379">
          <cell r="B379" t="str">
            <v xml:space="preserve">  Interest on LI resched in flow resched</v>
          </cell>
        </row>
        <row r="380">
          <cell r="B380" t="str">
            <v xml:space="preserve">      Non-ODA non-Toronto PRD</v>
          </cell>
        </row>
        <row r="381">
          <cell r="B381" t="str">
            <v xml:space="preserve">      ODA (non-Tor. PRD)</v>
          </cell>
        </row>
        <row r="382">
          <cell r="B382" t="str">
            <v xml:space="preserve">      Tor. PRD</v>
          </cell>
        </row>
        <row r="384">
          <cell r="B384" t="str">
            <v xml:space="preserve">  Princ. on LI resched in flow resched</v>
          </cell>
        </row>
        <row r="385">
          <cell r="B385" t="str">
            <v xml:space="preserve">      Non-ODA non-Toronto PRD</v>
          </cell>
        </row>
        <row r="386">
          <cell r="B386" t="str">
            <v xml:space="preserve">      ODA (non-Tor. PRD)</v>
          </cell>
        </row>
        <row r="387">
          <cell r="B387" t="str">
            <v xml:space="preserve">      Tor. PRD</v>
          </cell>
        </row>
        <row r="389">
          <cell r="B389" t="str">
            <v xml:space="preserve">  1/  Principal, interest, and arrears, including estimated late interest.  </v>
          </cell>
        </row>
        <row r="390">
          <cell r="B390" t="str">
            <v xml:space="preserve">  2/  Rescheduled on Naples terms under Debt Reduction (DR) option.  A market interest rate of 7.5 percent is applied to a third of the consolidated </v>
          </cell>
        </row>
        <row r="391">
          <cell r="B391" t="str">
            <v xml:space="preserve">       amount in each year over 23 years, including a grace period of 6 years.</v>
          </cell>
        </row>
        <row r="392">
          <cell r="B392" t="str">
            <v xml:space="preserve">  3/  Rescheduled on concessional terms over 40 years, with a grace period of 16 years, at a (ODA) interest rate of 2 percent per annum.</v>
          </cell>
        </row>
        <row r="393">
          <cell r="B393" t="str">
            <v xml:space="preserve">  4/  Rescheduled on nonconcessional terms over 23 years, with a grace period of 6 years, at a market interest rate of 7.5 percent per annum.</v>
          </cell>
        </row>
        <row r="394">
          <cell r="B394" t="str">
            <v xml:space="preserve">  5/  Amounts  of late interest are derived in Table 5.</v>
          </cell>
        </row>
        <row r="395">
          <cell r="B395" t="str">
            <v xml:space="preserve">  6/  Post-COD debt service between 1996-98 and total scheduled debt service thereafter.  After 1999, figures for debt service are estimates.</v>
          </cell>
        </row>
        <row r="396">
          <cell r="B396" t="str">
            <v xml:space="preserve">  7/  Scheduled debt service before rescheduling minus new debt service after "flow"  rescheduling.</v>
          </cell>
        </row>
        <row r="399">
          <cell r="B399" t="str">
            <v>Stock of consolidated debt service  1/</v>
          </cell>
          <cell r="R399">
            <v>0</v>
          </cell>
          <cell r="S399">
            <v>0</v>
          </cell>
        </row>
        <row r="400">
          <cell r="B400" t="str">
            <v xml:space="preserve">      Non-ODA debt  (PIAL)</v>
          </cell>
          <cell r="R400">
            <v>0</v>
          </cell>
          <cell r="S400">
            <v>0</v>
          </cell>
        </row>
        <row r="401">
          <cell r="B401" t="str">
            <v xml:space="preserve">      ODA debt  (PIAL)                            </v>
          </cell>
          <cell r="R401">
            <v>0</v>
          </cell>
          <cell r="S401">
            <v>0</v>
          </cell>
        </row>
        <row r="402">
          <cell r="B402" t="str">
            <v xml:space="preserve">      PRD on Toronto terms  (PIAL)      </v>
          </cell>
          <cell r="R402">
            <v>0</v>
          </cell>
          <cell r="S402">
            <v>0</v>
          </cell>
        </row>
        <row r="404">
          <cell r="B404" t="str">
            <v>NPV of consol. debt</v>
          </cell>
          <cell r="R404">
            <v>0</v>
          </cell>
          <cell r="S404">
            <v>0</v>
          </cell>
        </row>
        <row r="405">
          <cell r="B405" t="str">
            <v xml:space="preserve">   Non-ODA non-Tor. resched.</v>
          </cell>
          <cell r="R405">
            <v>0</v>
          </cell>
          <cell r="S405">
            <v>0</v>
          </cell>
        </row>
        <row r="406">
          <cell r="B406" t="str">
            <v xml:space="preserve">   ODA</v>
          </cell>
          <cell r="R406">
            <v>0</v>
          </cell>
          <cell r="S406">
            <v>0</v>
          </cell>
        </row>
        <row r="407">
          <cell r="B407" t="str">
            <v xml:space="preserve">   Tor. resched.</v>
          </cell>
          <cell r="R407">
            <v>0</v>
          </cell>
          <cell r="S407">
            <v>0</v>
          </cell>
        </row>
        <row r="409">
          <cell r="B409" t="str">
            <v>_x001E_1/  In 1996, equal to outstanding stock of reschedulable arrears at end-1995, including late interest,  plus reschedulable debt service due in 1996.  From 1997 onward, stocks at</v>
          </cell>
        </row>
        <row r="410">
          <cell r="B410" t="str">
            <v>period t equal stocks at period t-1 plus consolidated debt service minus principal repayments.</v>
          </cell>
        </row>
        <row r="414">
          <cell r="B414" t="str">
            <v>6. Debt service assuming 1998 Naples Terms flow</v>
          </cell>
        </row>
        <row r="415">
          <cell r="B415" t="str">
            <v>rescheduling &amp; stock of debt op in 2001</v>
          </cell>
        </row>
        <row r="417">
          <cell r="B417" t="str">
            <v>1. Stock of debt before flow resched.  1/</v>
          </cell>
          <cell r="P417">
            <v>6406.49</v>
          </cell>
          <cell r="Q417">
            <v>6233.09</v>
          </cell>
          <cell r="R417">
            <v>5995.89</v>
          </cell>
          <cell r="S417">
            <v>5786.9900000000007</v>
          </cell>
        </row>
        <row r="418">
          <cell r="B418" t="str">
            <v xml:space="preserve">    Pre-COD debt</v>
          </cell>
          <cell r="P418">
            <v>5601.15</v>
          </cell>
          <cell r="Q418">
            <v>5451.75</v>
          </cell>
          <cell r="R418">
            <v>5243.55</v>
          </cell>
          <cell r="S418">
            <v>5064.6500000000005</v>
          </cell>
        </row>
        <row r="419">
          <cell r="B419" t="str">
            <v xml:space="preserve">      PRD  o/w:</v>
          </cell>
          <cell r="P419">
            <v>5161.75</v>
          </cell>
          <cell r="Q419">
            <v>5021.75</v>
          </cell>
          <cell r="R419">
            <v>4819.05</v>
          </cell>
          <cell r="S419">
            <v>4634.75</v>
          </cell>
        </row>
        <row r="420">
          <cell r="B420" t="str">
            <v xml:space="preserve">        ODA loans (non-Tor. resch.) </v>
          </cell>
          <cell r="P420">
            <v>889.74</v>
          </cell>
          <cell r="Q420">
            <v>846.74</v>
          </cell>
          <cell r="R420">
            <v>797.74</v>
          </cell>
          <cell r="S420">
            <v>748.74</v>
          </cell>
        </row>
        <row r="421">
          <cell r="B421" t="str">
            <v xml:space="preserve">        Toronto terms</v>
          </cell>
          <cell r="P421">
            <v>4272.01</v>
          </cell>
          <cell r="Q421">
            <v>4203.01</v>
          </cell>
          <cell r="R421">
            <v>4073.3100000000004</v>
          </cell>
          <cell r="S421">
            <v>3956.1100000000006</v>
          </cell>
        </row>
        <row r="422">
          <cell r="B422" t="str">
            <v xml:space="preserve">      NPRD  o/w:</v>
          </cell>
          <cell r="P422">
            <v>439.4</v>
          </cell>
          <cell r="Q422">
            <v>430</v>
          </cell>
          <cell r="R422">
            <v>424.5</v>
          </cell>
          <cell r="S422">
            <v>429.9</v>
          </cell>
        </row>
        <row r="423">
          <cell r="B423" t="str">
            <v xml:space="preserve">        ODA loans</v>
          </cell>
          <cell r="P423">
            <v>162</v>
          </cell>
          <cell r="Q423">
            <v>130</v>
          </cell>
          <cell r="R423">
            <v>99</v>
          </cell>
          <cell r="S423">
            <v>70</v>
          </cell>
        </row>
        <row r="424">
          <cell r="B424" t="str">
            <v xml:space="preserve">    Post-COD debt</v>
          </cell>
          <cell r="P424">
            <v>805.34</v>
          </cell>
          <cell r="Q424">
            <v>781.34</v>
          </cell>
          <cell r="R424">
            <v>752.34</v>
          </cell>
          <cell r="S424">
            <v>722.34</v>
          </cell>
        </row>
        <row r="426">
          <cell r="B426" t="str">
            <v>2. Stock of debt eligible for stock op.  1/</v>
          </cell>
        </row>
        <row r="427">
          <cell r="B427" t="str">
            <v xml:space="preserve">      PRD  o/w:</v>
          </cell>
        </row>
        <row r="428">
          <cell r="B428" t="str">
            <v xml:space="preserve">        ODA loans  </v>
          </cell>
        </row>
        <row r="429">
          <cell r="B429" t="str">
            <v xml:space="preserve">        Toronto terms</v>
          </cell>
        </row>
        <row r="430">
          <cell r="B430" t="str">
            <v xml:space="preserve">      NPRD  o/w:</v>
          </cell>
        </row>
        <row r="431">
          <cell r="B431" t="str">
            <v xml:space="preserve">        ODA loans</v>
          </cell>
        </row>
        <row r="433">
          <cell r="B433" t="str">
            <v>3. Stock of pre-COD debt with flow resched.</v>
          </cell>
        </row>
        <row r="434">
          <cell r="B434" t="str">
            <v xml:space="preserve">      and stock operation </v>
          </cell>
          <cell r="P434">
            <v>5601.15</v>
          </cell>
          <cell r="Q434">
            <v>5451.75</v>
          </cell>
          <cell r="R434">
            <v>5243.55</v>
          </cell>
          <cell r="S434">
            <v>5064.6499999999996</v>
          </cell>
        </row>
        <row r="435">
          <cell r="B435" t="str">
            <v xml:space="preserve">    Non-ODA debt</v>
          </cell>
          <cell r="P435">
            <v>277.39999999999964</v>
          </cell>
          <cell r="Q435">
            <v>271.99999999999966</v>
          </cell>
          <cell r="R435">
            <v>273.49999999999966</v>
          </cell>
          <cell r="S435">
            <v>289.79999999999961</v>
          </cell>
        </row>
        <row r="436">
          <cell r="B436" t="str">
            <v xml:space="preserve">    ODA debt</v>
          </cell>
          <cell r="P436">
            <v>1051.74</v>
          </cell>
          <cell r="Q436">
            <v>976.74</v>
          </cell>
          <cell r="R436">
            <v>896.74</v>
          </cell>
          <cell r="S436">
            <v>818.74</v>
          </cell>
        </row>
        <row r="437">
          <cell r="B437" t="str">
            <v xml:space="preserve">    PRD on Toronto terms</v>
          </cell>
          <cell r="P437">
            <v>4272.01</v>
          </cell>
          <cell r="Q437">
            <v>4203.01</v>
          </cell>
          <cell r="R437">
            <v>4073.3100000000004</v>
          </cell>
          <cell r="S437">
            <v>3956.1100000000006</v>
          </cell>
        </row>
        <row r="439">
          <cell r="B439" t="str">
            <v xml:space="preserve">    Adj. for stock of debt operation</v>
          </cell>
        </row>
        <row r="440">
          <cell r="B440" t="str">
            <v xml:space="preserve">        Flow (?)</v>
          </cell>
        </row>
        <row r="442">
          <cell r="B442" t="str">
            <v xml:space="preserve">4. Debt service due following stock operation </v>
          </cell>
        </row>
        <row r="443">
          <cell r="B443" t="str">
            <v xml:space="preserve">    Debt service payments</v>
          </cell>
        </row>
        <row r="444">
          <cell r="B444" t="str">
            <v xml:space="preserve">        Interest</v>
          </cell>
        </row>
        <row r="445">
          <cell r="B445" t="str">
            <v xml:space="preserve">        Principal</v>
          </cell>
        </row>
        <row r="446">
          <cell r="B446" t="str">
            <v xml:space="preserve">    Non-ODA debt (Under DR option)  2/</v>
          </cell>
        </row>
        <row r="447">
          <cell r="B447" t="str">
            <v xml:space="preserve">        Interest</v>
          </cell>
        </row>
        <row r="448">
          <cell r="B448" t="str">
            <v xml:space="preserve">        Principal</v>
          </cell>
        </row>
        <row r="449">
          <cell r="B449" t="str">
            <v xml:space="preserve">    ODA loans  2/</v>
          </cell>
        </row>
        <row r="450">
          <cell r="B450" t="str">
            <v xml:space="preserve">        Interest</v>
          </cell>
        </row>
        <row r="451">
          <cell r="B451" t="str">
            <v xml:space="preserve">        Principal</v>
          </cell>
        </row>
        <row r="452">
          <cell r="B452" t="str">
            <v xml:space="preserve">    PRD on Toronto terms  </v>
          </cell>
        </row>
        <row r="453">
          <cell r="B453" t="str">
            <v xml:space="preserve">        Interest</v>
          </cell>
        </row>
        <row r="454">
          <cell r="B454" t="str">
            <v xml:space="preserve">        Principal</v>
          </cell>
        </row>
        <row r="455">
          <cell r="B455" t="str">
            <v xml:space="preserve">    Non-rescheduled debt service</v>
          </cell>
        </row>
        <row r="456">
          <cell r="B456" t="str">
            <v xml:space="preserve">      Post-COD</v>
          </cell>
        </row>
        <row r="457">
          <cell r="B457" t="str">
            <v xml:space="preserve">         Interest</v>
          </cell>
        </row>
        <row r="458">
          <cell r="B458" t="str">
            <v xml:space="preserve">         Principal</v>
          </cell>
        </row>
        <row r="459">
          <cell r="B459" t="str">
            <v xml:space="preserve">      Flow rescheduling</v>
          </cell>
        </row>
        <row r="460">
          <cell r="B460" t="str">
            <v xml:space="preserve">         Interest</v>
          </cell>
        </row>
        <row r="461">
          <cell r="B461" t="str">
            <v xml:space="preserve">         Principal</v>
          </cell>
        </row>
        <row r="463">
          <cell r="B463" t="str">
            <v>5.  Additional cash flow relief from stock operation  3/</v>
          </cell>
        </row>
        <row r="464">
          <cell r="B464" t="str">
            <v xml:space="preserve">                    Interest</v>
          </cell>
        </row>
        <row r="465">
          <cell r="B465" t="str">
            <v xml:space="preserve">                    Principal</v>
          </cell>
        </row>
        <row r="467">
          <cell r="B467" t="str">
            <v xml:space="preserve">     In percent of original scheduled payments </v>
          </cell>
        </row>
        <row r="469">
          <cell r="B469" t="str">
            <v xml:space="preserve">   1/  Excluding new borrowing and accumulated late interest.</v>
          </cell>
        </row>
        <row r="470">
          <cell r="B470" t="str">
            <v xml:space="preserve">   2/  Service payments are computed by applying the same terms as under the flow rescheduling to adjusted outstanding debt stocks at end-1999.</v>
          </cell>
        </row>
        <row r="471">
          <cell r="B471" t="str">
            <v xml:space="preserve">   3/  Debt service after 1997-99 flow rescheduling minus new debt service following 2000 stock operation.</v>
          </cell>
        </row>
        <row r="473">
          <cell r="B473" t="str">
            <v xml:space="preserve">  </v>
          </cell>
        </row>
        <row r="474">
          <cell r="B474" t="str">
            <v xml:space="preserve"> 7. Debt and debt service assuming 2000 flow</v>
          </cell>
        </row>
        <row r="475">
          <cell r="B475" t="str">
            <v>rescheduling &amp; stock of debt op in 2003</v>
          </cell>
        </row>
        <row r="477">
          <cell r="B477" t="str">
            <v>1. Total stock of debt (excl. new borrowing)</v>
          </cell>
          <cell r="P477">
            <v>9490.11</v>
          </cell>
          <cell r="Q477">
            <v>9042.66</v>
          </cell>
          <cell r="R477">
            <v>9330.68</v>
          </cell>
          <cell r="S477">
            <v>9062.2099999999991</v>
          </cell>
        </row>
        <row r="478">
          <cell r="B478" t="str">
            <v xml:space="preserve">      Pre-COD o/w:</v>
          </cell>
          <cell r="P478">
            <v>8486.0300000000007</v>
          </cell>
          <cell r="Q478">
            <v>8100.0599999999995</v>
          </cell>
          <cell r="R478">
            <v>8578.34</v>
          </cell>
          <cell r="S478">
            <v>8339.869999999999</v>
          </cell>
        </row>
        <row r="479">
          <cell r="B479" t="str">
            <v xml:space="preserve">         Consolidated debt service and arrears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</row>
        <row r="480">
          <cell r="B480" t="str">
            <v xml:space="preserve">         Other</v>
          </cell>
          <cell r="P480">
            <v>8486.0300000000007</v>
          </cell>
          <cell r="Q480">
            <v>8100.0599999999995</v>
          </cell>
          <cell r="R480">
            <v>8578.34</v>
          </cell>
          <cell r="S480">
            <v>8339.869999999999</v>
          </cell>
        </row>
        <row r="481">
          <cell r="B481" t="str">
            <v xml:space="preserve">      Post-COD</v>
          </cell>
          <cell r="P481">
            <v>1004.08</v>
          </cell>
          <cell r="Q481">
            <v>942.6</v>
          </cell>
          <cell r="R481">
            <v>752.34</v>
          </cell>
          <cell r="S481">
            <v>722.34</v>
          </cell>
        </row>
        <row r="483">
          <cell r="B483" t="str">
            <v>2. Debt service arising from flow rescheduling</v>
          </cell>
        </row>
        <row r="484">
          <cell r="B484" t="str">
            <v xml:space="preserve">            and stock operation</v>
          </cell>
        </row>
        <row r="485">
          <cell r="B485" t="str">
            <v xml:space="preserve">    Debt service payments  1/</v>
          </cell>
        </row>
        <row r="486">
          <cell r="B486" t="str">
            <v xml:space="preserve">        Interest</v>
          </cell>
        </row>
        <row r="487">
          <cell r="B487" t="str">
            <v xml:space="preserve">        Principal</v>
          </cell>
        </row>
        <row r="488">
          <cell r="B488" t="str">
            <v xml:space="preserve">    Non-ODA debt (Under DR option)  </v>
          </cell>
        </row>
        <row r="489">
          <cell r="B489" t="str">
            <v xml:space="preserve">        Interest</v>
          </cell>
        </row>
        <row r="490">
          <cell r="B490" t="str">
            <v xml:space="preserve">        Principal</v>
          </cell>
        </row>
        <row r="491">
          <cell r="B491" t="str">
            <v xml:space="preserve">    ODA loans  </v>
          </cell>
        </row>
        <row r="492">
          <cell r="B492" t="str">
            <v xml:space="preserve">        Interest</v>
          </cell>
        </row>
        <row r="493">
          <cell r="B493" t="str">
            <v xml:space="preserve">        Principal</v>
          </cell>
        </row>
        <row r="494">
          <cell r="B494" t="str">
            <v xml:space="preserve">    PRD on Toronto terms  </v>
          </cell>
        </row>
        <row r="495">
          <cell r="B495" t="str">
            <v xml:space="preserve">        Interest</v>
          </cell>
        </row>
        <row r="496">
          <cell r="B496" t="str">
            <v xml:space="preserve">        Principal</v>
          </cell>
        </row>
        <row r="498">
          <cell r="B498" t="str">
            <v>3. Total new debt service, with flow rescheduling</v>
          </cell>
        </row>
        <row r="499">
          <cell r="B499" t="str">
            <v xml:space="preserve">          and stock operation</v>
          </cell>
          <cell r="P499">
            <v>31</v>
          </cell>
          <cell r="Q499">
            <v>39</v>
          </cell>
          <cell r="R499">
            <v>42</v>
          </cell>
          <cell r="S499">
            <v>42</v>
          </cell>
        </row>
        <row r="500">
          <cell r="B500" t="str">
            <v xml:space="preserve">        Interest</v>
          </cell>
          <cell r="P500">
            <v>17</v>
          </cell>
          <cell r="Q500">
            <v>15</v>
          </cell>
          <cell r="R500">
            <v>13</v>
          </cell>
          <cell r="S500">
            <v>12</v>
          </cell>
        </row>
        <row r="501">
          <cell r="B501" t="str">
            <v xml:space="preserve">        Principal</v>
          </cell>
          <cell r="P501">
            <v>14</v>
          </cell>
          <cell r="Q501">
            <v>24</v>
          </cell>
          <cell r="R501">
            <v>29</v>
          </cell>
          <cell r="S501">
            <v>30</v>
          </cell>
        </row>
        <row r="502">
          <cell r="B502" t="str">
            <v xml:space="preserve">    From flow rescheduling and stock operation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B503" t="str">
            <v xml:space="preserve">        Interest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</row>
        <row r="504">
          <cell r="B504" t="str">
            <v xml:space="preserve">        Principal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</row>
        <row r="505">
          <cell r="B505" t="str">
            <v xml:space="preserve">    On scheduled post-COD debt service</v>
          </cell>
          <cell r="P505">
            <v>31</v>
          </cell>
          <cell r="Q505">
            <v>39</v>
          </cell>
          <cell r="R505">
            <v>42</v>
          </cell>
          <cell r="S505">
            <v>42</v>
          </cell>
        </row>
        <row r="506">
          <cell r="B506" t="str">
            <v xml:space="preserve">        Interest</v>
          </cell>
          <cell r="P506">
            <v>17</v>
          </cell>
          <cell r="Q506">
            <v>15</v>
          </cell>
          <cell r="R506">
            <v>13</v>
          </cell>
          <cell r="S506">
            <v>12</v>
          </cell>
        </row>
        <row r="507">
          <cell r="B507" t="str">
            <v xml:space="preserve">        Principal</v>
          </cell>
          <cell r="P507">
            <v>14</v>
          </cell>
          <cell r="Q507">
            <v>24</v>
          </cell>
          <cell r="R507">
            <v>29</v>
          </cell>
          <cell r="S507">
            <v>30</v>
          </cell>
        </row>
        <row r="509">
          <cell r="B509" t="str">
            <v xml:space="preserve">    Cash payments for post-COD arrears   2/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</row>
        <row r="511">
          <cell r="B511" t="str">
            <v>4.  Cash flow relief from flow rescheduling</v>
          </cell>
        </row>
        <row r="512">
          <cell r="B512" t="str">
            <v xml:space="preserve">          and stock operation  3/</v>
          </cell>
        </row>
        <row r="513">
          <cell r="B513" t="str">
            <v xml:space="preserve">        Interest</v>
          </cell>
        </row>
        <row r="514">
          <cell r="B514" t="str">
            <v xml:space="preserve">        Principal</v>
          </cell>
        </row>
        <row r="515">
          <cell r="B515" t="str">
            <v xml:space="preserve">    In percent of scheduled payments</v>
          </cell>
        </row>
        <row r="517">
          <cell r="B517" t="str">
            <v>Memorandum items:</v>
          </cell>
        </row>
        <row r="518">
          <cell r="B518" t="str">
            <v xml:space="preserve">    Debt service without flow rescheduling</v>
          </cell>
        </row>
        <row r="519">
          <cell r="B519" t="str">
            <v xml:space="preserve">        and stock operation  4/  5/</v>
          </cell>
          <cell r="P519">
            <v>114.8651339056957</v>
          </cell>
          <cell r="Q519">
            <v>473.54409232663886</v>
          </cell>
          <cell r="R519">
            <v>-666.66849197299018</v>
          </cell>
          <cell r="S519">
            <v>-155.76425735491389</v>
          </cell>
        </row>
        <row r="520">
          <cell r="B520" t="str">
            <v xml:space="preserve">    Debt service with flow rescheduling</v>
          </cell>
        </row>
        <row r="521">
          <cell r="B521" t="str">
            <v xml:space="preserve">        and stock operation  4/  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</row>
        <row r="524">
          <cell r="B524" t="str">
            <v xml:space="preserve">   1/  Including reschedulable late interest.</v>
          </cell>
        </row>
        <row r="525">
          <cell r="B525" t="str">
            <v xml:space="preserve">   2/  Post-COD arrears, including estimated late interest (see Table 7). </v>
          </cell>
        </row>
        <row r="526">
          <cell r="B526" t="str">
            <v xml:space="preserve">   3/  Originally scheduled debt service minus debt service assuming 1997 flow rescheduling and 2000 stock operation.</v>
          </cell>
        </row>
        <row r="527">
          <cell r="B527" t="str">
            <v xml:space="preserve">   4/  In percent of exports of goods and non-factor services (baseline medium-term scenario; excluding new borrowing).</v>
          </cell>
        </row>
        <row r="528">
          <cell r="B528" t="str">
            <v xml:space="preserve">   5/  Excluding external arrears.</v>
          </cell>
        </row>
        <row r="530">
          <cell r="B530" t="str">
            <v>8. Scheduled Debt Service Due To Paris Club Members:  By Country, 1990-95</v>
          </cell>
        </row>
        <row r="531">
          <cell r="B531" t="str">
            <v>NB Not always used in aggregate ests., as figs appear incomplete/inconsistent in some cases.</v>
          </cell>
        </row>
        <row r="533">
          <cell r="J533">
            <v>1990</v>
          </cell>
          <cell r="K533">
            <v>1991</v>
          </cell>
          <cell r="L533">
            <v>1992</v>
          </cell>
          <cell r="M533">
            <v>1993</v>
          </cell>
          <cell r="N533">
            <v>1994</v>
          </cell>
          <cell r="O533">
            <v>1995</v>
          </cell>
          <cell r="P533">
            <v>1996</v>
          </cell>
          <cell r="Q533">
            <v>1997</v>
          </cell>
          <cell r="R533">
            <v>1998</v>
          </cell>
          <cell r="S533">
            <v>1999</v>
          </cell>
        </row>
        <row r="536">
          <cell r="B536" t="str">
            <v>1.  AUSTRIA</v>
          </cell>
        </row>
        <row r="537">
          <cell r="B537" t="str">
            <v xml:space="preserve">        Principal due</v>
          </cell>
          <cell r="J537">
            <v>6.1400000000000006</v>
          </cell>
          <cell r="K537">
            <v>4.79</v>
          </cell>
          <cell r="L537">
            <v>4.34</v>
          </cell>
          <cell r="M537">
            <v>3.72</v>
          </cell>
          <cell r="N537">
            <v>5.18</v>
          </cell>
          <cell r="O537">
            <v>4.6399999999999997</v>
          </cell>
          <cell r="P537">
            <v>2.14</v>
          </cell>
          <cell r="Q537">
            <v>3.37</v>
          </cell>
          <cell r="R537">
            <v>6.49</v>
          </cell>
          <cell r="S537">
            <v>6.49</v>
          </cell>
        </row>
        <row r="538">
          <cell r="B538" t="str">
            <v xml:space="preserve">            Paris Club 1-8</v>
          </cell>
          <cell r="J538">
            <v>5.69</v>
          </cell>
          <cell r="K538">
            <v>4.41</v>
          </cell>
          <cell r="L538">
            <v>4.34</v>
          </cell>
          <cell r="M538">
            <v>3.72</v>
          </cell>
          <cell r="N538">
            <v>5.18</v>
          </cell>
          <cell r="O538">
            <v>4.6399999999999997</v>
          </cell>
          <cell r="P538">
            <v>2.14</v>
          </cell>
          <cell r="Q538">
            <v>1.31</v>
          </cell>
          <cell r="R538">
            <v>1.31</v>
          </cell>
          <cell r="S538">
            <v>1.31</v>
          </cell>
        </row>
        <row r="539">
          <cell r="B539" t="str">
            <v xml:space="preserve">            Paris Club 9  (Toronto)</v>
          </cell>
          <cell r="J539">
            <v>0.45</v>
          </cell>
          <cell r="K539">
            <v>0.38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2.06</v>
          </cell>
          <cell r="R539">
            <v>5.18</v>
          </cell>
          <cell r="S539">
            <v>5.18</v>
          </cell>
        </row>
        <row r="540">
          <cell r="B540" t="str">
            <v xml:space="preserve">            Not previously rescheduled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</row>
        <row r="541">
          <cell r="B541" t="str">
            <v xml:space="preserve">            Post-cutoff date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</row>
        <row r="543">
          <cell r="B543" t="str">
            <v xml:space="preserve">        Interest due</v>
          </cell>
          <cell r="J543">
            <v>4.3</v>
          </cell>
          <cell r="K543">
            <v>3.17</v>
          </cell>
          <cell r="L543">
            <v>3.09</v>
          </cell>
          <cell r="M543">
            <v>2.2600000000000002</v>
          </cell>
          <cell r="N543">
            <v>2.04</v>
          </cell>
          <cell r="O543">
            <v>2.0700000000000003</v>
          </cell>
          <cell r="P543">
            <v>1.6400000000000001</v>
          </cell>
          <cell r="Q543">
            <v>1.48</v>
          </cell>
          <cell r="R543">
            <v>1.42</v>
          </cell>
          <cell r="S543">
            <v>1.1000000000000001</v>
          </cell>
        </row>
        <row r="544">
          <cell r="B544" t="str">
            <v xml:space="preserve">            Paris Club 1-8</v>
          </cell>
          <cell r="J544">
            <v>3.21</v>
          </cell>
          <cell r="K544">
            <v>2.27</v>
          </cell>
          <cell r="L544">
            <v>2.1</v>
          </cell>
          <cell r="M544">
            <v>1.6</v>
          </cell>
          <cell r="N544">
            <v>1.32</v>
          </cell>
          <cell r="O544">
            <v>0.97</v>
          </cell>
          <cell r="P544">
            <v>0.64</v>
          </cell>
          <cell r="Q544">
            <v>0.52</v>
          </cell>
          <cell r="R544">
            <v>0.49</v>
          </cell>
          <cell r="S544">
            <v>0.35</v>
          </cell>
        </row>
        <row r="545">
          <cell r="B545" t="str">
            <v xml:space="preserve">            Paris Club 9  (Toronto)</v>
          </cell>
          <cell r="J545">
            <v>1.0900000000000001</v>
          </cell>
          <cell r="K545">
            <v>0.9</v>
          </cell>
          <cell r="L545">
            <v>0.99</v>
          </cell>
          <cell r="M545">
            <v>0.66</v>
          </cell>
          <cell r="N545">
            <v>0.72</v>
          </cell>
          <cell r="O545">
            <v>1.1000000000000001</v>
          </cell>
          <cell r="P545">
            <v>1</v>
          </cell>
          <cell r="Q545">
            <v>0.96</v>
          </cell>
          <cell r="R545">
            <v>0.93</v>
          </cell>
          <cell r="S545">
            <v>0.75</v>
          </cell>
        </row>
        <row r="546">
          <cell r="B546" t="str">
            <v xml:space="preserve">            Not previously rescheduled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</row>
        <row r="547">
          <cell r="B547" t="str">
            <v xml:space="preserve">            Post-cutoff date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</row>
        <row r="549">
          <cell r="B549" t="str">
            <v xml:space="preserve">        Total debt service due</v>
          </cell>
          <cell r="J549">
            <v>10.440000000000001</v>
          </cell>
          <cell r="K549">
            <v>7.96</v>
          </cell>
          <cell r="L549">
            <v>7.43</v>
          </cell>
          <cell r="M549">
            <v>5.98</v>
          </cell>
          <cell r="N549">
            <v>7.22</v>
          </cell>
          <cell r="O549">
            <v>6.7099999999999991</v>
          </cell>
          <cell r="P549">
            <v>3.7800000000000002</v>
          </cell>
          <cell r="Q549">
            <v>4.8499999999999996</v>
          </cell>
          <cell r="R549">
            <v>7.9099999999999993</v>
          </cell>
          <cell r="S549">
            <v>7.59</v>
          </cell>
        </row>
        <row r="550">
          <cell r="B550" t="str">
            <v xml:space="preserve">            Paris Club 1-8</v>
          </cell>
          <cell r="J550">
            <v>8.9</v>
          </cell>
          <cell r="K550">
            <v>6.68</v>
          </cell>
          <cell r="L550">
            <v>6.4399999999999995</v>
          </cell>
          <cell r="M550">
            <v>5.32</v>
          </cell>
          <cell r="N550">
            <v>6.5</v>
          </cell>
          <cell r="O550">
            <v>5.6099999999999994</v>
          </cell>
          <cell r="P550">
            <v>2.7800000000000002</v>
          </cell>
          <cell r="Q550">
            <v>1.83</v>
          </cell>
          <cell r="R550">
            <v>1.8</v>
          </cell>
          <cell r="S550">
            <v>1.6600000000000001</v>
          </cell>
        </row>
        <row r="551">
          <cell r="B551" t="str">
            <v xml:space="preserve">            Paris Club 9  (Toronto)</v>
          </cell>
          <cell r="J551">
            <v>1.54</v>
          </cell>
          <cell r="K551">
            <v>1.28</v>
          </cell>
          <cell r="L551">
            <v>0.99</v>
          </cell>
          <cell r="M551">
            <v>0.66</v>
          </cell>
          <cell r="N551">
            <v>0.72</v>
          </cell>
          <cell r="O551">
            <v>1.1000000000000001</v>
          </cell>
          <cell r="P551">
            <v>1</v>
          </cell>
          <cell r="Q551">
            <v>3.02</v>
          </cell>
          <cell r="R551">
            <v>6.1099999999999994</v>
          </cell>
          <cell r="S551">
            <v>5.93</v>
          </cell>
        </row>
        <row r="552">
          <cell r="B552" t="str">
            <v xml:space="preserve">            Not previously rescheduled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</row>
        <row r="553">
          <cell r="B553" t="str">
            <v xml:space="preserve">            Post-cutoff date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</row>
        <row r="555">
          <cell r="B555" t="str">
            <v>2.  BELGIUM</v>
          </cell>
        </row>
        <row r="556">
          <cell r="B556" t="str">
            <v xml:space="preserve">        Principal due</v>
          </cell>
          <cell r="J556">
            <v>24.86</v>
          </cell>
          <cell r="K556">
            <v>54.03</v>
          </cell>
          <cell r="L556">
            <v>54.12</v>
          </cell>
          <cell r="M556">
            <v>49.39</v>
          </cell>
          <cell r="N556">
            <v>62.42</v>
          </cell>
          <cell r="O556">
            <v>50.77</v>
          </cell>
          <cell r="P556">
            <v>17.86</v>
          </cell>
          <cell r="Q556">
            <v>8.84</v>
          </cell>
          <cell r="R556">
            <v>10.379999999999999</v>
          </cell>
          <cell r="S556">
            <v>10.379999999999999</v>
          </cell>
        </row>
        <row r="557">
          <cell r="B557" t="str">
            <v xml:space="preserve">            Paris Club 1-8</v>
          </cell>
          <cell r="J557">
            <v>19.79</v>
          </cell>
          <cell r="K557">
            <v>49.68</v>
          </cell>
          <cell r="L557">
            <v>52.62</v>
          </cell>
          <cell r="M557">
            <v>48.47</v>
          </cell>
          <cell r="N557">
            <v>61.58</v>
          </cell>
          <cell r="O557">
            <v>50</v>
          </cell>
          <cell r="P557">
            <v>17.86</v>
          </cell>
          <cell r="Q557">
            <v>8.84</v>
          </cell>
          <cell r="R557">
            <v>9.61</v>
          </cell>
          <cell r="S557">
            <v>9.61</v>
          </cell>
        </row>
        <row r="558">
          <cell r="B558" t="str">
            <v xml:space="preserve">            Paris Club 9  (Toronto)</v>
          </cell>
          <cell r="J558">
            <v>3.49</v>
          </cell>
          <cell r="K558">
            <v>2.99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</row>
        <row r="559">
          <cell r="B559" t="str">
            <v xml:space="preserve">            Not previously rescheduled</v>
          </cell>
          <cell r="J559">
            <v>1.58</v>
          </cell>
          <cell r="K559">
            <v>1.36</v>
          </cell>
          <cell r="L559">
            <v>1.5</v>
          </cell>
          <cell r="M559">
            <v>0.92</v>
          </cell>
          <cell r="N559">
            <v>0.84000000000000008</v>
          </cell>
          <cell r="O559">
            <v>0.77</v>
          </cell>
          <cell r="P559">
            <v>0</v>
          </cell>
          <cell r="Q559">
            <v>0</v>
          </cell>
          <cell r="R559">
            <v>0.77</v>
          </cell>
          <cell r="S559">
            <v>0.77</v>
          </cell>
        </row>
        <row r="560">
          <cell r="B560" t="str">
            <v xml:space="preserve">            Post-cutoff date</v>
          </cell>
        </row>
        <row r="562">
          <cell r="B562" t="str">
            <v xml:space="preserve">        Interest due</v>
          </cell>
          <cell r="J562">
            <v>39.14</v>
          </cell>
          <cell r="K562">
            <v>44.269999999999996</v>
          </cell>
          <cell r="L562">
            <v>42.65</v>
          </cell>
          <cell r="M562">
            <v>34.020000000000003</v>
          </cell>
          <cell r="N562">
            <v>31.220000000000002</v>
          </cell>
          <cell r="O562">
            <v>27.31</v>
          </cell>
          <cell r="P562">
            <v>21.7</v>
          </cell>
          <cell r="Q562">
            <v>20.329999999999998</v>
          </cell>
          <cell r="R562">
            <v>21.28</v>
          </cell>
          <cell r="S562">
            <v>20.419999999999998</v>
          </cell>
        </row>
        <row r="563">
          <cell r="B563" t="str">
            <v xml:space="preserve">            Paris Club 1-8</v>
          </cell>
          <cell r="J563">
            <v>22.27</v>
          </cell>
          <cell r="K563">
            <v>30.05</v>
          </cell>
          <cell r="L563">
            <v>27.05</v>
          </cell>
          <cell r="M563">
            <v>19.68</v>
          </cell>
          <cell r="N563">
            <v>15.61</v>
          </cell>
          <cell r="O563">
            <v>10.11</v>
          </cell>
          <cell r="P563">
            <v>5.91</v>
          </cell>
          <cell r="Q563">
            <v>4.54</v>
          </cell>
          <cell r="R563">
            <v>4.08</v>
          </cell>
          <cell r="S563">
            <v>3.22</v>
          </cell>
        </row>
        <row r="564">
          <cell r="B564" t="str">
            <v xml:space="preserve">            Paris Club 9  (Toronto)</v>
          </cell>
          <cell r="J564">
            <v>16.71</v>
          </cell>
          <cell r="K564">
            <v>14.11</v>
          </cell>
          <cell r="L564">
            <v>15.53</v>
          </cell>
          <cell r="M564">
            <v>14.31</v>
          </cell>
          <cell r="N564">
            <v>15.6</v>
          </cell>
          <cell r="O564">
            <v>17.2</v>
          </cell>
          <cell r="P564">
            <v>15.79</v>
          </cell>
          <cell r="Q564">
            <v>15.79</v>
          </cell>
          <cell r="R564">
            <v>17.2</v>
          </cell>
          <cell r="S564">
            <v>17.2</v>
          </cell>
        </row>
        <row r="565">
          <cell r="B565" t="str">
            <v xml:space="preserve">            Not previously rescheduled</v>
          </cell>
          <cell r="J565">
            <v>0.16</v>
          </cell>
          <cell r="K565">
            <v>0.11000000000000001</v>
          </cell>
          <cell r="L565">
            <v>7.0000000000000007E-2</v>
          </cell>
          <cell r="M565">
            <v>0.03</v>
          </cell>
          <cell r="N565">
            <v>0.01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</row>
        <row r="566">
          <cell r="B566" t="str">
            <v xml:space="preserve">            Post-cutoff date</v>
          </cell>
        </row>
        <row r="568">
          <cell r="B568" t="str">
            <v xml:space="preserve">        Total debt service due</v>
          </cell>
          <cell r="J568">
            <v>64</v>
          </cell>
          <cell r="K568">
            <v>98.300000000000011</v>
          </cell>
          <cell r="L568">
            <v>96.77</v>
          </cell>
          <cell r="M568">
            <v>83.410000000000011</v>
          </cell>
          <cell r="N568">
            <v>93.639999999999986</v>
          </cell>
          <cell r="O568">
            <v>78.08</v>
          </cell>
          <cell r="P568">
            <v>39.56</v>
          </cell>
          <cell r="Q568">
            <v>29.169999999999998</v>
          </cell>
          <cell r="R568">
            <v>31.66</v>
          </cell>
          <cell r="S568">
            <v>30.8</v>
          </cell>
        </row>
        <row r="569">
          <cell r="B569" t="str">
            <v xml:space="preserve">            Paris Club 1-8</v>
          </cell>
          <cell r="J569">
            <v>42.06</v>
          </cell>
          <cell r="K569">
            <v>79.73</v>
          </cell>
          <cell r="L569">
            <v>79.67</v>
          </cell>
          <cell r="M569">
            <v>68.150000000000006</v>
          </cell>
          <cell r="N569">
            <v>77.19</v>
          </cell>
          <cell r="O569">
            <v>60.11</v>
          </cell>
          <cell r="P569">
            <v>23.77</v>
          </cell>
          <cell r="Q569">
            <v>13.379999999999999</v>
          </cell>
          <cell r="R569">
            <v>13.69</v>
          </cell>
          <cell r="S569">
            <v>12.83</v>
          </cell>
        </row>
        <row r="570">
          <cell r="B570" t="str">
            <v xml:space="preserve">            Paris Club 9  (Toronto)</v>
          </cell>
          <cell r="J570">
            <v>20.200000000000003</v>
          </cell>
          <cell r="K570">
            <v>17.100000000000001</v>
          </cell>
          <cell r="L570">
            <v>15.53</v>
          </cell>
          <cell r="M570">
            <v>14.31</v>
          </cell>
          <cell r="N570">
            <v>15.6</v>
          </cell>
          <cell r="O570">
            <v>17.2</v>
          </cell>
          <cell r="P570">
            <v>15.79</v>
          </cell>
          <cell r="Q570">
            <v>15.79</v>
          </cell>
          <cell r="R570">
            <v>17.2</v>
          </cell>
          <cell r="S570">
            <v>17.2</v>
          </cell>
        </row>
        <row r="571">
          <cell r="B571" t="str">
            <v xml:space="preserve">            Not previously rescheduled</v>
          </cell>
          <cell r="J571">
            <v>1.74</v>
          </cell>
          <cell r="K571">
            <v>1.4700000000000002</v>
          </cell>
          <cell r="L571">
            <v>1.57</v>
          </cell>
          <cell r="M571">
            <v>0.95000000000000007</v>
          </cell>
          <cell r="N571">
            <v>0.85000000000000009</v>
          </cell>
          <cell r="O571">
            <v>0.77</v>
          </cell>
          <cell r="P571">
            <v>0</v>
          </cell>
          <cell r="Q571">
            <v>0</v>
          </cell>
          <cell r="R571">
            <v>0.77</v>
          </cell>
          <cell r="S571">
            <v>0.77</v>
          </cell>
        </row>
        <row r="572">
          <cell r="B572" t="str">
            <v xml:space="preserve">            Post-cutoff date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</row>
        <row r="574">
          <cell r="B574" t="str">
            <v>3.  CANADA</v>
          </cell>
        </row>
        <row r="575">
          <cell r="B575" t="str">
            <v xml:space="preserve">        Principal due</v>
          </cell>
          <cell r="J575">
            <v>2.64</v>
          </cell>
          <cell r="K575">
            <v>3.5</v>
          </cell>
          <cell r="L575">
            <v>2.83</v>
          </cell>
          <cell r="M575">
            <v>2.71</v>
          </cell>
          <cell r="N575">
            <v>2.9</v>
          </cell>
          <cell r="O575">
            <v>2.14</v>
          </cell>
          <cell r="P575">
            <v>0.74</v>
          </cell>
          <cell r="Q575">
            <v>0.75</v>
          </cell>
          <cell r="R575">
            <v>1.7399999999999998</v>
          </cell>
          <cell r="S575">
            <v>1.7399999999999998</v>
          </cell>
        </row>
        <row r="576">
          <cell r="B576" t="str">
            <v xml:space="preserve">            Paris Club 1-8</v>
          </cell>
          <cell r="J576">
            <v>2.4500000000000002</v>
          </cell>
          <cell r="K576">
            <v>3.31</v>
          </cell>
          <cell r="L576">
            <v>2.83</v>
          </cell>
          <cell r="M576">
            <v>2.71</v>
          </cell>
          <cell r="N576">
            <v>2.9</v>
          </cell>
          <cell r="O576">
            <v>2.14</v>
          </cell>
          <cell r="P576">
            <v>0.74</v>
          </cell>
          <cell r="Q576">
            <v>0.35</v>
          </cell>
          <cell r="R576">
            <v>0.35</v>
          </cell>
          <cell r="S576">
            <v>0.35</v>
          </cell>
        </row>
        <row r="577">
          <cell r="B577" t="str">
            <v xml:space="preserve">            Paris Club 9  (Toronto)</v>
          </cell>
          <cell r="J577">
            <v>0.19</v>
          </cell>
          <cell r="K577">
            <v>0.19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0.4</v>
          </cell>
          <cell r="R577">
            <v>1.39</v>
          </cell>
          <cell r="S577">
            <v>1.39</v>
          </cell>
        </row>
        <row r="578">
          <cell r="B578" t="str">
            <v xml:space="preserve">            Not previously rescheduled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</row>
        <row r="579">
          <cell r="B579" t="str">
            <v xml:space="preserve">            Post-cutoff date</v>
          </cell>
        </row>
        <row r="581">
          <cell r="B581" t="str">
            <v xml:space="preserve">        Interest due</v>
          </cell>
          <cell r="J581">
            <v>2.77</v>
          </cell>
          <cell r="K581">
            <v>2.29</v>
          </cell>
          <cell r="L581">
            <v>1.73</v>
          </cell>
          <cell r="M581">
            <v>1.92</v>
          </cell>
          <cell r="N581">
            <v>0.99</v>
          </cell>
          <cell r="O581">
            <v>0.71</v>
          </cell>
          <cell r="P581">
            <v>0.54</v>
          </cell>
          <cell r="Q581">
            <v>0.47000000000000003</v>
          </cell>
          <cell r="R581">
            <v>0.44</v>
          </cell>
          <cell r="S581">
            <v>0.35</v>
          </cell>
        </row>
        <row r="582">
          <cell r="B582" t="str">
            <v xml:space="preserve">            Paris Club 1-8</v>
          </cell>
          <cell r="J582">
            <v>2.15</v>
          </cell>
          <cell r="K582">
            <v>1.87</v>
          </cell>
          <cell r="L582">
            <v>1.36</v>
          </cell>
          <cell r="M582">
            <v>1.56</v>
          </cell>
          <cell r="N582">
            <v>0.65</v>
          </cell>
          <cell r="O582">
            <v>0.36</v>
          </cell>
          <cell r="P582">
            <v>0.2</v>
          </cell>
          <cell r="Q582">
            <v>0.14000000000000001</v>
          </cell>
          <cell r="R582">
            <v>0.12</v>
          </cell>
          <cell r="S582">
            <v>0.09</v>
          </cell>
        </row>
        <row r="583">
          <cell r="B583" t="str">
            <v xml:space="preserve">            Paris Club 9  (Toronto)</v>
          </cell>
          <cell r="J583">
            <v>0.62</v>
          </cell>
          <cell r="K583">
            <v>0.42</v>
          </cell>
          <cell r="L583">
            <v>0.37</v>
          </cell>
          <cell r="M583">
            <v>0.36</v>
          </cell>
          <cell r="N583">
            <v>0.34</v>
          </cell>
          <cell r="O583">
            <v>0.35</v>
          </cell>
          <cell r="P583">
            <v>0.34</v>
          </cell>
          <cell r="Q583">
            <v>0.33</v>
          </cell>
          <cell r="R583">
            <v>0.32</v>
          </cell>
          <cell r="S583">
            <v>0.26</v>
          </cell>
        </row>
        <row r="584">
          <cell r="B584" t="str">
            <v xml:space="preserve">            Not previously rescheduled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</row>
        <row r="585">
          <cell r="B585" t="str">
            <v xml:space="preserve">            Post-cutoff date</v>
          </cell>
        </row>
        <row r="587">
          <cell r="B587" t="str">
            <v xml:space="preserve">        Total debt service due</v>
          </cell>
          <cell r="J587">
            <v>5.41</v>
          </cell>
          <cell r="K587">
            <v>5.79</v>
          </cell>
          <cell r="L587">
            <v>4.5600000000000005</v>
          </cell>
          <cell r="M587">
            <v>4.63</v>
          </cell>
          <cell r="N587">
            <v>3.8899999999999997</v>
          </cell>
          <cell r="O587">
            <v>2.85</v>
          </cell>
          <cell r="P587">
            <v>1.28</v>
          </cell>
          <cell r="Q587">
            <v>1.22</v>
          </cell>
          <cell r="R587">
            <v>2.1799999999999997</v>
          </cell>
          <cell r="S587">
            <v>2.09</v>
          </cell>
        </row>
        <row r="588">
          <cell r="B588" t="str">
            <v xml:space="preserve">            Paris Club 1-8</v>
          </cell>
          <cell r="J588">
            <v>4.5999999999999996</v>
          </cell>
          <cell r="K588">
            <v>5.18</v>
          </cell>
          <cell r="L588">
            <v>4.1900000000000004</v>
          </cell>
          <cell r="M588">
            <v>4.2699999999999996</v>
          </cell>
          <cell r="N588">
            <v>3.55</v>
          </cell>
          <cell r="O588">
            <v>2.5</v>
          </cell>
          <cell r="P588">
            <v>0.94</v>
          </cell>
          <cell r="Q588">
            <v>0.49</v>
          </cell>
          <cell r="R588">
            <v>0.47</v>
          </cell>
          <cell r="S588">
            <v>0.43999999999999995</v>
          </cell>
        </row>
        <row r="589">
          <cell r="B589" t="str">
            <v xml:space="preserve">            Paris Club 9  (Toronto)</v>
          </cell>
          <cell r="J589">
            <v>0.81</v>
          </cell>
          <cell r="K589">
            <v>0.61</v>
          </cell>
          <cell r="L589">
            <v>0.37</v>
          </cell>
          <cell r="M589">
            <v>0.36</v>
          </cell>
          <cell r="N589">
            <v>0.34</v>
          </cell>
          <cell r="O589">
            <v>0.35</v>
          </cell>
          <cell r="P589">
            <v>0.34</v>
          </cell>
          <cell r="Q589">
            <v>0.73</v>
          </cell>
          <cell r="R589">
            <v>1.71</v>
          </cell>
          <cell r="S589">
            <v>1.65</v>
          </cell>
        </row>
        <row r="590">
          <cell r="B590" t="str">
            <v xml:space="preserve">            Not previously rescheduled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</row>
        <row r="591">
          <cell r="B591" t="str">
            <v xml:space="preserve">            Post-cutoff date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</row>
        <row r="593">
          <cell r="B593" t="str">
            <v>4.  FRANCE</v>
          </cell>
        </row>
        <row r="594">
          <cell r="B594" t="str">
            <v xml:space="preserve">        Principal due</v>
          </cell>
          <cell r="J594">
            <v>93.55</v>
          </cell>
          <cell r="K594">
            <v>118.6</v>
          </cell>
          <cell r="L594">
            <v>116.92</v>
          </cell>
          <cell r="M594">
            <v>107.07000000000001</v>
          </cell>
          <cell r="N594">
            <v>134.28</v>
          </cell>
          <cell r="O594">
            <v>115.48000000000002</v>
          </cell>
          <cell r="P594">
            <v>51.59</v>
          </cell>
          <cell r="Q594">
            <v>50.42</v>
          </cell>
          <cell r="R594">
            <v>87.110000000000014</v>
          </cell>
          <cell r="S594">
            <v>87.030000000000015</v>
          </cell>
        </row>
        <row r="595">
          <cell r="B595" t="str">
            <v xml:space="preserve">            Paris Club 1-8</v>
          </cell>
          <cell r="J595">
            <v>69.97</v>
          </cell>
          <cell r="K595">
            <v>95.72</v>
          </cell>
          <cell r="L595">
            <v>101.15</v>
          </cell>
          <cell r="M595">
            <v>94.320000000000007</v>
          </cell>
          <cell r="N595">
            <v>119.22</v>
          </cell>
          <cell r="O595">
            <v>99.690000000000012</v>
          </cell>
          <cell r="P595">
            <v>37.6</v>
          </cell>
          <cell r="Q595">
            <v>20.880000000000003</v>
          </cell>
          <cell r="R595">
            <v>20.880000000000003</v>
          </cell>
          <cell r="S595">
            <v>20.880000000000003</v>
          </cell>
        </row>
        <row r="596">
          <cell r="B596" t="str">
            <v xml:space="preserve">            Paris Club 9  (Toronto)</v>
          </cell>
          <cell r="J596">
            <v>10.83</v>
          </cell>
          <cell r="K596">
            <v>9.2199999999999989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15.36</v>
          </cell>
          <cell r="R596">
            <v>45.89</v>
          </cell>
          <cell r="S596">
            <v>45.89</v>
          </cell>
        </row>
        <row r="597">
          <cell r="B597" t="str">
            <v xml:space="preserve">            Not previously rescheduled</v>
          </cell>
          <cell r="J597">
            <v>12.75</v>
          </cell>
          <cell r="K597">
            <v>13.66</v>
          </cell>
          <cell r="L597">
            <v>15.77</v>
          </cell>
          <cell r="M597">
            <v>12.75</v>
          </cell>
          <cell r="N597">
            <v>15.06</v>
          </cell>
          <cell r="O597">
            <v>15.79</v>
          </cell>
          <cell r="P597">
            <v>13.99</v>
          </cell>
          <cell r="Q597">
            <v>14.18</v>
          </cell>
          <cell r="R597">
            <v>20.34</v>
          </cell>
          <cell r="S597">
            <v>20.260000000000002</v>
          </cell>
        </row>
        <row r="598">
          <cell r="B598" t="str">
            <v xml:space="preserve">            Post-cutoff date  </v>
          </cell>
        </row>
        <row r="600">
          <cell r="B600" t="str">
            <v xml:space="preserve">        Interest due</v>
          </cell>
          <cell r="J600">
            <v>102.61</v>
          </cell>
          <cell r="K600">
            <v>91.259999999999991</v>
          </cell>
          <cell r="L600">
            <v>90.679999999999993</v>
          </cell>
          <cell r="M600">
            <v>74.77</v>
          </cell>
          <cell r="N600">
            <v>68.8</v>
          </cell>
          <cell r="O600">
            <v>61.370000000000005</v>
          </cell>
          <cell r="P600">
            <v>50.680000000000007</v>
          </cell>
          <cell r="Q600">
            <v>46.239999999999995</v>
          </cell>
          <cell r="R600">
            <v>44.800000000000004</v>
          </cell>
          <cell r="S600">
            <v>36.44</v>
          </cell>
        </row>
        <row r="601">
          <cell r="B601" t="str">
            <v xml:space="preserve">            Paris Club 1-8</v>
          </cell>
          <cell r="J601">
            <v>60.75</v>
          </cell>
          <cell r="K601">
            <v>53.089999999999996</v>
          </cell>
          <cell r="L601">
            <v>49.44</v>
          </cell>
          <cell r="M601">
            <v>37.28</v>
          </cell>
          <cell r="N601">
            <v>29.760000000000005</v>
          </cell>
          <cell r="O601">
            <v>20.56</v>
          </cell>
          <cell r="P601">
            <v>13.31</v>
          </cell>
          <cell r="Q601">
            <v>10.27</v>
          </cell>
          <cell r="R601">
            <v>9.3600000000000012</v>
          </cell>
          <cell r="S601">
            <v>7.26</v>
          </cell>
        </row>
        <row r="602">
          <cell r="B602" t="str">
            <v xml:space="preserve">            Paris Club 9  (Toronto)</v>
          </cell>
          <cell r="J602">
            <v>27.2</v>
          </cell>
          <cell r="K602">
            <v>25.21</v>
          </cell>
          <cell r="L602">
            <v>27.8</v>
          </cell>
          <cell r="M602">
            <v>25.919999999999998</v>
          </cell>
          <cell r="N602">
            <v>27.55</v>
          </cell>
          <cell r="O602">
            <v>30.340000000000003</v>
          </cell>
          <cell r="P602">
            <v>27.89</v>
          </cell>
          <cell r="Q602">
            <v>27.47</v>
          </cell>
          <cell r="R602">
            <v>27.23</v>
          </cell>
          <cell r="S602">
            <v>22.18</v>
          </cell>
        </row>
        <row r="603">
          <cell r="B603" t="str">
            <v xml:space="preserve">            Not previously rescheduled</v>
          </cell>
          <cell r="J603">
            <v>14.66</v>
          </cell>
          <cell r="K603">
            <v>12.959999999999999</v>
          </cell>
          <cell r="L603">
            <v>13.44</v>
          </cell>
          <cell r="M603">
            <v>11.569999999999999</v>
          </cell>
          <cell r="N603">
            <v>11.49</v>
          </cell>
          <cell r="O603">
            <v>10.469999999999999</v>
          </cell>
          <cell r="P603">
            <v>9.48</v>
          </cell>
          <cell r="Q603">
            <v>8.5</v>
          </cell>
          <cell r="R603">
            <v>8.2100000000000009</v>
          </cell>
          <cell r="S603">
            <v>7</v>
          </cell>
        </row>
        <row r="604">
          <cell r="B604" t="str">
            <v xml:space="preserve">            Post-cutoff date</v>
          </cell>
        </row>
        <row r="606">
          <cell r="B606" t="str">
            <v xml:space="preserve">        Total debt service due</v>
          </cell>
          <cell r="J606">
            <v>196.16</v>
          </cell>
          <cell r="K606">
            <v>209.86</v>
          </cell>
          <cell r="L606">
            <v>207.60000000000002</v>
          </cell>
          <cell r="M606">
            <v>181.84</v>
          </cell>
          <cell r="N606">
            <v>203.08000000000004</v>
          </cell>
          <cell r="O606">
            <v>176.85000000000002</v>
          </cell>
          <cell r="P606">
            <v>102.27000000000001</v>
          </cell>
          <cell r="Q606">
            <v>96.66</v>
          </cell>
          <cell r="R606">
            <v>131.91000000000003</v>
          </cell>
          <cell r="S606">
            <v>123.47</v>
          </cell>
        </row>
        <row r="607">
          <cell r="B607" t="str">
            <v xml:space="preserve">            Paris Club 1-8</v>
          </cell>
          <cell r="J607">
            <v>130.72</v>
          </cell>
          <cell r="K607">
            <v>148.81</v>
          </cell>
          <cell r="L607">
            <v>150.59</v>
          </cell>
          <cell r="M607">
            <v>131.60000000000002</v>
          </cell>
          <cell r="N607">
            <v>148.98000000000002</v>
          </cell>
          <cell r="O607">
            <v>120.25000000000001</v>
          </cell>
          <cell r="P607">
            <v>50.910000000000004</v>
          </cell>
          <cell r="Q607">
            <v>31.150000000000002</v>
          </cell>
          <cell r="R607">
            <v>30.240000000000002</v>
          </cell>
          <cell r="S607">
            <v>28.14</v>
          </cell>
        </row>
        <row r="608">
          <cell r="B608" t="str">
            <v xml:space="preserve">            Paris Club 9  (Toronto)</v>
          </cell>
          <cell r="J608">
            <v>38.03</v>
          </cell>
          <cell r="K608">
            <v>34.43</v>
          </cell>
          <cell r="L608">
            <v>27.8</v>
          </cell>
          <cell r="M608">
            <v>25.919999999999998</v>
          </cell>
          <cell r="N608">
            <v>27.55</v>
          </cell>
          <cell r="O608">
            <v>30.340000000000003</v>
          </cell>
          <cell r="P608">
            <v>27.89</v>
          </cell>
          <cell r="Q608">
            <v>42.83</v>
          </cell>
          <cell r="R608">
            <v>73.12</v>
          </cell>
          <cell r="S608">
            <v>68.069999999999993</v>
          </cell>
        </row>
        <row r="609">
          <cell r="B609" t="str">
            <v xml:space="preserve">            Not previously rescheduled</v>
          </cell>
          <cell r="J609">
            <v>27.41</v>
          </cell>
          <cell r="K609">
            <v>26.619999999999997</v>
          </cell>
          <cell r="L609">
            <v>29.21</v>
          </cell>
          <cell r="M609">
            <v>24.32</v>
          </cell>
          <cell r="N609">
            <v>26.55</v>
          </cell>
          <cell r="O609">
            <v>26.259999999999998</v>
          </cell>
          <cell r="P609">
            <v>23.47</v>
          </cell>
          <cell r="Q609">
            <v>22.68</v>
          </cell>
          <cell r="R609">
            <v>28.55</v>
          </cell>
          <cell r="S609">
            <v>27.26</v>
          </cell>
        </row>
        <row r="610">
          <cell r="B610" t="str">
            <v xml:space="preserve">            Post-cutoff date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</row>
        <row r="612">
          <cell r="B612" t="str">
            <v>5.  GERMANY</v>
          </cell>
        </row>
        <row r="613">
          <cell r="B613" t="str">
            <v xml:space="preserve">        Principal due</v>
          </cell>
          <cell r="J613">
            <v>56.53</v>
          </cell>
          <cell r="K613">
            <v>49.69</v>
          </cell>
          <cell r="L613">
            <v>46.88</v>
          </cell>
          <cell r="M613">
            <v>37.29</v>
          </cell>
          <cell r="N613">
            <v>47.980000000000004</v>
          </cell>
          <cell r="O613">
            <v>40</v>
          </cell>
          <cell r="P613">
            <v>15.200000000000001</v>
          </cell>
          <cell r="Q613">
            <v>20.92</v>
          </cell>
          <cell r="R613">
            <v>45.25</v>
          </cell>
          <cell r="S613">
            <v>45.43</v>
          </cell>
        </row>
        <row r="614">
          <cell r="B614" t="str">
            <v xml:space="preserve">            Paris Club 1-8</v>
          </cell>
          <cell r="J614">
            <v>42.62</v>
          </cell>
          <cell r="K614">
            <v>37.39</v>
          </cell>
          <cell r="L614">
            <v>39.17</v>
          </cell>
          <cell r="M614">
            <v>36.479999999999997</v>
          </cell>
          <cell r="N614">
            <v>47.1</v>
          </cell>
          <cell r="O614">
            <v>39.03</v>
          </cell>
          <cell r="P614">
            <v>14.32</v>
          </cell>
          <cell r="Q614">
            <v>7.56</v>
          </cell>
          <cell r="R614">
            <v>8.2900000000000009</v>
          </cell>
          <cell r="S614">
            <v>8.2900000000000009</v>
          </cell>
        </row>
        <row r="615">
          <cell r="B615" t="str">
            <v xml:space="preserve">            Paris Club 9  (Toronto)</v>
          </cell>
          <cell r="J615">
            <v>3.13</v>
          </cell>
          <cell r="K615">
            <v>2.66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12.22</v>
          </cell>
          <cell r="R615">
            <v>35.700000000000003</v>
          </cell>
          <cell r="S615">
            <v>35.700000000000003</v>
          </cell>
        </row>
        <row r="616">
          <cell r="B616" t="str">
            <v xml:space="preserve">            Not previously rescheduled</v>
          </cell>
          <cell r="J616">
            <v>10.78</v>
          </cell>
          <cell r="K616">
            <v>9.64</v>
          </cell>
          <cell r="L616">
            <v>7.71</v>
          </cell>
          <cell r="M616">
            <v>0.81</v>
          </cell>
          <cell r="N616">
            <v>0.88</v>
          </cell>
          <cell r="O616">
            <v>0.97</v>
          </cell>
          <cell r="P616">
            <v>0.88</v>
          </cell>
          <cell r="Q616">
            <v>1.1399999999999999</v>
          </cell>
          <cell r="R616">
            <v>1.26</v>
          </cell>
          <cell r="S616">
            <v>1.44</v>
          </cell>
        </row>
        <row r="617">
          <cell r="B617" t="str">
            <v xml:space="preserve">            Post-cutoff date</v>
          </cell>
        </row>
        <row r="619">
          <cell r="B619" t="str">
            <v xml:space="preserve">        Interest due</v>
          </cell>
          <cell r="J619">
            <v>32.699999999999996</v>
          </cell>
          <cell r="K619">
            <v>26.590000000000003</v>
          </cell>
          <cell r="L619">
            <v>25.909999999999997</v>
          </cell>
          <cell r="M619">
            <v>20.759999999999998</v>
          </cell>
          <cell r="N619">
            <v>19.010000000000002</v>
          </cell>
          <cell r="O619">
            <v>16.940000000000001</v>
          </cell>
          <cell r="P619">
            <v>12.29</v>
          </cell>
          <cell r="Q619">
            <v>11.28</v>
          </cell>
          <cell r="R619">
            <v>12.16</v>
          </cell>
          <cell r="S619">
            <v>10.130000000000001</v>
          </cell>
        </row>
        <row r="620">
          <cell r="B620" t="str">
            <v xml:space="preserve">            Paris Club 1-8</v>
          </cell>
          <cell r="J620">
            <v>23.63</v>
          </cell>
          <cell r="K620">
            <v>17.12</v>
          </cell>
          <cell r="L620">
            <v>15.819999999999999</v>
          </cell>
          <cell r="M620">
            <v>11.74</v>
          </cell>
          <cell r="N620">
            <v>9.34</v>
          </cell>
          <cell r="O620">
            <v>6.3100000000000005</v>
          </cell>
          <cell r="P620">
            <v>3.72</v>
          </cell>
          <cell r="Q620">
            <v>2.86</v>
          </cell>
          <cell r="R620">
            <v>2.61</v>
          </cell>
          <cell r="S620">
            <v>2.06</v>
          </cell>
        </row>
        <row r="621">
          <cell r="B621" t="str">
            <v xml:space="preserve">            Paris Club 9  (Toronto)</v>
          </cell>
          <cell r="J621">
            <v>6.35</v>
          </cell>
          <cell r="K621">
            <v>6.83</v>
          </cell>
          <cell r="L621">
            <v>7.62</v>
          </cell>
          <cell r="M621">
            <v>7.1</v>
          </cell>
          <cell r="N621">
            <v>7.65</v>
          </cell>
          <cell r="O621">
            <v>8.4700000000000006</v>
          </cell>
          <cell r="P621">
            <v>7.7</v>
          </cell>
          <cell r="Q621">
            <v>7.57</v>
          </cell>
          <cell r="R621">
            <v>7.58</v>
          </cell>
          <cell r="S621">
            <v>6.17</v>
          </cell>
        </row>
        <row r="622">
          <cell r="B622" t="str">
            <v xml:space="preserve">            Not previously rescheduled</v>
          </cell>
          <cell r="J622">
            <v>2.72</v>
          </cell>
          <cell r="K622">
            <v>2.64</v>
          </cell>
          <cell r="L622">
            <v>2.4700000000000002</v>
          </cell>
          <cell r="M622">
            <v>1.92</v>
          </cell>
          <cell r="N622">
            <v>2.02</v>
          </cell>
          <cell r="O622">
            <v>2.16</v>
          </cell>
          <cell r="P622">
            <v>0.87</v>
          </cell>
          <cell r="Q622">
            <v>0.85</v>
          </cell>
          <cell r="R622">
            <v>1.97</v>
          </cell>
          <cell r="S622">
            <v>1.9</v>
          </cell>
        </row>
        <row r="623">
          <cell r="B623" t="str">
            <v xml:space="preserve">            Post-cutoff date</v>
          </cell>
        </row>
        <row r="625">
          <cell r="B625" t="str">
            <v xml:space="preserve">        Total debt service due</v>
          </cell>
          <cell r="J625">
            <v>89.23</v>
          </cell>
          <cell r="K625">
            <v>76.28</v>
          </cell>
          <cell r="L625">
            <v>72.789999999999992</v>
          </cell>
          <cell r="M625">
            <v>58.05</v>
          </cell>
          <cell r="N625">
            <v>66.990000000000009</v>
          </cell>
          <cell r="O625">
            <v>56.940000000000005</v>
          </cell>
          <cell r="P625">
            <v>27.49</v>
          </cell>
          <cell r="Q625">
            <v>32.200000000000003</v>
          </cell>
          <cell r="R625">
            <v>57.41</v>
          </cell>
          <cell r="S625">
            <v>55.56</v>
          </cell>
        </row>
        <row r="626">
          <cell r="B626" t="str">
            <v xml:space="preserve">            Paris Club 1-8</v>
          </cell>
          <cell r="J626">
            <v>66.25</v>
          </cell>
          <cell r="K626">
            <v>54.510000000000005</v>
          </cell>
          <cell r="L626">
            <v>54.99</v>
          </cell>
          <cell r="M626">
            <v>48.22</v>
          </cell>
          <cell r="N626">
            <v>56.44</v>
          </cell>
          <cell r="O626">
            <v>45.34</v>
          </cell>
          <cell r="P626">
            <v>18.04</v>
          </cell>
          <cell r="Q626">
            <v>10.42</v>
          </cell>
          <cell r="R626">
            <v>10.9</v>
          </cell>
          <cell r="S626">
            <v>10.350000000000001</v>
          </cell>
        </row>
        <row r="627">
          <cell r="B627" t="str">
            <v xml:space="preserve">            Paris Club 9  (Toronto)</v>
          </cell>
          <cell r="J627">
            <v>9.48</v>
          </cell>
          <cell r="K627">
            <v>9.49</v>
          </cell>
          <cell r="L627">
            <v>7.62</v>
          </cell>
          <cell r="M627">
            <v>7.1</v>
          </cell>
          <cell r="N627">
            <v>7.65</v>
          </cell>
          <cell r="O627">
            <v>8.4700000000000006</v>
          </cell>
          <cell r="P627">
            <v>7.7</v>
          </cell>
          <cell r="Q627">
            <v>19.79</v>
          </cell>
          <cell r="R627">
            <v>43.28</v>
          </cell>
          <cell r="S627">
            <v>41.870000000000005</v>
          </cell>
        </row>
        <row r="628">
          <cell r="B628" t="str">
            <v xml:space="preserve">            Not previously rescheduled</v>
          </cell>
          <cell r="J628">
            <v>13.5</v>
          </cell>
          <cell r="K628">
            <v>12.280000000000001</v>
          </cell>
          <cell r="L628">
            <v>10.18</v>
          </cell>
          <cell r="M628">
            <v>2.73</v>
          </cell>
          <cell r="N628">
            <v>2.9</v>
          </cell>
          <cell r="O628">
            <v>3.13</v>
          </cell>
          <cell r="P628">
            <v>1.75</v>
          </cell>
          <cell r="Q628">
            <v>1.9899999999999998</v>
          </cell>
          <cell r="R628">
            <v>3.23</v>
          </cell>
          <cell r="S628">
            <v>3.34</v>
          </cell>
        </row>
        <row r="629">
          <cell r="B629" t="str">
            <v xml:space="preserve">            Post-cutoff date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</row>
        <row r="631">
          <cell r="B631" t="str">
            <v>6.  ITALY</v>
          </cell>
        </row>
        <row r="632">
          <cell r="B632" t="str">
            <v xml:space="preserve">        Principal due</v>
          </cell>
          <cell r="J632">
            <v>40.5</v>
          </cell>
          <cell r="K632">
            <v>54.78</v>
          </cell>
          <cell r="L632">
            <v>53.059999999999995</v>
          </cell>
          <cell r="M632">
            <v>52.31</v>
          </cell>
          <cell r="N632">
            <v>56.39</v>
          </cell>
          <cell r="O632">
            <v>47.46</v>
          </cell>
          <cell r="P632">
            <v>25.080000000000002</v>
          </cell>
          <cell r="Q632">
            <v>17.98</v>
          </cell>
          <cell r="R632">
            <v>48.289999999999992</v>
          </cell>
          <cell r="S632">
            <v>44.98</v>
          </cell>
        </row>
        <row r="633">
          <cell r="B633" t="str">
            <v xml:space="preserve">            Paris Club 1-8</v>
          </cell>
          <cell r="J633">
            <v>30.15</v>
          </cell>
          <cell r="K633">
            <v>43.27</v>
          </cell>
          <cell r="L633">
            <v>40.76</v>
          </cell>
          <cell r="M633">
            <v>37.49</v>
          </cell>
          <cell r="N633">
            <v>43.81</v>
          </cell>
          <cell r="O633">
            <v>34.880000000000003</v>
          </cell>
          <cell r="P633">
            <v>11.940000000000001</v>
          </cell>
          <cell r="Q633">
            <v>5.36</v>
          </cell>
          <cell r="R633">
            <v>5.52</v>
          </cell>
          <cell r="S633">
            <v>5.52</v>
          </cell>
        </row>
        <row r="634">
          <cell r="B634" t="str">
            <v xml:space="preserve">            Paris Club 9  (Toronto)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30.61</v>
          </cell>
          <cell r="S634">
            <v>30.61</v>
          </cell>
        </row>
        <row r="635">
          <cell r="B635" t="str">
            <v xml:space="preserve">            Not previously rescheduled</v>
          </cell>
          <cell r="J635">
            <v>10.350000000000001</v>
          </cell>
          <cell r="K635">
            <v>11.51</v>
          </cell>
          <cell r="L635">
            <v>12.299999999999999</v>
          </cell>
          <cell r="M635">
            <v>14.82</v>
          </cell>
          <cell r="N635">
            <v>12.58</v>
          </cell>
          <cell r="O635">
            <v>12.58</v>
          </cell>
          <cell r="P635">
            <v>13.14</v>
          </cell>
          <cell r="Q635">
            <v>12.620000000000001</v>
          </cell>
          <cell r="R635">
            <v>12.16</v>
          </cell>
          <cell r="S635">
            <v>8.85</v>
          </cell>
        </row>
        <row r="636">
          <cell r="B636" t="str">
            <v xml:space="preserve">            Post-cutoff date</v>
          </cell>
        </row>
        <row r="638">
          <cell r="B638" t="str">
            <v xml:space="preserve">        Interest due</v>
          </cell>
          <cell r="J638">
            <v>47</v>
          </cell>
          <cell r="K638">
            <v>39.47</v>
          </cell>
          <cell r="L638">
            <v>33.82</v>
          </cell>
          <cell r="M638">
            <v>26.41</v>
          </cell>
          <cell r="N638">
            <v>21.669999999999998</v>
          </cell>
          <cell r="O638">
            <v>16.62</v>
          </cell>
          <cell r="P638">
            <v>12.98</v>
          </cell>
          <cell r="Q638">
            <v>9.67</v>
          </cell>
          <cell r="R638">
            <v>10.07</v>
          </cell>
          <cell r="S638">
            <v>8.1300000000000008</v>
          </cell>
        </row>
        <row r="639">
          <cell r="B639" t="str">
            <v xml:space="preserve">            Paris Club 1-8</v>
          </cell>
          <cell r="J639">
            <v>30.52</v>
          </cell>
          <cell r="K639">
            <v>24.13</v>
          </cell>
          <cell r="L639">
            <v>19.38</v>
          </cell>
          <cell r="M639">
            <v>13.67</v>
          </cell>
          <cell r="N639">
            <v>9.85</v>
          </cell>
          <cell r="O639">
            <v>5.57</v>
          </cell>
          <cell r="P639">
            <v>3</v>
          </cell>
          <cell r="Q639">
            <v>2.1800000000000002</v>
          </cell>
          <cell r="R639">
            <v>1.83</v>
          </cell>
          <cell r="S639">
            <v>1.44</v>
          </cell>
        </row>
        <row r="640">
          <cell r="B640" t="str">
            <v xml:space="preserve">            Paris Club 9  (Toronto)</v>
          </cell>
          <cell r="J640">
            <v>8.19</v>
          </cell>
          <cell r="K640">
            <v>7.49</v>
          </cell>
          <cell r="L640">
            <v>7.33</v>
          </cell>
          <cell r="M640">
            <v>6.72</v>
          </cell>
          <cell r="N640">
            <v>6.84</v>
          </cell>
          <cell r="O640">
            <v>7.02</v>
          </cell>
          <cell r="P640">
            <v>6.98</v>
          </cell>
          <cell r="Q640">
            <v>5.41</v>
          </cell>
          <cell r="R640">
            <v>6.73</v>
          </cell>
          <cell r="S640">
            <v>5.55</v>
          </cell>
        </row>
        <row r="641">
          <cell r="B641" t="str">
            <v xml:space="preserve">            Not previously rescheduled</v>
          </cell>
          <cell r="J641">
            <v>8.2900000000000009</v>
          </cell>
          <cell r="K641">
            <v>7.8500000000000005</v>
          </cell>
          <cell r="L641">
            <v>7.11</v>
          </cell>
          <cell r="M641">
            <v>6.02</v>
          </cell>
          <cell r="N641">
            <v>4.9800000000000004</v>
          </cell>
          <cell r="O641">
            <v>4.03</v>
          </cell>
          <cell r="P641">
            <v>3</v>
          </cell>
          <cell r="Q641">
            <v>2.08</v>
          </cell>
          <cell r="R641">
            <v>1.51</v>
          </cell>
          <cell r="S641">
            <v>1.1399999999999999</v>
          </cell>
        </row>
        <row r="642">
          <cell r="B642" t="str">
            <v xml:space="preserve">            Post-cutoff date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RPI (Serbia)"/>
      <sheetName val="STRP_TABLES"/>
      <sheetName val="exports"/>
      <sheetName val="Imports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CONTENTS"/>
      <sheetName val="INPUT"/>
      <sheetName val="GDP Prod. - Input"/>
      <sheetName val="OUTPUT"/>
      <sheetName val="Table 1 - SEFI"/>
      <sheetName val="National Accounts"/>
      <sheetName val="Table Article IV"/>
      <sheetName val="WETA"/>
      <sheetName val="Charts Article IV"/>
      <sheetName val="Sector GDP Comparison"/>
      <sheetName val="PROJECTIONS"/>
      <sheetName val="Staff Report T6"/>
      <sheetName val="Table 1 - SEFI COMPARISON"/>
      <sheetName val="SUMMARY"/>
      <sheetName val="INE PIBprod"/>
      <sheetName val="Medium Term"/>
      <sheetName val="Basic Data"/>
      <sheetName val="Staff Report T1"/>
      <sheetName val="SEFI"/>
      <sheetName val="Excel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C1" t="str">
            <v>SUMMARY TABLES FOR EACH SECTOR; WEO SUBMISISON DATA AND CODES; CONSISTENCY CHECKS</v>
          </cell>
        </row>
        <row r="3">
          <cell r="B3" t="str">
            <v>WEO</v>
          </cell>
          <cell r="C3" t="str">
            <v>DNE PROJECTIONS</v>
          </cell>
          <cell r="E3" t="str">
            <v>80a1</v>
          </cell>
          <cell r="F3" t="str">
            <v>81a1</v>
          </cell>
          <cell r="G3" t="str">
            <v>82a1</v>
          </cell>
          <cell r="H3" t="str">
            <v>83a1</v>
          </cell>
          <cell r="I3" t="str">
            <v>84a1</v>
          </cell>
          <cell r="J3" t="str">
            <v>85a1</v>
          </cell>
          <cell r="K3" t="str">
            <v>86a1</v>
          </cell>
          <cell r="L3" t="str">
            <v>87a1</v>
          </cell>
          <cell r="M3" t="str">
            <v>88a1</v>
          </cell>
          <cell r="N3" t="str">
            <v>89a1</v>
          </cell>
          <cell r="O3" t="str">
            <v>90a1</v>
          </cell>
          <cell r="P3" t="str">
            <v>91a1</v>
          </cell>
          <cell r="Q3" t="str">
            <v>92a1</v>
          </cell>
          <cell r="R3" t="str">
            <v>93a1</v>
          </cell>
          <cell r="S3" t="str">
            <v>94a1</v>
          </cell>
          <cell r="T3" t="str">
            <v>95a1</v>
          </cell>
          <cell r="U3" t="str">
            <v>96a1</v>
          </cell>
          <cell r="V3" t="str">
            <v>97a1</v>
          </cell>
          <cell r="W3" t="str">
            <v>98a1</v>
          </cell>
          <cell r="X3" t="str">
            <v>99a1</v>
          </cell>
          <cell r="Y3" t="str">
            <v>100a1</v>
          </cell>
          <cell r="Z3" t="str">
            <v>101a1</v>
          </cell>
          <cell r="AA3" t="str">
            <v>102a1</v>
          </cell>
          <cell r="AB3" t="str">
            <v>103a1</v>
          </cell>
          <cell r="AC3" t="str">
            <v>104a1</v>
          </cell>
          <cell r="AD3" t="str">
            <v>105a1</v>
          </cell>
          <cell r="AE3" t="str">
            <v>105a1</v>
          </cell>
          <cell r="AF3" t="str">
            <v>105a1</v>
          </cell>
        </row>
        <row r="4">
          <cell r="B4" t="str">
            <v>CODES</v>
          </cell>
          <cell r="C4" t="str">
            <v xml:space="preserve">      TWELVE-MONTH PERIOD ENDING:</v>
          </cell>
          <cell r="E4">
            <v>1980</v>
          </cell>
          <cell r="F4">
            <v>1981</v>
          </cell>
          <cell r="G4">
            <v>1982</v>
          </cell>
          <cell r="H4">
            <v>1983</v>
          </cell>
          <cell r="I4">
            <v>1984</v>
          </cell>
          <cell r="J4">
            <v>1985</v>
          </cell>
          <cell r="K4">
            <v>1986</v>
          </cell>
          <cell r="L4">
            <v>1987</v>
          </cell>
          <cell r="M4">
            <v>1988</v>
          </cell>
          <cell r="N4">
            <v>1989</v>
          </cell>
          <cell r="O4">
            <v>1990</v>
          </cell>
          <cell r="P4">
            <v>1991</v>
          </cell>
          <cell r="Q4">
            <v>1992</v>
          </cell>
          <cell r="R4">
            <v>1993</v>
          </cell>
          <cell r="S4">
            <v>1994</v>
          </cell>
          <cell r="T4">
            <v>1995</v>
          </cell>
          <cell r="U4">
            <v>1996</v>
          </cell>
          <cell r="V4">
            <v>1997</v>
          </cell>
          <cell r="W4">
            <v>1998</v>
          </cell>
          <cell r="X4">
            <v>1999</v>
          </cell>
          <cell r="Y4">
            <v>2000</v>
          </cell>
          <cell r="Z4">
            <v>2001</v>
          </cell>
          <cell r="AA4">
            <v>2002</v>
          </cell>
          <cell r="AB4">
            <v>2003</v>
          </cell>
          <cell r="AC4">
            <v>2004</v>
          </cell>
          <cell r="AD4">
            <v>2005</v>
          </cell>
          <cell r="AE4">
            <v>2006</v>
          </cell>
          <cell r="AF4">
            <v>2007</v>
          </cell>
          <cell r="AG4">
            <v>2008</v>
          </cell>
          <cell r="AH4">
            <v>2009</v>
          </cell>
          <cell r="AI4">
            <v>2010</v>
          </cell>
          <cell r="AJ4">
            <v>2011</v>
          </cell>
          <cell r="AK4">
            <v>2012</v>
          </cell>
          <cell r="AL4">
            <v>2013</v>
          </cell>
          <cell r="AM4">
            <v>2014</v>
          </cell>
          <cell r="AN4">
            <v>2015</v>
          </cell>
          <cell r="AO4">
            <v>2016</v>
          </cell>
          <cell r="AP4">
            <v>2017</v>
          </cell>
          <cell r="AQ4">
            <v>2018</v>
          </cell>
          <cell r="AR4">
            <v>2019</v>
          </cell>
          <cell r="AS4">
            <v>2020</v>
          </cell>
          <cell r="AT4">
            <v>2021</v>
          </cell>
        </row>
        <row r="6">
          <cell r="C6" t="str">
            <v>current date</v>
          </cell>
        </row>
        <row r="7">
          <cell r="C7" t="str">
            <v>last update</v>
          </cell>
        </row>
        <row r="9">
          <cell r="C9" t="str">
            <v>I.   INDICATORS OF FACTOR INPUT AND PRICES</v>
          </cell>
        </row>
        <row r="11">
          <cell r="B11" t="str">
            <v>ENDA_PR</v>
          </cell>
          <cell r="C11" t="str">
            <v>Representative rate (average)</v>
          </cell>
        </row>
        <row r="12">
          <cell r="C12" t="str">
            <v>Representative rate (year end)</v>
          </cell>
        </row>
        <row r="13">
          <cell r="B13" t="str">
            <v>ENDA</v>
          </cell>
          <cell r="C13" t="str">
            <v>Official rate (average)</v>
          </cell>
        </row>
        <row r="14">
          <cell r="B14" t="str">
            <v>ENDE</v>
          </cell>
          <cell r="C14" t="str">
            <v>Official rate (year end)</v>
          </cell>
        </row>
        <row r="15">
          <cell r="C15" t="str">
            <v>Market rate (average)</v>
          </cell>
        </row>
        <row r="16">
          <cell r="C16" t="str">
            <v>Depreciation % -Repr. rate (average)</v>
          </cell>
        </row>
        <row r="17">
          <cell r="C17" t="str">
            <v>Depreciation - Repr. rate (year end)</v>
          </cell>
        </row>
        <row r="19">
          <cell r="B19" t="str">
            <v>PCPI</v>
          </cell>
          <cell r="C19" t="str">
            <v>CPI (index; average, 1990 = 100)</v>
          </cell>
        </row>
        <row r="20">
          <cell r="B20" t="str">
            <v>PCPIE</v>
          </cell>
          <cell r="C20" t="str">
            <v>CPI (index; year end, 1990 = 100)</v>
          </cell>
        </row>
        <row r="21">
          <cell r="C21" t="str">
            <v>GDP Deflator index 1990=100</v>
          </cell>
        </row>
        <row r="22">
          <cell r="C22" t="str">
            <v>Inflation  (avg)</v>
          </cell>
        </row>
        <row r="23">
          <cell r="C23" t="str">
            <v xml:space="preserve">Inflation (eop)  </v>
          </cell>
        </row>
        <row r="24">
          <cell r="C24" t="str">
            <v>GDP deflator (% change)</v>
          </cell>
        </row>
        <row r="28">
          <cell r="C28" t="str">
            <v>II.  NATIONAL ACCOUNTS IN NOMINAL and  REAL TERMS  and PROJECTIONS</v>
          </cell>
        </row>
        <row r="30">
          <cell r="C30" t="str">
            <v>II.I NATIONAL ACCOUNTS IN NOMINAL TERMS</v>
          </cell>
        </row>
        <row r="32">
          <cell r="C32" t="str">
            <v>Billions of meticais, at current prices)</v>
          </cell>
        </row>
        <row r="33">
          <cell r="C33" t="str">
            <v>Total consumption</v>
          </cell>
        </row>
        <row r="34">
          <cell r="B34" t="str">
            <v>NCG</v>
          </cell>
          <cell r="C34" t="str">
            <v xml:space="preserve">  Public consumption  </v>
          </cell>
        </row>
        <row r="35">
          <cell r="B35" t="str">
            <v>NCP</v>
          </cell>
          <cell r="C35" t="str">
            <v xml:space="preserve">  Private consumption</v>
          </cell>
        </row>
        <row r="36">
          <cell r="C36" t="str">
            <v xml:space="preserve">     Monetary private consumption</v>
          </cell>
        </row>
        <row r="37">
          <cell r="C37" t="str">
            <v xml:space="preserve">     Nonmonetary private consumption</v>
          </cell>
        </row>
        <row r="38">
          <cell r="B38" t="str">
            <v>NFI</v>
          </cell>
          <cell r="C38" t="str">
            <v>Total investment</v>
          </cell>
        </row>
        <row r="39">
          <cell r="C39" t="str">
            <v xml:space="preserve">  Public investment                                            </v>
          </cell>
        </row>
        <row r="40">
          <cell r="B40" t="str">
            <v>NFIP</v>
          </cell>
          <cell r="C40" t="str">
            <v xml:space="preserve">  Private investment  </v>
          </cell>
        </row>
        <row r="41">
          <cell r="B41" t="str">
            <v>NINV</v>
          </cell>
          <cell r="C41" t="str">
            <v>Changes in inventories</v>
          </cell>
        </row>
        <row r="42">
          <cell r="C42" t="str">
            <v>Domestic demand</v>
          </cell>
        </row>
        <row r="43">
          <cell r="B43" t="str">
            <v>NX</v>
          </cell>
          <cell r="C43" t="str">
            <v>Exports of goods and services</v>
          </cell>
        </row>
        <row r="44">
          <cell r="B44" t="str">
            <v>NXG</v>
          </cell>
          <cell r="C44" t="str">
            <v xml:space="preserve">  Exports of goods</v>
          </cell>
        </row>
        <row r="45">
          <cell r="B45" t="str">
            <v>NM</v>
          </cell>
          <cell r="C45" t="str">
            <v>Imports of goods and services</v>
          </cell>
        </row>
        <row r="46">
          <cell r="B46" t="str">
            <v>NMG</v>
          </cell>
          <cell r="C46" t="str">
            <v xml:space="preserve">  Imports of goods</v>
          </cell>
        </row>
        <row r="47">
          <cell r="B47" t="str">
            <v>NGDP</v>
          </cell>
          <cell r="C47" t="str">
            <v>Gross domestic product  (GDP)</v>
          </cell>
        </row>
        <row r="48">
          <cell r="C48" t="str">
            <v xml:space="preserve">Memorandum items </v>
          </cell>
        </row>
        <row r="49">
          <cell r="B49" t="str">
            <v>NGPXO</v>
          </cell>
          <cell r="C49" t="str">
            <v>Non-oil GDP</v>
          </cell>
        </row>
        <row r="50">
          <cell r="B50" t="str">
            <v>NGNI</v>
          </cell>
          <cell r="C50" t="str">
            <v>National income, accrual (BPM5)</v>
          </cell>
        </row>
        <row r="51">
          <cell r="C51" t="str">
            <v>Gross National Product (GNP)</v>
          </cell>
        </row>
        <row r="52">
          <cell r="C52" t="str">
            <v>Dollar GDP</v>
          </cell>
        </row>
        <row r="53">
          <cell r="C53" t="str">
            <v>Dollar GDP per capita</v>
          </cell>
        </row>
        <row r="54">
          <cell r="C54" t="str">
            <v>Dollar GNP per capita</v>
          </cell>
        </row>
        <row r="56">
          <cell r="C56" t="str">
            <v>Percentage of GDP</v>
          </cell>
        </row>
        <row r="57">
          <cell r="C57" t="str">
            <v>Total consumption</v>
          </cell>
        </row>
        <row r="58">
          <cell r="C58" t="str">
            <v xml:space="preserve">  Public consumption</v>
          </cell>
        </row>
        <row r="59">
          <cell r="C59" t="str">
            <v xml:space="preserve">  Private consumption</v>
          </cell>
        </row>
        <row r="60">
          <cell r="C60" t="str">
            <v>Total investment</v>
          </cell>
        </row>
        <row r="61">
          <cell r="C61" t="str">
            <v xml:space="preserve">  Public gross fixed capital formation</v>
          </cell>
        </row>
        <row r="62">
          <cell r="C62" t="str">
            <v xml:space="preserve">  Private gross fixed capital formation</v>
          </cell>
        </row>
        <row r="63">
          <cell r="C63" t="str">
            <v>Changes in inventories</v>
          </cell>
        </row>
        <row r="64">
          <cell r="C64" t="str">
            <v>Exports of goods and services</v>
          </cell>
        </row>
        <row r="65">
          <cell r="C65" t="str">
            <v xml:space="preserve">  Exports of goods</v>
          </cell>
        </row>
        <row r="66">
          <cell r="C66" t="str">
            <v>Imports of goods and services</v>
          </cell>
        </row>
        <row r="67">
          <cell r="C67" t="str">
            <v xml:space="preserve">  Imports of goods</v>
          </cell>
        </row>
        <row r="69">
          <cell r="C69" t="str">
            <v>Real growth rates</v>
          </cell>
        </row>
        <row r="70">
          <cell r="C70" t="str">
            <v>Total consumption</v>
          </cell>
        </row>
        <row r="71">
          <cell r="C71" t="str">
            <v xml:space="preserve">  Public consumption</v>
          </cell>
        </row>
        <row r="72">
          <cell r="C72" t="str">
            <v xml:space="preserve">  Private consumption</v>
          </cell>
        </row>
        <row r="73">
          <cell r="C73" t="str">
            <v xml:space="preserve">        Monetary private consumption + emergency aid</v>
          </cell>
        </row>
        <row r="74">
          <cell r="C74" t="str">
            <v xml:space="preserve">        Non-monetary private cons.</v>
          </cell>
        </row>
        <row r="75">
          <cell r="C75" t="str">
            <v>Gross fixed capital formation</v>
          </cell>
        </row>
        <row r="76">
          <cell r="C76" t="str">
            <v xml:space="preserve">  Public gross fixed capital formation</v>
          </cell>
        </row>
        <row r="77">
          <cell r="C77" t="str">
            <v xml:space="preserve">  Private gross fixed capital formation</v>
          </cell>
        </row>
        <row r="78">
          <cell r="C78" t="str">
            <v>Changes in inventories</v>
          </cell>
        </row>
        <row r="79">
          <cell r="C79" t="str">
            <v>Exports of goods and services</v>
          </cell>
        </row>
        <row r="80">
          <cell r="C80" t="str">
            <v>Exports of goods</v>
          </cell>
        </row>
        <row r="81">
          <cell r="C81" t="str">
            <v>Imports of goods and services</v>
          </cell>
        </row>
        <row r="82">
          <cell r="C82" t="str">
            <v>Imports of goods</v>
          </cell>
        </row>
        <row r="83">
          <cell r="C83" t="str">
            <v>Underlying gross domestic product</v>
          </cell>
        </row>
        <row r="84">
          <cell r="C84" t="str">
            <v>Real GDP growth rate</v>
          </cell>
          <cell r="D84" t="str">
            <v xml:space="preserve"> </v>
          </cell>
        </row>
        <row r="85">
          <cell r="C85" t="str">
            <v xml:space="preserve">Memorandum items </v>
          </cell>
        </row>
        <row r="86">
          <cell r="C86" t="str">
            <v>Total Consumption per capita</v>
          </cell>
        </row>
        <row r="87">
          <cell r="C87" t="str">
            <v>Private Consumption per capita</v>
          </cell>
        </row>
        <row r="88">
          <cell r="C88" t="str">
            <v xml:space="preserve"> </v>
          </cell>
        </row>
        <row r="89">
          <cell r="C89" t="str">
            <v>Deflators  (percent)</v>
          </cell>
        </row>
        <row r="90">
          <cell r="C90" t="str">
            <v>Total consumption</v>
          </cell>
        </row>
        <row r="91">
          <cell r="C91" t="str">
            <v xml:space="preserve">  Public consumption</v>
          </cell>
        </row>
        <row r="92">
          <cell r="C92" t="str">
            <v xml:space="preserve">  Private consumption</v>
          </cell>
        </row>
        <row r="93">
          <cell r="C93" t="str">
            <v>Gross fixed capital formation</v>
          </cell>
        </row>
        <row r="94">
          <cell r="C94" t="str">
            <v xml:space="preserve">  Public gross fixed capital formation</v>
          </cell>
        </row>
        <row r="95">
          <cell r="C95" t="str">
            <v xml:space="preserve">  Private gross fixed capital formation</v>
          </cell>
        </row>
        <row r="96">
          <cell r="C96" t="str">
            <v>Exports of goods and services</v>
          </cell>
        </row>
        <row r="97">
          <cell r="C97" t="str">
            <v>Imports of goods and services</v>
          </cell>
        </row>
        <row r="98">
          <cell r="C98" t="str">
            <v>Gross domestic product</v>
          </cell>
        </row>
        <row r="99">
          <cell r="C99" t="str">
            <v>Deflator: (2000 should = 100)</v>
          </cell>
        </row>
        <row r="101">
          <cell r="C101" t="str">
            <v>II.II NATIONAL ACCOUNTS IN 1999 REAL TERMS (for projections)</v>
          </cell>
        </row>
        <row r="103">
          <cell r="C103" t="str">
            <v>GDP Components in billions of 1999 Meticals (for projections)</v>
          </cell>
        </row>
        <row r="104">
          <cell r="C104" t="str">
            <v>Total consumption</v>
          </cell>
        </row>
        <row r="105">
          <cell r="C105" t="str">
            <v xml:space="preserve">    Private consumption</v>
          </cell>
        </row>
        <row r="106">
          <cell r="C106" t="str">
            <v xml:space="preserve">        Monetary private consumption + emergency aid</v>
          </cell>
        </row>
        <row r="107">
          <cell r="C107" t="str">
            <v xml:space="preserve">        Non-monetary private cons.</v>
          </cell>
        </row>
        <row r="108">
          <cell r="C108" t="str">
            <v xml:space="preserve">    Public consumption</v>
          </cell>
        </row>
        <row r="109">
          <cell r="C109" t="str">
            <v>Total investment</v>
          </cell>
        </row>
        <row r="110">
          <cell r="C110" t="str">
            <v xml:space="preserve">    Public investment</v>
          </cell>
        </row>
        <row r="111">
          <cell r="C111" t="str">
            <v xml:space="preserve">    Private investment </v>
          </cell>
        </row>
        <row r="112">
          <cell r="C112" t="str">
            <v xml:space="preserve">  Domestic demand</v>
          </cell>
        </row>
        <row r="113">
          <cell r="C113" t="str">
            <v>Exports goods and nonfactor services</v>
          </cell>
        </row>
        <row r="114">
          <cell r="C114" t="str">
            <v>Imports goods and nonfactor services</v>
          </cell>
        </row>
        <row r="115">
          <cell r="C115" t="str">
            <v>Real GDP at 1999 Prices</v>
          </cell>
        </row>
        <row r="116">
          <cell r="C116" t="str">
            <v xml:space="preserve">Memorandum items </v>
          </cell>
        </row>
        <row r="117">
          <cell r="C117" t="str">
            <v>Total consumption per capita</v>
          </cell>
        </row>
        <row r="118">
          <cell r="C118" t="str">
            <v>Private consumption per capita</v>
          </cell>
        </row>
        <row r="119">
          <cell r="C119" t="str">
            <v xml:space="preserve"> </v>
          </cell>
        </row>
        <row r="120">
          <cell r="C120" t="str">
            <v>Average propensity to consume</v>
          </cell>
        </row>
        <row r="121">
          <cell r="C121" t="str">
            <v>Freely distributed foreign aid (in 1999 met.)</v>
          </cell>
        </row>
        <row r="122">
          <cell r="C122" t="str">
            <v xml:space="preserve">          Emergency food aid (from fiscal) Mill USD</v>
          </cell>
        </row>
        <row r="123">
          <cell r="C123" t="str">
            <v xml:space="preserve">          Emergency nonfood aid, mill. USD (from fiscal proj)</v>
          </cell>
        </row>
        <row r="124">
          <cell r="C124" t="str">
            <v>Real disposable income of the monetized private sector, 1995 meticais</v>
          </cell>
        </row>
        <row r="125">
          <cell r="C125" t="str">
            <v xml:space="preserve">      GDP</v>
          </cell>
        </row>
        <row r="126">
          <cell r="C126" t="str">
            <v xml:space="preserve">      Subsistance production/consumption  (-)</v>
          </cell>
        </row>
        <row r="127">
          <cell r="C127" t="str">
            <v xml:space="preserve">     Amortization of Pande Gas, bill. 1996 Mt.</v>
          </cell>
        </row>
        <row r="128">
          <cell r="C128" t="str">
            <v xml:space="preserve">          Amortization of Pande Gas, mill. US$</v>
          </cell>
        </row>
        <row r="129">
          <cell r="C129" t="str">
            <v xml:space="preserve">      Real net taxes</v>
          </cell>
        </row>
        <row r="130">
          <cell r="C130" t="str">
            <v xml:space="preserve">      Net private sector factor income, cash</v>
          </cell>
        </row>
        <row r="132">
          <cell r="C132" t="str">
            <v>Base deflators for projection (100=1997)</v>
          </cell>
        </row>
        <row r="133">
          <cell r="C133" t="str">
            <v>Total consumption</v>
          </cell>
        </row>
        <row r="134">
          <cell r="C134" t="str">
            <v xml:space="preserve">  Public consumption</v>
          </cell>
        </row>
        <row r="135">
          <cell r="C135" t="str">
            <v xml:space="preserve">  Private consumption</v>
          </cell>
        </row>
        <row r="136">
          <cell r="C136" t="str">
            <v>Gross fixed capital formation</v>
          </cell>
        </row>
        <row r="137">
          <cell r="C137" t="str">
            <v xml:space="preserve">  Public gross fixed capital formation</v>
          </cell>
        </row>
        <row r="138">
          <cell r="C138" t="str">
            <v xml:space="preserve">  Private gross fixed capital formation</v>
          </cell>
        </row>
        <row r="139">
          <cell r="C139" t="str">
            <v>Exports of goods and services</v>
          </cell>
        </row>
        <row r="140">
          <cell r="C140" t="str">
            <v>Imports of goods and services</v>
          </cell>
        </row>
        <row r="141">
          <cell r="C141" t="str">
            <v>Gross domestic product</v>
          </cell>
        </row>
        <row r="143">
          <cell r="C143" t="str">
            <v>Base index, exports</v>
          </cell>
        </row>
        <row r="144">
          <cell r="C144" t="str">
            <v>Base index, imports</v>
          </cell>
        </row>
        <row r="146">
          <cell r="C146" t="str">
            <v>II.III NATIONAL ACCOUNTS IN 2000 REAL TERMS (for WEO)</v>
          </cell>
        </row>
        <row r="148">
          <cell r="C148" t="str">
            <v>Billions of meticais, at 1990 constant prices)</v>
          </cell>
        </row>
        <row r="149">
          <cell r="C149" t="str">
            <v>Total consumption</v>
          </cell>
        </row>
        <row r="150">
          <cell r="B150" t="str">
            <v>NCG_R</v>
          </cell>
          <cell r="C150" t="str">
            <v xml:space="preserve">  Public consumption</v>
          </cell>
        </row>
        <row r="151">
          <cell r="B151" t="str">
            <v>NCP_R</v>
          </cell>
          <cell r="C151" t="str">
            <v xml:space="preserve">  Private consumption</v>
          </cell>
        </row>
        <row r="152">
          <cell r="B152" t="str">
            <v>NFI_R</v>
          </cell>
          <cell r="C152" t="str">
            <v>Gross fixed capital formation</v>
          </cell>
        </row>
        <row r="153">
          <cell r="C153" t="str">
            <v xml:space="preserve">  Public gross fixed capital formation</v>
          </cell>
        </row>
        <row r="154">
          <cell r="C154" t="str">
            <v xml:space="preserve">  Private gross fixed capital formation</v>
          </cell>
        </row>
        <row r="155">
          <cell r="B155" t="str">
            <v>NINV_R</v>
          </cell>
          <cell r="C155" t="str">
            <v>Changes in inventories</v>
          </cell>
        </row>
        <row r="156">
          <cell r="B156" t="str">
            <v>NX_R</v>
          </cell>
          <cell r="C156" t="str">
            <v>Exports of goods and services</v>
          </cell>
        </row>
        <row r="157">
          <cell r="B157" t="str">
            <v>NXG_R</v>
          </cell>
          <cell r="C157" t="str">
            <v xml:space="preserve">  Exports of goods</v>
          </cell>
        </row>
        <row r="158">
          <cell r="B158" t="str">
            <v>NM_R</v>
          </cell>
          <cell r="C158" t="str">
            <v>Imports of goods and services</v>
          </cell>
        </row>
        <row r="159">
          <cell r="B159" t="str">
            <v>NMG_R</v>
          </cell>
          <cell r="C159" t="str">
            <v xml:space="preserve">  Imports of goods</v>
          </cell>
        </row>
        <row r="160">
          <cell r="B160" t="str">
            <v>NGDP_R</v>
          </cell>
          <cell r="C160" t="str">
            <v xml:space="preserve">Gross domestic product </v>
          </cell>
        </row>
        <row r="161">
          <cell r="C161" t="str">
            <v xml:space="preserve">Memorandum items </v>
          </cell>
        </row>
        <row r="162">
          <cell r="B162" t="str">
            <v>NGPXO_R</v>
          </cell>
          <cell r="C162" t="str">
            <v>Non-oil GDP</v>
          </cell>
        </row>
        <row r="163">
          <cell r="C163" t="str">
            <v xml:space="preserve">   Net factor income at 2000 metical </v>
          </cell>
        </row>
        <row r="164">
          <cell r="C164" t="str">
            <v>GNP</v>
          </cell>
        </row>
        <row r="165">
          <cell r="C165" t="str">
            <v xml:space="preserve">GDP per capita </v>
          </cell>
        </row>
        <row r="166">
          <cell r="C166" t="str">
            <v>GNP per capita</v>
          </cell>
        </row>
        <row r="168">
          <cell r="C168" t="str">
            <v>Percentage change</v>
          </cell>
        </row>
        <row r="169">
          <cell r="C169" t="str">
            <v>Total consumption</v>
          </cell>
        </row>
        <row r="170">
          <cell r="C170" t="str">
            <v xml:space="preserve">  Public consumption</v>
          </cell>
        </row>
        <row r="171">
          <cell r="C171" t="str">
            <v xml:space="preserve">  Private consumption</v>
          </cell>
        </row>
        <row r="172">
          <cell r="C172" t="str">
            <v>Gross fixed capital formation</v>
          </cell>
        </row>
        <row r="173">
          <cell r="C173" t="str">
            <v xml:space="preserve">  Public gross fixed capital formation</v>
          </cell>
        </row>
        <row r="174">
          <cell r="C174" t="str">
            <v xml:space="preserve">  Private gross fixed capital formation</v>
          </cell>
        </row>
        <row r="175">
          <cell r="C175" t="str">
            <v>Changes in inventories</v>
          </cell>
        </row>
        <row r="176">
          <cell r="C176" t="str">
            <v>Exports of goods and services</v>
          </cell>
        </row>
        <row r="177">
          <cell r="C177" t="str">
            <v xml:space="preserve">  Exports of goods</v>
          </cell>
        </row>
        <row r="178">
          <cell r="C178" t="str">
            <v>Imports of goods and services</v>
          </cell>
        </row>
        <row r="179">
          <cell r="C179" t="str">
            <v xml:space="preserve">  Imports of goods</v>
          </cell>
        </row>
        <row r="180">
          <cell r="C180" t="str">
            <v>Real GDP growth rate:</v>
          </cell>
        </row>
        <row r="181">
          <cell r="C181" t="str">
            <v>Non-oil GDP</v>
          </cell>
        </row>
        <row r="183">
          <cell r="C183" t="str">
            <v xml:space="preserve">III.    FISCAL AND FINANCIAL INDICATORS </v>
          </cell>
        </row>
        <row r="185">
          <cell r="C185" t="str">
            <v>Central Government (bill. met.)</v>
          </cell>
        </row>
        <row r="186">
          <cell r="B186" t="str">
            <v>GCRG</v>
          </cell>
          <cell r="C186" t="str">
            <v>Total revenue and grants</v>
          </cell>
        </row>
        <row r="187">
          <cell r="C187" t="str">
            <v xml:space="preserve">   Total revenue</v>
          </cell>
        </row>
        <row r="188">
          <cell r="B188" t="str">
            <v>GCG</v>
          </cell>
          <cell r="C188" t="str">
            <v xml:space="preserve">  Grants received (current and capital)</v>
          </cell>
        </row>
        <row r="189">
          <cell r="B189" t="str">
            <v>GCGC</v>
          </cell>
          <cell r="C189" t="str">
            <v xml:space="preserve">     of which: project grants received</v>
          </cell>
        </row>
        <row r="190">
          <cell r="C190" t="str">
            <v xml:space="preserve">   Estimated grant financed technical assistance</v>
          </cell>
        </row>
        <row r="191">
          <cell r="C191" t="str">
            <v xml:space="preserve">   Tax revenue</v>
          </cell>
        </row>
        <row r="192">
          <cell r="B192" t="str">
            <v>GCENL</v>
          </cell>
          <cell r="C192" t="str">
            <v>Total expenditure and net lending</v>
          </cell>
        </row>
        <row r="193">
          <cell r="B193" t="str">
            <v>GCEG</v>
          </cell>
          <cell r="C193" t="str">
            <v>General public services</v>
          </cell>
        </row>
        <row r="194">
          <cell r="B194" t="str">
            <v>GCED</v>
          </cell>
          <cell r="C194" t="str">
            <v xml:space="preserve">   Defense</v>
          </cell>
        </row>
        <row r="195">
          <cell r="B195" t="str">
            <v>GCEE</v>
          </cell>
          <cell r="C195" t="str">
            <v xml:space="preserve">   Education</v>
          </cell>
        </row>
        <row r="196">
          <cell r="B196" t="str">
            <v>GCEEP</v>
          </cell>
          <cell r="C196" t="str">
            <v xml:space="preserve">      Elementary education</v>
          </cell>
        </row>
        <row r="197">
          <cell r="B197" t="str">
            <v>GCEH</v>
          </cell>
          <cell r="C197" t="str">
            <v xml:space="preserve">   Health</v>
          </cell>
        </row>
        <row r="198">
          <cell r="B198" t="str">
            <v>GCEHP</v>
          </cell>
          <cell r="C198" t="str">
            <v xml:space="preserve">      Basic healthcare</v>
          </cell>
        </row>
        <row r="199">
          <cell r="B199" t="str">
            <v>GCESWH</v>
          </cell>
          <cell r="C199" t="str">
            <v xml:space="preserve">   Social security, welfare &amp; housing</v>
          </cell>
        </row>
        <row r="200">
          <cell r="B200" t="str">
            <v>GCEES</v>
          </cell>
          <cell r="C200" t="str">
            <v xml:space="preserve">   Economic affairs &amp; services</v>
          </cell>
        </row>
        <row r="201">
          <cell r="B201" t="str">
            <v>GCEO</v>
          </cell>
          <cell r="C201" t="str">
            <v xml:space="preserve">   Other (residual)</v>
          </cell>
        </row>
        <row r="202">
          <cell r="C202" t="str">
            <v>Total expenditure (excluding net lending)</v>
          </cell>
        </row>
        <row r="203">
          <cell r="B203" t="str">
            <v>GCEC</v>
          </cell>
          <cell r="C203" t="str">
            <v xml:space="preserve">  Current expenditure</v>
          </cell>
        </row>
        <row r="204">
          <cell r="B204" t="str">
            <v>GCEW</v>
          </cell>
          <cell r="C204" t="str">
            <v xml:space="preserve">  Wages and salaries</v>
          </cell>
        </row>
        <row r="205">
          <cell r="B205" t="str">
            <v>GCEI_D</v>
          </cell>
          <cell r="C205" t="str">
            <v xml:space="preserve">    Domestic interest payments (scheduled)</v>
          </cell>
        </row>
        <row r="206">
          <cell r="B206" t="str">
            <v>GCEI_F</v>
          </cell>
          <cell r="C206" t="str">
            <v xml:space="preserve">    Foreign interest payments (scheduled  -budget)</v>
          </cell>
        </row>
        <row r="207">
          <cell r="C207" t="str">
            <v>Net Taxes</v>
          </cell>
        </row>
        <row r="208">
          <cell r="C208" t="str">
            <v>Net foreign borrowing</v>
          </cell>
        </row>
        <row r="209">
          <cell r="C209" t="str">
            <v>Domestic financing</v>
          </cell>
        </row>
        <row r="210">
          <cell r="C210" t="str">
            <v xml:space="preserve">   Of which:   bank financing</v>
          </cell>
        </row>
        <row r="212">
          <cell r="C212" t="str">
            <v>General Government (bill. met.)</v>
          </cell>
        </row>
        <row r="213">
          <cell r="B213" t="str">
            <v>GGRG</v>
          </cell>
          <cell r="C213" t="str">
            <v>Total revenue and grants</v>
          </cell>
        </row>
        <row r="214">
          <cell r="B214" t="str">
            <v>GGENL</v>
          </cell>
          <cell r="C214" t="str">
            <v>Total expenditure and net lending</v>
          </cell>
        </row>
        <row r="215">
          <cell r="B215" t="str">
            <v>GGEC</v>
          </cell>
          <cell r="C215" t="str">
            <v xml:space="preserve">  Current expenditure</v>
          </cell>
        </row>
        <row r="216">
          <cell r="C216" t="str">
            <v xml:space="preserve">        Current expenditure (adjusted)</v>
          </cell>
        </row>
        <row r="217">
          <cell r="B217" t="str">
            <v>GGED</v>
          </cell>
          <cell r="C217" t="str">
            <v xml:space="preserve">    Expenditure on national defense</v>
          </cell>
        </row>
        <row r="218">
          <cell r="C218" t="str">
            <v>Government investment</v>
          </cell>
        </row>
        <row r="219">
          <cell r="C219" t="str">
            <v xml:space="preserve">   Investment expenditure (from budget)</v>
          </cell>
        </row>
        <row r="221">
          <cell r="C221" t="str">
            <v>In percent of GDP</v>
          </cell>
        </row>
        <row r="222">
          <cell r="C222" t="str">
            <v>Central Government balance</v>
          </cell>
        </row>
        <row r="223">
          <cell r="C223" t="str">
            <v>Central Government balance (excl. grants)</v>
          </cell>
        </row>
        <row r="224">
          <cell r="C224" t="str">
            <v>General Government balance</v>
          </cell>
        </row>
        <row r="225">
          <cell r="C225" t="str">
            <v>Government investment/GDP:</v>
          </cell>
        </row>
        <row r="226">
          <cell r="C226" t="str">
            <v>Grants/GDP</v>
          </cell>
        </row>
        <row r="227">
          <cell r="C227" t="str">
            <v>Expenditure+net lending/GDP</v>
          </cell>
        </row>
        <row r="228">
          <cell r="C228" t="str">
            <v>Primary balance/GDP (revenue and grants - non-interest expenditure and net lending</v>
          </cell>
        </row>
        <row r="229">
          <cell r="C229" t="str">
            <v>Bank financing/GDP</v>
          </cell>
        </row>
        <row r="232">
          <cell r="C232" t="str">
            <v>IV. MONETARY INDICATORS</v>
          </cell>
        </row>
        <row r="234">
          <cell r="B234" t="str">
            <v>FMB</v>
          </cell>
          <cell r="C234" t="str">
            <v>Stock of broad money (M2; year end)</v>
          </cell>
        </row>
        <row r="235">
          <cell r="B235" t="str">
            <v>FIDR</v>
          </cell>
          <cell r="C235" t="str">
            <v>Short-term interest rate (central monetary authorities)</v>
          </cell>
        </row>
        <row r="236">
          <cell r="C236" t="str">
            <v>Rediscount rate (end of year)</v>
          </cell>
        </row>
        <row r="237">
          <cell r="C237" t="str">
            <v>Velocity of circulation</v>
          </cell>
        </row>
        <row r="238">
          <cell r="C238" t="str">
            <v>Broad money growth:</v>
          </cell>
        </row>
        <row r="239">
          <cell r="C239" t="str">
            <v>Broad money/DGP</v>
          </cell>
        </row>
        <row r="240">
          <cell r="C240" t="str">
            <v>CPS/GDP</v>
          </cell>
        </row>
        <row r="241">
          <cell r="C241" t="str">
            <v>COB/M2</v>
          </cell>
        </row>
        <row r="243">
          <cell r="C243" t="str">
            <v>V.   FOREIGN TRADE</v>
          </cell>
        </row>
        <row r="245">
          <cell r="B245" t="str">
            <v>TXG_D</v>
          </cell>
          <cell r="C245" t="str">
            <v>Export deflator/unit value for goods (index in U.S. dollars)</v>
          </cell>
        </row>
        <row r="246">
          <cell r="B246" t="str">
            <v>TMG_D</v>
          </cell>
          <cell r="C246" t="str">
            <v>Import deflator/unit value for goods (index in U.S. dollars)</v>
          </cell>
        </row>
        <row r="248">
          <cell r="B248" t="str">
            <v>TXGO</v>
          </cell>
          <cell r="C248" t="str">
            <v>Value of oil exports (US$ million)</v>
          </cell>
        </row>
        <row r="249">
          <cell r="B249" t="str">
            <v>TMGO</v>
          </cell>
          <cell r="C249" t="str">
            <v>Value of oil imports (US$ million)</v>
          </cell>
        </row>
        <row r="251">
          <cell r="C251" t="str">
            <v>Annual change export and import unit values, exchange rate</v>
          </cell>
        </row>
        <row r="252">
          <cell r="C252" t="str">
            <v xml:space="preserve">  Exports (national currency)</v>
          </cell>
        </row>
        <row r="253">
          <cell r="C253" t="str">
            <v xml:space="preserve">  Imports (national currency)</v>
          </cell>
        </row>
        <row r="254">
          <cell r="C254" t="str">
            <v xml:space="preserve">  Export deflator</v>
          </cell>
        </row>
        <row r="255">
          <cell r="C255" t="str">
            <v xml:space="preserve">  Import deflator</v>
          </cell>
        </row>
        <row r="256">
          <cell r="C256" t="str">
            <v xml:space="preserve">  Representative rate</v>
          </cell>
        </row>
        <row r="258">
          <cell r="C258" t="str">
            <v>Change in terms of trade (merchandise):</v>
          </cell>
        </row>
        <row r="259">
          <cell r="C259" t="str">
            <v xml:space="preserve">   Trade data</v>
          </cell>
        </row>
        <row r="260">
          <cell r="C260" t="str">
            <v xml:space="preserve">   National accounts</v>
          </cell>
        </row>
        <row r="262">
          <cell r="C262" t="str">
            <v>VI.  BALANCE OF PAYMENTS (Millions of U.S. dollars)</v>
          </cell>
        </row>
        <row r="264">
          <cell r="B264" t="str">
            <v>BCA</v>
          </cell>
          <cell r="C264" t="str">
            <v>Balance on CA (excl. capital transfers)</v>
          </cell>
        </row>
        <row r="265">
          <cell r="C265" t="str">
            <v>Balance on CA excl. grants (BPM4)</v>
          </cell>
        </row>
        <row r="266">
          <cell r="C266" t="str">
            <v>Balance on CA (BPM4)</v>
          </cell>
        </row>
        <row r="267">
          <cell r="C267" t="str">
            <v>Current account (CA)/ GDP</v>
          </cell>
        </row>
        <row r="268">
          <cell r="C268" t="str">
            <v>Current account (CA excl grants)/ GDP</v>
          </cell>
        </row>
        <row r="269">
          <cell r="B269" t="str">
            <v>BXG</v>
          </cell>
          <cell r="C269" t="str">
            <v>Exports of goods</v>
          </cell>
        </row>
        <row r="270">
          <cell r="B270" t="str">
            <v>BXS</v>
          </cell>
          <cell r="C270" t="str">
            <v>Exports of non factor (NF) services</v>
          </cell>
        </row>
        <row r="271">
          <cell r="C271" t="str">
            <v>Exports of goods, NF services and income</v>
          </cell>
        </row>
        <row r="272">
          <cell r="C272" t="str">
            <v xml:space="preserve">    Exports of goods and NF services</v>
          </cell>
        </row>
        <row r="273">
          <cell r="B273" t="str">
            <v>BMG</v>
          </cell>
          <cell r="C273" t="str">
            <v>Imports of goods (- sign)</v>
          </cell>
        </row>
        <row r="274">
          <cell r="B274" t="str">
            <v>BMS</v>
          </cell>
          <cell r="C274" t="str">
            <v>Imports of NF services (- sign)</v>
          </cell>
        </row>
        <row r="275">
          <cell r="C275" t="str">
            <v>Imports of goods, NF services and income</v>
          </cell>
        </row>
        <row r="276">
          <cell r="C276" t="str">
            <v xml:space="preserve">    Imports of goods and NF services</v>
          </cell>
        </row>
        <row r="277">
          <cell r="B277" t="str">
            <v>BXI</v>
          </cell>
          <cell r="C277" t="str">
            <v>Income credits</v>
          </cell>
        </row>
        <row r="278">
          <cell r="B278" t="str">
            <v>BMI</v>
          </cell>
          <cell r="C278" t="str">
            <v>Income debits (- sign)</v>
          </cell>
        </row>
        <row r="279">
          <cell r="B279" t="str">
            <v>BMII_G</v>
          </cell>
          <cell r="C279" t="str">
            <v xml:space="preserve">     Interest on public debt (scheduled; - sign)</v>
          </cell>
        </row>
        <row r="280">
          <cell r="B280" t="str">
            <v>BMIIMU</v>
          </cell>
          <cell r="C280" t="str">
            <v xml:space="preserve">       To multilateral creditors (scheduled; - sign)</v>
          </cell>
        </row>
        <row r="281">
          <cell r="B281" t="str">
            <v>BMIIBI</v>
          </cell>
          <cell r="C281" t="str">
            <v xml:space="preserve">       To bilateral creditors (scheduled; - sign)</v>
          </cell>
        </row>
        <row r="282">
          <cell r="B282" t="str">
            <v>BMIIBA</v>
          </cell>
          <cell r="C282" t="str">
            <v xml:space="preserve">       To banks (scheduled; - sign)</v>
          </cell>
        </row>
        <row r="283">
          <cell r="B283" t="str">
            <v>BMII_P</v>
          </cell>
          <cell r="C283" t="str">
            <v xml:space="preserve">  Interest on nonpublic debt (scheduled; - sign)</v>
          </cell>
        </row>
        <row r="284">
          <cell r="C284" t="str">
            <v xml:space="preserve"> Non energy imports</v>
          </cell>
        </row>
        <row r="286">
          <cell r="B286" t="str">
            <v>BTRP</v>
          </cell>
          <cell r="C286" t="str">
            <v>Private current transfers, net (excl. capital transfers) (BPM4,5)</v>
          </cell>
        </row>
        <row r="287">
          <cell r="B287" t="str">
            <v>BTRG</v>
          </cell>
          <cell r="C287" t="str">
            <v>Official current transfers, net (excl. capital transfers) (BPM5)</v>
          </cell>
        </row>
        <row r="288">
          <cell r="C288" t="str">
            <v>Official transfers, net(BPM4)</v>
          </cell>
        </row>
        <row r="289">
          <cell r="C289" t="str">
            <v>Net factor income and unreq. transfers, accrued (BPM4)</v>
          </cell>
        </row>
        <row r="290">
          <cell r="C290" t="str">
            <v>Net factor income and unreq. transfers, cash (BPM4)</v>
          </cell>
        </row>
        <row r="291">
          <cell r="B291" t="str">
            <v>cash interest needs to be entered for form. to make sense.  Add HCB to equal SR table!</v>
          </cell>
          <cell r="C291" t="str">
            <v>Net factor income and unreq. transf. accrued (BPM5) 6/</v>
          </cell>
        </row>
        <row r="292">
          <cell r="C292" t="str">
            <v>Net factor income and transfers, cash (BPM5) 4/</v>
          </cell>
        </row>
        <row r="293">
          <cell r="B293" t="str">
            <v>cash interest needs to be entered for form. to make sense.  Add HCB to equal SR table!</v>
          </cell>
          <cell r="C293" t="str">
            <v>Disposable national income (cash basis, BPM4) in Mt</v>
          </cell>
        </row>
        <row r="294">
          <cell r="B294" t="str">
            <v>cash interest needs to be entered for form. to make sense.  Add HCB to equal SR table!</v>
          </cell>
        </row>
        <row r="297">
          <cell r="B297" t="str">
            <v>BK</v>
          </cell>
          <cell r="C297" t="str">
            <v>Balance on capital account (BPM5)</v>
          </cell>
        </row>
        <row r="298">
          <cell r="B298" t="str">
            <v>BKF</v>
          </cell>
          <cell r="C298" t="str">
            <v xml:space="preserve">  Debt forgiveness (with forgiven amount +)</v>
          </cell>
        </row>
        <row r="299">
          <cell r="B299" t="str">
            <v>BKFMU</v>
          </cell>
          <cell r="C299" t="str">
            <v xml:space="preserve">    By multilateral creditors</v>
          </cell>
        </row>
        <row r="300">
          <cell r="B300" t="str">
            <v>BKFBI</v>
          </cell>
          <cell r="C300" t="str">
            <v xml:space="preserve">    By bilateral creditors</v>
          </cell>
        </row>
        <row r="301">
          <cell r="B301" t="str">
            <v>BKFBA</v>
          </cell>
          <cell r="C301" t="str">
            <v xml:space="preserve">    By banks</v>
          </cell>
        </row>
        <row r="302">
          <cell r="C302" t="str">
            <v>Balance on capital account (BPM4)   1/</v>
          </cell>
        </row>
        <row r="303">
          <cell r="D303" t="str">
            <v xml:space="preserve"> </v>
          </cell>
        </row>
        <row r="304">
          <cell r="B304" t="str">
            <v>BF</v>
          </cell>
          <cell r="C304" t="str">
            <v>Balance on financial account (BPM5, incl. reserves)</v>
          </cell>
        </row>
        <row r="306">
          <cell r="B306" t="str">
            <v>BFD</v>
          </cell>
          <cell r="C306" t="str">
            <v>Direct investment, net</v>
          </cell>
        </row>
        <row r="307">
          <cell r="B307" t="str">
            <v>BFDL</v>
          </cell>
          <cell r="C307" t="str">
            <v xml:space="preserve">   of which: debt-creating direct inv. Liabilities</v>
          </cell>
        </row>
        <row r="308">
          <cell r="B308" t="str">
            <v>BFDI</v>
          </cell>
          <cell r="C308" t="str">
            <v xml:space="preserve">  Direct investment in reporting country</v>
          </cell>
        </row>
        <row r="310">
          <cell r="B310" t="str">
            <v>BFL_C_G</v>
          </cell>
          <cell r="C310" t="str">
            <v>Gross public borrowing, including IMF</v>
          </cell>
        </row>
        <row r="311">
          <cell r="B311" t="str">
            <v>BFL_CMU</v>
          </cell>
          <cell r="C311" t="str">
            <v xml:space="preserve">  From multilateral creditors (incl. IMF)</v>
          </cell>
        </row>
        <row r="312">
          <cell r="B312" t="str">
            <v>BFL_CBI</v>
          </cell>
          <cell r="C312" t="str">
            <v xml:space="preserve">  From bilateral creditors</v>
          </cell>
        </row>
        <row r="313">
          <cell r="B313" t="str">
            <v>BFL_CBA</v>
          </cell>
          <cell r="C313" t="str">
            <v xml:space="preserve">  From banks</v>
          </cell>
        </row>
        <row r="314">
          <cell r="B314" t="str">
            <v>BFL_C_P</v>
          </cell>
          <cell r="C314" t="str">
            <v>Other gross borrowing</v>
          </cell>
        </row>
        <row r="316">
          <cell r="B316" t="str">
            <v>BFL_D_G</v>
          </cell>
          <cell r="C316" t="str">
            <v>Public amortization (scheduled; - sign)</v>
          </cell>
        </row>
        <row r="317">
          <cell r="B317" t="str">
            <v>BFL_DMU</v>
          </cell>
          <cell r="C317" t="str">
            <v xml:space="preserve">  To multilateral creditors (scheduled; - sign) (incl. IMF)</v>
          </cell>
        </row>
        <row r="318">
          <cell r="B318" t="str">
            <v>BFL_DBI</v>
          </cell>
          <cell r="C318" t="str">
            <v xml:space="preserve">  To bilateral creditors (scheduled; - sign)</v>
          </cell>
        </row>
        <row r="319">
          <cell r="B319" t="str">
            <v>BFL_DBA</v>
          </cell>
          <cell r="C319" t="str">
            <v xml:space="preserve">  To banks (scheduled; - sign)</v>
          </cell>
        </row>
        <row r="320">
          <cell r="B320" t="str">
            <v>BFL_D_P</v>
          </cell>
          <cell r="C320" t="str">
            <v>Other amortization (scheduled; - sign)</v>
          </cell>
        </row>
        <row r="321">
          <cell r="C321" t="str">
            <v xml:space="preserve"> </v>
          </cell>
        </row>
        <row r="322">
          <cell r="B322" t="str">
            <v>BFUND</v>
          </cell>
          <cell r="C322" t="str">
            <v>Memorandum: Net credit from IMF</v>
          </cell>
        </row>
        <row r="324">
          <cell r="B324" t="str">
            <v>BFL_DF</v>
          </cell>
          <cell r="C324" t="str">
            <v>Amortization on account of debt-reduction operations (- sign)</v>
          </cell>
        </row>
        <row r="325">
          <cell r="B325" t="str">
            <v>BFLB_DF</v>
          </cell>
          <cell r="C325" t="str">
            <v xml:space="preserve">  To banks (- sign)</v>
          </cell>
        </row>
        <row r="327">
          <cell r="B327" t="str">
            <v>BER</v>
          </cell>
          <cell r="C327" t="str">
            <v>Rescheduling of current maturities</v>
          </cell>
        </row>
        <row r="328">
          <cell r="B328" t="str">
            <v>BERBI</v>
          </cell>
          <cell r="C328" t="str">
            <v xml:space="preserve">  Of obligations to bilateral creditors</v>
          </cell>
        </row>
        <row r="329">
          <cell r="B329" t="str">
            <v>BERBA</v>
          </cell>
          <cell r="C329" t="str">
            <v xml:space="preserve">  Of obligations to banks</v>
          </cell>
        </row>
        <row r="331">
          <cell r="B331" t="str">
            <v>BEA</v>
          </cell>
          <cell r="C331" t="str">
            <v>Accumulation of arrears, net (decrease -)</v>
          </cell>
        </row>
        <row r="332">
          <cell r="B332" t="str">
            <v>BEAMU</v>
          </cell>
          <cell r="C332" t="str">
            <v xml:space="preserve">  To multilateral creditors, net (decrease -)</v>
          </cell>
        </row>
        <row r="333">
          <cell r="B333" t="str">
            <v>BEABI</v>
          </cell>
          <cell r="C333" t="str">
            <v xml:space="preserve">  To bilateral creditors, net (decrease -)</v>
          </cell>
        </row>
        <row r="334">
          <cell r="B334" t="str">
            <v>BEABA</v>
          </cell>
          <cell r="C334" t="str">
            <v xml:space="preserve">  To banks, net (decrease -)</v>
          </cell>
        </row>
        <row r="336">
          <cell r="B336" t="str">
            <v>BEO</v>
          </cell>
          <cell r="C336" t="str">
            <v>Other exceptional financing</v>
          </cell>
        </row>
        <row r="338">
          <cell r="B338" t="str">
            <v>BFOTH</v>
          </cell>
          <cell r="C338" t="str">
            <v>Other long-term financial flows, net</v>
          </cell>
        </row>
        <row r="339">
          <cell r="B339" t="str">
            <v>BFPA</v>
          </cell>
          <cell r="C339" t="str">
            <v xml:space="preserve">  Portfolio investment assets, net (increase -)</v>
          </cell>
        </row>
        <row r="340">
          <cell r="B340" t="str">
            <v>BFPL</v>
          </cell>
          <cell r="C340" t="str">
            <v xml:space="preserve">  Portfolio investment liabilities, net </v>
          </cell>
        </row>
        <row r="341">
          <cell r="B341" t="str">
            <v>BFPQ</v>
          </cell>
          <cell r="C341" t="str">
            <v xml:space="preserve">   Of which:  equity securities</v>
          </cell>
        </row>
        <row r="343">
          <cell r="B343" t="str">
            <v>BFO_S</v>
          </cell>
          <cell r="C343" t="str">
            <v>Other short-term flows, net   17/</v>
          </cell>
        </row>
        <row r="344">
          <cell r="D344" t="str">
            <v xml:space="preserve"> </v>
          </cell>
        </row>
        <row r="345">
          <cell r="B345" t="str">
            <v>BFLRES</v>
          </cell>
          <cell r="C345" t="str">
            <v>Residual financing (projections only; history = 0)</v>
          </cell>
        </row>
        <row r="346">
          <cell r="B346" t="str">
            <v>BFRA</v>
          </cell>
          <cell r="C346" t="str">
            <v>Reserve assets (accumulation -)</v>
          </cell>
        </row>
        <row r="347">
          <cell r="C347" t="str">
            <v>NFA accumulation</v>
          </cell>
        </row>
        <row r="348">
          <cell r="B348" t="str">
            <v>BNEO</v>
          </cell>
          <cell r="C348" t="str">
            <v>Net errors and omissions (= 0 in projection period)</v>
          </cell>
        </row>
        <row r="350">
          <cell r="B350" t="str">
            <v xml:space="preserve"> </v>
          </cell>
          <cell r="C350" t="str">
            <v>Exceptional financing</v>
          </cell>
        </row>
        <row r="352">
          <cell r="B352" t="str">
            <v>BFL</v>
          </cell>
          <cell r="C352" t="str">
            <v>Net liability flows</v>
          </cell>
        </row>
        <row r="353">
          <cell r="B353" t="str">
            <v>BFLMU</v>
          </cell>
          <cell r="C353" t="str">
            <v>Multilateral</v>
          </cell>
        </row>
        <row r="354">
          <cell r="B354" t="str">
            <v>BFLBI</v>
          </cell>
          <cell r="C354" t="str">
            <v>Bilateral</v>
          </cell>
        </row>
        <row r="355">
          <cell r="B355" t="str">
            <v>BFLBA</v>
          </cell>
          <cell r="C355" t="str">
            <v>Banks</v>
          </cell>
        </row>
        <row r="357">
          <cell r="C357" t="str">
            <v>VII. EXTERNAL DEBT (Millions of U.S. dollars)</v>
          </cell>
        </row>
        <row r="359">
          <cell r="B359" t="str">
            <v>D_G</v>
          </cell>
          <cell r="C359" t="str">
            <v>Total public debt (incl. short-term debt, arrears, and IMF)</v>
          </cell>
        </row>
        <row r="360">
          <cell r="B360" t="str">
            <v>DMU</v>
          </cell>
          <cell r="C360" t="str">
            <v xml:space="preserve">  Multilateral debt</v>
          </cell>
        </row>
        <row r="361">
          <cell r="B361" t="str">
            <v>DBI</v>
          </cell>
          <cell r="C361" t="str">
            <v xml:space="preserve">  Bilateral debt</v>
          </cell>
        </row>
        <row r="362">
          <cell r="B362" t="str">
            <v>DBA</v>
          </cell>
          <cell r="C362" t="str">
            <v xml:space="preserve">  Debt to banks</v>
          </cell>
        </row>
        <row r="363">
          <cell r="B363" t="str">
            <v>D_P</v>
          </cell>
          <cell r="C363" t="str">
            <v>Other (nonpublic) debt    9/</v>
          </cell>
        </row>
        <row r="364">
          <cell r="D364" t="str">
            <v xml:space="preserve"> </v>
          </cell>
        </row>
        <row r="365">
          <cell r="B365" t="str">
            <v>DA</v>
          </cell>
          <cell r="C365" t="str">
            <v>Total stock of arrears 7/</v>
          </cell>
        </row>
        <row r="366">
          <cell r="B366" t="str">
            <v>DAMU</v>
          </cell>
          <cell r="C366" t="str">
            <v xml:space="preserve">  To multilateral creditors  11/</v>
          </cell>
        </row>
        <row r="367">
          <cell r="B367" t="str">
            <v>DABI</v>
          </cell>
          <cell r="C367" t="str">
            <v xml:space="preserve">  To bilateral creditors  12/</v>
          </cell>
        </row>
        <row r="368">
          <cell r="B368" t="str">
            <v>DABA</v>
          </cell>
          <cell r="C368" t="str">
            <v xml:space="preserve">  To banks  18/</v>
          </cell>
        </row>
        <row r="370">
          <cell r="B370" t="str">
            <v>D_S</v>
          </cell>
          <cell r="C370" t="str">
            <v>Total short-term debt  7/  14/</v>
          </cell>
        </row>
        <row r="371">
          <cell r="D371" t="str">
            <v xml:space="preserve"> </v>
          </cell>
        </row>
        <row r="372">
          <cell r="B372" t="str">
            <v>DDR</v>
          </cell>
          <cell r="C372" t="str">
            <v>Impact of debt-reduction operations  15/</v>
          </cell>
        </row>
        <row r="373">
          <cell r="B373" t="str">
            <v>DDRBA</v>
          </cell>
          <cell r="C373" t="str">
            <v xml:space="preserve">  Impact of bank debt-reduction operations  13/</v>
          </cell>
        </row>
        <row r="374">
          <cell r="C374" t="str">
            <v>Memorandum items:</v>
          </cell>
        </row>
        <row r="375">
          <cell r="C375" t="str">
            <v>Public external debt to GDP ratio:  16/</v>
          </cell>
        </row>
        <row r="376">
          <cell r="C376" t="str">
            <v>Public external debt service (scheduled) (% of exports of g&amp;s):</v>
          </cell>
        </row>
        <row r="377">
          <cell r="C377" t="str">
            <v>Public external debt service (cash) (% of exports of g&amp;s):</v>
          </cell>
        </row>
        <row r="378">
          <cell r="C378" t="str">
            <v>Public external debt to exports of goods and services</v>
          </cell>
        </row>
        <row r="379">
          <cell r="C379" t="str">
            <v xml:space="preserve">    Scheduled debt service/fiscal revenue bef. grants</v>
          </cell>
        </row>
        <row r="380">
          <cell r="B380" t="str">
            <v xml:space="preserve"> </v>
          </cell>
          <cell r="C380" t="str">
            <v>Debt relief</v>
          </cell>
        </row>
        <row r="381">
          <cell r="C381" t="str">
            <v xml:space="preserve"> </v>
          </cell>
          <cell r="D381" t="str">
            <v xml:space="preserve"> </v>
          </cell>
        </row>
        <row r="382">
          <cell r="C382" t="str">
            <v xml:space="preserve"> VIII. SAVINGS INVESTMENT BALANCE </v>
          </cell>
        </row>
        <row r="383">
          <cell r="C383" t="str">
            <v>In current prices</v>
          </cell>
        </row>
        <row r="384">
          <cell r="C384" t="str">
            <v>BPM5</v>
          </cell>
        </row>
        <row r="385">
          <cell r="C385" t="str">
            <v>Net factor income and Unrequired transfers, accrued (BPM5)</v>
          </cell>
        </row>
        <row r="386">
          <cell r="C386" t="str">
            <v xml:space="preserve">  Net factor income from abroad (accrued) (NFI)</v>
          </cell>
        </row>
        <row r="387">
          <cell r="C387" t="str">
            <v xml:space="preserve">  Income credits</v>
          </cell>
        </row>
        <row r="388">
          <cell r="C388" t="str">
            <v xml:space="preserve">  Income debits</v>
          </cell>
        </row>
        <row r="389">
          <cell r="C389" t="str">
            <v>Net unrequited transfers (NUT) (BPM5)</v>
          </cell>
        </row>
        <row r="390">
          <cell r="C390" t="str">
            <v xml:space="preserve">  Public sector (BPM5)</v>
          </cell>
        </row>
        <row r="391">
          <cell r="C391" t="str">
            <v xml:space="preserve">  Private sector</v>
          </cell>
          <cell r="D391" t="str">
            <v xml:space="preserve"> </v>
          </cell>
        </row>
        <row r="393">
          <cell r="C393" t="str">
            <v>Gross national product (GNP) = GDP + NFI (BPM5)</v>
          </cell>
        </row>
        <row r="394">
          <cell r="C394" t="str">
            <v>Gross domestic income (GDI) = GNP + NUT (BPM5)</v>
          </cell>
        </row>
        <row r="395">
          <cell r="C395" t="str">
            <v>Gross National Savings (GNS) = GDI - C (BPM5)</v>
          </cell>
        </row>
        <row r="397">
          <cell r="C397" t="str">
            <v>BPM4</v>
          </cell>
        </row>
        <row r="398">
          <cell r="C398" t="str">
            <v>Net factor income and Unrequired transfers, accrued (BPM4)</v>
          </cell>
        </row>
        <row r="399">
          <cell r="C399" t="str">
            <v>Net unrequited transfers (NUT) (BPM4)</v>
          </cell>
        </row>
        <row r="400">
          <cell r="C400" t="str">
            <v xml:space="preserve">  Public sector (BPM4)</v>
          </cell>
        </row>
        <row r="401">
          <cell r="C401" t="str">
            <v>Net factor income from abroad, cash</v>
          </cell>
        </row>
        <row r="403">
          <cell r="C403" t="str">
            <v>Gross disposable income (GDI) = GNP + NUT (BPM4)</v>
          </cell>
        </row>
        <row r="404">
          <cell r="C404" t="str">
            <v>Gross National Savings (GNS) = GDI - C (BPM4)</v>
          </cell>
        </row>
        <row r="406">
          <cell r="C406" t="str">
            <v>As appears in OLD macroframework (BPM4)</v>
          </cell>
        </row>
        <row r="408">
          <cell r="C408" t="str">
            <v>Gross domestic product</v>
          </cell>
        </row>
        <row r="409">
          <cell r="C409" t="str">
            <v>Domestic absorption (A) = C + I</v>
          </cell>
        </row>
        <row r="411">
          <cell r="C411" t="str">
            <v>Net factor income and unrequited transfers, cash, (OM)</v>
          </cell>
        </row>
        <row r="412">
          <cell r="C412" t="str">
            <v xml:space="preserve">  Net factor income from abroad, cash, (OM)</v>
          </cell>
        </row>
        <row r="413">
          <cell r="C413" t="str">
            <v xml:space="preserve">       Public sector  (from BOP)</v>
          </cell>
          <cell r="D413" t="str">
            <v xml:space="preserve"> </v>
          </cell>
        </row>
        <row r="414">
          <cell r="C414" t="str">
            <v xml:space="preserve">       Private sector</v>
          </cell>
        </row>
        <row r="415">
          <cell r="C415" t="str">
            <v xml:space="preserve">                   o/w servicing of HCB and gas in bill of MT</v>
          </cell>
        </row>
        <row r="416">
          <cell r="C416" t="str">
            <v xml:space="preserve">  Net unrequited transfers, cash basis (NUT)</v>
          </cell>
        </row>
        <row r="417">
          <cell r="C417" t="str">
            <v xml:space="preserve">       Public sector</v>
          </cell>
          <cell r="D417" t="str">
            <v xml:space="preserve"> </v>
          </cell>
        </row>
        <row r="418">
          <cell r="C418" t="str">
            <v xml:space="preserve">       Private sector</v>
          </cell>
        </row>
        <row r="419">
          <cell r="D419" t="str">
            <v xml:space="preserve"> </v>
          </cell>
        </row>
        <row r="420">
          <cell r="C420" t="str">
            <v>Gross domestic income (GDI) = GDP + NFI +NUT (OM)</v>
          </cell>
        </row>
        <row r="421">
          <cell r="C421" t="str">
            <v>Gross National Savings (GNS) = GDI - C (OM)</v>
          </cell>
        </row>
        <row r="422">
          <cell r="C422" t="str">
            <v xml:space="preserve">  Public sector </v>
          </cell>
          <cell r="D422" t="str">
            <v xml:space="preserve"> </v>
          </cell>
        </row>
        <row r="423">
          <cell r="C423" t="str">
            <v xml:space="preserve">  Private sector</v>
          </cell>
          <cell r="D423" t="str">
            <v xml:space="preserve"> </v>
          </cell>
        </row>
        <row r="425">
          <cell r="C425" t="str">
            <v>Gross Domestic Savings (GDS) = GDP - C</v>
          </cell>
        </row>
        <row r="426">
          <cell r="C426" t="str">
            <v xml:space="preserve">  Public sector </v>
          </cell>
          <cell r="D426" t="str">
            <v xml:space="preserve"> </v>
          </cell>
        </row>
        <row r="427">
          <cell r="C427" t="str">
            <v xml:space="preserve">  Private sector</v>
          </cell>
        </row>
        <row r="429">
          <cell r="C429" t="str">
            <v>Gross investment (I)</v>
          </cell>
        </row>
        <row r="430">
          <cell r="C430" t="str">
            <v xml:space="preserve">  Public investment</v>
          </cell>
        </row>
        <row r="431">
          <cell r="C431" t="str">
            <v xml:space="preserve">  Private investment</v>
          </cell>
        </row>
        <row r="432">
          <cell r="C432" t="str">
            <v xml:space="preserve">    o/w : electricity and gas projects</v>
          </cell>
        </row>
        <row r="434">
          <cell r="C434" t="str">
            <v>Foreign savings = I - GNS</v>
          </cell>
        </row>
        <row r="435">
          <cell r="C435" t="str">
            <v>Net official  resource transfers</v>
          </cell>
        </row>
        <row r="436">
          <cell r="C436" t="str">
            <v>Gross energy savings</v>
          </cell>
        </row>
        <row r="437">
          <cell r="C437" t="str">
            <v>IX.  FLOW OF FUNDS</v>
          </cell>
        </row>
        <row r="439">
          <cell r="C439" t="str">
            <v>SECTORAL NONFINANCIAL TRANSACTIONS</v>
          </cell>
        </row>
        <row r="440">
          <cell r="B440" t="str">
            <v>I</v>
          </cell>
        </row>
        <row r="441">
          <cell r="B441" t="str">
            <v>I.1</v>
          </cell>
          <cell r="C441" t="str">
            <v>Domestic sector (savings - investment = GDI - A) (BPM5)</v>
          </cell>
        </row>
        <row r="442">
          <cell r="C442" t="str">
            <v>Domestic sector (savings - investment = GDI - A) (BPM4)</v>
          </cell>
        </row>
        <row r="443">
          <cell r="C443" t="str">
            <v>Domestic sector (savings - investment = GDI - A) (OM)</v>
          </cell>
        </row>
        <row r="444">
          <cell r="B444" t="str">
            <v>I.1.1</v>
          </cell>
          <cell r="C444" t="str">
            <v xml:space="preserve">  Private sector</v>
          </cell>
        </row>
        <row r="445">
          <cell r="C445" t="str">
            <v xml:space="preserve">    Private sector - non-energy</v>
          </cell>
        </row>
        <row r="446">
          <cell r="C446" t="str">
            <v xml:space="preserve">    Private sector - energy</v>
          </cell>
        </row>
        <row r="447">
          <cell r="C447" t="str">
            <v xml:space="preserve">  Public sector</v>
          </cell>
        </row>
        <row r="448">
          <cell r="C448" t="str">
            <v xml:space="preserve">  Banking sector</v>
          </cell>
          <cell r="D448" t="str">
            <v xml:space="preserve"> </v>
          </cell>
        </row>
        <row r="449">
          <cell r="C449" t="str">
            <v>External sector</v>
          </cell>
        </row>
        <row r="450">
          <cell r="C450" t="str">
            <v>Horizontal Check</v>
          </cell>
        </row>
        <row r="452">
          <cell r="C452" t="str">
            <v>X. CONSISTENCY CHECK TABLE - Blue checks correspond to WEO</v>
          </cell>
        </row>
        <row r="454">
          <cell r="D454" t="str">
            <v xml:space="preserve"> </v>
          </cell>
        </row>
        <row r="455">
          <cell r="C455" t="str">
            <v>I:  NATIONAL ACCOUNTS IN REAL TERMS</v>
          </cell>
        </row>
        <row r="457">
          <cell r="C457" t="str">
            <v>Real GDP accounting identity:</v>
          </cell>
        </row>
        <row r="458">
          <cell r="C458" t="str">
            <v xml:space="preserve"> NGDP_R-(NCG_R+NCP_R+NFI_R+NINV_R+NX_R-NM_R)=0</v>
          </cell>
        </row>
        <row r="460">
          <cell r="C460" t="str">
            <v>II:  NATIONAL ACCOUNTS IN NOMINAL TERMS</v>
          </cell>
        </row>
        <row r="462">
          <cell r="C462" t="str">
            <v>Nominal GDP accounting identity:</v>
          </cell>
        </row>
        <row r="463">
          <cell r="C463" t="str">
            <v xml:space="preserve"> NGDP-(NCG+NCP+NFI+NINV+NX-NM)=0</v>
          </cell>
        </row>
        <row r="465">
          <cell r="C465" t="str">
            <v>National income identity:</v>
          </cell>
        </row>
        <row r="466">
          <cell r="C466" t="str">
            <v xml:space="preserve">  NGNI-(NGDP+((BXI+BMI+BTRP+BTRG)*ENDA_PR)/1000)=0</v>
          </cell>
        </row>
        <row r="468">
          <cell r="C468" t="str">
            <v>III:  BALANCE OF PAYMENTS</v>
          </cell>
        </row>
        <row r="470">
          <cell r="C470" t="str">
            <v>Current account identity:</v>
          </cell>
        </row>
        <row r="471">
          <cell r="C471" t="str">
            <v xml:space="preserve">  BCA-(BXG+BMG+BXS+BMS+BXI+BMI+BTRP+BTRG)=0</v>
          </cell>
        </row>
        <row r="472">
          <cell r="C472" t="str">
            <v>As percent of GDP:</v>
          </cell>
        </row>
        <row r="473">
          <cell r="C473" t="str">
            <v xml:space="preserve">  (BCA/((NGDP/ENDA_PR)*1000))*100</v>
          </cell>
        </row>
        <row r="474">
          <cell r="C474" t="str">
            <v>Financial account identity:</v>
          </cell>
        </row>
        <row r="475">
          <cell r="C475" t="str">
            <v xml:space="preserve">  BF-(BFD+BFL_C_G+BFL_C_P+BFL_D_G+BFL_D_P+BFL_DF</v>
          </cell>
        </row>
        <row r="476">
          <cell r="C476" t="str">
            <v xml:space="preserve">      +BER+BEA+BEO+BFOTH+BFO_S+BFLRES+BFRA)=0</v>
          </cell>
        </row>
        <row r="477">
          <cell r="C477" t="str">
            <v>Overall balance of payments identity:</v>
          </cell>
        </row>
        <row r="478">
          <cell r="C478" t="str">
            <v xml:space="preserve">  BCA+BK+BF+BNEO=0</v>
          </cell>
        </row>
        <row r="480">
          <cell r="C480" t="str">
            <v>Debt file v. BOP file</v>
          </cell>
        </row>
        <row r="481">
          <cell r="C481" t="str">
            <v>Total interest, scheduled</v>
          </cell>
        </row>
        <row r="482">
          <cell r="C482" t="str">
            <v>Total amortization, no IMF</v>
          </cell>
        </row>
        <row r="485">
          <cell r="C485" t="str">
            <v>Fiscal v. Real</v>
          </cell>
        </row>
        <row r="486">
          <cell r="C486" t="str">
            <v>Public investment</v>
          </cell>
        </row>
        <row r="488">
          <cell r="C488" t="str">
            <v>Fiscal v. BOP</v>
          </cell>
        </row>
        <row r="489">
          <cell r="C489" t="str">
            <v>Foreign interest payments from budget, after debt relief, only proj.</v>
          </cell>
        </row>
        <row r="491">
          <cell r="C491" t="str">
            <v>Explanatory notes:</v>
          </cell>
        </row>
        <row r="493">
          <cell r="C493" t="str">
            <v xml:space="preserve">1.  There is no information on the composition of debt relief, nor on the maturity of cancelled debt.  All debt relief </v>
          </cell>
        </row>
        <row r="494">
          <cell r="C494" t="str">
            <v xml:space="preserve">    assumed to be rescheduling; debt cancelled assumed to apply to future maturities.</v>
          </cell>
        </row>
        <row r="495">
          <cell r="C495" t="str">
            <v>2.  Population present in the country: sharp changes reflect refugee movements.</v>
          </cell>
        </row>
        <row r="496">
          <cell r="C496" t="str">
            <v>4.  Current transfers in 1980-1990 estimated by keeping 1990 proportion of project grants in total fixed.</v>
          </cell>
        </row>
        <row r="497">
          <cell r="C497" t="str">
            <v>5.  Mozambique does not produce constant price series, only real growth rates of NA aggregates based on previous</v>
          </cell>
        </row>
        <row r="498">
          <cell r="C498" t="str">
            <v xml:space="preserve">    year's prices.</v>
          </cell>
        </row>
        <row r="499">
          <cell r="C499" t="str">
            <v>6.  All private transfers assumed to be current.</v>
          </cell>
        </row>
        <row r="500">
          <cell r="C500" t="str">
            <v>7.  For 1980-1992 stocks of arrears derived from changes of arrears in BOP; does not reflect valuation changes or</v>
          </cell>
        </row>
        <row r="501">
          <cell r="C501" t="str">
            <v xml:space="preserve">    revisions.  Cummulative changes amount to $160 more than known arrears in 1993, possibly unregistered debt </v>
          </cell>
        </row>
        <row r="502">
          <cell r="C502" t="str">
            <v xml:space="preserve">    cancellation.</v>
          </cell>
        </row>
        <row r="503">
          <cell r="C503" t="str">
            <v>8.  The parallel market rate should have been used as representative up to 1992, but data are not available until 1990.</v>
          </cell>
        </row>
        <row r="504">
          <cell r="C504" t="str">
            <v>9.  For 1980-85 source is ETA; from 1986-1993 source are official publications; thereafter, staff data base reconciled</v>
          </cell>
        </row>
        <row r="505">
          <cell r="C505" t="str">
            <v>9.  with authorities.</v>
          </cell>
        </row>
        <row r="506">
          <cell r="C506" t="str">
            <v>10. For 1987-1993 source official publication; for 1985-86, extrapolation between available figure from documents for</v>
          </cell>
        </row>
        <row r="507">
          <cell r="C507" t="str">
            <v xml:space="preserve">    1984 and 1987.  For 1980-83 assumed annual nominal growth rate of 10 percent.</v>
          </cell>
        </row>
        <row r="508">
          <cell r="C508" t="str">
            <v>11. Residual.</v>
          </cell>
        </row>
        <row r="509">
          <cell r="C509" t="str">
            <v>12. For 1985-93 source is official publication.  Appears to include both insured and uninsured debt.  Before 1984,</v>
          </cell>
        </row>
        <row r="510">
          <cell r="C510" t="str">
            <v xml:space="preserve">    assumed to have grown at 10 percent annually; for 1984, source is Fund document.  As of 1993, all commercial debt </v>
          </cell>
        </row>
        <row r="511">
          <cell r="C511" t="str">
            <v xml:space="preserve">    debt cancelled or taken over by bilaterals.</v>
          </cell>
        </row>
        <row r="512">
          <cell r="C512" t="str">
            <v xml:space="preserve">13. Arrears to banks for 1984, 1990 and 92 from documents.  In 1993 all debt to banks had been assumed by bilaterals. </v>
          </cell>
        </row>
        <row r="513">
          <cell r="C513" t="str">
            <v xml:space="preserve">    Data for 1991 and 1983-89 based on assumptions.  Before 1983, Mozambique did not incurr significant arrears.</v>
          </cell>
        </row>
        <row r="514">
          <cell r="C514" t="str">
            <v>14. All available data show no arrears or negligible arrears to multilaterals.</v>
          </cell>
        </row>
        <row r="515">
          <cell r="C515" t="str">
            <v>15. Residual.</v>
          </cell>
        </row>
        <row r="516">
          <cell r="C516" t="str">
            <v>16. Data for 1988 and 1989 from fund documents.  Thereafter extrapolated</v>
          </cell>
        </row>
        <row r="517">
          <cell r="C517" t="str">
            <v xml:space="preserve">    to become 0 by 1992.  Before extrapolated to start increasing in 1984.</v>
          </cell>
        </row>
        <row r="518">
          <cell r="B518" t="str">
            <v>I.1.2</v>
          </cell>
          <cell r="C518" t="str">
            <v>17. Up until 1992 the foreign assets of commercial banks cannot be separated from those of the Monetary Authorities.</v>
          </cell>
        </row>
        <row r="519">
          <cell r="B519" t="str">
            <v>I.1.3</v>
          </cell>
          <cell r="C519" t="str">
            <v>18.  Includes entire HCB debt, which may contain some bilateral elements.</v>
          </cell>
        </row>
        <row r="520">
          <cell r="B520" t="str">
            <v>I.2</v>
          </cell>
          <cell r="C520" t="str">
            <v xml:space="preserve"> </v>
          </cell>
        </row>
        <row r="521">
          <cell r="B521" t="str">
            <v>I.1+I.2</v>
          </cell>
        </row>
        <row r="526">
          <cell r="D526" t="str">
            <v xml:space="preserve"> 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put"/>
      <sheetName val="Mon_DMX"/>
      <sheetName val="Panel4 _2_"/>
      <sheetName val="Panel4 _2_ _Ch1_"/>
      <sheetName val="Panel4 _2_ _Ch2_"/>
      <sheetName val="Panel4 _2_ _Ch3_"/>
      <sheetName val="Panel4 _2_ _Ch4_"/>
      <sheetName val="Panel4 _2_ _Ch5_"/>
      <sheetName val="Panel4"/>
      <sheetName val="In auth_ Table 1_4"/>
      <sheetName val="DMX_M"/>
      <sheetName val="macc"/>
      <sheetName val="DMX"/>
      <sheetName val="Actual M"/>
      <sheetName val="Actual Q"/>
      <sheetName val="In_Int_ rates"/>
      <sheetName val="MS proj"/>
      <sheetName val="MA proj"/>
      <sheetName val="Guess"/>
      <sheetName val="Output"/>
      <sheetName val="M_flow"/>
      <sheetName val="Broad money"/>
      <sheetName val="reserves and mult"/>
      <sheetName val="Sheet1"/>
      <sheetName val="domestic debt indicators _2_"/>
      <sheetName val="domestic debt indicators"/>
      <sheetName val="Chart7"/>
      <sheetName val="Chart8"/>
      <sheetName val="FSI"/>
      <sheetName val="in IFS_2"/>
      <sheetName val="Combankl_Indicators"/>
      <sheetName val="Chart5"/>
      <sheetName val="RBM_Tab"/>
      <sheetName val="RBM"/>
      <sheetName val="RBM_CS"/>
      <sheetName val="In_x12"/>
      <sheetName val="Sheet2"/>
      <sheetName val="Reserves M"/>
      <sheetName val="in IFS"/>
      <sheetName val="NFA"/>
      <sheetName val="GFA"/>
      <sheetName val="Sheet5"/>
      <sheetName val="Chart3"/>
      <sheetName val="CUB"/>
      <sheetName val="Interest rate spread"/>
      <sheetName val="Interest rates"/>
      <sheetName val="seas Q "/>
      <sheetName val="seas m"/>
      <sheetName val="_ind_ Q"/>
      <sheetName val="_ind_ M"/>
      <sheetName val="multiplier_Q"/>
      <sheetName val="Chart2"/>
      <sheetName val="Multiplier"/>
      <sheetName val="Multiplier _2_"/>
      <sheetName val="multiplier_m"/>
      <sheetName val="MA proj old"/>
      <sheetName val="MA proj diff"/>
      <sheetName val="non_bank borrowing"/>
      <sheetName val="Chart9"/>
      <sheetName val="Chart10"/>
      <sheetName val="Chart11"/>
      <sheetName val="Chart4"/>
      <sheetName val="Mult comp"/>
      <sheetName val="Flows"/>
      <sheetName val="Mult proj_"/>
      <sheetName val="Mult proj_SA"/>
      <sheetName val="Chart6"/>
      <sheetName val="projections"/>
      <sheetName val="Reserves proj"/>
      <sheetName val="MS proj old"/>
      <sheetName val="MS proj diff"/>
      <sheetName val="Chart1"/>
      <sheetName val="guess old"/>
      <sheetName val="guess diff"/>
      <sheetName val="MA Tab"/>
      <sheetName val="MS tab"/>
      <sheetName val="MS flow"/>
      <sheetName val="Fig9_Monet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H1" t="str">
            <v xml:space="preserve"> </v>
          </cell>
        </row>
        <row r="2">
          <cell r="A2" t="str">
            <v xml:space="preserve">Table 12 A                                                                                                                            </v>
          </cell>
          <cell r="AK2" t="str">
            <v xml:space="preserve"> </v>
          </cell>
        </row>
        <row r="3">
          <cell r="A3" t="str">
            <v>MALAWI : INTEREST RATE STRUCTURE</v>
          </cell>
        </row>
        <row r="4">
          <cell r="A4" t="str">
            <v xml:space="preserve">  (In percent per annum, end of period)</v>
          </cell>
          <cell r="F4" t="str">
            <v xml:space="preserve">  </v>
          </cell>
          <cell r="R4" t="e">
            <v>#REF!</v>
          </cell>
          <cell r="X4" t="e">
            <v>#REF!</v>
          </cell>
        </row>
        <row r="5">
          <cell r="A5" t="str">
            <v>-</v>
          </cell>
          <cell r="B5" t="str">
            <v>-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  <cell r="O5" t="str">
            <v>-</v>
          </cell>
          <cell r="P5" t="str">
            <v>-</v>
          </cell>
          <cell r="Q5" t="str">
            <v>-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-</v>
          </cell>
          <cell r="AB5" t="str">
            <v>-</v>
          </cell>
          <cell r="AC5" t="str">
            <v>-</v>
          </cell>
          <cell r="AD5" t="str">
            <v>-</v>
          </cell>
          <cell r="AE5" t="str">
            <v>-</v>
          </cell>
          <cell r="AF5" t="str">
            <v>-</v>
          </cell>
          <cell r="AG5" t="str">
            <v>-</v>
          </cell>
          <cell r="AH5" t="str">
            <v>-</v>
          </cell>
          <cell r="AI5" t="str">
            <v>-</v>
          </cell>
          <cell r="AK5" t="str">
            <v>-</v>
          </cell>
          <cell r="AM5" t="str">
            <v>-</v>
          </cell>
          <cell r="AO5" t="str">
            <v>-</v>
          </cell>
          <cell r="AP5" t="str">
            <v>-</v>
          </cell>
          <cell r="AQ5" t="str">
            <v>-</v>
          </cell>
          <cell r="AS5" t="str">
            <v>-</v>
          </cell>
          <cell r="AT5" t="str">
            <v>-</v>
          </cell>
          <cell r="AU5" t="str">
            <v>-</v>
          </cell>
          <cell r="AV5" t="str">
            <v>-</v>
          </cell>
          <cell r="AW5" t="str">
            <v>-</v>
          </cell>
          <cell r="AX5" t="str">
            <v>-</v>
          </cell>
          <cell r="AY5" t="str">
            <v>-</v>
          </cell>
          <cell r="AZ5" t="str">
            <v>-</v>
          </cell>
          <cell r="BA5" t="str">
            <v>-</v>
          </cell>
          <cell r="BB5" t="str">
            <v>-</v>
          </cell>
          <cell r="BC5" t="str">
            <v>-</v>
          </cell>
          <cell r="BD5" t="str">
            <v>-</v>
          </cell>
          <cell r="BE5" t="str">
            <v>-</v>
          </cell>
          <cell r="BF5" t="str">
            <v>-</v>
          </cell>
          <cell r="BG5" t="str">
            <v>-</v>
          </cell>
          <cell r="BH5" t="str">
            <v>-</v>
          </cell>
          <cell r="BI5" t="str">
            <v>-</v>
          </cell>
          <cell r="BJ5" t="str">
            <v>-</v>
          </cell>
          <cell r="BK5" t="str">
            <v>-</v>
          </cell>
          <cell r="BL5" t="str">
            <v>-</v>
          </cell>
          <cell r="BM5" t="str">
            <v>-</v>
          </cell>
          <cell r="BN5" t="str">
            <v>-</v>
          </cell>
          <cell r="BO5" t="str">
            <v>-</v>
          </cell>
          <cell r="BP5" t="str">
            <v>-</v>
          </cell>
          <cell r="BQ5" t="str">
            <v>-</v>
          </cell>
          <cell r="BR5" t="str">
            <v>-</v>
          </cell>
          <cell r="BS5" t="str">
            <v>-</v>
          </cell>
          <cell r="BT5" t="str">
            <v>-</v>
          </cell>
          <cell r="BU5" t="str">
            <v>-</v>
          </cell>
          <cell r="BV5" t="str">
            <v>-</v>
          </cell>
          <cell r="BW5" t="str">
            <v>-</v>
          </cell>
          <cell r="BX5" t="str">
            <v>-</v>
          </cell>
          <cell r="BY5" t="str">
            <v>-</v>
          </cell>
          <cell r="BZ5" t="str">
            <v>-</v>
          </cell>
          <cell r="CA5" t="str">
            <v>-</v>
          </cell>
          <cell r="CB5" t="str">
            <v>-</v>
          </cell>
          <cell r="CC5" t="str">
            <v>-</v>
          </cell>
          <cell r="CD5" t="str">
            <v>-</v>
          </cell>
          <cell r="CE5" t="str">
            <v>-</v>
          </cell>
          <cell r="CF5" t="str">
            <v>-</v>
          </cell>
          <cell r="CG5" t="str">
            <v>-</v>
          </cell>
          <cell r="CH5" t="str">
            <v>-</v>
          </cell>
          <cell r="CI5" t="str">
            <v>-</v>
          </cell>
          <cell r="CJ5" t="str">
            <v>-</v>
          </cell>
          <cell r="CK5" t="str">
            <v>-</v>
          </cell>
          <cell r="CL5" t="str">
            <v>-</v>
          </cell>
          <cell r="CM5" t="str">
            <v>-</v>
          </cell>
          <cell r="CN5" t="str">
            <v>-</v>
          </cell>
          <cell r="CO5" t="str">
            <v>-</v>
          </cell>
          <cell r="CP5" t="str">
            <v>-</v>
          </cell>
          <cell r="CQ5" t="str">
            <v>-</v>
          </cell>
          <cell r="CR5" t="str">
            <v>-</v>
          </cell>
          <cell r="CS5" t="str">
            <v>-</v>
          </cell>
          <cell r="CT5" t="str">
            <v>-</v>
          </cell>
          <cell r="CU5" t="str">
            <v>-</v>
          </cell>
          <cell r="CV5" t="str">
            <v>-</v>
          </cell>
          <cell r="CW5" t="str">
            <v>-</v>
          </cell>
          <cell r="CX5" t="str">
            <v>-</v>
          </cell>
          <cell r="CY5" t="str">
            <v>-</v>
          </cell>
          <cell r="CZ5" t="str">
            <v>-</v>
          </cell>
          <cell r="DA5" t="str">
            <v>-</v>
          </cell>
          <cell r="DB5" t="str">
            <v>-</v>
          </cell>
          <cell r="DC5" t="str">
            <v>-</v>
          </cell>
          <cell r="DD5" t="str">
            <v>-</v>
          </cell>
          <cell r="DE5" t="str">
            <v>-</v>
          </cell>
          <cell r="DF5" t="str">
            <v>-</v>
          </cell>
          <cell r="DG5" t="str">
            <v>-</v>
          </cell>
          <cell r="DH5" t="str">
            <v>-</v>
          </cell>
          <cell r="DI5" t="str">
            <v>-</v>
          </cell>
          <cell r="DJ5" t="str">
            <v>-</v>
          </cell>
          <cell r="DK5" t="str">
            <v>-</v>
          </cell>
          <cell r="DL5" t="str">
            <v>-</v>
          </cell>
          <cell r="DM5" t="str">
            <v>-</v>
          </cell>
          <cell r="DN5" t="str">
            <v>-</v>
          </cell>
          <cell r="DO5" t="str">
            <v>-</v>
          </cell>
          <cell r="DP5" t="str">
            <v>-</v>
          </cell>
          <cell r="DQ5" t="str">
            <v>-</v>
          </cell>
          <cell r="DR5" t="str">
            <v>-</v>
          </cell>
          <cell r="DS5" t="str">
            <v>-</v>
          </cell>
          <cell r="DT5" t="str">
            <v>-</v>
          </cell>
          <cell r="DU5" t="str">
            <v>-</v>
          </cell>
          <cell r="DV5" t="str">
            <v>-</v>
          </cell>
          <cell r="DW5" t="str">
            <v>-</v>
          </cell>
          <cell r="DX5" t="str">
            <v>-</v>
          </cell>
          <cell r="DY5" t="str">
            <v>-</v>
          </cell>
          <cell r="DZ5" t="str">
            <v>-</v>
          </cell>
          <cell r="EA5" t="str">
            <v>-</v>
          </cell>
          <cell r="EB5" t="str">
            <v>-</v>
          </cell>
          <cell r="EC5" t="str">
            <v>-</v>
          </cell>
          <cell r="ED5" t="str">
            <v>-</v>
          </cell>
          <cell r="EE5" t="str">
            <v>-</v>
          </cell>
          <cell r="EF5" t="str">
            <v>-</v>
          </cell>
          <cell r="EG5" t="str">
            <v>-</v>
          </cell>
          <cell r="EH5" t="str">
            <v>-</v>
          </cell>
          <cell r="EI5" t="str">
            <v>-</v>
          </cell>
          <cell r="EJ5" t="str">
            <v>-</v>
          </cell>
          <cell r="EK5" t="str">
            <v>-</v>
          </cell>
          <cell r="EL5" t="str">
            <v>-</v>
          </cell>
          <cell r="EN5" t="str">
            <v>-</v>
          </cell>
          <cell r="EO5" t="str">
            <v>-</v>
          </cell>
          <cell r="EP5" t="str">
            <v>-</v>
          </cell>
          <cell r="EQ5" t="str">
            <v>-</v>
          </cell>
          <cell r="ER5" t="str">
            <v>-</v>
          </cell>
          <cell r="ES5" t="str">
            <v>-</v>
          </cell>
          <cell r="ET5" t="str">
            <v>-</v>
          </cell>
          <cell r="EV5" t="str">
            <v>-</v>
          </cell>
        </row>
        <row r="6">
          <cell r="B6" t="str">
            <v>1989</v>
          </cell>
          <cell r="C6" t="str">
            <v>1990</v>
          </cell>
          <cell r="D6" t="str">
            <v>1991</v>
          </cell>
          <cell r="E6" t="str">
            <v>1992</v>
          </cell>
          <cell r="F6" t="str">
            <v>1993</v>
          </cell>
          <cell r="G6" t="str">
            <v>1994</v>
          </cell>
          <cell r="H6" t="str">
            <v>1995</v>
          </cell>
          <cell r="M6" t="str">
            <v>1995</v>
          </cell>
          <cell r="N6" t="str">
            <v>1995</v>
          </cell>
          <cell r="O6" t="str">
            <v>1996</v>
          </cell>
          <cell r="P6" t="str">
            <v>1996</v>
          </cell>
          <cell r="Q6" t="str">
            <v>1996</v>
          </cell>
          <cell r="R6" t="str">
            <v>1996</v>
          </cell>
          <cell r="S6" t="str">
            <v>1997</v>
          </cell>
          <cell r="T6" t="str">
            <v>1997</v>
          </cell>
          <cell r="U6" t="str">
            <v>1997</v>
          </cell>
          <cell r="V6" t="str">
            <v>1997</v>
          </cell>
          <cell r="W6" t="str">
            <v>1997</v>
          </cell>
          <cell r="X6" t="str">
            <v>1997</v>
          </cell>
          <cell r="Y6" t="str">
            <v>1998</v>
          </cell>
          <cell r="Z6" t="str">
            <v>1998</v>
          </cell>
          <cell r="AA6" t="str">
            <v>1998</v>
          </cell>
          <cell r="AE6" t="str">
            <v>1998</v>
          </cell>
          <cell r="AF6" t="str">
            <v>1999</v>
          </cell>
          <cell r="AH6" t="str">
            <v>1999</v>
          </cell>
          <cell r="AM6" t="str">
            <v>1999</v>
          </cell>
          <cell r="AO6">
            <v>2000</v>
          </cell>
          <cell r="AS6">
            <v>2000</v>
          </cell>
          <cell r="AZ6">
            <v>2001</v>
          </cell>
          <cell r="BF6">
            <v>2001</v>
          </cell>
          <cell r="BL6">
            <v>2002</v>
          </cell>
        </row>
        <row r="7">
          <cell r="A7" t="str">
            <v>-</v>
          </cell>
          <cell r="B7" t="str">
            <v>-</v>
          </cell>
          <cell r="C7" t="str">
            <v>-</v>
          </cell>
          <cell r="D7" t="str">
            <v>-</v>
          </cell>
          <cell r="E7" t="str">
            <v>-</v>
          </cell>
          <cell r="F7" t="str">
            <v>-</v>
          </cell>
          <cell r="G7" t="str">
            <v>-</v>
          </cell>
          <cell r="H7" t="str">
            <v>-</v>
          </cell>
          <cell r="I7" t="str">
            <v>-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-</v>
          </cell>
          <cell r="O7" t="str">
            <v>-</v>
          </cell>
          <cell r="P7" t="str">
            <v>-</v>
          </cell>
          <cell r="Q7" t="str">
            <v>-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 t="str">
            <v>-</v>
          </cell>
          <cell r="AD7" t="str">
            <v>-</v>
          </cell>
          <cell r="AE7" t="str">
            <v>-</v>
          </cell>
          <cell r="AF7" t="str">
            <v>-</v>
          </cell>
          <cell r="AG7" t="str">
            <v>-</v>
          </cell>
          <cell r="AH7" t="str">
            <v>-</v>
          </cell>
          <cell r="AI7" t="str">
            <v>-</v>
          </cell>
          <cell r="AK7" t="str">
            <v>-</v>
          </cell>
          <cell r="AM7" t="str">
            <v>-</v>
          </cell>
          <cell r="AO7" t="str">
            <v>-</v>
          </cell>
          <cell r="AP7" t="str">
            <v>-</v>
          </cell>
          <cell r="AQ7" t="str">
            <v>-</v>
          </cell>
          <cell r="AS7" t="str">
            <v>-</v>
          </cell>
          <cell r="AT7" t="str">
            <v>-</v>
          </cell>
          <cell r="AU7" t="str">
            <v>-</v>
          </cell>
          <cell r="AV7" t="str">
            <v>-</v>
          </cell>
          <cell r="AW7" t="str">
            <v>-</v>
          </cell>
          <cell r="AX7" t="str">
            <v>-</v>
          </cell>
          <cell r="AY7" t="str">
            <v>-</v>
          </cell>
          <cell r="AZ7" t="str">
            <v>-</v>
          </cell>
          <cell r="BA7" t="str">
            <v>-</v>
          </cell>
          <cell r="BB7" t="str">
            <v>-</v>
          </cell>
          <cell r="BC7" t="str">
            <v>-</v>
          </cell>
          <cell r="BD7" t="str">
            <v>-</v>
          </cell>
          <cell r="BE7" t="str">
            <v>-</v>
          </cell>
          <cell r="BF7" t="str">
            <v>-</v>
          </cell>
          <cell r="BG7" t="str">
            <v>-</v>
          </cell>
          <cell r="BH7" t="str">
            <v>-</v>
          </cell>
          <cell r="BI7" t="str">
            <v>-</v>
          </cell>
          <cell r="BJ7" t="str">
            <v>-</v>
          </cell>
          <cell r="BK7" t="str">
            <v>-</v>
          </cell>
          <cell r="BL7" t="str">
            <v>-</v>
          </cell>
          <cell r="BM7" t="str">
            <v>-</v>
          </cell>
          <cell r="BN7" t="str">
            <v>-</v>
          </cell>
          <cell r="BO7" t="str">
            <v>-</v>
          </cell>
          <cell r="BP7" t="str">
            <v>-</v>
          </cell>
          <cell r="BQ7" t="str">
            <v>-</v>
          </cell>
          <cell r="BR7" t="str">
            <v>-</v>
          </cell>
          <cell r="BS7" t="str">
            <v>-</v>
          </cell>
          <cell r="BT7" t="str">
            <v>-</v>
          </cell>
          <cell r="BU7" t="str">
            <v>-</v>
          </cell>
          <cell r="BV7" t="str">
            <v>-</v>
          </cell>
          <cell r="BW7" t="str">
            <v>-</v>
          </cell>
          <cell r="BX7" t="str">
            <v>-</v>
          </cell>
          <cell r="BY7" t="str">
            <v>-</v>
          </cell>
          <cell r="BZ7" t="str">
            <v>-</v>
          </cell>
          <cell r="CA7" t="str">
            <v>-</v>
          </cell>
          <cell r="CB7" t="str">
            <v>-</v>
          </cell>
          <cell r="CC7" t="str">
            <v>-</v>
          </cell>
          <cell r="CD7" t="str">
            <v>-</v>
          </cell>
          <cell r="CE7" t="str">
            <v>-</v>
          </cell>
          <cell r="CF7" t="str">
            <v>-</v>
          </cell>
          <cell r="CG7" t="str">
            <v>-</v>
          </cell>
          <cell r="CH7" t="str">
            <v>-</v>
          </cell>
          <cell r="CI7" t="str">
            <v>-</v>
          </cell>
          <cell r="CJ7" t="str">
            <v>-</v>
          </cell>
          <cell r="CK7" t="str">
            <v>-</v>
          </cell>
          <cell r="CL7" t="str">
            <v>-</v>
          </cell>
          <cell r="CM7" t="str">
            <v>-</v>
          </cell>
          <cell r="CN7" t="str">
            <v>-</v>
          </cell>
          <cell r="CO7" t="str">
            <v>-</v>
          </cell>
          <cell r="CP7" t="str">
            <v>-</v>
          </cell>
          <cell r="CQ7" t="str">
            <v>-</v>
          </cell>
          <cell r="CR7" t="str">
            <v>-</v>
          </cell>
          <cell r="CS7" t="str">
            <v>-</v>
          </cell>
          <cell r="CT7" t="str">
            <v>-</v>
          </cell>
          <cell r="CU7" t="str">
            <v>-</v>
          </cell>
          <cell r="CV7" t="str">
            <v>-</v>
          </cell>
          <cell r="CW7" t="str">
            <v>-</v>
          </cell>
          <cell r="CX7" t="str">
            <v>-</v>
          </cell>
          <cell r="CY7" t="str">
            <v>-</v>
          </cell>
          <cell r="CZ7" t="str">
            <v>-</v>
          </cell>
          <cell r="DA7" t="str">
            <v>-</v>
          </cell>
          <cell r="DB7" t="str">
            <v>-</v>
          </cell>
          <cell r="DC7" t="str">
            <v>-</v>
          </cell>
          <cell r="DD7" t="str">
            <v>-</v>
          </cell>
          <cell r="DE7" t="str">
            <v>-</v>
          </cell>
          <cell r="DF7" t="str">
            <v>-</v>
          </cell>
          <cell r="DG7" t="str">
            <v>-</v>
          </cell>
          <cell r="DH7" t="str">
            <v>-</v>
          </cell>
          <cell r="DI7" t="str">
            <v>-</v>
          </cell>
          <cell r="DJ7" t="str">
            <v>-</v>
          </cell>
          <cell r="DK7" t="str">
            <v>-</v>
          </cell>
          <cell r="DL7" t="str">
            <v>-</v>
          </cell>
          <cell r="DM7" t="str">
            <v>-</v>
          </cell>
          <cell r="DN7" t="str">
            <v>-</v>
          </cell>
          <cell r="DO7" t="str">
            <v>-</v>
          </cell>
          <cell r="DP7" t="str">
            <v>-</v>
          </cell>
          <cell r="DQ7" t="str">
            <v>-</v>
          </cell>
          <cell r="DR7" t="str">
            <v>-</v>
          </cell>
          <cell r="DS7" t="str">
            <v>-</v>
          </cell>
          <cell r="DT7" t="str">
            <v>-</v>
          </cell>
          <cell r="DU7" t="str">
            <v>-</v>
          </cell>
          <cell r="DV7" t="str">
            <v>-</v>
          </cell>
          <cell r="DW7" t="str">
            <v>-</v>
          </cell>
          <cell r="DX7" t="str">
            <v>-</v>
          </cell>
          <cell r="DY7" t="str">
            <v>-</v>
          </cell>
          <cell r="DZ7" t="str">
            <v>-</v>
          </cell>
          <cell r="EA7" t="str">
            <v>-</v>
          </cell>
          <cell r="EB7" t="str">
            <v>-</v>
          </cell>
          <cell r="EC7" t="str">
            <v>-</v>
          </cell>
          <cell r="ED7" t="str">
            <v>-</v>
          </cell>
          <cell r="EE7" t="str">
            <v>-</v>
          </cell>
          <cell r="EF7" t="str">
            <v>-</v>
          </cell>
          <cell r="EG7" t="str">
            <v>-</v>
          </cell>
          <cell r="EH7" t="str">
            <v>-</v>
          </cell>
          <cell r="EI7" t="str">
            <v>-</v>
          </cell>
          <cell r="EJ7" t="str">
            <v>-</v>
          </cell>
          <cell r="EK7" t="str">
            <v>-</v>
          </cell>
          <cell r="EL7" t="str">
            <v>-</v>
          </cell>
        </row>
        <row r="11">
          <cell r="A11" t="str">
            <v xml:space="preserve"> </v>
          </cell>
        </row>
        <row r="12">
          <cell r="A12" t="str">
            <v>1. RESERVE BANK OF MALAWI</v>
          </cell>
        </row>
        <row r="13">
          <cell r="A13" t="str">
            <v xml:space="preserve">  Bank rate (= Discount rate)...............................</v>
          </cell>
        </row>
        <row r="14">
          <cell r="A14" t="str">
            <v xml:space="preserve"> </v>
          </cell>
        </row>
        <row r="16">
          <cell r="A16" t="str">
            <v>2. STANBIC BANK OF MALAWI</v>
          </cell>
        </row>
        <row r="17">
          <cell r="A17" t="str">
            <v xml:space="preserve">Lending </v>
          </cell>
        </row>
        <row r="18">
          <cell r="A18" t="str">
            <v xml:space="preserve">  Minimum (= prime lending rate)..............................</v>
          </cell>
        </row>
        <row r="19">
          <cell r="A19" t="str">
            <v xml:space="preserve">  Maximum...................................................</v>
          </cell>
        </row>
        <row r="20">
          <cell r="A20" t="str">
            <v>Deposits</v>
          </cell>
        </row>
        <row r="21">
          <cell r="A21" t="str">
            <v xml:space="preserve">  Savings....................................................</v>
          </cell>
        </row>
        <row r="22">
          <cell r="A22" t="str">
            <v xml:space="preserve">  Savings Plus....................................................</v>
          </cell>
        </row>
        <row r="25">
          <cell r="A25" t="str">
            <v xml:space="preserve">  Short - term</v>
          </cell>
        </row>
        <row r="26">
          <cell r="A26" t="str">
            <v xml:space="preserve">     7 day call deposit rate................................</v>
          </cell>
        </row>
        <row r="27">
          <cell r="A27" t="str">
            <v xml:space="preserve">     30 day call deposit rate..................................</v>
          </cell>
        </row>
        <row r="28">
          <cell r="A28" t="str">
            <v xml:space="preserve">  Time deposits</v>
          </cell>
        </row>
        <row r="29">
          <cell r="A29" t="str">
            <v xml:space="preserve">    1 months deposits........................................</v>
          </cell>
        </row>
        <row r="30">
          <cell r="A30" t="str">
            <v xml:space="preserve">    2months deposits........................................</v>
          </cell>
        </row>
        <row r="31">
          <cell r="A31" t="str">
            <v xml:space="preserve">     3 months deposits........................................</v>
          </cell>
        </row>
        <row r="32">
          <cell r="A32" t="str">
            <v xml:space="preserve">     6 months deposits.......................................</v>
          </cell>
        </row>
        <row r="33">
          <cell r="A33" t="str">
            <v xml:space="preserve">     9 months deposits.......................................</v>
          </cell>
        </row>
        <row r="34">
          <cell r="A34" t="str">
            <v xml:space="preserve">     12 months (up to Mk250,000).......................................</v>
          </cell>
        </row>
        <row r="35">
          <cell r="A35" t="str">
            <v xml:space="preserve">     12 months (over Mk250,000)......................................</v>
          </cell>
        </row>
        <row r="36">
          <cell r="A36" t="str">
            <v xml:space="preserve">     24 months (up to Mk500,000)...................................</v>
          </cell>
        </row>
        <row r="37">
          <cell r="A37" t="str">
            <v xml:space="preserve">     24 months (over Mk500,000)................................</v>
          </cell>
        </row>
        <row r="38">
          <cell r="A38" t="str">
            <v xml:space="preserve">     Over 35 months.........................................</v>
          </cell>
        </row>
        <row r="39">
          <cell r="A39" t="str">
            <v xml:space="preserve">  Current Accounts</v>
          </cell>
        </row>
        <row r="40">
          <cell r="A40" t="str">
            <v xml:space="preserve">      Mk100,000-250,000)................................</v>
          </cell>
        </row>
        <row r="41">
          <cell r="A41" t="str">
            <v xml:space="preserve">      Mk250,000)................................</v>
          </cell>
        </row>
        <row r="45">
          <cell r="A45" t="str">
            <v>3. NATIONAL BANK OF MALAWI</v>
          </cell>
        </row>
        <row r="47">
          <cell r="A47" t="str">
            <v>Lending</v>
          </cell>
        </row>
        <row r="48">
          <cell r="A48" t="str">
            <v xml:space="preserve">  Minimum (= prime lending rate)..............................</v>
          </cell>
        </row>
        <row r="49">
          <cell r="A49" t="str">
            <v xml:space="preserve">  Maximum...................................................</v>
          </cell>
        </row>
        <row r="50">
          <cell r="A50" t="str">
            <v>Deposits</v>
          </cell>
        </row>
        <row r="51">
          <cell r="A51" t="str">
            <v xml:space="preserve">  Savings....................................................</v>
          </cell>
        </row>
        <row r="52">
          <cell r="A52" t="str">
            <v xml:space="preserve">  Special Savers Account ....................................................</v>
          </cell>
        </row>
        <row r="53">
          <cell r="A53" t="str">
            <v xml:space="preserve">  Short - term</v>
          </cell>
        </row>
        <row r="54">
          <cell r="A54" t="str">
            <v xml:space="preserve">     7 day call deposit rate................................</v>
          </cell>
        </row>
        <row r="55">
          <cell r="A55" t="str">
            <v xml:space="preserve">     30 day call deposit rate..................................</v>
          </cell>
        </row>
        <row r="56">
          <cell r="A56" t="str">
            <v xml:space="preserve">  Time deposits</v>
          </cell>
        </row>
        <row r="57">
          <cell r="A57" t="str">
            <v xml:space="preserve">    2months deposits........................................</v>
          </cell>
        </row>
        <row r="58">
          <cell r="A58" t="str">
            <v xml:space="preserve">     3 months deposits........................................</v>
          </cell>
        </row>
        <row r="59">
          <cell r="A59" t="str">
            <v xml:space="preserve">     6 months deposits.......................................</v>
          </cell>
        </row>
        <row r="60">
          <cell r="A60" t="str">
            <v xml:space="preserve">     9 months deposits.......................................</v>
          </cell>
        </row>
        <row r="61">
          <cell r="A61" t="str">
            <v xml:space="preserve">     12 months (up to Mk250,000).......................................</v>
          </cell>
        </row>
        <row r="62">
          <cell r="A62" t="str">
            <v xml:space="preserve">     12 months (over Mk250,000)......................................</v>
          </cell>
        </row>
        <row r="63">
          <cell r="A63" t="str">
            <v xml:space="preserve">     24 months (up to Mk500,000)...................................</v>
          </cell>
        </row>
        <row r="64">
          <cell r="A64" t="str">
            <v xml:space="preserve">     24 months (over Mk500,000)................................</v>
          </cell>
        </row>
        <row r="65">
          <cell r="A65" t="str">
            <v xml:space="preserve">     Over 35 months.........................................</v>
          </cell>
        </row>
        <row r="66">
          <cell r="A66" t="str">
            <v xml:space="preserve">     Current account (over MK250,000).........................................</v>
          </cell>
        </row>
        <row r="70">
          <cell r="A70" t="str">
            <v>4.  Finance Bank</v>
          </cell>
        </row>
        <row r="73">
          <cell r="A73" t="str">
            <v>Lending  rate</v>
          </cell>
        </row>
        <row r="74">
          <cell r="A74" t="str">
            <v xml:space="preserve"> Deposits</v>
          </cell>
        </row>
        <row r="75">
          <cell r="A75" t="str">
            <v>Call         -   up to 7 days...................................................</v>
          </cell>
        </row>
        <row r="76">
          <cell r="A76" t="str">
            <v xml:space="preserve">                 -   30 days....................................................</v>
          </cell>
        </row>
        <row r="77">
          <cell r="A77" t="str">
            <v>Term       -   30 days............................................................</v>
          </cell>
        </row>
        <row r="78">
          <cell r="A78" t="str">
            <v xml:space="preserve">                 -   31 to 60 days...................................................</v>
          </cell>
        </row>
        <row r="79">
          <cell r="A79" t="str">
            <v xml:space="preserve">                 -   61 to 90 days..................................................</v>
          </cell>
        </row>
        <row r="80">
          <cell r="A80" t="str">
            <v xml:space="preserve">                -   180 days..............................................</v>
          </cell>
        </row>
        <row r="81">
          <cell r="A81" t="str">
            <v xml:space="preserve">                 -   365 days...................................................</v>
          </cell>
        </row>
        <row r="82">
          <cell r="A82" t="str">
            <v>Savings</v>
          </cell>
        </row>
        <row r="83">
          <cell r="A83" t="str">
            <v>Current        -  K100.000 .........................................</v>
          </cell>
        </row>
        <row r="84">
          <cell r="A84" t="str">
            <v xml:space="preserve">                      - K1,000.000 .............................................</v>
          </cell>
        </row>
        <row r="85">
          <cell r="A85" t="str">
            <v>Bearer Certificates (7 days)</v>
          </cell>
        </row>
        <row r="86">
          <cell r="A86" t="str">
            <v xml:space="preserve">                      -1 month</v>
          </cell>
        </row>
        <row r="87">
          <cell r="A87" t="str">
            <v xml:space="preserve">                      -2 months</v>
          </cell>
        </row>
        <row r="88">
          <cell r="A88" t="str">
            <v xml:space="preserve">                      -3 months</v>
          </cell>
        </row>
        <row r="93">
          <cell r="A93" t="str">
            <v>5.  First Merchant Bank</v>
          </cell>
        </row>
        <row r="96">
          <cell r="A96" t="str">
            <v xml:space="preserve">   Base rate</v>
          </cell>
        </row>
        <row r="98">
          <cell r="A98" t="str">
            <v xml:space="preserve">   Savings</v>
          </cell>
        </row>
        <row r="99">
          <cell r="A99" t="str">
            <v xml:space="preserve">   Deposits Rates </v>
          </cell>
        </row>
        <row r="100">
          <cell r="A100" t="str">
            <v xml:space="preserve">    7 days................................................</v>
          </cell>
        </row>
        <row r="101">
          <cell r="A101" t="str">
            <v xml:space="preserve">    1 month................................................</v>
          </cell>
        </row>
        <row r="102">
          <cell r="A102" t="str">
            <v xml:space="preserve">   Fixed Deposits Rates </v>
          </cell>
        </row>
        <row r="103">
          <cell r="A103" t="str">
            <v xml:space="preserve">     1 months................................................</v>
          </cell>
        </row>
        <row r="104">
          <cell r="A104" t="str">
            <v xml:space="preserve">     2 months................................................</v>
          </cell>
        </row>
        <row r="105">
          <cell r="A105" t="str">
            <v xml:space="preserve">     3 months................................................</v>
          </cell>
        </row>
        <row r="106">
          <cell r="A106" t="str">
            <v xml:space="preserve">     6 months................................................</v>
          </cell>
        </row>
        <row r="107">
          <cell r="A107" t="str">
            <v xml:space="preserve">    9 months................................................</v>
          </cell>
        </row>
        <row r="108">
          <cell r="A108" t="str">
            <v xml:space="preserve">     12 months and over..............................................</v>
          </cell>
        </row>
        <row r="109">
          <cell r="A109" t="str">
            <v>Current  (K10,000 and over)</v>
          </cell>
        </row>
        <row r="110">
          <cell r="A110" t="str">
            <v xml:space="preserve">     Bearer Certificates   - 1 months.......................................</v>
          </cell>
        </row>
        <row r="111">
          <cell r="A111" t="str">
            <v xml:space="preserve">                                            2 months .............................................</v>
          </cell>
        </row>
        <row r="112">
          <cell r="A112" t="str">
            <v xml:space="preserve">                                            3 months ...........................................</v>
          </cell>
        </row>
        <row r="117">
          <cell r="A117" t="str">
            <v>6. (INDE BANK)</v>
          </cell>
        </row>
        <row r="118">
          <cell r="A118" t="str">
            <v>Banking and Financial Services Division</v>
          </cell>
        </row>
        <row r="121">
          <cell r="A121" t="str">
            <v xml:space="preserve">    Base rate (Lending rate)...........................................................................</v>
          </cell>
        </row>
        <row r="122">
          <cell r="A122" t="str">
            <v>Currentnt Accounts</v>
          </cell>
        </row>
        <row r="123">
          <cell r="A123" t="str">
            <v xml:space="preserve">     Balances up to K50,0000............</v>
          </cell>
        </row>
        <row r="124">
          <cell r="A124" t="str">
            <v xml:space="preserve">     Balances over  K50,0000............</v>
          </cell>
        </row>
        <row r="125">
          <cell r="A125" t="str">
            <v>Savings</v>
          </cell>
        </row>
        <row r="126">
          <cell r="A126" t="str">
            <v xml:space="preserve">     Saving (Minimum K2,000)............</v>
          </cell>
        </row>
        <row r="127">
          <cell r="A127" t="str">
            <v xml:space="preserve">     Saving (Minimum K15,000)............</v>
          </cell>
        </row>
        <row r="128">
          <cell r="A128" t="str">
            <v>Short - term call deposit</v>
          </cell>
        </row>
        <row r="129">
          <cell r="A129" t="str">
            <v xml:space="preserve">     24 hour notice of withdrawal............</v>
          </cell>
        </row>
        <row r="130">
          <cell r="A130" t="str">
            <v xml:space="preserve">     7 day notice of withdrawal (&gt; Mk 250,000)................</v>
          </cell>
        </row>
        <row r="131">
          <cell r="A131" t="str">
            <v xml:space="preserve">     30 day notice of withdrawal ................</v>
          </cell>
        </row>
        <row r="132">
          <cell r="A132" t="str">
            <v>Time deposits (&gt; Mk250,000)</v>
          </cell>
        </row>
        <row r="133">
          <cell r="A133" t="str">
            <v xml:space="preserve">     7 days.......................................................</v>
          </cell>
        </row>
        <row r="134">
          <cell r="A134" t="str">
            <v xml:space="preserve">     30 days.......................................................</v>
          </cell>
        </row>
        <row r="135">
          <cell r="A135" t="str">
            <v xml:space="preserve">     2 months............................................................</v>
          </cell>
        </row>
        <row r="136">
          <cell r="A136" t="str">
            <v xml:space="preserve">     3 months............................................................</v>
          </cell>
        </row>
        <row r="137">
          <cell r="A137" t="str">
            <v xml:space="preserve">     6 months..................................................................</v>
          </cell>
        </row>
        <row r="138">
          <cell r="A138" t="str">
            <v xml:space="preserve">     9 months..................................................................</v>
          </cell>
        </row>
        <row r="139">
          <cell r="A139" t="str">
            <v xml:space="preserve">     12 months................................................</v>
          </cell>
        </row>
        <row r="144">
          <cell r="A144" t="str">
            <v>OTHER FINANCIAL INSTITUTIONS</v>
          </cell>
        </row>
        <row r="147">
          <cell r="A147" t="str">
            <v>7. NEDBANK</v>
          </cell>
        </row>
        <row r="148">
          <cell r="A148" t="str">
            <v xml:space="preserve">   Base rate</v>
          </cell>
        </row>
        <row r="149">
          <cell r="A149" t="str">
            <v xml:space="preserve">   Time deposits </v>
          </cell>
        </row>
        <row r="150">
          <cell r="A150" t="str">
            <v xml:space="preserve">    1 month................................................</v>
          </cell>
        </row>
        <row r="151">
          <cell r="A151" t="str">
            <v xml:space="preserve">     2 months................................................</v>
          </cell>
        </row>
        <row r="152">
          <cell r="A152" t="str">
            <v xml:space="preserve">     3 months................................................</v>
          </cell>
        </row>
        <row r="153">
          <cell r="A153" t="str">
            <v xml:space="preserve">     6 months................................................</v>
          </cell>
        </row>
        <row r="154">
          <cell r="A154" t="str">
            <v xml:space="preserve">     9 months...............................................</v>
          </cell>
        </row>
        <row r="155">
          <cell r="A155" t="str">
            <v xml:space="preserve">     12 months..............................................</v>
          </cell>
        </row>
        <row r="156">
          <cell r="A156" t="str">
            <v xml:space="preserve">     18 months..............................................</v>
          </cell>
        </row>
        <row r="157">
          <cell r="A157" t="str">
            <v xml:space="preserve">     24 months..............................................</v>
          </cell>
        </row>
        <row r="158">
          <cell r="A158" t="str">
            <v>Savings (prime)</v>
          </cell>
        </row>
        <row r="159">
          <cell r="A159" t="str">
            <v xml:space="preserve">     7 day Call</v>
          </cell>
        </row>
        <row r="160">
          <cell r="A160" t="str">
            <v xml:space="preserve">     30 day Call</v>
          </cell>
        </row>
        <row r="161">
          <cell r="A161" t="str">
            <v>Current Account (From K10,000.00)</v>
          </cell>
        </row>
        <row r="162">
          <cell r="A162" t="str">
            <v>Current Account (above K250,000.00)</v>
          </cell>
        </row>
        <row r="166">
          <cell r="A166" t="str">
            <v>8. New Building Society (N.B.S.)</v>
          </cell>
        </row>
        <row r="169">
          <cell r="A169" t="str">
            <v xml:space="preserve">   Savings deposits-Individual..........................................</v>
          </cell>
        </row>
        <row r="170">
          <cell r="A170" t="str">
            <v xml:space="preserve">   Savings deposits-Youth..........................................</v>
          </cell>
        </row>
        <row r="171">
          <cell r="A171" t="str">
            <v xml:space="preserve">   Savings deposits- Easy save.................................</v>
          </cell>
        </row>
        <row r="172">
          <cell r="A172" t="str">
            <v xml:space="preserve">   Savings deposits- Corporate.................................</v>
          </cell>
        </row>
        <row r="173">
          <cell r="A173" t="str">
            <v xml:space="preserve">   Fixed deposits</v>
          </cell>
        </row>
        <row r="174">
          <cell r="A174" t="str">
            <v xml:space="preserve">     1 months deposits........................................</v>
          </cell>
        </row>
        <row r="175">
          <cell r="A175" t="str">
            <v xml:space="preserve">     2 months deposits........................................</v>
          </cell>
        </row>
        <row r="176">
          <cell r="A176" t="str">
            <v xml:space="preserve">     3 months deposits........................................</v>
          </cell>
        </row>
        <row r="177">
          <cell r="A177" t="str">
            <v xml:space="preserve">     6 months...........................................</v>
          </cell>
        </row>
        <row r="178">
          <cell r="A178" t="str">
            <v xml:space="preserve">     9 months deposits........................................</v>
          </cell>
        </row>
        <row r="179">
          <cell r="A179" t="str">
            <v xml:space="preserve">     12 months...........................................</v>
          </cell>
        </row>
        <row r="180">
          <cell r="A180" t="str">
            <v xml:space="preserve">     Over 35 months.........................................</v>
          </cell>
        </row>
        <row r="181">
          <cell r="A181" t="str">
            <v xml:space="preserve">   Investment deposits..........................................</v>
          </cell>
        </row>
        <row r="182">
          <cell r="A182" t="str">
            <v xml:space="preserve">   Call account..........................................</v>
          </cell>
        </row>
        <row r="183">
          <cell r="A183" t="str">
            <v xml:space="preserve">   Tax Free (7 day Call)..........................................</v>
          </cell>
        </row>
        <row r="184">
          <cell r="A184" t="str">
            <v xml:space="preserve">   14 day Call..........................................</v>
          </cell>
        </row>
        <row r="185">
          <cell r="A185" t="str">
            <v xml:space="preserve">   21 day Call..........................................</v>
          </cell>
        </row>
        <row r="186">
          <cell r="A186" t="str">
            <v xml:space="preserve">   30 day Call..........................................</v>
          </cell>
        </row>
        <row r="187">
          <cell r="A187" t="str">
            <v xml:space="preserve">   Minimum mortgage rate ....................................</v>
          </cell>
        </row>
        <row r="188">
          <cell r="A188" t="str">
            <v xml:space="preserve">   Mortgage, owner occupied..................................</v>
          </cell>
        </row>
        <row r="189">
          <cell r="A189" t="str">
            <v xml:space="preserve">   Mortgage , flats and rentals............................................</v>
          </cell>
        </row>
        <row r="190">
          <cell r="A190" t="str">
            <v xml:space="preserve">   Mortgage ,commercial..........................................</v>
          </cell>
        </row>
        <row r="191">
          <cell r="A191" t="str">
            <v xml:space="preserve">   NBS Personal Loans (Base Lending).........................................</v>
          </cell>
        </row>
        <row r="192">
          <cell r="A192" t="str">
            <v xml:space="preserve">   Mortgage, employer guaranteed</v>
          </cell>
        </row>
        <row r="193">
          <cell r="A193" t="str">
            <v xml:space="preserve">   Current Account Balances over K250,000</v>
          </cell>
        </row>
        <row r="195">
          <cell r="A195" t="str">
            <v>9. MALAWI SAVINGS BANK(M.S.B)</v>
          </cell>
        </row>
        <row r="198">
          <cell r="A198" t="str">
            <v xml:space="preserve">   Base rate</v>
          </cell>
        </row>
        <row r="199">
          <cell r="A199" t="str">
            <v xml:space="preserve">   Premium Savings Account</v>
          </cell>
        </row>
        <row r="200">
          <cell r="A200" t="str">
            <v xml:space="preserve">   Ordinary Savings Account</v>
          </cell>
        </row>
        <row r="201">
          <cell r="A201" t="str">
            <v xml:space="preserve">   Savings deposits ...............................................</v>
          </cell>
        </row>
        <row r="202">
          <cell r="A202" t="str">
            <v xml:space="preserve">   Premium Savings deposits ...............................................</v>
          </cell>
        </row>
        <row r="203">
          <cell r="A203" t="str">
            <v xml:space="preserve">  Short - term</v>
          </cell>
        </row>
        <row r="204">
          <cell r="A204" t="str">
            <v xml:space="preserve">     7 day call deposit rate................................</v>
          </cell>
        </row>
        <row r="205">
          <cell r="A205" t="str">
            <v xml:space="preserve">     30 day call deposit rate..................................</v>
          </cell>
        </row>
        <row r="206">
          <cell r="A206" t="str">
            <v xml:space="preserve">  Fixed deposits</v>
          </cell>
        </row>
        <row r="207">
          <cell r="A207" t="str">
            <v xml:space="preserve">    1months deposits........................................</v>
          </cell>
        </row>
        <row r="208">
          <cell r="A208" t="str">
            <v xml:space="preserve">    2months deposits........................................</v>
          </cell>
        </row>
        <row r="209">
          <cell r="A209" t="str">
            <v xml:space="preserve">    3months deposits........................................</v>
          </cell>
        </row>
        <row r="210">
          <cell r="A210" t="str">
            <v xml:space="preserve">     6 months deposits........................................</v>
          </cell>
        </row>
        <row r="211">
          <cell r="A211" t="str">
            <v xml:space="preserve">     9 months deposits.......................................</v>
          </cell>
        </row>
        <row r="213">
          <cell r="A213" t="str">
            <v>Now accounts</v>
          </cell>
        </row>
        <row r="214">
          <cell r="A214" t="str">
            <v>K5,000.00-K249999.99</v>
          </cell>
        </row>
        <row r="215">
          <cell r="A215" t="str">
            <v>K250000.00-K1999999.99.00</v>
          </cell>
        </row>
        <row r="216">
          <cell r="A216" t="str">
            <v>K2000000 and above</v>
          </cell>
        </row>
        <row r="220">
          <cell r="A220" t="str">
            <v>10. Leasing and Finance Limited (L.F.C.)</v>
          </cell>
        </row>
        <row r="223">
          <cell r="A223" t="str">
            <v xml:space="preserve">   Lending rates..........................................…</v>
          </cell>
        </row>
        <row r="225">
          <cell r="A225" t="str">
            <v xml:space="preserve"> </v>
          </cell>
        </row>
        <row r="226">
          <cell r="A226" t="str">
            <v xml:space="preserve">   Time deposits </v>
          </cell>
        </row>
        <row r="227">
          <cell r="A227" t="str">
            <v xml:space="preserve">    7 days................................................</v>
          </cell>
        </row>
        <row r="228">
          <cell r="A228" t="str">
            <v xml:space="preserve">    1 month................................................</v>
          </cell>
        </row>
        <row r="229">
          <cell r="A229" t="str">
            <v xml:space="preserve">    2 month................................................</v>
          </cell>
        </row>
        <row r="230">
          <cell r="A230" t="str">
            <v xml:space="preserve">     3 months...............................................</v>
          </cell>
        </row>
        <row r="231">
          <cell r="A231" t="str">
            <v xml:space="preserve">     6 months.................................................</v>
          </cell>
        </row>
        <row r="232">
          <cell r="A232" t="str">
            <v xml:space="preserve">    9 months.................................................</v>
          </cell>
        </row>
        <row r="233">
          <cell r="A233" t="str">
            <v xml:space="preserve">     12 months........................................................</v>
          </cell>
        </row>
        <row r="234">
          <cell r="A234" t="str">
            <v xml:space="preserve">     18 months..............................................</v>
          </cell>
        </row>
        <row r="235">
          <cell r="A235" t="str">
            <v xml:space="preserve">     24 months..............................................</v>
          </cell>
        </row>
        <row r="236">
          <cell r="A236" t="str">
            <v xml:space="preserve">     30 months..............................................</v>
          </cell>
        </row>
        <row r="237">
          <cell r="A237" t="str">
            <v xml:space="preserve">     36 months...............................................</v>
          </cell>
        </row>
        <row r="238">
          <cell r="A238" t="str">
            <v xml:space="preserve">     48 months................................................</v>
          </cell>
        </row>
        <row r="239">
          <cell r="A239" t="str">
            <v xml:space="preserve">     60 months..............................................</v>
          </cell>
        </row>
        <row r="262">
          <cell r="A262" t="str">
            <v>12. LOITA</v>
          </cell>
        </row>
        <row r="265">
          <cell r="A265" t="str">
            <v xml:space="preserve">   Base Lending rate.............................................</v>
          </cell>
        </row>
        <row r="266">
          <cell r="A266" t="str">
            <v xml:space="preserve">   Call Deposits.............................................</v>
          </cell>
        </row>
        <row r="267">
          <cell r="A267" t="str">
            <v xml:space="preserve">    Tenor</v>
          </cell>
        </row>
        <row r="268">
          <cell r="A268" t="str">
            <v xml:space="preserve">    24 hrs................................................</v>
          </cell>
        </row>
        <row r="269">
          <cell r="A269" t="str">
            <v xml:space="preserve">    7 day................................................</v>
          </cell>
        </row>
        <row r="272">
          <cell r="A272" t="str">
            <v xml:space="preserve">     30 day...............................................</v>
          </cell>
        </row>
        <row r="273">
          <cell r="A273" t="str">
            <v>Fixed Deposits</v>
          </cell>
        </row>
        <row r="274">
          <cell r="A274" t="str">
            <v xml:space="preserve">     7 day..............................................…</v>
          </cell>
        </row>
        <row r="275">
          <cell r="A275" t="str">
            <v xml:space="preserve">     1 months..............................................</v>
          </cell>
        </row>
        <row r="276">
          <cell r="A276" t="str">
            <v xml:space="preserve">     2 months..............................................</v>
          </cell>
        </row>
        <row r="277">
          <cell r="A277" t="str">
            <v xml:space="preserve">     3 months..............................................</v>
          </cell>
        </row>
        <row r="278">
          <cell r="A278" t="str">
            <v xml:space="preserve">     6 months............................................…</v>
          </cell>
        </row>
        <row r="279">
          <cell r="A279" t="str">
            <v>Current Account Balances over K50,000.00</v>
          </cell>
        </row>
        <row r="283">
          <cell r="A283" t="str">
            <v>13. OPPORTUNITY INTERNATIONAL BANK</v>
          </cell>
        </row>
        <row r="284">
          <cell r="A284" t="str">
            <v>Local Registered Stock /1...........................................</v>
          </cell>
        </row>
        <row r="285">
          <cell r="A285" t="str">
            <v>-</v>
          </cell>
        </row>
        <row r="286">
          <cell r="A286" t="str">
            <v xml:space="preserve">  Base lending rate</v>
          </cell>
        </row>
        <row r="287">
          <cell r="A287" t="str">
            <v xml:space="preserve">      Savings Accounts</v>
          </cell>
        </row>
        <row r="288">
          <cell r="A288" t="str">
            <v xml:space="preserve">     Fixed Deposits</v>
          </cell>
        </row>
        <row r="289">
          <cell r="A289" t="str">
            <v xml:space="preserve">          1 month</v>
          </cell>
        </row>
        <row r="290">
          <cell r="A290" t="str">
            <v xml:space="preserve">          2 months</v>
          </cell>
        </row>
        <row r="291">
          <cell r="A291" t="str">
            <v xml:space="preserve">          3 months</v>
          </cell>
        </row>
        <row r="292">
          <cell r="A292" t="str">
            <v xml:space="preserve">          6 months</v>
          </cell>
        </row>
        <row r="293">
          <cell r="A293" t="str">
            <v xml:space="preserve">          9 months</v>
          </cell>
        </row>
        <row r="294">
          <cell r="A294" t="str">
            <v xml:space="preserve">         12 months</v>
          </cell>
        </row>
        <row r="295">
          <cell r="A295" t="str">
            <v>7 day Premium Investments</v>
          </cell>
        </row>
        <row r="296">
          <cell r="A296" t="str">
            <v>21 days Premium Investments</v>
          </cell>
        </row>
        <row r="298">
          <cell r="A298" t="str">
            <v>12. Treasury Bill Yields /2</v>
          </cell>
        </row>
        <row r="301">
          <cell r="A301" t="str">
            <v xml:space="preserve">                            91 days....................................</v>
          </cell>
        </row>
        <row r="302">
          <cell r="A302" t="str">
            <v xml:space="preserve">                            182 days..................................</v>
          </cell>
        </row>
        <row r="303">
          <cell r="A303" t="str">
            <v xml:space="preserve">                            271 days..................................</v>
          </cell>
        </row>
        <row r="304">
          <cell r="A304" t="str">
            <v>Average</v>
          </cell>
        </row>
        <row r="305">
          <cell r="A305" t="str">
            <v>13. RBM Bill Yields /2</v>
          </cell>
        </row>
        <row r="307">
          <cell r="A307" t="str">
            <v xml:space="preserve">                            63 days.................................…</v>
          </cell>
        </row>
        <row r="308">
          <cell r="A308" t="str">
            <v xml:space="preserve">                            91 days..................................</v>
          </cell>
        </row>
        <row r="309">
          <cell r="A309" t="str">
            <v>Average</v>
          </cell>
        </row>
        <row r="310">
          <cell r="A310" t="str">
            <v>14. Inter Bank Rate</v>
          </cell>
        </row>
        <row r="311">
          <cell r="A311" t="str">
            <v xml:space="preserve">  Minimum..............................</v>
          </cell>
        </row>
        <row r="312">
          <cell r="A312" t="str">
            <v xml:space="preserve">  Maximum...................................................</v>
          </cell>
        </row>
        <row r="318">
          <cell r="A318" t="str">
            <v xml:space="preserve">     *   First auction of the month</v>
          </cell>
        </row>
        <row r="319">
          <cell r="A319" t="str">
            <v xml:space="preserve">     /1  Maximum available nominal rate </v>
          </cell>
        </row>
        <row r="320">
          <cell r="A320" t="str">
            <v xml:space="preserve">               on stock with five years or more</v>
          </cell>
        </row>
        <row r="321">
          <cell r="A321" t="str">
            <v xml:space="preserve">                to redemption.</v>
          </cell>
        </row>
        <row r="322">
          <cell r="A322" t="str">
            <v xml:space="preserve">     / 2 Last auction in the month </v>
          </cell>
        </row>
        <row r="323">
          <cell r="A323" t="str">
            <v xml:space="preserve">     / 3 Effective July1, 1996</v>
          </cell>
        </row>
        <row r="324">
          <cell r="A324" t="str">
            <v xml:space="preserve">     / 4 Effective Mar1, 1998</v>
          </cell>
        </row>
        <row r="327">
          <cell r="A327" t="str">
            <v>Source: Reserve Bank of Malawi.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2 (2)"/>
      <sheetName val="Contents"/>
      <sheetName val="Input"/>
      <sheetName val="Output"/>
      <sheetName val="Sheet2"/>
      <sheetName val="Sheet1"/>
      <sheetName val="Work1"/>
      <sheetName val="Work2"/>
      <sheetName val="Report1"/>
      <sheetName val="Report2"/>
      <sheetName val="WORK 2"/>
      <sheetName val="DSA"/>
      <sheetName val="D"/>
      <sheetName val="NAF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45">
          <cell r="B45" t="str">
            <v>Table 4a.  Namibia: Functional Distribution of Central Government Expenditure, 1990/91-95/96</v>
          </cell>
        </row>
        <row r="46">
          <cell r="B46" t="str">
            <v>_</v>
          </cell>
          <cell r="L46" t="str">
            <v>_</v>
          </cell>
          <cell r="M46" t="str">
            <v>_</v>
          </cell>
          <cell r="N46" t="str">
            <v>_</v>
          </cell>
          <cell r="O46" t="str">
            <v>_</v>
          </cell>
        </row>
        <row r="48">
          <cell r="L48" t="str">
            <v>1990/91</v>
          </cell>
          <cell r="M48" t="str">
            <v>1991/92</v>
          </cell>
          <cell r="N48" t="str">
            <v>1992/93</v>
          </cell>
          <cell r="O48" t="str">
            <v xml:space="preserve">      1993/94</v>
          </cell>
        </row>
        <row r="49">
          <cell r="O49" t="str">
            <v>Budget</v>
          </cell>
        </row>
        <row r="50">
          <cell r="B50" t="str">
            <v>_</v>
          </cell>
          <cell r="L50" t="str">
            <v>_</v>
          </cell>
          <cell r="M50" t="str">
            <v>_</v>
          </cell>
          <cell r="N50" t="str">
            <v>_</v>
          </cell>
          <cell r="O50" t="str">
            <v>_</v>
          </cell>
        </row>
        <row r="51">
          <cell r="L51" t="str">
            <v xml:space="preserve">  (In percent of GDP)</v>
          </cell>
        </row>
        <row r="53">
          <cell r="B53" t="str">
            <v>General government services</v>
          </cell>
          <cell r="L53">
            <v>11.605443909427354</v>
          </cell>
          <cell r="M53">
            <v>13.266416092434049</v>
          </cell>
          <cell r="N53">
            <v>13.582292173067573</v>
          </cell>
          <cell r="O53">
            <v>10.351535724062416</v>
          </cell>
        </row>
        <row r="54">
          <cell r="B54" t="str">
            <v xml:space="preserve">     General public services</v>
          </cell>
          <cell r="L54">
            <v>7.12770106251741</v>
          </cell>
          <cell r="M54">
            <v>8.2310712048444348</v>
          </cell>
          <cell r="N54">
            <v>9.0744530870199309</v>
          </cell>
          <cell r="O54">
            <v>5.9089186969614014</v>
          </cell>
        </row>
        <row r="55">
          <cell r="B55" t="str">
            <v xml:space="preserve">     Defense</v>
          </cell>
          <cell r="L55">
            <v>1.9528353694934142</v>
          </cell>
          <cell r="M55">
            <v>2.5313844226352056</v>
          </cell>
          <cell r="N55">
            <v>2.1264948954788525</v>
          </cell>
          <cell r="O55">
            <v>1.9791294826170274</v>
          </cell>
        </row>
      </sheetData>
      <sheetData sheetId="8" refreshError="1">
        <row r="45">
          <cell r="B45" t="str">
            <v xml:space="preserve">         Other</v>
          </cell>
          <cell r="C45">
            <v>4.8499999999999996</v>
          </cell>
          <cell r="D45">
            <v>4.0020000000000007</v>
          </cell>
          <cell r="E45">
            <v>4.8870000000000005</v>
          </cell>
          <cell r="F45">
            <v>4.7409999999999997</v>
          </cell>
          <cell r="G45">
            <v>5.3109999999999999</v>
          </cell>
          <cell r="H45">
            <v>8.4540000000000006</v>
          </cell>
          <cell r="I45">
            <v>12.778</v>
          </cell>
          <cell r="J45">
            <v>13.734</v>
          </cell>
          <cell r="K45">
            <v>19.399999999999999</v>
          </cell>
          <cell r="L45">
            <v>18.779</v>
          </cell>
          <cell r="M45">
            <v>20.399999999999999</v>
          </cell>
          <cell r="N45">
            <v>21.307495000000003</v>
          </cell>
          <cell r="O45">
            <v>36</v>
          </cell>
        </row>
        <row r="46">
          <cell r="B46" t="str">
            <v xml:space="preserve">      Nontax revenue</v>
          </cell>
          <cell r="C46">
            <v>24.807999999999996</v>
          </cell>
          <cell r="D46">
            <v>38.872999999999998</v>
          </cell>
          <cell r="E46">
            <v>52.707000000000001</v>
          </cell>
          <cell r="F46">
            <v>70.923999999999992</v>
          </cell>
          <cell r="G46">
            <v>99.614000000000004</v>
          </cell>
          <cell r="H46">
            <v>115.76399999999998</v>
          </cell>
          <cell r="I46">
            <v>146.39699999999999</v>
          </cell>
          <cell r="J46">
            <v>232.09000000000003</v>
          </cell>
          <cell r="K46">
            <v>229.70000000000002</v>
          </cell>
          <cell r="L46">
            <v>241.23400000000001</v>
          </cell>
          <cell r="M46">
            <v>334.5</v>
          </cell>
          <cell r="N46">
            <v>399.79999999999995</v>
          </cell>
          <cell r="O46">
            <v>228.0213</v>
          </cell>
        </row>
        <row r="47">
          <cell r="B47" t="str">
            <v xml:space="preserve">          Royalties on Diamond exports</v>
          </cell>
        </row>
        <row r="48">
          <cell r="B48" t="str">
            <v xml:space="preserve">          Compensation for use of Rand</v>
          </cell>
        </row>
        <row r="49">
          <cell r="B49" t="str">
            <v xml:space="preserve">          Administrative fees and charges</v>
          </cell>
        </row>
        <row r="50">
          <cell r="B50" t="str">
            <v xml:space="preserve">          Other</v>
          </cell>
        </row>
        <row r="51">
          <cell r="B51" t="str">
            <v xml:space="preserve">    Capital Revenue</v>
          </cell>
          <cell r="L51">
            <v>3.8</v>
          </cell>
          <cell r="M51">
            <v>4.5</v>
          </cell>
          <cell r="N51">
            <v>0</v>
          </cell>
          <cell r="O51">
            <v>2.5</v>
          </cell>
        </row>
        <row r="52">
          <cell r="B52" t="str">
            <v xml:space="preserve">   Grants</v>
          </cell>
          <cell r="C52">
            <v>214</v>
          </cell>
          <cell r="D52">
            <v>229.67</v>
          </cell>
          <cell r="E52">
            <v>285</v>
          </cell>
          <cell r="F52">
            <v>372</v>
          </cell>
          <cell r="G52">
            <v>384.7</v>
          </cell>
          <cell r="H52">
            <v>499.57</v>
          </cell>
          <cell r="I52">
            <v>308</v>
          </cell>
          <cell r="J52">
            <v>317.18400000000003</v>
          </cell>
          <cell r="K52">
            <v>308.34199999999998</v>
          </cell>
          <cell r="L52">
            <v>101.121</v>
          </cell>
          <cell r="M52">
            <v>67.8</v>
          </cell>
          <cell r="N52">
            <v>73.5</v>
          </cell>
          <cell r="O52">
            <v>91.7</v>
          </cell>
        </row>
        <row r="53">
          <cell r="B53" t="str">
            <v xml:space="preserve">         Budget aid</v>
          </cell>
          <cell r="C53">
            <v>214</v>
          </cell>
          <cell r="D53">
            <v>215</v>
          </cell>
          <cell r="E53">
            <v>285</v>
          </cell>
          <cell r="F53">
            <v>372</v>
          </cell>
          <cell r="G53">
            <v>318.7</v>
          </cell>
          <cell r="H53">
            <v>469.17</v>
          </cell>
          <cell r="I53">
            <v>308</v>
          </cell>
          <cell r="J53">
            <v>313.68400000000003</v>
          </cell>
          <cell r="K53">
            <v>140.43</v>
          </cell>
          <cell r="L53">
            <v>101.121</v>
          </cell>
          <cell r="M53">
            <v>67.8</v>
          </cell>
          <cell r="N53">
            <v>73.5</v>
          </cell>
          <cell r="O53">
            <v>91.7</v>
          </cell>
        </row>
        <row r="54">
          <cell r="B54" t="str">
            <v xml:space="preserve">         From representative authorities</v>
          </cell>
          <cell r="C54" t="str">
            <v>--</v>
          </cell>
          <cell r="D54">
            <v>14.67</v>
          </cell>
          <cell r="E54" t="str">
            <v>--</v>
          </cell>
          <cell r="F54" t="str">
            <v>--</v>
          </cell>
          <cell r="G54">
            <v>66</v>
          </cell>
          <cell r="H54">
            <v>30.4</v>
          </cell>
          <cell r="I54" t="str">
            <v>--</v>
          </cell>
          <cell r="J54">
            <v>3.5</v>
          </cell>
          <cell r="K54">
            <v>167.91200000000001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</row>
      </sheetData>
      <sheetData sheetId="9" refreshError="1">
        <row r="45">
          <cell r="B45" t="str">
            <v xml:space="preserve">      Licenses</v>
          </cell>
          <cell r="K45">
            <v>0.28506025137131258</v>
          </cell>
          <cell r="L45">
            <v>0.24354331648692745</v>
          </cell>
          <cell r="M45">
            <v>0.23665344191550081</v>
          </cell>
          <cell r="N45">
            <v>0.23213417598444336</v>
          </cell>
          <cell r="O45">
            <v>0.19635368190528332</v>
          </cell>
        </row>
        <row r="46">
          <cell r="B46" t="str">
            <v xml:space="preserve">         Business licenses</v>
          </cell>
          <cell r="K46">
            <v>3.8008033516175016E-2</v>
          </cell>
          <cell r="L46">
            <v>2.2285009351744996E-2</v>
          </cell>
          <cell r="M46">
            <v>2.2273265121458899E-2</v>
          </cell>
          <cell r="N46">
            <v>3.1599416626154592E-2</v>
          </cell>
          <cell r="O46">
            <v>3.210511908020805E-2</v>
          </cell>
        </row>
        <row r="47">
          <cell r="B47" t="str">
            <v xml:space="preserve">         Motor vehicle license taxes</v>
          </cell>
          <cell r="K47">
            <v>0.24705221785513756</v>
          </cell>
          <cell r="L47">
            <v>0.22125830713518246</v>
          </cell>
          <cell r="M47">
            <v>0.21438017679404189</v>
          </cell>
          <cell r="N47">
            <v>0.20053475935828877</v>
          </cell>
          <cell r="O47">
            <v>0.16424856282507527</v>
          </cell>
        </row>
        <row r="48">
          <cell r="B48" t="str">
            <v xml:space="preserve">      Fishing quota levies</v>
          </cell>
          <cell r="K48" t="str">
            <v>...</v>
          </cell>
          <cell r="L48">
            <v>0.61124597079071985</v>
          </cell>
          <cell r="M48">
            <v>0.78791675367160852</v>
          </cell>
          <cell r="N48">
            <v>0.93947496353913462</v>
          </cell>
          <cell r="O48">
            <v>0.9909663290446209</v>
          </cell>
        </row>
        <row r="49">
          <cell r="B49" t="str">
            <v>SACU transfers 2/</v>
          </cell>
          <cell r="K49">
            <v>9.0130868569947751</v>
          </cell>
          <cell r="L49">
            <v>8.0776950933184768</v>
          </cell>
          <cell r="M49">
            <v>14.430291640565184</v>
          </cell>
          <cell r="N49">
            <v>10.076324744773943</v>
          </cell>
          <cell r="O49">
            <v>10.216260607719683</v>
          </cell>
        </row>
        <row r="50">
          <cell r="B50" t="str">
            <v xml:space="preserve">      Diaoond export duty</v>
          </cell>
          <cell r="K50">
            <v>1.2767243985660608</v>
          </cell>
          <cell r="L50">
            <v>0.96240996458275285</v>
          </cell>
          <cell r="M50">
            <v>1.2653998747128836</v>
          </cell>
          <cell r="N50">
            <v>1.1373359261059797</v>
          </cell>
          <cell r="O50">
            <v>0.8759923350670682</v>
          </cell>
        </row>
        <row r="51">
          <cell r="B51" t="str">
            <v xml:space="preserve">      Customs and excise compensation</v>
          </cell>
          <cell r="K51">
            <v>7.7363624584287134</v>
          </cell>
          <cell r="L51">
            <v>7.1152851287357235</v>
          </cell>
          <cell r="M51">
            <v>13.1648917658523</v>
          </cell>
          <cell r="N51">
            <v>8.9389888186679638</v>
          </cell>
          <cell r="O51">
            <v>9.3402682726526152</v>
          </cell>
        </row>
        <row r="52">
          <cell r="B52" t="str">
            <v xml:space="preserve">   Other taxes 3/</v>
          </cell>
          <cell r="K52">
            <v>8.6381894354943201E-2</v>
          </cell>
          <cell r="L52">
            <v>0.10386406144295436</v>
          </cell>
          <cell r="M52">
            <v>0.11136632560729449</v>
          </cell>
          <cell r="N52">
            <v>8.5184735051045221E-2</v>
          </cell>
          <cell r="O52">
            <v>0.19709827539009034</v>
          </cell>
        </row>
        <row r="54">
          <cell r="B54" t="str">
            <v xml:space="preserve">Nontax revenue </v>
          </cell>
          <cell r="K54">
            <v>3.9683842266660907</v>
          </cell>
          <cell r="L54">
            <v>3.83992996139918</v>
          </cell>
          <cell r="M54">
            <v>4.656504489455001</v>
          </cell>
          <cell r="N54">
            <v>4.8672824501701504</v>
          </cell>
          <cell r="O54">
            <v>2.4968113879003559</v>
          </cell>
        </row>
        <row r="55">
          <cell r="B55" t="str">
            <v xml:space="preserve">   Entrepreneurial and property income</v>
          </cell>
          <cell r="K55">
            <v>2.185461927180063</v>
          </cell>
          <cell r="L55">
            <v>2.0666640136893628</v>
          </cell>
          <cell r="M55">
            <v>2.7493561634300825</v>
          </cell>
          <cell r="N55">
            <v>2.7810768108896449</v>
          </cell>
          <cell r="O55">
            <v>0.8168628524500412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3"/>
      <sheetName val="4"/>
      <sheetName val="5 "/>
      <sheetName val="6"/>
      <sheetName val="7"/>
      <sheetName val="8"/>
      <sheetName val="9"/>
      <sheetName val="10"/>
      <sheetName val="11"/>
      <sheetName val="13 "/>
      <sheetName val="14"/>
      <sheetName val="Table 2[F]"/>
      <sheetName val="Table 2[E]"/>
      <sheetName val="Table 3[F]"/>
      <sheetName val="Table 3[E]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EI"/>
      <sheetName val="tabSEIbrief"/>
      <sheetName val="Con"/>
      <sheetName val="Asm"/>
      <sheetName val="AltAsm"/>
      <sheetName val="InOutQ"/>
      <sheetName val="Gout"/>
      <sheetName val="Fout"/>
      <sheetName val="Mout"/>
      <sheetName val="Bout"/>
      <sheetName val="BoutUSD"/>
      <sheetName val="Dout"/>
      <sheetName val="DoutUSD"/>
      <sheetName val="DSAout"/>
      <sheetName val="Lout"/>
      <sheetName val="DSAin"/>
      <sheetName val="Gin"/>
      <sheetName val="Fin"/>
      <sheetName val="Min"/>
      <sheetName val="Bin"/>
      <sheetName val="BinUSD"/>
      <sheetName val="Din"/>
      <sheetName val="DinUSD"/>
      <sheetName val="Fng"/>
      <sheetName val="AnM"/>
      <sheetName val="MONA"/>
      <sheetName val="MONAT05"/>
      <sheetName val="MONAT06"/>
      <sheetName val="Old"/>
      <sheetName val="Chg"/>
      <sheetName val="Char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OUTPUT"/>
      <sheetName val="Scratch pad"/>
      <sheetName val="ControlSheet"/>
      <sheetName val="INPUT"/>
      <sheetName val="Sel. Ind.-MacroframeworkI"/>
      <sheetName val="Annual Meetings Selec Indicator"/>
      <sheetName val="WETA"/>
      <sheetName val="GDP Prod. - Input"/>
      <sheetName val="National Accounts"/>
      <sheetName val="Chart real growth rates"/>
      <sheetName val="Figure 3"/>
      <sheetName val="INE PIBprod"/>
      <sheetName val="PROJECTIONS"/>
      <sheetName val="AnMeets"/>
      <sheetName val="PIN Selected Indicators."/>
      <sheetName val="weekly-monthly Rep."/>
      <sheetName val="MacroframeworkII"/>
      <sheetName val="RED TABLES"/>
      <sheetName val="Basic Data"/>
      <sheetName val="SUMMARY"/>
      <sheetName val="Excel macros"/>
      <sheetName val="moz macroframework Brief Feb200"/>
      <sheetName val="Q1"/>
      <sheetName val="Q2"/>
      <sheetName val="Q3"/>
      <sheetName val="Assump"/>
      <sheetName val="Last"/>
      <sheetName val="wage growth"/>
      <sheetName val="Gin"/>
      <sheetName val="Din"/>
      <sheetName val="Gasoline"/>
      <sheetName val="PIVO"/>
      <sheetName val="Scratch_pad"/>
      <sheetName val="Sel__Ind_-MacroframeworkI"/>
      <sheetName val="Annual_Meetings_Selec_Indicator"/>
      <sheetName val="GDP_Prod__-_Input"/>
      <sheetName val="National_Accounts"/>
      <sheetName val="Chart_real_growth_rates"/>
      <sheetName val="Figure_3"/>
      <sheetName val="INE_PIBprod"/>
      <sheetName val="PIN_Selected_Indicators_"/>
      <sheetName val="weekly-monthly_Rep_"/>
      <sheetName val="RED_TABLES"/>
      <sheetName val="Basic_Data"/>
      <sheetName val="Excel_macros"/>
      <sheetName val="moz_macroframework_Brief_Feb200"/>
      <sheetName val="wage_growth"/>
      <sheetName val="M"/>
      <sheetName val="Scratch_pad1"/>
      <sheetName val="Sel__Ind_-MacroframeworkI1"/>
      <sheetName val="Annual_Meetings_Selec_Indicato1"/>
      <sheetName val="GDP_Prod__-_Input1"/>
      <sheetName val="National_Accounts1"/>
      <sheetName val="Chart_real_growth_rates1"/>
      <sheetName val="Figure_31"/>
      <sheetName val="INE_PIBprod1"/>
      <sheetName val="PIN_Selected_Indicators_1"/>
      <sheetName val="weekly-monthly_Rep_1"/>
      <sheetName val="RED_TABLES1"/>
      <sheetName val="Basic_Data1"/>
      <sheetName val="Excel_macros1"/>
      <sheetName val="moz_macroframework_Brief_Feb201"/>
      <sheetName val="wage_growth1"/>
      <sheetName val="Table"/>
      <sheetName val="Table_GEF"/>
      <sheetName val="FY 08-13MTB(LY std)"/>
      <sheetName val="unemp"/>
      <sheetName val="J3"/>
      <sheetName val="WEO"/>
      <sheetName val="продаја - графикони"/>
      <sheetName val="PIB EN CORR"/>
      <sheetName val="CIRRs"/>
      <sheetName val="Fiscal Scenarios"/>
      <sheetName val="A"/>
      <sheetName val="Cover"/>
      <sheetName val="Sheet1"/>
      <sheetName val="IN"/>
      <sheetName val="END"/>
      <sheetName val="ExIm bfSBA04"/>
      <sheetName val="KA bfSBA04"/>
      <sheetName val="Table 3"/>
      <sheetName val="Table 4"/>
      <sheetName val="Table 5"/>
      <sheetName val="Table 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C1" t="str">
            <v>SUMMARY TABLES FOR EACH SECTOR; WEO SUBMISISON DATA AND CODES; CONSISTENCY CHECKS</v>
          </cell>
        </row>
        <row r="3">
          <cell r="B3" t="str">
            <v>WEO</v>
          </cell>
          <cell r="C3" t="str">
            <v>DNE PROJECTIONS</v>
          </cell>
          <cell r="E3" t="str">
            <v>80a1</v>
          </cell>
          <cell r="F3" t="str">
            <v>81a1</v>
          </cell>
          <cell r="G3" t="str">
            <v>82a1</v>
          </cell>
          <cell r="H3" t="str">
            <v>83a1</v>
          </cell>
          <cell r="I3" t="str">
            <v>84a1</v>
          </cell>
          <cell r="J3" t="str">
            <v>85a1</v>
          </cell>
          <cell r="K3" t="str">
            <v>86a1</v>
          </cell>
          <cell r="L3" t="str">
            <v>87a1</v>
          </cell>
          <cell r="M3" t="str">
            <v>88a1</v>
          </cell>
          <cell r="N3" t="str">
            <v>89a1</v>
          </cell>
          <cell r="O3" t="str">
            <v>90a1</v>
          </cell>
          <cell r="P3" t="str">
            <v>91a1</v>
          </cell>
          <cell r="Q3" t="str">
            <v>92a1</v>
          </cell>
          <cell r="R3" t="str">
            <v>93a1</v>
          </cell>
          <cell r="S3" t="str">
            <v>94a1</v>
          </cell>
          <cell r="T3" t="str">
            <v>95a1</v>
          </cell>
          <cell r="U3" t="str">
            <v>96a1</v>
          </cell>
          <cell r="V3" t="str">
            <v>97a1</v>
          </cell>
          <cell r="W3" t="str">
            <v>98a1</v>
          </cell>
          <cell r="X3" t="str">
            <v>99a1</v>
          </cell>
          <cell r="Y3" t="str">
            <v>100a1</v>
          </cell>
          <cell r="Z3" t="str">
            <v>101a1</v>
          </cell>
          <cell r="AA3" t="str">
            <v>102a1</v>
          </cell>
          <cell r="AB3" t="str">
            <v>103a1</v>
          </cell>
          <cell r="AC3" t="str">
            <v>104a1</v>
          </cell>
          <cell r="AD3" t="str">
            <v>105a1</v>
          </cell>
          <cell r="AE3" t="str">
            <v>105a1</v>
          </cell>
          <cell r="AF3" t="str">
            <v>105a1</v>
          </cell>
        </row>
        <row r="4">
          <cell r="B4" t="str">
            <v>CODES</v>
          </cell>
          <cell r="C4" t="str">
            <v xml:space="preserve">      TWELVE-MONTH PERIOD ENDING:</v>
          </cell>
          <cell r="E4">
            <v>1980</v>
          </cell>
          <cell r="F4">
            <v>1981</v>
          </cell>
          <cell r="G4">
            <v>1982</v>
          </cell>
          <cell r="H4">
            <v>1983</v>
          </cell>
          <cell r="I4">
            <v>1984</v>
          </cell>
          <cell r="J4">
            <v>1985</v>
          </cell>
          <cell r="K4">
            <v>1986</v>
          </cell>
          <cell r="L4">
            <v>1987</v>
          </cell>
          <cell r="M4">
            <v>1988</v>
          </cell>
          <cell r="N4">
            <v>1989</v>
          </cell>
          <cell r="O4">
            <v>1990</v>
          </cell>
          <cell r="P4">
            <v>1991</v>
          </cell>
          <cell r="Q4">
            <v>1992</v>
          </cell>
          <cell r="R4">
            <v>1993</v>
          </cell>
          <cell r="S4">
            <v>1994</v>
          </cell>
          <cell r="T4">
            <v>1995</v>
          </cell>
          <cell r="U4">
            <v>1996</v>
          </cell>
          <cell r="V4">
            <v>1997</v>
          </cell>
          <cell r="W4">
            <v>1998</v>
          </cell>
          <cell r="X4">
            <v>1999</v>
          </cell>
          <cell r="Y4">
            <v>2000</v>
          </cell>
          <cell r="Z4">
            <v>2001</v>
          </cell>
          <cell r="AA4">
            <v>2002</v>
          </cell>
          <cell r="AB4">
            <v>2003</v>
          </cell>
          <cell r="AC4">
            <v>2004</v>
          </cell>
          <cell r="AD4">
            <v>2005</v>
          </cell>
          <cell r="AE4">
            <v>2006</v>
          </cell>
          <cell r="AF4">
            <v>2007</v>
          </cell>
          <cell r="AG4">
            <v>2008</v>
          </cell>
          <cell r="AH4">
            <v>2009</v>
          </cell>
          <cell r="AI4">
            <v>2010</v>
          </cell>
          <cell r="AJ4">
            <v>2011</v>
          </cell>
          <cell r="AK4">
            <v>2012</v>
          </cell>
          <cell r="AL4">
            <v>2013</v>
          </cell>
          <cell r="AM4">
            <v>2014</v>
          </cell>
          <cell r="AN4">
            <v>2015</v>
          </cell>
          <cell r="AO4">
            <v>2016</v>
          </cell>
          <cell r="AP4">
            <v>2017</v>
          </cell>
          <cell r="AQ4">
            <v>2018</v>
          </cell>
          <cell r="AR4">
            <v>2019</v>
          </cell>
          <cell r="AS4">
            <v>2020</v>
          </cell>
          <cell r="AT4">
            <v>2021</v>
          </cell>
        </row>
        <row r="6">
          <cell r="C6" t="str">
            <v>current date</v>
          </cell>
        </row>
        <row r="7">
          <cell r="C7" t="str">
            <v>last update</v>
          </cell>
        </row>
        <row r="9">
          <cell r="C9" t="str">
            <v>I.   INDICATORS OF FACTOR INPUT AND PRICES</v>
          </cell>
        </row>
        <row r="11">
          <cell r="B11" t="str">
            <v>ENDA_PR</v>
          </cell>
          <cell r="C11" t="str">
            <v>Representative rate (average)</v>
          </cell>
        </row>
        <row r="12">
          <cell r="C12" t="str">
            <v>Representative rate (year end)</v>
          </cell>
        </row>
        <row r="13">
          <cell r="B13" t="str">
            <v>ENDA</v>
          </cell>
          <cell r="C13" t="str">
            <v>Official rate (average)</v>
          </cell>
        </row>
        <row r="14">
          <cell r="B14" t="str">
            <v>ENDE</v>
          </cell>
          <cell r="C14" t="str">
            <v>Official rate (year end)</v>
          </cell>
        </row>
        <row r="15">
          <cell r="C15" t="str">
            <v>Market rate (average)</v>
          </cell>
        </row>
        <row r="16">
          <cell r="C16" t="str">
            <v>Depreciation % -Repr. rate (average)</v>
          </cell>
        </row>
        <row r="17">
          <cell r="C17" t="str">
            <v>Depreciation - Repr. rate (year end)</v>
          </cell>
        </row>
        <row r="19">
          <cell r="B19" t="str">
            <v>PCPI</v>
          </cell>
          <cell r="C19" t="str">
            <v>CPI (index; average, 1990 = 100)</v>
          </cell>
        </row>
        <row r="20">
          <cell r="B20" t="str">
            <v>PCPIE</v>
          </cell>
          <cell r="C20" t="str">
            <v>CPI (index; year end, 1990 = 100)</v>
          </cell>
        </row>
        <row r="21">
          <cell r="C21" t="str">
            <v>GDP Deflator index 1990=100</v>
          </cell>
        </row>
        <row r="22">
          <cell r="C22" t="str">
            <v>Inflation  (avg)</v>
          </cell>
        </row>
        <row r="23">
          <cell r="C23" t="str">
            <v xml:space="preserve">Inflation (eop)  </v>
          </cell>
        </row>
        <row r="24">
          <cell r="C24" t="str">
            <v>GDP deflator (% change)</v>
          </cell>
        </row>
        <row r="28">
          <cell r="C28" t="str">
            <v>II.  NATIONAL ACCOUNTS IN NOMINAL and  REAL TERMS  and PROJECTIONS</v>
          </cell>
        </row>
        <row r="30">
          <cell r="C30" t="str">
            <v>II.I NATIONAL ACCOUNTS IN NOMINAL TERMS</v>
          </cell>
        </row>
        <row r="32">
          <cell r="C32" t="str">
            <v>Billions of meticais, at current prices)</v>
          </cell>
        </row>
        <row r="33">
          <cell r="C33" t="str">
            <v>Total consumption</v>
          </cell>
        </row>
        <row r="34">
          <cell r="B34" t="str">
            <v>NCG</v>
          </cell>
          <cell r="C34" t="str">
            <v xml:space="preserve">  Public consumption  </v>
          </cell>
        </row>
        <row r="35">
          <cell r="B35" t="str">
            <v>NCP</v>
          </cell>
          <cell r="C35" t="str">
            <v xml:space="preserve">  Private consumption</v>
          </cell>
        </row>
        <row r="36">
          <cell r="C36" t="str">
            <v xml:space="preserve">     Monetary private consumption</v>
          </cell>
        </row>
        <row r="37">
          <cell r="C37" t="str">
            <v xml:space="preserve">     Nonmonetary private consumption</v>
          </cell>
        </row>
        <row r="38">
          <cell r="B38" t="str">
            <v>NFI</v>
          </cell>
          <cell r="C38" t="str">
            <v>Total investment</v>
          </cell>
        </row>
        <row r="39">
          <cell r="C39" t="str">
            <v xml:space="preserve">  Public investment                                            </v>
          </cell>
        </row>
        <row r="40">
          <cell r="B40" t="str">
            <v>NFIP</v>
          </cell>
          <cell r="C40" t="str">
            <v xml:space="preserve">  Private investment  </v>
          </cell>
        </row>
        <row r="41">
          <cell r="B41" t="str">
            <v>NINV</v>
          </cell>
          <cell r="C41" t="str">
            <v>Changes in inventories</v>
          </cell>
        </row>
        <row r="42">
          <cell r="C42" t="str">
            <v>Domestic demand</v>
          </cell>
        </row>
        <row r="43">
          <cell r="B43" t="str">
            <v>NX</v>
          </cell>
          <cell r="C43" t="str">
            <v>Exports of goods and services</v>
          </cell>
        </row>
        <row r="44">
          <cell r="B44" t="str">
            <v>NXG</v>
          </cell>
          <cell r="C44" t="str">
            <v xml:space="preserve">  Exports of goods</v>
          </cell>
        </row>
        <row r="45">
          <cell r="B45" t="str">
            <v>NM</v>
          </cell>
          <cell r="C45" t="str">
            <v>Imports of goods and services</v>
          </cell>
        </row>
        <row r="46">
          <cell r="B46" t="str">
            <v>NMG</v>
          </cell>
          <cell r="C46" t="str">
            <v xml:space="preserve">  Imports of goods</v>
          </cell>
        </row>
        <row r="47">
          <cell r="B47" t="str">
            <v>NGDP</v>
          </cell>
          <cell r="C47" t="str">
            <v>Gross domestic product  (GDP)</v>
          </cell>
        </row>
        <row r="48">
          <cell r="C48" t="str">
            <v xml:space="preserve">Memorandum items </v>
          </cell>
        </row>
        <row r="49">
          <cell r="B49" t="str">
            <v>NGPXO</v>
          </cell>
          <cell r="C49" t="str">
            <v>Non-oil GDP</v>
          </cell>
        </row>
        <row r="50">
          <cell r="B50" t="str">
            <v>NGNI</v>
          </cell>
          <cell r="C50" t="str">
            <v>National income, accrual (BPM5)</v>
          </cell>
        </row>
        <row r="51">
          <cell r="C51" t="str">
            <v>Gross National Product (GNP)</v>
          </cell>
        </row>
        <row r="52">
          <cell r="C52" t="str">
            <v>Dollar GDP</v>
          </cell>
        </row>
        <row r="53">
          <cell r="C53" t="str">
            <v>Dollar GDP per capita</v>
          </cell>
        </row>
        <row r="54">
          <cell r="C54" t="str">
            <v>Dollar GNP per capita</v>
          </cell>
        </row>
        <row r="56">
          <cell r="C56" t="str">
            <v>Percentage of GDP</v>
          </cell>
        </row>
        <row r="57">
          <cell r="C57" t="str">
            <v>Total consumption</v>
          </cell>
        </row>
        <row r="58">
          <cell r="C58" t="str">
            <v xml:space="preserve">  Public consumption</v>
          </cell>
        </row>
        <row r="59">
          <cell r="C59" t="str">
            <v xml:space="preserve">  Private consumption</v>
          </cell>
        </row>
        <row r="60">
          <cell r="C60" t="str">
            <v>Total investment</v>
          </cell>
        </row>
        <row r="61">
          <cell r="C61" t="str">
            <v xml:space="preserve">  Public gross fixed capital formation</v>
          </cell>
        </row>
        <row r="62">
          <cell r="C62" t="str">
            <v xml:space="preserve">  Private gross fixed capital formation</v>
          </cell>
        </row>
        <row r="63">
          <cell r="C63" t="str">
            <v>Changes in inventories</v>
          </cell>
        </row>
        <row r="64">
          <cell r="C64" t="str">
            <v>Exports of goods and services</v>
          </cell>
        </row>
        <row r="65">
          <cell r="C65" t="str">
            <v xml:space="preserve">  Exports of goods</v>
          </cell>
        </row>
        <row r="66">
          <cell r="C66" t="str">
            <v>Imports of goods and services</v>
          </cell>
        </row>
        <row r="67">
          <cell r="C67" t="str">
            <v xml:space="preserve">  Imports of goods</v>
          </cell>
        </row>
        <row r="69">
          <cell r="C69" t="str">
            <v>Real growth rates</v>
          </cell>
        </row>
        <row r="70">
          <cell r="C70" t="str">
            <v>Total consumption</v>
          </cell>
        </row>
        <row r="71">
          <cell r="C71" t="str">
            <v xml:space="preserve">  Public consumption</v>
          </cell>
        </row>
        <row r="72">
          <cell r="C72" t="str">
            <v xml:space="preserve">  Private consumption</v>
          </cell>
        </row>
        <row r="73">
          <cell r="C73" t="str">
            <v xml:space="preserve">        Monetary private consumption + emergency aid</v>
          </cell>
        </row>
        <row r="74">
          <cell r="C74" t="str">
            <v xml:space="preserve">        Non-monetary private cons.</v>
          </cell>
        </row>
        <row r="75">
          <cell r="C75" t="str">
            <v>Gross fixed capital formation</v>
          </cell>
        </row>
        <row r="76">
          <cell r="C76" t="str">
            <v xml:space="preserve">  Public gross fixed capital formation</v>
          </cell>
        </row>
        <row r="77">
          <cell r="C77" t="str">
            <v xml:space="preserve">  Private gross fixed capital formation</v>
          </cell>
        </row>
        <row r="78">
          <cell r="C78" t="str">
            <v>Changes in inventories</v>
          </cell>
        </row>
        <row r="79">
          <cell r="C79" t="str">
            <v>Exports of goods and services</v>
          </cell>
        </row>
        <row r="80">
          <cell r="C80" t="str">
            <v>Imports of goods and services</v>
          </cell>
        </row>
        <row r="81">
          <cell r="C81" t="str">
            <v>Underlying gross domestic product</v>
          </cell>
        </row>
        <row r="82">
          <cell r="C82" t="str">
            <v>GDP at market prices (excl. large projects)</v>
          </cell>
          <cell r="D82"/>
        </row>
        <row r="83">
          <cell r="C83" t="str">
            <v xml:space="preserve">Memorandum items </v>
          </cell>
        </row>
        <row r="84">
          <cell r="C84" t="str">
            <v>Total Consumption per capita</v>
          </cell>
        </row>
        <row r="85">
          <cell r="C85" t="str">
            <v>Private Consumption per capita</v>
          </cell>
        </row>
        <row r="86">
          <cell r="C86"/>
        </row>
        <row r="87">
          <cell r="C87" t="str">
            <v>Deflators  (percent)</v>
          </cell>
        </row>
        <row r="88">
          <cell r="C88" t="str">
            <v>Total consumption</v>
          </cell>
        </row>
        <row r="89">
          <cell r="C89" t="str">
            <v xml:space="preserve">  Public consumption</v>
          </cell>
        </row>
        <row r="90">
          <cell r="C90" t="str">
            <v xml:space="preserve">  Private consumption</v>
          </cell>
        </row>
        <row r="91">
          <cell r="C91" t="str">
            <v>Gross fixed capital formation</v>
          </cell>
        </row>
        <row r="92">
          <cell r="C92" t="str">
            <v xml:space="preserve">  Public gross fixed capital formation</v>
          </cell>
        </row>
        <row r="93">
          <cell r="C93" t="str">
            <v xml:space="preserve">  Private gross fixed capital formation</v>
          </cell>
        </row>
        <row r="94">
          <cell r="C94" t="str">
            <v>Exports of goods and services</v>
          </cell>
        </row>
        <row r="95">
          <cell r="C95" t="str">
            <v>Imports of goods and services</v>
          </cell>
        </row>
        <row r="96">
          <cell r="C96" t="str">
            <v>Gross domestic product</v>
          </cell>
        </row>
        <row r="97">
          <cell r="C97" t="str">
            <v>Deflator: (1990 should = 100)</v>
          </cell>
        </row>
        <row r="99">
          <cell r="C99" t="str">
            <v>II.II NATIONAL ACCOUNTS IN 1999 REAL TERMS (for projections)</v>
          </cell>
        </row>
        <row r="101">
          <cell r="C101" t="str">
            <v>GDP Components in billions of 1999 Meticals (for projections)</v>
          </cell>
        </row>
        <row r="102">
          <cell r="C102" t="str">
            <v>Total consumption</v>
          </cell>
        </row>
        <row r="103">
          <cell r="C103" t="str">
            <v xml:space="preserve">    Private consumption</v>
          </cell>
        </row>
        <row r="104">
          <cell r="C104" t="str">
            <v xml:space="preserve">        Monetary private consumption + emergency aid</v>
          </cell>
        </row>
        <row r="105">
          <cell r="C105" t="str">
            <v xml:space="preserve">        Non-monetary private cons.</v>
          </cell>
        </row>
        <row r="106">
          <cell r="C106" t="str">
            <v xml:space="preserve">    Public consumption</v>
          </cell>
        </row>
        <row r="107">
          <cell r="C107" t="str">
            <v>Total investment</v>
          </cell>
        </row>
        <row r="108">
          <cell r="C108" t="str">
            <v xml:space="preserve">    Public investment</v>
          </cell>
        </row>
        <row r="109">
          <cell r="C109" t="str">
            <v xml:space="preserve">    Private investment </v>
          </cell>
        </row>
        <row r="110">
          <cell r="C110" t="str">
            <v xml:space="preserve">  Domestic demand</v>
          </cell>
        </row>
        <row r="111">
          <cell r="C111" t="str">
            <v>Exports goods and nonfactor services</v>
          </cell>
        </row>
        <row r="112">
          <cell r="C112" t="str">
            <v>Imports goods and nonfactor services</v>
          </cell>
        </row>
        <row r="113">
          <cell r="C113" t="str">
            <v>GDP at market prices (excl. large projects)</v>
          </cell>
        </row>
        <row r="114">
          <cell r="C114" t="str">
            <v xml:space="preserve">Memorandum items </v>
          </cell>
        </row>
        <row r="115">
          <cell r="C115" t="str">
            <v>Total consumption per capita</v>
          </cell>
        </row>
        <row r="116">
          <cell r="C116" t="str">
            <v>Private consumption per capita</v>
          </cell>
        </row>
        <row r="117">
          <cell r="C117"/>
        </row>
        <row r="118">
          <cell r="C118" t="str">
            <v>Average propensity to consume</v>
          </cell>
        </row>
        <row r="119">
          <cell r="C119" t="str">
            <v>Freely distributed foreign aid (in 1999 met.)</v>
          </cell>
        </row>
        <row r="120">
          <cell r="C120" t="str">
            <v xml:space="preserve">          Emergency food aid (from fiscal) Mill USD</v>
          </cell>
        </row>
        <row r="121">
          <cell r="C121" t="str">
            <v xml:space="preserve">          Emergency nonfood aid, mill. USD (from fiscal proj)</v>
          </cell>
        </row>
        <row r="122">
          <cell r="C122" t="str">
            <v>Real disposable income of the monetized private sector, 1995 meticais</v>
          </cell>
        </row>
        <row r="123">
          <cell r="C123" t="str">
            <v xml:space="preserve">      GDP</v>
          </cell>
        </row>
        <row r="124">
          <cell r="C124" t="str">
            <v xml:space="preserve">      Subsistance production/consumption  (-)</v>
          </cell>
        </row>
        <row r="125">
          <cell r="C125" t="str">
            <v xml:space="preserve">     Amortization of Pande Gas, bill. 1996 Mt.</v>
          </cell>
        </row>
        <row r="126">
          <cell r="C126" t="str">
            <v xml:space="preserve">          Amortization of Pande Gas, mill. US$</v>
          </cell>
        </row>
        <row r="127">
          <cell r="C127" t="str">
            <v xml:space="preserve">      Real net taxes</v>
          </cell>
        </row>
        <row r="128">
          <cell r="C128" t="str">
            <v xml:space="preserve">      Net private sector factor income, cash</v>
          </cell>
        </row>
        <row r="130">
          <cell r="C130" t="str">
            <v>Base deflators for projection (100=1997)</v>
          </cell>
        </row>
        <row r="131">
          <cell r="C131" t="str">
            <v>Total consumption</v>
          </cell>
        </row>
        <row r="132">
          <cell r="C132" t="str">
            <v xml:space="preserve">  Public consumption</v>
          </cell>
        </row>
        <row r="133">
          <cell r="C133" t="str">
            <v xml:space="preserve">  Private consumption</v>
          </cell>
        </row>
        <row r="134">
          <cell r="C134" t="str">
            <v>Gross fixed capital formation</v>
          </cell>
        </row>
        <row r="135">
          <cell r="C135" t="str">
            <v xml:space="preserve">  Public gross fixed capital formation</v>
          </cell>
        </row>
        <row r="136">
          <cell r="C136" t="str">
            <v xml:space="preserve">  Private gross fixed capital formation</v>
          </cell>
        </row>
        <row r="137">
          <cell r="C137" t="str">
            <v>Exports of goods and services</v>
          </cell>
        </row>
        <row r="138">
          <cell r="C138" t="str">
            <v>Imports of goods and services</v>
          </cell>
        </row>
        <row r="139">
          <cell r="C139" t="str">
            <v>Gross domestic product</v>
          </cell>
        </row>
        <row r="141">
          <cell r="C141" t="str">
            <v>Base index, exports</v>
          </cell>
        </row>
        <row r="142">
          <cell r="C142" t="str">
            <v>Base index, imports</v>
          </cell>
        </row>
        <row r="144">
          <cell r="C144" t="str">
            <v>II.III NATIONAL ACCOUNTS IN 1990 REAL TERMS (for WEO)</v>
          </cell>
        </row>
        <row r="146">
          <cell r="C146" t="str">
            <v>Billions of meticais, at 1990 constant prices)</v>
          </cell>
        </row>
        <row r="147">
          <cell r="C147" t="str">
            <v>Total consumption</v>
          </cell>
        </row>
        <row r="148">
          <cell r="B148" t="str">
            <v>NCG_R</v>
          </cell>
          <cell r="C148" t="str">
            <v xml:space="preserve">  Public consumption</v>
          </cell>
        </row>
        <row r="149">
          <cell r="B149" t="str">
            <v>NCP_R</v>
          </cell>
          <cell r="C149" t="str">
            <v xml:space="preserve">  Private consumption</v>
          </cell>
        </row>
        <row r="150">
          <cell r="B150" t="str">
            <v>NFI_R</v>
          </cell>
          <cell r="C150" t="str">
            <v>Gross fixed capital formation</v>
          </cell>
        </row>
        <row r="151">
          <cell r="C151" t="str">
            <v xml:space="preserve">  Public gross fixed capital formation</v>
          </cell>
        </row>
        <row r="152">
          <cell r="C152" t="str">
            <v xml:space="preserve">  Private gross fixed capital formation</v>
          </cell>
        </row>
        <row r="153">
          <cell r="B153" t="str">
            <v>NINV_R</v>
          </cell>
          <cell r="C153" t="str">
            <v>Changes in inventories</v>
          </cell>
        </row>
        <row r="154">
          <cell r="B154" t="str">
            <v>NX_R</v>
          </cell>
          <cell r="C154" t="str">
            <v>Exports of goods and services</v>
          </cell>
        </row>
        <row r="155">
          <cell r="B155" t="str">
            <v>NXG_R</v>
          </cell>
          <cell r="C155" t="str">
            <v xml:space="preserve">  Exports of goods</v>
          </cell>
        </row>
        <row r="156">
          <cell r="B156" t="str">
            <v>NM_R</v>
          </cell>
          <cell r="C156" t="str">
            <v>Imports of goods and services</v>
          </cell>
        </row>
        <row r="157">
          <cell r="B157" t="str">
            <v>NMG_R</v>
          </cell>
          <cell r="C157" t="str">
            <v xml:space="preserve">  Imports of goods</v>
          </cell>
        </row>
        <row r="158">
          <cell r="B158" t="str">
            <v>NGDP_R</v>
          </cell>
          <cell r="C158" t="str">
            <v xml:space="preserve">Gross domestic product </v>
          </cell>
        </row>
        <row r="159">
          <cell r="C159" t="str">
            <v xml:space="preserve">Memorandum items </v>
          </cell>
        </row>
        <row r="160">
          <cell r="B160" t="str">
            <v>NGPXO_R</v>
          </cell>
          <cell r="C160" t="str">
            <v>Non-oil GDP</v>
          </cell>
        </row>
        <row r="161">
          <cell r="C161" t="str">
            <v xml:space="preserve">   Net factor income at 1990 metical </v>
          </cell>
        </row>
        <row r="162">
          <cell r="C162" t="str">
            <v>GNP</v>
          </cell>
        </row>
        <row r="163">
          <cell r="C163" t="str">
            <v xml:space="preserve">GDP per capita </v>
          </cell>
        </row>
        <row r="164">
          <cell r="C164" t="str">
            <v>GNP per capita</v>
          </cell>
        </row>
        <row r="166">
          <cell r="C166" t="str">
            <v>Percentage change</v>
          </cell>
        </row>
        <row r="167">
          <cell r="C167" t="str">
            <v>Total consumption</v>
          </cell>
        </row>
        <row r="168">
          <cell r="C168" t="str">
            <v xml:space="preserve">  Public consumption</v>
          </cell>
        </row>
        <row r="169">
          <cell r="C169" t="str">
            <v xml:space="preserve">  Private consumption</v>
          </cell>
        </row>
        <row r="170">
          <cell r="C170" t="str">
            <v>Gross fixed capital formation</v>
          </cell>
        </row>
        <row r="171">
          <cell r="C171" t="str">
            <v xml:space="preserve">  Public gross fixed capital formation</v>
          </cell>
        </row>
        <row r="172">
          <cell r="C172" t="str">
            <v xml:space="preserve">  Private gross fixed capital formation</v>
          </cell>
        </row>
        <row r="173">
          <cell r="C173" t="str">
            <v>Changes in inventories</v>
          </cell>
        </row>
        <row r="174">
          <cell r="C174" t="str">
            <v>Exports of goods and services</v>
          </cell>
        </row>
        <row r="175">
          <cell r="C175" t="str">
            <v xml:space="preserve">  Exports of goods</v>
          </cell>
        </row>
        <row r="176">
          <cell r="C176" t="str">
            <v>Imports of goods and services</v>
          </cell>
        </row>
        <row r="177">
          <cell r="C177" t="str">
            <v xml:space="preserve">  Imports of goods</v>
          </cell>
        </row>
        <row r="178">
          <cell r="C178" t="str">
            <v>Real GDP growth rate:</v>
          </cell>
        </row>
        <row r="179">
          <cell r="C179" t="str">
            <v>Non-oil GDP</v>
          </cell>
        </row>
        <row r="181">
          <cell r="C181" t="str">
            <v xml:space="preserve">III.    FISCAL AND FINANCIAL INDICATORS </v>
          </cell>
        </row>
        <row r="183">
          <cell r="C183" t="str">
            <v>Central Government (bill. met.)</v>
          </cell>
        </row>
        <row r="184">
          <cell r="B184" t="str">
            <v>GCRG</v>
          </cell>
          <cell r="C184" t="str">
            <v>Total revenue and grants</v>
          </cell>
        </row>
        <row r="185">
          <cell r="C185" t="str">
            <v xml:space="preserve">   Total revenue</v>
          </cell>
        </row>
        <row r="186">
          <cell r="B186" t="str">
            <v>GCG</v>
          </cell>
          <cell r="C186" t="str">
            <v xml:space="preserve">  Grants received (current and capital)</v>
          </cell>
        </row>
        <row r="187">
          <cell r="B187" t="str">
            <v>GCGC</v>
          </cell>
          <cell r="C187" t="str">
            <v xml:space="preserve">     of which: project grants received</v>
          </cell>
        </row>
        <row r="188">
          <cell r="C188" t="str">
            <v xml:space="preserve">   Estimated grant financed technical assistance</v>
          </cell>
        </row>
        <row r="189">
          <cell r="C189" t="str">
            <v xml:space="preserve">   Tax revenue</v>
          </cell>
        </row>
        <row r="190">
          <cell r="B190" t="str">
            <v>GCENL</v>
          </cell>
          <cell r="C190" t="str">
            <v>Total expenditure and net lending</v>
          </cell>
        </row>
        <row r="191">
          <cell r="B191" t="str">
            <v>GCEG</v>
          </cell>
          <cell r="C191" t="str">
            <v>General public services</v>
          </cell>
        </row>
        <row r="192">
          <cell r="B192" t="str">
            <v>GCED</v>
          </cell>
          <cell r="C192" t="str">
            <v xml:space="preserve">   Defense</v>
          </cell>
        </row>
        <row r="193">
          <cell r="B193" t="str">
            <v>GCEE</v>
          </cell>
          <cell r="C193" t="str">
            <v xml:space="preserve">   Education</v>
          </cell>
        </row>
        <row r="194">
          <cell r="B194" t="str">
            <v>GCEEP</v>
          </cell>
          <cell r="C194" t="str">
            <v xml:space="preserve">      Elementary education</v>
          </cell>
        </row>
        <row r="195">
          <cell r="B195" t="str">
            <v>GCEH</v>
          </cell>
          <cell r="C195" t="str">
            <v xml:space="preserve">   Health</v>
          </cell>
        </row>
        <row r="196">
          <cell r="B196" t="str">
            <v>GCEHP</v>
          </cell>
          <cell r="C196" t="str">
            <v xml:space="preserve">      Basic healthcare</v>
          </cell>
        </row>
        <row r="197">
          <cell r="B197" t="str">
            <v>GCESWH</v>
          </cell>
          <cell r="C197" t="str">
            <v xml:space="preserve">   Social security, welfare &amp; housing</v>
          </cell>
        </row>
        <row r="198">
          <cell r="B198" t="str">
            <v>GCEES</v>
          </cell>
          <cell r="C198" t="str">
            <v xml:space="preserve">   Economic affairs &amp; services</v>
          </cell>
        </row>
        <row r="199">
          <cell r="B199" t="str">
            <v>GCEO</v>
          </cell>
          <cell r="C199" t="str">
            <v xml:space="preserve">   Other (residual)</v>
          </cell>
        </row>
        <row r="200">
          <cell r="C200" t="str">
            <v>Total expenditure (excluding net lending)</v>
          </cell>
        </row>
        <row r="201">
          <cell r="B201" t="str">
            <v>GCEC</v>
          </cell>
          <cell r="C201" t="str">
            <v xml:space="preserve">  Current expenditure</v>
          </cell>
        </row>
        <row r="202">
          <cell r="B202" t="str">
            <v>GCEW</v>
          </cell>
          <cell r="C202" t="str">
            <v xml:space="preserve">  Wages and salaries</v>
          </cell>
        </row>
        <row r="203">
          <cell r="B203" t="str">
            <v>GCEI_D</v>
          </cell>
          <cell r="C203" t="str">
            <v xml:space="preserve">    Domestic interest payments (scheduled)</v>
          </cell>
        </row>
        <row r="204">
          <cell r="B204" t="str">
            <v>GCEI_F</v>
          </cell>
          <cell r="C204" t="str">
            <v xml:space="preserve">    Foreign interest payments (scheduled  -budget)</v>
          </cell>
        </row>
        <row r="205">
          <cell r="C205" t="str">
            <v>Net Taxes</v>
          </cell>
        </row>
        <row r="206">
          <cell r="C206" t="str">
            <v>Net foreign borrowing</v>
          </cell>
        </row>
        <row r="207">
          <cell r="C207" t="str">
            <v>Domestic financing</v>
          </cell>
        </row>
        <row r="208">
          <cell r="C208" t="str">
            <v xml:space="preserve">   Of which:   bank financing</v>
          </cell>
        </row>
        <row r="210">
          <cell r="C210" t="str">
            <v>General Government (bill. met.)</v>
          </cell>
        </row>
        <row r="211">
          <cell r="B211" t="str">
            <v>GGRG</v>
          </cell>
          <cell r="C211" t="str">
            <v>Total revenue and grants</v>
          </cell>
        </row>
        <row r="212">
          <cell r="B212" t="str">
            <v>GGENL</v>
          </cell>
          <cell r="C212" t="str">
            <v>Total expenditure and net lending</v>
          </cell>
        </row>
        <row r="213">
          <cell r="B213" t="str">
            <v>GGEC</v>
          </cell>
          <cell r="C213" t="str">
            <v xml:space="preserve">  Current expenditure</v>
          </cell>
        </row>
        <row r="214">
          <cell r="C214" t="str">
            <v xml:space="preserve">        Current expenditure (adjusted)</v>
          </cell>
        </row>
        <row r="215">
          <cell r="B215" t="str">
            <v>GGED</v>
          </cell>
          <cell r="C215" t="str">
            <v xml:space="preserve">    Expenditure on national defense</v>
          </cell>
        </row>
        <row r="216">
          <cell r="C216" t="str">
            <v>Government investment</v>
          </cell>
        </row>
        <row r="217">
          <cell r="C217" t="str">
            <v xml:space="preserve">   Investment expenditure (from budget)</v>
          </cell>
        </row>
        <row r="219">
          <cell r="C219" t="str">
            <v>In percent of GDP</v>
          </cell>
        </row>
        <row r="220">
          <cell r="C220" t="str">
            <v>Central Government balance</v>
          </cell>
        </row>
        <row r="221">
          <cell r="C221" t="str">
            <v>Central Government balance (excl. grants)</v>
          </cell>
        </row>
        <row r="222">
          <cell r="C222" t="str">
            <v>General Government balance</v>
          </cell>
        </row>
        <row r="223">
          <cell r="C223" t="str">
            <v>Government investment/GDP:</v>
          </cell>
        </row>
        <row r="224">
          <cell r="C224" t="str">
            <v>Grants/GDP</v>
          </cell>
        </row>
        <row r="225">
          <cell r="C225" t="str">
            <v>Expenditure+net lending/GDP</v>
          </cell>
        </row>
        <row r="226">
          <cell r="C226" t="str">
            <v>Primary balance/GDP (revenue and grants - non-interest expenditure and net lending</v>
          </cell>
        </row>
        <row r="227">
          <cell r="C227" t="str">
            <v>Bank financing/GDP</v>
          </cell>
        </row>
        <row r="230">
          <cell r="C230" t="str">
            <v>IV. MONETARY INDICATORS</v>
          </cell>
        </row>
        <row r="232">
          <cell r="B232" t="str">
            <v>FMB</v>
          </cell>
          <cell r="C232" t="str">
            <v>Stock of broad money (M2; year end)</v>
          </cell>
        </row>
        <row r="233">
          <cell r="B233" t="str">
            <v>FIDR</v>
          </cell>
          <cell r="C233" t="str">
            <v>Short-term interest rate (central monetary authorities)</v>
          </cell>
        </row>
        <row r="234">
          <cell r="C234" t="str">
            <v>Rediscount rate (end of year)</v>
          </cell>
        </row>
        <row r="235">
          <cell r="C235" t="str">
            <v>Velocity of circulation</v>
          </cell>
        </row>
        <row r="236">
          <cell r="C236" t="str">
            <v>Broad money growth:</v>
          </cell>
        </row>
        <row r="237">
          <cell r="C237" t="str">
            <v>Broad money/DGP</v>
          </cell>
        </row>
        <row r="238">
          <cell r="C238" t="str">
            <v>CPS/GDP</v>
          </cell>
        </row>
        <row r="239">
          <cell r="C239" t="str">
            <v>COB/M2</v>
          </cell>
        </row>
        <row r="241">
          <cell r="C241" t="str">
            <v>V.   FOREIGN TRADE</v>
          </cell>
        </row>
        <row r="243">
          <cell r="B243" t="str">
            <v>TXG_D</v>
          </cell>
          <cell r="C243" t="str">
            <v>Export deflator/unit value for goods (index in U.S. dollars)</v>
          </cell>
        </row>
        <row r="244">
          <cell r="B244" t="str">
            <v>TMG_D</v>
          </cell>
          <cell r="C244" t="str">
            <v>Import deflator/unit value for goods (index in U.S. dollars)</v>
          </cell>
        </row>
        <row r="246">
          <cell r="B246" t="str">
            <v>TXGO</v>
          </cell>
          <cell r="C246" t="str">
            <v>Value of oil exports (US$ million)</v>
          </cell>
        </row>
        <row r="247">
          <cell r="B247" t="str">
            <v>TMGO</v>
          </cell>
          <cell r="C247" t="str">
            <v>Value of oil imports (US$ million)</v>
          </cell>
        </row>
        <row r="249">
          <cell r="C249" t="str">
            <v>Annual change export and import unit values, exchange rate</v>
          </cell>
        </row>
        <row r="250">
          <cell r="C250" t="str">
            <v xml:space="preserve">  Exports (national currency)</v>
          </cell>
        </row>
        <row r="251">
          <cell r="C251" t="str">
            <v xml:space="preserve">  Imports (national currency)</v>
          </cell>
        </row>
        <row r="252">
          <cell r="C252" t="str">
            <v xml:space="preserve">  Export deflator</v>
          </cell>
        </row>
        <row r="253">
          <cell r="C253" t="str">
            <v xml:space="preserve">  Import deflator</v>
          </cell>
        </row>
        <row r="254">
          <cell r="C254" t="str">
            <v xml:space="preserve">  Representative rate</v>
          </cell>
        </row>
        <row r="256">
          <cell r="C256" t="str">
            <v>Change in terms of trade (merchandise):</v>
          </cell>
        </row>
        <row r="257">
          <cell r="C257" t="str">
            <v xml:space="preserve">   Trade data</v>
          </cell>
        </row>
        <row r="258">
          <cell r="C258" t="str">
            <v xml:space="preserve">   National accounts</v>
          </cell>
        </row>
        <row r="260">
          <cell r="C260" t="str">
            <v>VI.  BALANCE OF PAYMENTS (Millions of U.S. dollars)</v>
          </cell>
        </row>
        <row r="262">
          <cell r="B262" t="str">
            <v>BCA</v>
          </cell>
          <cell r="C262" t="str">
            <v>Balance on CA (excl. capital transfers)</v>
          </cell>
        </row>
        <row r="263">
          <cell r="C263" t="str">
            <v>Balance on CA excl. grants (BPM4)</v>
          </cell>
        </row>
        <row r="264">
          <cell r="C264" t="str">
            <v>Balance on CA (BPM4)</v>
          </cell>
        </row>
        <row r="265">
          <cell r="C265" t="str">
            <v>Current account (CA)/ GDP</v>
          </cell>
        </row>
        <row r="267">
          <cell r="B267" t="str">
            <v>BXG</v>
          </cell>
          <cell r="C267" t="str">
            <v>Exports of goods</v>
          </cell>
        </row>
        <row r="268">
          <cell r="B268" t="str">
            <v>BXS</v>
          </cell>
          <cell r="C268" t="str">
            <v>Exports of non factor (NF) services</v>
          </cell>
        </row>
        <row r="269">
          <cell r="C269" t="str">
            <v>Exports of goods, NF services and income</v>
          </cell>
        </row>
        <row r="270">
          <cell r="C270" t="str">
            <v xml:space="preserve">    Exports of goods and NF services</v>
          </cell>
        </row>
        <row r="271">
          <cell r="B271" t="str">
            <v>BMG</v>
          </cell>
          <cell r="C271" t="str">
            <v>Imports of goods (- sign)</v>
          </cell>
        </row>
        <row r="272">
          <cell r="B272" t="str">
            <v>BMS</v>
          </cell>
          <cell r="C272" t="str">
            <v>Imports of NF services (- sign)</v>
          </cell>
        </row>
        <row r="273">
          <cell r="C273" t="str">
            <v>Imports of goods, NF services and income</v>
          </cell>
        </row>
        <row r="274">
          <cell r="C274" t="str">
            <v xml:space="preserve">    Imports of goods and NF services</v>
          </cell>
        </row>
        <row r="275">
          <cell r="B275" t="str">
            <v>BXI</v>
          </cell>
          <cell r="C275" t="str">
            <v>Income credits</v>
          </cell>
        </row>
        <row r="276">
          <cell r="B276" t="str">
            <v>BMI</v>
          </cell>
          <cell r="C276" t="str">
            <v>Income debits (- sign)</v>
          </cell>
        </row>
        <row r="277">
          <cell r="B277" t="str">
            <v>BMII_G</v>
          </cell>
          <cell r="C277" t="str">
            <v xml:space="preserve">     Interest on public debt (scheduled; - sign)</v>
          </cell>
        </row>
        <row r="278">
          <cell r="B278" t="str">
            <v>BMIIMU</v>
          </cell>
          <cell r="C278" t="str">
            <v xml:space="preserve">       To multilateral creditors (scheduled; - sign)</v>
          </cell>
        </row>
        <row r="279">
          <cell r="B279" t="str">
            <v>BMIIBI</v>
          </cell>
          <cell r="C279" t="str">
            <v xml:space="preserve">       To bilateral creditors (scheduled; - sign)</v>
          </cell>
        </row>
        <row r="280">
          <cell r="B280" t="str">
            <v>BMIIBA</v>
          </cell>
          <cell r="C280" t="str">
            <v xml:space="preserve">       To banks (scheduled; - sign)</v>
          </cell>
        </row>
        <row r="281">
          <cell r="B281" t="str">
            <v>BMII_P</v>
          </cell>
          <cell r="C281" t="str">
            <v xml:space="preserve">  Interest on nonpublic debt (scheduled; - sign)</v>
          </cell>
        </row>
        <row r="282">
          <cell r="C282" t="str">
            <v xml:space="preserve"> Non energy imports</v>
          </cell>
        </row>
        <row r="284">
          <cell r="B284" t="str">
            <v>BTRP</v>
          </cell>
          <cell r="C284" t="str">
            <v>Private current transfers, net (excl. capital transfers) (BPM4,5)</v>
          </cell>
        </row>
        <row r="285">
          <cell r="B285" t="str">
            <v>BTRG</v>
          </cell>
          <cell r="C285" t="str">
            <v>Official current transfers, net (excl. capital transfers) (BPM5)</v>
          </cell>
        </row>
        <row r="286">
          <cell r="C286" t="str">
            <v>Official transfers, net(BPM4)</v>
          </cell>
        </row>
        <row r="287">
          <cell r="C287" t="str">
            <v>Net factor income and unreq. transfers, accrued (BPM4)</v>
          </cell>
        </row>
        <row r="288">
          <cell r="C288" t="str">
            <v>Net factor income and unreq. transfers, cash (BPM4)</v>
          </cell>
        </row>
        <row r="289">
          <cell r="B289" t="str">
            <v>cash interest needs to be entered for form. to make sense.  Add HCB to equal SR table!</v>
          </cell>
          <cell r="C289" t="str">
            <v>Net factor income and unreq. transf. accrued (BPM5) 6/</v>
          </cell>
        </row>
        <row r="290">
          <cell r="C290" t="str">
            <v>Net factor income and transfers, cash (BPM5) 4/</v>
          </cell>
        </row>
        <row r="291">
          <cell r="B291" t="str">
            <v>cash interest needs to be entered for form. to make sense.  Add HCB to equal SR table!</v>
          </cell>
          <cell r="C291" t="str">
            <v>Disposable national income (cash basis, BPM4) in Mt</v>
          </cell>
        </row>
        <row r="292">
          <cell r="B292" t="str">
            <v>cash interest needs to be entered for form. to make sense.  Add HCB to equal SR table!</v>
          </cell>
        </row>
        <row r="295">
          <cell r="B295" t="str">
            <v>BK</v>
          </cell>
          <cell r="C295" t="str">
            <v>Balance on capital account (BPM5)</v>
          </cell>
        </row>
        <row r="296">
          <cell r="B296" t="str">
            <v>BKF</v>
          </cell>
          <cell r="C296" t="str">
            <v xml:space="preserve">  Debt forgiveness (with forgiven amount +)</v>
          </cell>
        </row>
        <row r="297">
          <cell r="B297" t="str">
            <v>BKFMU</v>
          </cell>
          <cell r="C297" t="str">
            <v xml:space="preserve">    By multilateral creditors</v>
          </cell>
        </row>
        <row r="298">
          <cell r="B298" t="str">
            <v>BKFBI</v>
          </cell>
          <cell r="C298" t="str">
            <v xml:space="preserve">    By bilateral creditors</v>
          </cell>
        </row>
        <row r="299">
          <cell r="B299" t="str">
            <v>BKFBA</v>
          </cell>
          <cell r="C299" t="str">
            <v xml:space="preserve">    By banks</v>
          </cell>
        </row>
        <row r="300">
          <cell r="C300" t="str">
            <v>Balance on capital account (BPM4)   1/</v>
          </cell>
        </row>
        <row r="301">
          <cell r="D301"/>
        </row>
        <row r="302">
          <cell r="B302" t="str">
            <v>BF</v>
          </cell>
          <cell r="C302" t="str">
            <v>Balance on financial account (BPM5, incl. reserves)</v>
          </cell>
        </row>
        <row r="304">
          <cell r="B304" t="str">
            <v>BFD</v>
          </cell>
          <cell r="C304" t="str">
            <v>Direct investment, net</v>
          </cell>
        </row>
        <row r="305">
          <cell r="B305" t="str">
            <v>BFDL</v>
          </cell>
          <cell r="C305" t="str">
            <v xml:space="preserve">   of which: debt-creating direct inv. Liabilities</v>
          </cell>
        </row>
        <row r="306">
          <cell r="B306" t="str">
            <v>BFDI</v>
          </cell>
          <cell r="C306" t="str">
            <v xml:space="preserve">  Direct investment in reporting country</v>
          </cell>
        </row>
        <row r="308">
          <cell r="B308" t="str">
            <v>BFL_C_G</v>
          </cell>
          <cell r="C308" t="str">
            <v>Gross public borrowing, including IMF</v>
          </cell>
        </row>
        <row r="309">
          <cell r="B309" t="str">
            <v>BFL_CMU</v>
          </cell>
          <cell r="C309" t="str">
            <v xml:space="preserve">  From multilateral creditors (incl. IMF)</v>
          </cell>
        </row>
        <row r="310">
          <cell r="B310" t="str">
            <v>BFL_CBI</v>
          </cell>
          <cell r="C310" t="str">
            <v xml:space="preserve">  From bilateral creditors</v>
          </cell>
        </row>
        <row r="311">
          <cell r="B311" t="str">
            <v>BFL_CBA</v>
          </cell>
          <cell r="C311" t="str">
            <v xml:space="preserve">  From banks</v>
          </cell>
        </row>
        <row r="312">
          <cell r="B312" t="str">
            <v>BFL_C_P</v>
          </cell>
          <cell r="C312" t="str">
            <v>Other gross borrowing</v>
          </cell>
        </row>
        <row r="314">
          <cell r="B314" t="str">
            <v>BFL_D_G</v>
          </cell>
          <cell r="C314" t="str">
            <v>Public amortization (scheduled; - sign)</v>
          </cell>
        </row>
        <row r="315">
          <cell r="B315" t="str">
            <v>BFL_DMU</v>
          </cell>
          <cell r="C315" t="str">
            <v xml:space="preserve">  To multilateral creditors (scheduled; - sign) (incl. IMF)</v>
          </cell>
        </row>
        <row r="316">
          <cell r="B316" t="str">
            <v>BFL_DBI</v>
          </cell>
          <cell r="C316" t="str">
            <v xml:space="preserve">  To bilateral creditors (scheduled; - sign)</v>
          </cell>
        </row>
        <row r="317">
          <cell r="B317" t="str">
            <v>BFL_DBA</v>
          </cell>
          <cell r="C317" t="str">
            <v xml:space="preserve">  To banks (scheduled; - sign)</v>
          </cell>
        </row>
        <row r="318">
          <cell r="B318" t="str">
            <v>BFL_D_P</v>
          </cell>
          <cell r="C318" t="str">
            <v>Other amortization (scheduled; - sign)</v>
          </cell>
        </row>
        <row r="319">
          <cell r="C319"/>
        </row>
        <row r="320">
          <cell r="B320" t="str">
            <v>BFUND</v>
          </cell>
          <cell r="C320" t="str">
            <v>Memorandum: Net credit from IMF</v>
          </cell>
        </row>
        <row r="322">
          <cell r="B322" t="str">
            <v>BFL_DF</v>
          </cell>
          <cell r="C322" t="str">
            <v>Amortization on account of debt-reduction operations (- sign)</v>
          </cell>
        </row>
        <row r="323">
          <cell r="B323" t="str">
            <v>BFLB_DF</v>
          </cell>
          <cell r="C323" t="str">
            <v xml:space="preserve">  To banks (- sign)</v>
          </cell>
        </row>
        <row r="325">
          <cell r="B325" t="str">
            <v>BER</v>
          </cell>
          <cell r="C325" t="str">
            <v>Rescheduling of current maturities</v>
          </cell>
        </row>
        <row r="326">
          <cell r="B326" t="str">
            <v>BERBI</v>
          </cell>
          <cell r="C326" t="str">
            <v xml:space="preserve">  Of obligations to bilateral creditors</v>
          </cell>
        </row>
        <row r="327">
          <cell r="B327" t="str">
            <v>BERBA</v>
          </cell>
          <cell r="C327" t="str">
            <v xml:space="preserve">  Of obligations to banks</v>
          </cell>
        </row>
        <row r="329">
          <cell r="B329" t="str">
            <v>BEA</v>
          </cell>
          <cell r="C329" t="str">
            <v>Accumulation of arrears, net (decrease -)</v>
          </cell>
        </row>
        <row r="330">
          <cell r="B330" t="str">
            <v>BEAMU</v>
          </cell>
          <cell r="C330" t="str">
            <v xml:space="preserve">  To multilateral creditors, net (decrease -)</v>
          </cell>
        </row>
        <row r="331">
          <cell r="B331" t="str">
            <v>BEABI</v>
          </cell>
          <cell r="C331" t="str">
            <v xml:space="preserve">  To bilateral creditors, net (decrease -)</v>
          </cell>
        </row>
        <row r="332">
          <cell r="B332" t="str">
            <v>BEABA</v>
          </cell>
          <cell r="C332" t="str">
            <v xml:space="preserve">  To banks, net (decrease -)</v>
          </cell>
        </row>
        <row r="334">
          <cell r="B334" t="str">
            <v>BEO</v>
          </cell>
          <cell r="C334" t="str">
            <v>Other exceptional financing</v>
          </cell>
        </row>
        <row r="336">
          <cell r="B336" t="str">
            <v>BFOTH</v>
          </cell>
          <cell r="C336" t="str">
            <v>Other long-term financial flows, net</v>
          </cell>
        </row>
        <row r="337">
          <cell r="B337" t="str">
            <v>BFPA</v>
          </cell>
          <cell r="C337" t="str">
            <v xml:space="preserve">  Portfolio investment assets, net (increase -)</v>
          </cell>
        </row>
        <row r="338">
          <cell r="B338" t="str">
            <v>BFPL</v>
          </cell>
          <cell r="C338" t="str">
            <v xml:space="preserve">  Portfolio investment liabilities, net </v>
          </cell>
        </row>
        <row r="339">
          <cell r="B339" t="str">
            <v>BFPQ</v>
          </cell>
          <cell r="C339" t="str">
            <v xml:space="preserve">   Of which:  equity securities</v>
          </cell>
        </row>
        <row r="341">
          <cell r="B341" t="str">
            <v>BFO_S</v>
          </cell>
          <cell r="C341" t="str">
            <v>Other short-term flows, net   17/</v>
          </cell>
        </row>
        <row r="342">
          <cell r="D342"/>
        </row>
        <row r="343">
          <cell r="B343" t="str">
            <v>BFLRES</v>
          </cell>
          <cell r="C343" t="str">
            <v>Residual financing (projections only; history = 0)</v>
          </cell>
        </row>
        <row r="344">
          <cell r="B344" t="str">
            <v>BFRA</v>
          </cell>
          <cell r="C344" t="str">
            <v>Reserve assets (accumulation -)</v>
          </cell>
        </row>
        <row r="345">
          <cell r="C345" t="str">
            <v>NFA accumulation</v>
          </cell>
        </row>
        <row r="346">
          <cell r="B346" t="str">
            <v>BNEO</v>
          </cell>
          <cell r="C346" t="str">
            <v>Net errors and omissions (= 0 in projection period)</v>
          </cell>
        </row>
        <row r="348">
          <cell r="B348"/>
          <cell r="C348" t="str">
            <v>Exceptional financing</v>
          </cell>
        </row>
        <row r="350">
          <cell r="B350" t="str">
            <v>BFL</v>
          </cell>
          <cell r="C350" t="str">
            <v>Net liability flows</v>
          </cell>
        </row>
        <row r="351">
          <cell r="B351" t="str">
            <v>BFLMU</v>
          </cell>
          <cell r="C351" t="str">
            <v>Multilateral</v>
          </cell>
        </row>
        <row r="352">
          <cell r="B352" t="str">
            <v>BFLBI</v>
          </cell>
          <cell r="C352" t="str">
            <v>Bilateral</v>
          </cell>
        </row>
        <row r="353">
          <cell r="B353" t="str">
            <v>BFLBA</v>
          </cell>
          <cell r="C353" t="str">
            <v>Banks</v>
          </cell>
        </row>
        <row r="355">
          <cell r="C355" t="str">
            <v>VII. EXTERNAL DEBT (Millions of U.S. dollars)</v>
          </cell>
        </row>
        <row r="357">
          <cell r="B357" t="str">
            <v>D_G</v>
          </cell>
          <cell r="C357" t="str">
            <v>Total public debt (incl. short-term debt, arrears, and IMF)</v>
          </cell>
        </row>
        <row r="358">
          <cell r="B358" t="str">
            <v>DMU</v>
          </cell>
          <cell r="C358" t="str">
            <v xml:space="preserve">  Multilateral debt</v>
          </cell>
        </row>
        <row r="359">
          <cell r="B359" t="str">
            <v>DBI</v>
          </cell>
          <cell r="C359" t="str">
            <v xml:space="preserve">  Bilateral debt</v>
          </cell>
        </row>
        <row r="360">
          <cell r="B360" t="str">
            <v>DBA</v>
          </cell>
          <cell r="C360" t="str">
            <v xml:space="preserve">  Debt to banks</v>
          </cell>
        </row>
        <row r="361">
          <cell r="B361" t="str">
            <v>D_P</v>
          </cell>
          <cell r="C361" t="str">
            <v>Other (nonpublic) debt    9/</v>
          </cell>
        </row>
        <row r="362">
          <cell r="D362"/>
        </row>
        <row r="363">
          <cell r="B363" t="str">
            <v>DA</v>
          </cell>
          <cell r="C363" t="str">
            <v>Total stock of arrears 7/</v>
          </cell>
        </row>
        <row r="364">
          <cell r="B364" t="str">
            <v>DAMU</v>
          </cell>
          <cell r="C364" t="str">
            <v xml:space="preserve">  To multilateral creditors  11/</v>
          </cell>
        </row>
        <row r="365">
          <cell r="B365" t="str">
            <v>DABI</v>
          </cell>
          <cell r="C365" t="str">
            <v xml:space="preserve">  To bilateral creditors  12/</v>
          </cell>
        </row>
        <row r="366">
          <cell r="B366" t="str">
            <v>DABA</v>
          </cell>
          <cell r="C366" t="str">
            <v xml:space="preserve">  To banks  18/</v>
          </cell>
        </row>
        <row r="368">
          <cell r="B368" t="str">
            <v>D_S</v>
          </cell>
          <cell r="C368" t="str">
            <v>Total short-term debt  7/  14/</v>
          </cell>
        </row>
        <row r="369">
          <cell r="D369"/>
        </row>
        <row r="370">
          <cell r="B370" t="str">
            <v>DDR</v>
          </cell>
          <cell r="C370" t="str">
            <v>Impact of debt-reduction operations  15/</v>
          </cell>
        </row>
        <row r="371">
          <cell r="B371" t="str">
            <v>DDRBA</v>
          </cell>
          <cell r="C371" t="str">
            <v xml:space="preserve">  Impact of bank debt-reduction operations  13/</v>
          </cell>
        </row>
        <row r="372">
          <cell r="C372" t="str">
            <v>Memorandum items:</v>
          </cell>
        </row>
        <row r="373">
          <cell r="C373" t="str">
            <v>Public external debt to GDP ratio:  16/</v>
          </cell>
        </row>
        <row r="374">
          <cell r="C374" t="str">
            <v>Public external debt service (scheduled) (% of exports of g&amp;s):</v>
          </cell>
        </row>
        <row r="375">
          <cell r="C375" t="str">
            <v>Public external debt service (cash) (% of exports of g&amp;s):</v>
          </cell>
        </row>
        <row r="376">
          <cell r="C376" t="str">
            <v>Public external debt to exports of goods and services</v>
          </cell>
        </row>
        <row r="377">
          <cell r="C377" t="str">
            <v xml:space="preserve">    Scheduled debt service/fiscal revenue bef. grants</v>
          </cell>
        </row>
        <row r="378">
          <cell r="B378"/>
          <cell r="C378" t="str">
            <v>Debt relief</v>
          </cell>
        </row>
        <row r="379">
          <cell r="C379"/>
          <cell r="D379"/>
        </row>
        <row r="380">
          <cell r="C380" t="str">
            <v xml:space="preserve"> VIII. SAVINGS INVESTMENT BALANCE </v>
          </cell>
        </row>
        <row r="381">
          <cell r="C381" t="str">
            <v>In current prices</v>
          </cell>
        </row>
        <row r="382">
          <cell r="C382" t="str">
            <v>BPM5</v>
          </cell>
        </row>
        <row r="383">
          <cell r="C383" t="str">
            <v>Net factor income and Unrequired transfers, accrued (BPM5)</v>
          </cell>
        </row>
        <row r="384">
          <cell r="C384" t="str">
            <v xml:space="preserve">  Net factor income from abroad (accrued) (NFI)</v>
          </cell>
        </row>
        <row r="385">
          <cell r="C385" t="str">
            <v xml:space="preserve">  Income credits</v>
          </cell>
        </row>
        <row r="386">
          <cell r="C386" t="str">
            <v xml:space="preserve">  Income debits</v>
          </cell>
        </row>
        <row r="387">
          <cell r="C387" t="str">
            <v>Net unrequited transfers (NUT) (BPM5)</v>
          </cell>
        </row>
        <row r="388">
          <cell r="C388" t="str">
            <v xml:space="preserve">  Public sector (BPM5)</v>
          </cell>
        </row>
        <row r="389">
          <cell r="C389" t="str">
            <v xml:space="preserve">  Private sector</v>
          </cell>
          <cell r="D389"/>
        </row>
        <row r="391">
          <cell r="C391" t="str">
            <v>Gross national product (GNP) = GDP + NFI (BPM5)</v>
          </cell>
        </row>
        <row r="392">
          <cell r="C392" t="str">
            <v>Gross domestic income (GDI) = GNP + NUT (BPM5)</v>
          </cell>
        </row>
        <row r="393">
          <cell r="C393" t="str">
            <v>Gross National Savings (GNS) = GDI - C (BPM5)</v>
          </cell>
        </row>
        <row r="395">
          <cell r="C395" t="str">
            <v>BPM4</v>
          </cell>
        </row>
        <row r="396">
          <cell r="C396" t="str">
            <v>Net factor income and Unrequired transfers, accrued (BPM4)</v>
          </cell>
        </row>
        <row r="397">
          <cell r="C397" t="str">
            <v>Net unrequited transfers (NUT) (BPM4)</v>
          </cell>
        </row>
        <row r="398">
          <cell r="C398" t="str">
            <v xml:space="preserve">  Public sector (BPM4)</v>
          </cell>
        </row>
        <row r="399">
          <cell r="C399" t="str">
            <v>Net factor income from abroad, cash</v>
          </cell>
        </row>
        <row r="401">
          <cell r="C401" t="str">
            <v>Gross disposable income (GDI) = GNP + NUT (BPM4)</v>
          </cell>
        </row>
        <row r="402">
          <cell r="C402" t="str">
            <v>Gross National Savings (GNS) = GDI - C (BPM4)</v>
          </cell>
        </row>
        <row r="404">
          <cell r="C404" t="str">
            <v>As appears in OLD macroframework (BPM4)</v>
          </cell>
        </row>
        <row r="406">
          <cell r="C406" t="str">
            <v>Gross domestic product</v>
          </cell>
        </row>
        <row r="407">
          <cell r="C407" t="str">
            <v>Domestic absorption (A) = C + I</v>
          </cell>
        </row>
        <row r="409">
          <cell r="C409" t="str">
            <v>Net factor income and unrequited transfers, cash, (OM)</v>
          </cell>
        </row>
        <row r="410">
          <cell r="C410" t="str">
            <v xml:space="preserve">  Net factor income from abroad, cash, (OM)</v>
          </cell>
        </row>
        <row r="411">
          <cell r="C411" t="str">
            <v xml:space="preserve">       Public sector  (from BOP)</v>
          </cell>
          <cell r="D411"/>
        </row>
        <row r="412">
          <cell r="C412" t="str">
            <v xml:space="preserve">       Private sector</v>
          </cell>
        </row>
        <row r="413">
          <cell r="C413" t="str">
            <v xml:space="preserve">                   o/w servicing of HCB and gas in bill of MT</v>
          </cell>
        </row>
        <row r="414">
          <cell r="C414" t="str">
            <v xml:space="preserve">  Net unrequited transfers, cash basis (NUT)</v>
          </cell>
        </row>
        <row r="415">
          <cell r="C415" t="str">
            <v xml:space="preserve">       Public sector</v>
          </cell>
          <cell r="D415"/>
        </row>
        <row r="416">
          <cell r="C416" t="str">
            <v xml:space="preserve">       Private sector</v>
          </cell>
        </row>
        <row r="417">
          <cell r="D417"/>
        </row>
        <row r="418">
          <cell r="C418" t="str">
            <v>Gross domestic income (GDI) = GDP + NFI +NUT (OM)</v>
          </cell>
        </row>
        <row r="419">
          <cell r="C419" t="str">
            <v>Gross National Savings (GNS) = GDI - C (OM)</v>
          </cell>
        </row>
        <row r="420">
          <cell r="C420" t="str">
            <v xml:space="preserve">  Public sector </v>
          </cell>
          <cell r="D420"/>
        </row>
        <row r="421">
          <cell r="C421" t="str">
            <v xml:space="preserve">  Private sector</v>
          </cell>
          <cell r="D421"/>
        </row>
        <row r="423">
          <cell r="C423" t="str">
            <v>Gross Domestic Savings (GDS) = GDP - C</v>
          </cell>
        </row>
        <row r="424">
          <cell r="C424" t="str">
            <v xml:space="preserve">  Public sector </v>
          </cell>
          <cell r="D424"/>
        </row>
        <row r="425">
          <cell r="C425" t="str">
            <v xml:space="preserve">  Private sector</v>
          </cell>
        </row>
        <row r="427">
          <cell r="C427" t="str">
            <v>Gross investment (I)</v>
          </cell>
        </row>
        <row r="428">
          <cell r="C428" t="str">
            <v xml:space="preserve">  Public investment</v>
          </cell>
        </row>
        <row r="429">
          <cell r="C429" t="str">
            <v xml:space="preserve">  Private investment</v>
          </cell>
        </row>
        <row r="430">
          <cell r="C430" t="str">
            <v xml:space="preserve">    o/w : electricity and gas projects</v>
          </cell>
        </row>
        <row r="432">
          <cell r="C432" t="str">
            <v>Foreign savings = I - GNS</v>
          </cell>
        </row>
        <row r="433">
          <cell r="C433" t="str">
            <v>Net official  resource transfers</v>
          </cell>
        </row>
        <row r="434">
          <cell r="C434" t="str">
            <v>Gross energy savings</v>
          </cell>
        </row>
        <row r="435">
          <cell r="C435" t="str">
            <v>IX.  FLOW OF FUNDS</v>
          </cell>
        </row>
        <row r="437">
          <cell r="C437" t="str">
            <v>SECTORAL NONFINANCIAL TRANSACTIONS</v>
          </cell>
        </row>
        <row r="438">
          <cell r="B438" t="str">
            <v>I</v>
          </cell>
        </row>
        <row r="439">
          <cell r="B439" t="str">
            <v>I.1</v>
          </cell>
          <cell r="C439" t="str">
            <v>Domestic sector (savings - investment = GDI - A) (BPM5)</v>
          </cell>
        </row>
        <row r="440">
          <cell r="C440" t="str">
            <v>Domestic sector (savings - investment = GDI - A) (BPM4)</v>
          </cell>
        </row>
        <row r="441">
          <cell r="C441" t="str">
            <v>Domestic sector (savings - investment = GDI - A) (OM)</v>
          </cell>
        </row>
        <row r="442">
          <cell r="B442" t="str">
            <v>I.1.1</v>
          </cell>
          <cell r="C442" t="str">
            <v xml:space="preserve">  Private sector</v>
          </cell>
        </row>
        <row r="443">
          <cell r="C443" t="str">
            <v xml:space="preserve">    Private sector - non-energy</v>
          </cell>
        </row>
        <row r="444">
          <cell r="C444" t="str">
            <v xml:space="preserve">    Private sector - energy</v>
          </cell>
        </row>
        <row r="445">
          <cell r="C445" t="str">
            <v xml:space="preserve">  Public sector</v>
          </cell>
        </row>
        <row r="446">
          <cell r="C446" t="str">
            <v xml:space="preserve">  Banking sector</v>
          </cell>
          <cell r="D446"/>
        </row>
        <row r="447">
          <cell r="C447" t="str">
            <v>External sector</v>
          </cell>
        </row>
        <row r="448">
          <cell r="C448" t="str">
            <v>Horizontal Check</v>
          </cell>
        </row>
        <row r="450">
          <cell r="C450" t="str">
            <v>X. CONSISTENCY CHECK TABLE - Blue checks correspond to WEO</v>
          </cell>
        </row>
        <row r="452">
          <cell r="D452"/>
        </row>
        <row r="453">
          <cell r="C453" t="str">
            <v>I:  NATIONAL ACCOUNTS IN REAL TERMS</v>
          </cell>
        </row>
        <row r="455">
          <cell r="C455" t="str">
            <v>Real GDP accounting identity:</v>
          </cell>
        </row>
        <row r="456">
          <cell r="C456" t="str">
            <v xml:space="preserve"> NGDP_R-(NCG_R+NCP_R+NFI_R+NINV_R+NX_R-NM_R)=0</v>
          </cell>
        </row>
        <row r="458">
          <cell r="C458" t="str">
            <v>II:  NATIONAL ACCOUNTS IN NOMINAL TERMS</v>
          </cell>
        </row>
        <row r="460">
          <cell r="C460" t="str">
            <v>Nominal GDP accounting identity:</v>
          </cell>
        </row>
        <row r="461">
          <cell r="C461" t="str">
            <v xml:space="preserve"> NGDP-(NCG+NCP+NFI+NINV+NX-NM)=0</v>
          </cell>
        </row>
        <row r="463">
          <cell r="C463" t="str">
            <v>National income identity:</v>
          </cell>
        </row>
        <row r="464">
          <cell r="C464" t="str">
            <v xml:space="preserve">  NGNI-(NGDP+((BXI+BMI+BTRP+BTRG)*ENDA_PR)/1000)=0</v>
          </cell>
        </row>
        <row r="466">
          <cell r="C466" t="str">
            <v>III:  BALANCE OF PAYMENTS</v>
          </cell>
        </row>
        <row r="468">
          <cell r="C468" t="str">
            <v>Current account identity:</v>
          </cell>
        </row>
        <row r="469">
          <cell r="C469" t="str">
            <v xml:space="preserve">  BCA-(BXG+BMG+BXS+BMS+BXI+BMI+BTRP+BTRG)=0</v>
          </cell>
        </row>
        <row r="470">
          <cell r="C470" t="str">
            <v>As percent of GDP:</v>
          </cell>
        </row>
        <row r="471">
          <cell r="C471" t="str">
            <v xml:space="preserve">  (BCA/((NGDP/ENDA_PR)*1000))*100</v>
          </cell>
        </row>
        <row r="472">
          <cell r="C472" t="str">
            <v>Financial account identity:</v>
          </cell>
        </row>
        <row r="473">
          <cell r="C473" t="str">
            <v xml:space="preserve">  BF-(BFD+BFL_C_G+BFL_C_P+BFL_D_G+BFL_D_P+BFL_DF</v>
          </cell>
        </row>
        <row r="474">
          <cell r="C474" t="str">
            <v xml:space="preserve">      +BER+BEA+BEO+BFOTH+BFO_S+BFLRES+BFRA)=0</v>
          </cell>
        </row>
        <row r="475">
          <cell r="C475" t="str">
            <v>Overall balance of payments identity:</v>
          </cell>
        </row>
        <row r="476">
          <cell r="C476" t="str">
            <v xml:space="preserve">  BCA+BK+BF+BNEO=0</v>
          </cell>
        </row>
        <row r="478">
          <cell r="C478" t="str">
            <v>Debt file v. BOP file</v>
          </cell>
        </row>
        <row r="479">
          <cell r="C479" t="str">
            <v>Total interest, scheduled</v>
          </cell>
        </row>
        <row r="480">
          <cell r="C480" t="str">
            <v>Total amortization, no IMF</v>
          </cell>
        </row>
        <row r="483">
          <cell r="C483" t="str">
            <v>Fiscal v. Real</v>
          </cell>
        </row>
        <row r="484">
          <cell r="C484" t="str">
            <v>Public investment</v>
          </cell>
        </row>
        <row r="486">
          <cell r="C486" t="str">
            <v>Fiscal v. BOP</v>
          </cell>
        </row>
        <row r="487">
          <cell r="C487" t="str">
            <v>Foreign interest payments from budget, after debt relief, only proj.</v>
          </cell>
        </row>
        <row r="489">
          <cell r="C489" t="str">
            <v>Explanatory notes:</v>
          </cell>
        </row>
        <row r="491">
          <cell r="C491" t="str">
            <v xml:space="preserve">1.  There is no information on the composition of debt relief, nor on the maturity of cancelled debt.  All debt relief </v>
          </cell>
        </row>
        <row r="492">
          <cell r="C492" t="str">
            <v xml:space="preserve">    assumed to be rescheduling; debt cancelled assumed to apply to future maturities.</v>
          </cell>
        </row>
        <row r="493">
          <cell r="C493" t="str">
            <v>2.  Population present in the country: sharp changes reflect refugee movements.</v>
          </cell>
        </row>
        <row r="494">
          <cell r="C494" t="str">
            <v>4.  Current transfers in 1980-1990 estimated by keeping 1990 proportion of project grants in total fixed.</v>
          </cell>
        </row>
        <row r="495">
          <cell r="C495" t="str">
            <v>5.  Mozambique does not produce constant price series, only real growth rates of NA aggregates based on previous</v>
          </cell>
        </row>
        <row r="496">
          <cell r="C496" t="str">
            <v xml:space="preserve">    year's prices.</v>
          </cell>
        </row>
        <row r="497">
          <cell r="C497" t="str">
            <v>6.  All private transfers assumed to be current.</v>
          </cell>
        </row>
        <row r="498">
          <cell r="C498" t="str">
            <v>7.  For 1980-1992 stocks of arrears derived from changes of arrears in BOP; does not reflect valuation changes or</v>
          </cell>
        </row>
        <row r="499">
          <cell r="C499" t="str">
            <v xml:space="preserve">    revisions.  Cummulative changes amount to $160 more than known arrears in 1993, possibly unregistered debt </v>
          </cell>
        </row>
        <row r="500">
          <cell r="C500" t="str">
            <v xml:space="preserve">    cancellation.</v>
          </cell>
        </row>
        <row r="501">
          <cell r="C501" t="str">
            <v>8.  The parallel market rate should have been used as representative up to 1992, but data are not available until 1990.</v>
          </cell>
        </row>
        <row r="502">
          <cell r="C502" t="str">
            <v>9.  For 1980-85 source is ETA; from 1986-1993 source are official publications; thereafter, staff data base reconciled</v>
          </cell>
        </row>
        <row r="503">
          <cell r="C503" t="str">
            <v>9.  with authorities.</v>
          </cell>
        </row>
        <row r="504">
          <cell r="C504" t="str">
            <v>10. For 1987-1993 source official publication; for 1985-86, extrapolation between available figure from documents for</v>
          </cell>
        </row>
        <row r="505">
          <cell r="C505" t="str">
            <v xml:space="preserve">    1984 and 1987.  For 1980-83 assumed annual nominal growth rate of 10 percent.</v>
          </cell>
        </row>
        <row r="506">
          <cell r="C506" t="str">
            <v>11. Residual.</v>
          </cell>
        </row>
        <row r="507">
          <cell r="C507" t="str">
            <v>12. For 1985-93 source is official publication.  Appears to include both insured and uninsured debt.  Before 1984,</v>
          </cell>
        </row>
        <row r="508">
          <cell r="C508" t="str">
            <v xml:space="preserve">    assumed to have grown at 10 percent annually; for 1984, source is Fund document.  As of 1993, all commercial debt </v>
          </cell>
        </row>
        <row r="509">
          <cell r="C509" t="str">
            <v xml:space="preserve">    debt cancelled or taken over by bilaterals.</v>
          </cell>
        </row>
        <row r="510">
          <cell r="C510" t="str">
            <v xml:space="preserve">13. Arrears to banks for 1984, 1990 and 92 from documents.  In 1993 all debt to banks had been assumed by bilaterals. </v>
          </cell>
        </row>
        <row r="511">
          <cell r="C511" t="str">
            <v xml:space="preserve">    Data for 1991 and 1983-89 based on assumptions.  Before 1983, Mozambique did not incurr significant arrears.</v>
          </cell>
        </row>
        <row r="512">
          <cell r="C512" t="str">
            <v>14. All available data show no arrears or negligible arrears to multilaterals.</v>
          </cell>
        </row>
        <row r="513">
          <cell r="C513" t="str">
            <v>15. Residual.</v>
          </cell>
        </row>
        <row r="514">
          <cell r="C514" t="str">
            <v>16. Data for 1988 and 1989 from fund documents.  Thereafter extrapolated</v>
          </cell>
        </row>
        <row r="515">
          <cell r="C515" t="str">
            <v xml:space="preserve">    to become 0 by 1992.  Before extrapolated to start increasing in 1984.</v>
          </cell>
        </row>
        <row r="516">
          <cell r="B516" t="str">
            <v>I.1.2</v>
          </cell>
          <cell r="C516" t="str">
            <v>17. Up until 1992 the foreign assets of commercial banks cannot be separated from those of the Monetary Authorities.</v>
          </cell>
        </row>
        <row r="517">
          <cell r="B517" t="str">
            <v>I.1.3</v>
          </cell>
          <cell r="C517" t="str">
            <v>18.  Includes entire HCB debt, which may contain some bilateral elements.</v>
          </cell>
        </row>
        <row r="518">
          <cell r="B518" t="str">
            <v>I.2</v>
          </cell>
          <cell r="C518"/>
        </row>
        <row r="519">
          <cell r="B519" t="str">
            <v>I.1+I.2</v>
          </cell>
        </row>
        <row r="524">
          <cell r="D524"/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1"/>
      <sheetName val="Tab1"/>
      <sheetName val="Fig4"/>
      <sheetName val="Chart_Fig4"/>
      <sheetName val="Chart_Fig4-excl Tuvalu"/>
      <sheetName val="Fig6"/>
      <sheetName val="Fig10"/>
      <sheetName val="Tab2"/>
      <sheetName val="Tab3"/>
    </sheetNames>
    <sheetDataSet>
      <sheetData sheetId="0" refreshError="1"/>
      <sheetData sheetId="1" refreshError="1"/>
      <sheetData sheetId="2">
        <row r="32">
          <cell r="A32" t="str">
            <v>Fiji</v>
          </cell>
        </row>
        <row r="33">
          <cell r="A33" t="str">
            <v>Kiribati</v>
          </cell>
        </row>
        <row r="34">
          <cell r="A34" t="str">
            <v>Marshall Islands</v>
          </cell>
        </row>
        <row r="35">
          <cell r="A35" t="str">
            <v>Micronesia</v>
          </cell>
        </row>
        <row r="36">
          <cell r="A36" t="str">
            <v>Nauru</v>
          </cell>
        </row>
        <row r="37">
          <cell r="A37" t="str">
            <v>Palau</v>
          </cell>
        </row>
        <row r="38">
          <cell r="A38" t="str">
            <v>Papua New Guinea</v>
          </cell>
        </row>
        <row r="39">
          <cell r="A39" t="str">
            <v>Samoa</v>
          </cell>
        </row>
        <row r="40">
          <cell r="A40" t="str">
            <v>Solomon Islands</v>
          </cell>
        </row>
        <row r="41">
          <cell r="A41" t="str">
            <v>Tonga</v>
          </cell>
        </row>
        <row r="42">
          <cell r="A42" t="str">
            <v>Vanuatu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 priv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GRealModule"/>
      <sheetName val="TOC"/>
      <sheetName val="Readme"/>
      <sheetName val="In"/>
      <sheetName val="In_for nonoil"/>
      <sheetName val="Out"/>
      <sheetName val="Weta"/>
      <sheetName val="SavInv_gdp"/>
      <sheetName val="SavInv_nonoilgdp"/>
      <sheetName val="Work_exp"/>
      <sheetName val="SEI_sum"/>
      <sheetName val="Work_sect"/>
      <sheetName val="Source_sect"/>
      <sheetName val="Source_exp"/>
      <sheetName val="Non-oil Defl"/>
      <sheetName val="GDP Deflator"/>
      <sheetName val="SEI"/>
      <sheetName val="Quarterly_deflator"/>
      <sheetName val="SEI-MDG"/>
      <sheetName val="Work_sect_MDG"/>
      <sheetName val="Work_exp_MDG"/>
      <sheetName val="SavInv-MDG"/>
      <sheetName val="SEI_alternative"/>
      <sheetName val="Summary"/>
      <sheetName val="brief summary"/>
      <sheetName val="Text_tab"/>
      <sheetName val="EER Data"/>
      <sheetName val="SEI long-term"/>
      <sheetName val="Table 1"/>
      <sheetName val="Table 2"/>
      <sheetName val="Table 3"/>
      <sheetName val="Table 4"/>
      <sheetName val="Table 5"/>
      <sheetName val="RED1"/>
      <sheetName val="RED2"/>
      <sheetName val="RED3"/>
      <sheetName val="RED4"/>
      <sheetName val="RED6"/>
      <sheetName val="RED7"/>
      <sheetName val="SavInv__nonoilgdp"/>
      <sheetName val="SavInv_tab"/>
      <sheetName val="Sheet1"/>
      <sheetName val="SEI-muddlethrugh"/>
      <sheetName val="Work_exp_muddlethrough"/>
      <sheetName val="Work_sect_muddlethrugh"/>
      <sheetName val="SavInv-muddlethrough"/>
      <sheetName val="SEI-WB-Annual meetings"/>
      <sheetName val="SEI-PIN SR"/>
      <sheetName val="Assumptions"/>
      <sheetName val="Spring-2003-brief"/>
      <sheetName val="SavInv"/>
      <sheetName val="Deflator"/>
      <sheetName val="Brief table"/>
      <sheetName val="Work_sect_alternative"/>
      <sheetName val="Work_exp_alternative"/>
      <sheetName val="SR_Fig1"/>
      <sheetName val="chart data"/>
      <sheetName val="SEI-WB-Annual meetings-hard"/>
      <sheetName val="charts"/>
      <sheetName val="Temp_insheet for nonoil"/>
      <sheetName val="Work_exp_non-o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rvey"/>
      <sheetName val="Authorities"/>
      <sheetName val="Comm Banks"/>
      <sheetName val="Reserves"/>
      <sheetName val="Sheet1 (2)"/>
      <sheetName val="Sheet1 (3)"/>
      <sheetName val="CASHFLOW 2004"/>
      <sheetName val="CASHFLOW 2005"/>
      <sheetName val="CASHFLOW 2006 "/>
      <sheetName val="Actls vs proj"/>
      <sheetName val="REconcilition"/>
      <sheetName val="With Full HIPC Relief "/>
      <sheetName val="With  HIPC Relief as programmed"/>
      <sheetName val="End-Month  "/>
      <sheetName val="Averages"/>
      <sheetName val="BOP support"/>
      <sheetName val="REER"/>
      <sheetName val="FCDA-2003-06"/>
      <sheetName val="Sheet2"/>
      <sheetName val="FCDA-2001-06"/>
      <sheetName val="LRS"/>
      <sheetName val="TBS"/>
      <sheetName val="Sheet1 (4)"/>
      <sheetName val="NPL"/>
      <sheetName val="IMF Mission 1e"/>
      <sheetName val="table 1 and 2 IMF"/>
      <sheetName val="Inflation"/>
      <sheetName val="Sheet1 (5)"/>
      <sheetName val="INTEREST"/>
      <sheetName val="macc"/>
      <sheetName val="RBM maturities"/>
      <sheetName val="04 june auction"/>
      <sheetName val="Sheet1 (6)"/>
      <sheetName val="Sheet1 (7)"/>
      <sheetName val="Survey (2)"/>
      <sheetName val="Authorities (2)"/>
      <sheetName val="Comm Banks (2)"/>
      <sheetName val="Reserves (2)"/>
      <sheetName val="Average Rates"/>
      <sheetName val="summary"/>
      <sheetName val="Sheet1 (8)"/>
      <sheetName val="Daily Reserve Money"/>
      <sheetName val="Exchange Rate and Reserves"/>
      <sheetName val="Holdings of RBM Bills by Sector"/>
      <sheetName val="Summary of RBM Bill Auctions"/>
      <sheetName val="RBM-Issue &amp; Maturity Profile"/>
      <sheetName val="Excess Reserves-Loita Inv. Bank"/>
      <sheetName val="Excess Reserves-NedBank"/>
      <sheetName val="Excess Reserves-Stanbic Bank"/>
      <sheetName val="Excess Reserves-National Bank"/>
      <sheetName val="Excess Reserves-INDEbank"/>
      <sheetName val="Excess Reserves-First Merchant"/>
      <sheetName val="Excess Reserves-Aggregate"/>
      <sheetName val="Sheet1 (9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DebtServiceOutLong"/>
      <sheetName val="IMF Assistance"/>
      <sheetName val="large projects"/>
      <sheetName val="OUTPUT"/>
      <sheetName val="DebtService to budget"/>
      <sheetName val="Terms of Trade"/>
      <sheetName val="Exports"/>
      <sheetName val="Services"/>
      <sheetName val="B"/>
      <sheetName val="D"/>
      <sheetName val="E"/>
      <sheetName val="F"/>
      <sheetName val="Workspace contents"/>
      <sheetName val="Contents"/>
      <sheetName val="Tally_PDR"/>
      <sheetName val="Stress 0322"/>
      <sheetName val="Stress analysis"/>
      <sheetName val="IMF Assistance Old"/>
      <sheetName val="Key Ratios"/>
      <sheetName val="Debt Service  Long"/>
      <sheetName val="NPV Reduction"/>
      <sheetName val="Noyau"/>
      <sheetName val="TOC"/>
      <sheetName val="WEO_WETA"/>
      <sheetName val="IFS SURVEYS Dec1990_Feb2004"/>
      <sheetName val="Monetary Dev_Monthly"/>
      <sheetName val="Table of Contents"/>
      <sheetName val="InHUB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SEI"/>
      <sheetName val="Stress_0322"/>
      <sheetName val="Stress_analysis"/>
      <sheetName val="IMF_Assistance_Old"/>
      <sheetName val="Key_Ratios"/>
      <sheetName val="Debt_Service__Long"/>
      <sheetName val="1996"/>
      <sheetName val="Fund_Credit"/>
      <sheetName val="Export destination"/>
      <sheetName val="MMI"/>
      <sheetName val="Info Din."/>
      <sheetName val="Scheduled Repayment"/>
      <sheetName val="FHIS"/>
      <sheetName val="BOP9703_stress"/>
      <sheetName val="Q1"/>
      <sheetName val="C_basef14.3p10.6"/>
      <sheetName val="Realism 2 - Fiscal multiplier"/>
      <sheetName val="Realism 2 - Alt. 1"/>
      <sheetName val="panel chart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NFA-input"/>
      <sheetName val="CBK-input"/>
      <sheetName val="Survey"/>
      <sheetName val="6-QAC &amp; PC Table (2)"/>
      <sheetName val="BoP"/>
      <sheetName val="RES"/>
      <sheetName val="Input"/>
      <sheetName val="Trade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Afiliados"/>
    </sheetNames>
    <sheetDataSet>
      <sheetData sheetId="0" refreshError="1"/>
      <sheetData sheetId="1" refreshError="1">
        <row r="1">
          <cell r="A1">
            <v>36608.787579398151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TOC"/>
      <sheetName val="Stress_0322"/>
      <sheetName val="Stress_analysis"/>
      <sheetName val="BoP_OUT_Medium"/>
      <sheetName val="BoP_OUT_Long"/>
      <sheetName val="IMF_Assistance"/>
      <sheetName val="IMF_Assistance_Old"/>
      <sheetName val="large_projects"/>
      <sheetName val="Terms_of_Trade"/>
      <sheetName val="Key_Ratios"/>
      <sheetName val="Debt_Service__Long"/>
      <sheetName val="DebtService_to_budget"/>
      <sheetName val="Workspace_contents"/>
      <sheetName val="1996"/>
      <sheetName val="Fund_Credit"/>
      <sheetName val="Export destination"/>
      <sheetName val="Realism 2 - Fiscal multiplier"/>
      <sheetName val="Realism 2 - Alt. 1"/>
      <sheetName val="panel chart"/>
      <sheetName val="NPV Reduction"/>
      <sheetName val="Noyau"/>
      <sheetName val="MMI"/>
      <sheetName val="Info Din."/>
      <sheetName val="Tally_PDR"/>
      <sheetName val="Scheduled Repayment"/>
      <sheetName val="SEI"/>
      <sheetName val="FHIS"/>
      <sheetName val="BOP9703_stress"/>
      <sheetName val="Q1"/>
      <sheetName val="C_basef14.3p10.6"/>
      <sheetName val="WEO_WETA"/>
      <sheetName val="IFS SURVEYS Dec1990_Feb2004"/>
      <sheetName val="Monetary Dev_Monthly"/>
      <sheetName val="Table of Contents"/>
      <sheetName val="InHUB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NFA-input"/>
      <sheetName val="CBK-input"/>
      <sheetName val="Survey"/>
      <sheetName val="6-QAC &amp; PC Table (2)"/>
      <sheetName val="BoP"/>
      <sheetName val="RES"/>
      <sheetName val="Input"/>
      <sheetName val="Trade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Afiliados"/>
    </sheetNames>
    <sheetDataSet>
      <sheetData sheetId="0" refreshError="1"/>
      <sheetData sheetId="1" refreshError="1">
        <row r="1">
          <cell r="A1">
            <v>36608.787579398151</v>
          </cell>
        </row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P DMX"/>
      <sheetName val="TOC"/>
      <sheetName val="DMX"/>
      <sheetName val="Output"/>
      <sheetName val="CHECK"/>
      <sheetName val="Aid"/>
      <sheetName val="Serv"/>
      <sheetName val="In-A"/>
      <sheetName val="Cashflow"/>
      <sheetName val="Input"/>
      <sheetName val="In-Out Q"/>
      <sheetName val="BoP"/>
      <sheetName val="delta BoP"/>
      <sheetName val="IM"/>
      <sheetName val="BoP%GDP"/>
      <sheetName val="EX"/>
      <sheetName val="gr. fin. req."/>
      <sheetName val="export prices"/>
      <sheetName val="import prices"/>
      <sheetName val="Terms of trade indicators"/>
      <sheetName val="EDSS prices"/>
      <sheetName val="IDA terms debt"/>
      <sheetName val="DS"/>
      <sheetName val="DSA-CP"/>
      <sheetName val="DS-NF"/>
      <sheetName val="DS-NM"/>
      <sheetName val="DS-NB"/>
      <sheetName val="ex-im--1"/>
      <sheetName val="ex-im--2"/>
      <sheetName val="g&amp;l--1"/>
      <sheetName val="g&amp;d--2"/>
      <sheetName val="g&amp;d--3"/>
      <sheetName val="g&amp;d--4"/>
      <sheetName val="quick graph"/>
      <sheetName val="Summary"/>
      <sheetName val="vulnerability"/>
      <sheetName val="UFR"/>
      <sheetName val="BOP supp comp"/>
      <sheetName val="BOP Q"/>
      <sheetName val="BoP-Req"/>
      <sheetName val="L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 refreshError="1"/>
      <sheetData sheetId="10"/>
      <sheetData sheetId="11"/>
      <sheetData sheetId="12" refreshError="1"/>
      <sheetData sheetId="13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put"/>
      <sheetName val="Output"/>
      <sheetName val="Work1"/>
      <sheetName val="Work2"/>
      <sheetName val="Report"/>
      <sheetName val="data"/>
      <sheetName val="Assump"/>
      <sheetName val="Last"/>
      <sheetName val="Control"/>
    </sheetNames>
    <sheetDataSet>
      <sheetData sheetId="0"/>
      <sheetData sheetId="1" refreshError="1">
        <row r="1">
          <cell r="B1" t="str">
            <v>WORKSHEET Input: DATA INPUTS</v>
          </cell>
        </row>
        <row r="5">
          <cell r="B5" t="str">
            <v>_</v>
          </cell>
          <cell r="C5" t="str">
            <v>_</v>
          </cell>
          <cell r="D5" t="str">
            <v>_</v>
          </cell>
          <cell r="E5" t="str">
            <v>_</v>
          </cell>
          <cell r="F5" t="str">
            <v>_</v>
          </cell>
          <cell r="G5" t="str">
            <v>_</v>
          </cell>
          <cell r="H5" t="str">
            <v>_</v>
          </cell>
          <cell r="I5" t="str">
            <v>_</v>
          </cell>
          <cell r="J5" t="str">
            <v>_</v>
          </cell>
          <cell r="K5" t="str">
            <v>_</v>
          </cell>
          <cell r="L5" t="str">
            <v>_</v>
          </cell>
          <cell r="M5" t="str">
            <v>_</v>
          </cell>
          <cell r="N5" t="str">
            <v>_</v>
          </cell>
          <cell r="O5" t="str">
            <v>_</v>
          </cell>
        </row>
        <row r="7">
          <cell r="B7" t="str">
            <v>DATA INPUTS:</v>
          </cell>
          <cell r="C7">
            <v>1983</v>
          </cell>
          <cell r="D7">
            <v>1984</v>
          </cell>
          <cell r="E7">
            <v>1985</v>
          </cell>
          <cell r="F7">
            <v>1986</v>
          </cell>
          <cell r="G7">
            <v>1987</v>
          </cell>
          <cell r="H7">
            <v>1988</v>
          </cell>
          <cell r="I7">
            <v>1989</v>
          </cell>
          <cell r="J7">
            <v>1990</v>
          </cell>
          <cell r="K7">
            <v>1991</v>
          </cell>
          <cell r="L7">
            <v>1992</v>
          </cell>
          <cell r="M7">
            <v>1993</v>
          </cell>
          <cell r="N7">
            <v>1994</v>
          </cell>
          <cell r="O7">
            <v>1995</v>
          </cell>
        </row>
        <row r="8">
          <cell r="B8" t="str">
            <v>_</v>
          </cell>
          <cell r="C8" t="str">
            <v>_</v>
          </cell>
          <cell r="D8" t="str">
            <v>_</v>
          </cell>
          <cell r="E8" t="str">
            <v>_</v>
          </cell>
          <cell r="F8" t="str">
            <v>_</v>
          </cell>
          <cell r="G8" t="str">
            <v>_</v>
          </cell>
          <cell r="H8" t="str">
            <v>_</v>
          </cell>
          <cell r="I8" t="str">
            <v>_</v>
          </cell>
          <cell r="J8" t="str">
            <v>_</v>
          </cell>
          <cell r="K8" t="str">
            <v>_</v>
          </cell>
          <cell r="L8" t="str">
            <v>_</v>
          </cell>
          <cell r="M8" t="str">
            <v>_</v>
          </cell>
          <cell r="N8" t="str">
            <v>_</v>
          </cell>
          <cell r="O8" t="str">
            <v>_</v>
          </cell>
        </row>
        <row r="11">
          <cell r="B11" t="str">
            <v>Nominal GDP in N$</v>
          </cell>
          <cell r="C11">
            <v>2465</v>
          </cell>
          <cell r="D11">
            <v>2672</v>
          </cell>
          <cell r="E11">
            <v>3312</v>
          </cell>
          <cell r="F11">
            <v>3907</v>
          </cell>
          <cell r="G11">
            <v>4338</v>
          </cell>
          <cell r="H11">
            <v>5269</v>
          </cell>
          <cell r="I11">
            <v>6133</v>
          </cell>
          <cell r="J11">
            <v>6422</v>
          </cell>
          <cell r="K11">
            <v>7093</v>
          </cell>
          <cell r="L11">
            <v>8395</v>
          </cell>
          <cell r="M11">
            <v>8994</v>
          </cell>
          <cell r="N11">
            <v>10995</v>
          </cell>
          <cell r="O11">
            <v>12177</v>
          </cell>
        </row>
        <row r="12">
          <cell r="B12" t="str">
            <v xml:space="preserve">   Calendar year</v>
          </cell>
          <cell r="C12">
            <v>2131.5</v>
          </cell>
          <cell r="D12">
            <v>2355.9</v>
          </cell>
          <cell r="E12">
            <v>2939.6</v>
          </cell>
          <cell r="F12">
            <v>3419.6</v>
          </cell>
          <cell r="G12">
            <v>3886.1</v>
          </cell>
          <cell r="H12">
            <v>4766.2</v>
          </cell>
          <cell r="I12">
            <v>5591.1</v>
          </cell>
          <cell r="J12">
            <v>6323</v>
          </cell>
          <cell r="K12">
            <v>7119</v>
          </cell>
          <cell r="L12">
            <v>8358</v>
          </cell>
          <cell r="M12">
            <v>8921</v>
          </cell>
          <cell r="N12">
            <v>10919</v>
          </cell>
          <cell r="O12">
            <v>12099</v>
          </cell>
        </row>
        <row r="13">
          <cell r="B13" t="str">
            <v xml:space="preserve">   Fiscal year (ending March)</v>
          </cell>
          <cell r="C13">
            <v>2004.9749999999999</v>
          </cell>
          <cell r="D13">
            <v>2187.6</v>
          </cell>
          <cell r="E13">
            <v>2501.8250000000003</v>
          </cell>
          <cell r="F13">
            <v>3059.6</v>
          </cell>
          <cell r="G13">
            <v>3536.2249999999999</v>
          </cell>
          <cell r="H13">
            <v>4106.125</v>
          </cell>
          <cell r="I13">
            <v>4972.4249999999993</v>
          </cell>
          <cell r="J13">
            <v>5774.0750000000007</v>
          </cell>
          <cell r="K13">
            <v>6522</v>
          </cell>
          <cell r="L13">
            <v>7428.75</v>
          </cell>
          <cell r="M13">
            <v>8498.75</v>
          </cell>
          <cell r="N13">
            <v>9420.5</v>
          </cell>
          <cell r="O13">
            <v>11214</v>
          </cell>
        </row>
        <row r="15">
          <cell r="B15" t="str">
            <v>Debt ratios (in percent of GDP)</v>
          </cell>
        </row>
        <row r="17">
          <cell r="B17" t="str">
            <v>External debt</v>
          </cell>
          <cell r="F17">
            <v>26.54922212053863</v>
          </cell>
          <cell r="G17">
            <v>21.845329412014223</v>
          </cell>
          <cell r="H17">
            <v>19.047155164540776</v>
          </cell>
          <cell r="I17">
            <v>17.080599506277121</v>
          </cell>
          <cell r="J17">
            <v>11.77614076713586</v>
          </cell>
          <cell r="K17">
            <v>8.6017540631708087</v>
          </cell>
          <cell r="L17">
            <v>6.8942473498233223</v>
          </cell>
          <cell r="M17">
            <v>5.4014578614502131</v>
          </cell>
          <cell r="N17">
            <v>5.1844087468818003</v>
          </cell>
          <cell r="O17">
            <v>4.1997182093811309</v>
          </cell>
        </row>
        <row r="18">
          <cell r="B18" t="str">
            <v xml:space="preserve">     Including the BON facility</v>
          </cell>
          <cell r="F18">
            <v>26.54922212053863</v>
          </cell>
          <cell r="G18">
            <v>21.845329412014223</v>
          </cell>
          <cell r="H18">
            <v>19.047155164540776</v>
          </cell>
          <cell r="I18">
            <v>17.080599506277121</v>
          </cell>
          <cell r="J18">
            <v>11.77614076713586</v>
          </cell>
          <cell r="K18">
            <v>12.641925789635083</v>
          </cell>
          <cell r="L18">
            <v>11.905615345784957</v>
          </cell>
          <cell r="M18">
            <v>11.570600382409177</v>
          </cell>
          <cell r="N18">
            <v>11.870890356138208</v>
          </cell>
          <cell r="O18">
            <v>10.718355626894953</v>
          </cell>
        </row>
        <row r="20">
          <cell r="B20" t="str">
            <v>Domestic debt</v>
          </cell>
          <cell r="F20">
            <v>0.91515230749117538</v>
          </cell>
          <cell r="G20">
            <v>0.63344385608947396</v>
          </cell>
          <cell r="H20">
            <v>0.44567566744801973</v>
          </cell>
          <cell r="I20">
            <v>0.82856956112963009</v>
          </cell>
          <cell r="J20">
            <v>0.8711352034741493</v>
          </cell>
          <cell r="K20">
            <v>4.5768169273229065</v>
          </cell>
          <cell r="L20">
            <v>5.6063536934208305</v>
          </cell>
          <cell r="M20">
            <v>10.193263715252241</v>
          </cell>
          <cell r="N20">
            <v>14.631919749482513</v>
          </cell>
          <cell r="O20">
            <v>14.216336721954701</v>
          </cell>
        </row>
        <row r="21">
          <cell r="B21" t="str">
            <v xml:space="preserve">     Excluding the BON facility</v>
          </cell>
          <cell r="F21">
            <v>0.91515230749117538</v>
          </cell>
          <cell r="G21">
            <v>0.63344385608947396</v>
          </cell>
          <cell r="H21">
            <v>0.44567566744801973</v>
          </cell>
          <cell r="I21">
            <v>0.82856956112963009</v>
          </cell>
          <cell r="J21">
            <v>0.8711352034741493</v>
          </cell>
          <cell r="K21">
            <v>4.5768169273229065</v>
          </cell>
          <cell r="L21">
            <v>5.6063536934208305</v>
          </cell>
          <cell r="M21">
            <v>4.2094660979555814</v>
          </cell>
          <cell r="N21">
            <v>8.1609256408895501</v>
          </cell>
          <cell r="O21">
            <v>7.9295523452826826</v>
          </cell>
        </row>
        <row r="23">
          <cell r="B23" t="str">
            <v>Total Central Government debt outstanding</v>
          </cell>
          <cell r="F23">
            <v>27.46437442802981</v>
          </cell>
          <cell r="G23">
            <v>22.478773268103698</v>
          </cell>
          <cell r="H23">
            <v>19.492830831988798</v>
          </cell>
          <cell r="I23">
            <v>17.909169067406751</v>
          </cell>
          <cell r="J23">
            <v>12.647275970610009</v>
          </cell>
          <cell r="K23">
            <v>13.178570990493716</v>
          </cell>
          <cell r="M23">
            <v>15.594721576702456</v>
          </cell>
          <cell r="N23">
            <v>19.816328496364314</v>
          </cell>
          <cell r="O23">
            <v>18.416054931335832</v>
          </cell>
        </row>
        <row r="24">
          <cell r="B24" t="str">
            <v>_</v>
          </cell>
          <cell r="C24" t="str">
            <v>_</v>
          </cell>
          <cell r="D24" t="str">
            <v>_</v>
          </cell>
          <cell r="E24" t="str">
            <v>_</v>
          </cell>
          <cell r="F24" t="str">
            <v>_</v>
          </cell>
          <cell r="G24" t="str">
            <v>_</v>
          </cell>
          <cell r="H24" t="str">
            <v>_</v>
          </cell>
          <cell r="I24" t="str">
            <v>_</v>
          </cell>
          <cell r="J24" t="str">
            <v>_</v>
          </cell>
          <cell r="K24" t="str">
            <v>_</v>
          </cell>
          <cell r="L24" t="str">
            <v>_</v>
          </cell>
          <cell r="M24" t="str">
            <v>_</v>
          </cell>
          <cell r="N24" t="str">
            <v>_</v>
          </cell>
          <cell r="O24" t="str">
            <v>_</v>
          </cell>
        </row>
      </sheetData>
      <sheetData sheetId="2" refreshError="1">
        <row r="1">
          <cell r="B1" t="str">
            <v>WORKSHEET C: DATA OUTPUTS</v>
          </cell>
        </row>
        <row r="3">
          <cell r="B3" t="str">
            <v>(None)</v>
          </cell>
        </row>
      </sheetData>
      <sheetData sheetId="3" refreshError="1">
        <row r="1">
          <cell r="B1" t="str">
            <v>WORKSHEET Work1: WORKING TABLE-1 FOR INDIVIDUAL LOANS</v>
          </cell>
        </row>
        <row r="7">
          <cell r="B7" t="str">
            <v>Namibia:  Debt Outstanding - by Individual Loan, 1989-</v>
          </cell>
        </row>
        <row r="8">
          <cell r="B8" t="str">
            <v>(In thousands of Namibian dollars/South African rand)</v>
          </cell>
        </row>
        <row r="9">
          <cell r="B9" t="str">
            <v>_</v>
          </cell>
          <cell r="C9" t="str">
            <v>_</v>
          </cell>
          <cell r="D9" t="str">
            <v>_</v>
          </cell>
          <cell r="E9" t="str">
            <v>_</v>
          </cell>
          <cell r="F9" t="str">
            <v>_</v>
          </cell>
          <cell r="G9" t="str">
            <v>_</v>
          </cell>
          <cell r="H9" t="str">
            <v>_</v>
          </cell>
          <cell r="I9" t="str">
            <v>_</v>
          </cell>
          <cell r="J9" t="str">
            <v>_</v>
          </cell>
          <cell r="K9" t="str">
            <v>_</v>
          </cell>
        </row>
        <row r="11">
          <cell r="C11" t="str">
            <v>Rate of</v>
          </cell>
          <cell r="D11" t="str">
            <v xml:space="preserve">Date of </v>
          </cell>
          <cell r="E11" t="str">
            <v>Mar.31</v>
          </cell>
          <cell r="F11" t="str">
            <v>Mar.31</v>
          </cell>
          <cell r="G11" t="str">
            <v>Mar.31</v>
          </cell>
          <cell r="H11" t="str">
            <v>Mar.31</v>
          </cell>
          <cell r="I11" t="str">
            <v>Mar.31</v>
          </cell>
          <cell r="J11" t="str">
            <v>Mar.31</v>
          </cell>
          <cell r="K11" t="str">
            <v>Mar.31</v>
          </cell>
        </row>
        <row r="12">
          <cell r="C12" t="str">
            <v>Interest</v>
          </cell>
          <cell r="D12" t="str">
            <v>Redempt.</v>
          </cell>
          <cell r="E12">
            <v>1989</v>
          </cell>
          <cell r="F12">
            <v>1990</v>
          </cell>
          <cell r="G12">
            <v>1991</v>
          </cell>
          <cell r="H12">
            <v>1992</v>
          </cell>
          <cell r="I12">
            <v>1993</v>
          </cell>
          <cell r="J12">
            <v>1994</v>
          </cell>
          <cell r="K12">
            <v>1995</v>
          </cell>
        </row>
        <row r="13">
          <cell r="B13" t="str">
            <v>_</v>
          </cell>
          <cell r="C13" t="str">
            <v>_</v>
          </cell>
          <cell r="D13" t="str">
            <v>_</v>
          </cell>
          <cell r="E13" t="str">
            <v>_</v>
          </cell>
          <cell r="F13" t="str">
            <v>_</v>
          </cell>
          <cell r="G13" t="str">
            <v>_</v>
          </cell>
          <cell r="H13" t="str">
            <v>_</v>
          </cell>
          <cell r="I13" t="str">
            <v>_</v>
          </cell>
          <cell r="J13" t="str">
            <v>_</v>
          </cell>
          <cell r="K13" t="str">
            <v>_</v>
          </cell>
        </row>
        <row r="15">
          <cell r="B15" t="str">
            <v>Long-term stocks</v>
          </cell>
          <cell r="E15">
            <v>549506.4</v>
          </cell>
          <cell r="F15">
            <v>549506.4</v>
          </cell>
          <cell r="G15">
            <v>497506.4</v>
          </cell>
          <cell r="H15">
            <v>466456.4</v>
          </cell>
          <cell r="I15">
            <v>439556.4</v>
          </cell>
          <cell r="J15">
            <v>403556.4</v>
          </cell>
          <cell r="K15">
            <v>368556.4</v>
          </cell>
        </row>
        <row r="16">
          <cell r="B16" t="str">
            <v xml:space="preserve">  Loan No. 1</v>
          </cell>
          <cell r="C16">
            <v>9.75</v>
          </cell>
          <cell r="D16" t="str">
            <v>99/07/01</v>
          </cell>
          <cell r="E16">
            <v>11824.4</v>
          </cell>
          <cell r="F16">
            <v>11824.4</v>
          </cell>
          <cell r="G16">
            <v>11824.4</v>
          </cell>
          <cell r="H16">
            <v>11824.4</v>
          </cell>
          <cell r="I16">
            <v>11824.4</v>
          </cell>
          <cell r="J16">
            <v>11824.4</v>
          </cell>
          <cell r="K16">
            <v>11824.4</v>
          </cell>
        </row>
        <row r="17">
          <cell r="B17" t="str">
            <v xml:space="preserve">  Loan No. 3</v>
          </cell>
          <cell r="C17">
            <v>9.6</v>
          </cell>
          <cell r="D17" t="str">
            <v>00/07/01</v>
          </cell>
          <cell r="E17">
            <v>20000</v>
          </cell>
          <cell r="F17">
            <v>20000</v>
          </cell>
          <cell r="G17">
            <v>20000</v>
          </cell>
          <cell r="H17">
            <v>20000</v>
          </cell>
          <cell r="I17">
            <v>20000</v>
          </cell>
          <cell r="J17">
            <v>20000</v>
          </cell>
          <cell r="K17">
            <v>20000</v>
          </cell>
        </row>
        <row r="18">
          <cell r="B18" t="str">
            <v xml:space="preserve">  Loan No. 5</v>
          </cell>
          <cell r="C18">
            <v>9.85</v>
          </cell>
          <cell r="D18" t="str">
            <v>92/07/01</v>
          </cell>
          <cell r="E18">
            <v>1900</v>
          </cell>
          <cell r="F18">
            <v>1900</v>
          </cell>
          <cell r="G18">
            <v>1900</v>
          </cell>
          <cell r="H18">
            <v>1900</v>
          </cell>
          <cell r="I18" t="str">
            <v>---</v>
          </cell>
          <cell r="J18" t="str">
            <v>---</v>
          </cell>
          <cell r="K18" t="str">
            <v>---</v>
          </cell>
        </row>
        <row r="19">
          <cell r="B19" t="str">
            <v xml:space="preserve">  Loan No. 6</v>
          </cell>
          <cell r="C19">
            <v>10.199999999999999</v>
          </cell>
          <cell r="D19" t="str">
            <v>00/07/01</v>
          </cell>
          <cell r="E19">
            <v>18432</v>
          </cell>
          <cell r="F19">
            <v>18432</v>
          </cell>
          <cell r="G19">
            <v>18432</v>
          </cell>
          <cell r="H19">
            <v>18432</v>
          </cell>
          <cell r="I19">
            <v>18432</v>
          </cell>
          <cell r="J19">
            <v>18432</v>
          </cell>
          <cell r="K19">
            <v>18432</v>
          </cell>
        </row>
        <row r="20">
          <cell r="B20" t="str">
            <v xml:space="preserve">  Loan No. 7</v>
          </cell>
          <cell r="C20">
            <v>13.1</v>
          </cell>
          <cell r="D20" t="str">
            <v>91/07/01</v>
          </cell>
          <cell r="E20">
            <v>9650</v>
          </cell>
          <cell r="F20">
            <v>9650</v>
          </cell>
          <cell r="G20">
            <v>9650</v>
          </cell>
          <cell r="H20" t="str">
            <v>---</v>
          </cell>
          <cell r="I20" t="str">
            <v>---</v>
          </cell>
          <cell r="J20" t="str">
            <v>---</v>
          </cell>
          <cell r="K20" t="str">
            <v>---</v>
          </cell>
        </row>
        <row r="21">
          <cell r="B21" t="str">
            <v xml:space="preserve">  Loan No. 8</v>
          </cell>
          <cell r="C21">
            <v>13.3</v>
          </cell>
          <cell r="D21" t="str">
            <v>01/07/01</v>
          </cell>
          <cell r="E21">
            <v>15350</v>
          </cell>
          <cell r="F21">
            <v>15350</v>
          </cell>
          <cell r="G21">
            <v>15350</v>
          </cell>
          <cell r="H21">
            <v>15350</v>
          </cell>
          <cell r="I21">
            <v>15350</v>
          </cell>
          <cell r="J21">
            <v>15350</v>
          </cell>
          <cell r="K21">
            <v>15350</v>
          </cell>
        </row>
        <row r="22">
          <cell r="B22" t="str">
            <v xml:space="preserve">  Loan No. 9</v>
          </cell>
          <cell r="C22">
            <v>13.6</v>
          </cell>
          <cell r="D22" t="str">
            <v>02/07/01</v>
          </cell>
          <cell r="E22">
            <v>40000</v>
          </cell>
          <cell r="F22">
            <v>40000</v>
          </cell>
          <cell r="G22">
            <v>40000</v>
          </cell>
          <cell r="H22">
            <v>40000</v>
          </cell>
          <cell r="I22">
            <v>40000</v>
          </cell>
          <cell r="J22">
            <v>40000</v>
          </cell>
          <cell r="K22">
            <v>40000</v>
          </cell>
        </row>
        <row r="23">
          <cell r="B23" t="str">
            <v xml:space="preserve">  Loan No. 10</v>
          </cell>
          <cell r="C23">
            <v>13.5</v>
          </cell>
          <cell r="D23" t="str">
            <v>99/07/01</v>
          </cell>
          <cell r="E23">
            <v>40000</v>
          </cell>
          <cell r="F23">
            <v>40000</v>
          </cell>
          <cell r="G23">
            <v>40000</v>
          </cell>
          <cell r="H23">
            <v>40000</v>
          </cell>
          <cell r="I23">
            <v>40000</v>
          </cell>
          <cell r="J23">
            <v>40000</v>
          </cell>
          <cell r="K23">
            <v>40000</v>
          </cell>
        </row>
        <row r="24">
          <cell r="B24" t="str">
            <v xml:space="preserve">  Loan No. 11</v>
          </cell>
          <cell r="C24">
            <v>14.65</v>
          </cell>
          <cell r="D24" t="str">
            <v>03/12/31</v>
          </cell>
          <cell r="E24">
            <v>9900</v>
          </cell>
          <cell r="F24">
            <v>9900</v>
          </cell>
          <cell r="G24">
            <v>9900</v>
          </cell>
          <cell r="H24">
            <v>9900</v>
          </cell>
          <cell r="I24">
            <v>9900</v>
          </cell>
          <cell r="J24">
            <v>9900</v>
          </cell>
          <cell r="K24">
            <v>9900</v>
          </cell>
        </row>
        <row r="25">
          <cell r="B25" t="str">
            <v xml:space="preserve">  Loan No. 14</v>
          </cell>
          <cell r="C25">
            <v>10</v>
          </cell>
          <cell r="D25" t="str">
            <v>94/11/30</v>
          </cell>
          <cell r="E25">
            <v>30000</v>
          </cell>
          <cell r="F25">
            <v>30000</v>
          </cell>
          <cell r="G25">
            <v>30000</v>
          </cell>
          <cell r="H25">
            <v>30000</v>
          </cell>
          <cell r="I25">
            <v>30000</v>
          </cell>
          <cell r="J25">
            <v>30000</v>
          </cell>
          <cell r="K25" t="str">
            <v>---</v>
          </cell>
        </row>
        <row r="26">
          <cell r="B26" t="str">
            <v xml:space="preserve">  Loan No. 15</v>
          </cell>
          <cell r="C26">
            <v>12</v>
          </cell>
          <cell r="D26" t="str">
            <v>02/11/30</v>
          </cell>
          <cell r="E26">
            <v>21600</v>
          </cell>
          <cell r="F26">
            <v>21600</v>
          </cell>
          <cell r="G26">
            <v>21600</v>
          </cell>
          <cell r="H26">
            <v>21600</v>
          </cell>
          <cell r="I26">
            <v>21600</v>
          </cell>
          <cell r="J26">
            <v>21600</v>
          </cell>
          <cell r="K26">
            <v>21600</v>
          </cell>
        </row>
      </sheetData>
      <sheetData sheetId="4" refreshError="1">
        <row r="1">
          <cell r="B1" t="str">
            <v>WORKSHEET Work2: WORKING TABLE-2</v>
          </cell>
        </row>
        <row r="6">
          <cell r="B6" t="str">
            <v>Namibia:  Outstanding Debt of Central Government, 1983-</v>
          </cell>
        </row>
        <row r="7">
          <cell r="B7" t="str">
            <v>(In millions of Namibian dollars/South African rand)</v>
          </cell>
        </row>
        <row r="8">
          <cell r="B8" t="str">
            <v>_</v>
          </cell>
          <cell r="C8" t="str">
            <v>_</v>
          </cell>
          <cell r="D8" t="str">
            <v>_</v>
          </cell>
          <cell r="E8" t="str">
            <v>_</v>
          </cell>
          <cell r="F8" t="str">
            <v>_</v>
          </cell>
          <cell r="G8" t="str">
            <v>_</v>
          </cell>
          <cell r="H8" t="str">
            <v>_</v>
          </cell>
          <cell r="I8" t="str">
            <v>_</v>
          </cell>
          <cell r="J8" t="str">
            <v>_</v>
          </cell>
          <cell r="K8" t="str">
            <v>_</v>
          </cell>
          <cell r="L8" t="str">
            <v>_</v>
          </cell>
          <cell r="M8" t="str">
            <v>_</v>
          </cell>
          <cell r="N8" t="str">
            <v>_</v>
          </cell>
          <cell r="O8" t="str">
            <v>_</v>
          </cell>
        </row>
        <row r="10">
          <cell r="B10" t="str">
            <v>End of March</v>
          </cell>
          <cell r="C10">
            <v>1983</v>
          </cell>
          <cell r="D10">
            <v>1984</v>
          </cell>
          <cell r="E10">
            <v>1985</v>
          </cell>
          <cell r="F10">
            <v>1986</v>
          </cell>
          <cell r="G10">
            <v>1987</v>
          </cell>
          <cell r="H10">
            <v>1988</v>
          </cell>
          <cell r="I10">
            <v>1989</v>
          </cell>
          <cell r="J10">
            <v>1990</v>
          </cell>
          <cell r="K10">
            <v>1991</v>
          </cell>
          <cell r="L10">
            <v>1992</v>
          </cell>
          <cell r="M10">
            <v>1993</v>
          </cell>
          <cell r="N10">
            <v>1994</v>
          </cell>
          <cell r="O10">
            <v>1995</v>
          </cell>
        </row>
        <row r="11">
          <cell r="B11" t="str">
            <v>_</v>
          </cell>
          <cell r="C11" t="str">
            <v>_</v>
          </cell>
          <cell r="D11" t="str">
            <v>_</v>
          </cell>
          <cell r="E11" t="str">
            <v>_</v>
          </cell>
          <cell r="F11" t="str">
            <v>_</v>
          </cell>
          <cell r="G11" t="str">
            <v>_</v>
          </cell>
          <cell r="H11" t="str">
            <v>_</v>
          </cell>
          <cell r="I11" t="str">
            <v>_</v>
          </cell>
          <cell r="J11" t="str">
            <v>_</v>
          </cell>
          <cell r="K11" t="str">
            <v>_</v>
          </cell>
          <cell r="L11" t="str">
            <v>_</v>
          </cell>
          <cell r="M11" t="str">
            <v>_</v>
          </cell>
          <cell r="N11" t="str">
            <v>_</v>
          </cell>
          <cell r="O11" t="str">
            <v>_</v>
          </cell>
        </row>
        <row r="13">
          <cell r="B13" t="str">
            <v>External debt</v>
          </cell>
          <cell r="C13">
            <v>437.70000000000005</v>
          </cell>
          <cell r="D13">
            <v>633.1</v>
          </cell>
          <cell r="E13">
            <v>787</v>
          </cell>
          <cell r="F13">
            <v>812.3</v>
          </cell>
          <cell r="G13">
            <v>772.5</v>
          </cell>
          <cell r="H13">
            <v>782.1</v>
          </cell>
          <cell r="I13">
            <v>849.32</v>
          </cell>
          <cell r="J13">
            <v>679.96320000000003</v>
          </cell>
          <cell r="K13">
            <v>561.0064000000001</v>
          </cell>
          <cell r="L13">
            <v>512.15640000000008</v>
          </cell>
          <cell r="M13">
            <v>459.0564</v>
          </cell>
          <cell r="N13">
            <v>488.39722599999999</v>
          </cell>
          <cell r="O13">
            <v>470.95640000000003</v>
          </cell>
        </row>
        <row r="14">
          <cell r="B14" t="str">
            <v xml:space="preserve">     Including the BON facility</v>
          </cell>
          <cell r="C14">
            <v>437.70000000000005</v>
          </cell>
          <cell r="D14">
            <v>633.1</v>
          </cell>
          <cell r="E14">
            <v>787</v>
          </cell>
          <cell r="F14">
            <v>812.3</v>
          </cell>
          <cell r="G14">
            <v>772.5</v>
          </cell>
          <cell r="H14">
            <v>782.1</v>
          </cell>
          <cell r="I14">
            <v>849.32</v>
          </cell>
          <cell r="J14">
            <v>679.96320000000003</v>
          </cell>
          <cell r="K14">
            <v>824.5064000000001</v>
          </cell>
          <cell r="L14">
            <v>884.4384</v>
          </cell>
          <cell r="M14">
            <v>983.35639999999989</v>
          </cell>
          <cell r="N14">
            <v>1118.2972259999999</v>
          </cell>
          <cell r="O14">
            <v>1201.9564</v>
          </cell>
        </row>
        <row r="15">
          <cell r="B15" t="str">
            <v xml:space="preserve">   Long-term stocks (issued before independence) 1/</v>
          </cell>
          <cell r="C15">
            <v>323.10000000000002</v>
          </cell>
          <cell r="D15">
            <v>458.6</v>
          </cell>
          <cell r="E15">
            <v>564.4</v>
          </cell>
          <cell r="F15">
            <v>613.6</v>
          </cell>
          <cell r="G15">
            <v>604.5</v>
          </cell>
          <cell r="H15">
            <v>569.70000000000005</v>
          </cell>
          <cell r="I15">
            <v>549.50639999999999</v>
          </cell>
          <cell r="J15">
            <v>549.50639999999999</v>
          </cell>
          <cell r="K15">
            <v>497.50640000000004</v>
          </cell>
          <cell r="L15">
            <v>466.45640000000003</v>
          </cell>
          <cell r="M15">
            <v>439.5564</v>
          </cell>
          <cell r="N15">
            <v>403.5564</v>
          </cell>
          <cell r="O15">
            <v>368.5564</v>
          </cell>
        </row>
        <row r="16">
          <cell r="B16" t="str">
            <v xml:space="preserve">         Guaranteed by the South African Govt. 2/</v>
          </cell>
          <cell r="C16" t="str">
            <v>...</v>
          </cell>
          <cell r="D16" t="str">
            <v>...</v>
          </cell>
          <cell r="E16" t="str">
            <v>...</v>
          </cell>
          <cell r="F16" t="str">
            <v>...</v>
          </cell>
          <cell r="G16">
            <v>544.5</v>
          </cell>
          <cell r="H16">
            <v>509.70000000000005</v>
          </cell>
          <cell r="I16">
            <v>474.50639999999999</v>
          </cell>
          <cell r="J16">
            <v>474.50639999999999</v>
          </cell>
          <cell r="K16">
            <v>422.50640000000004</v>
          </cell>
          <cell r="L16">
            <v>391.45640000000003</v>
          </cell>
          <cell r="M16">
            <v>364.5564</v>
          </cell>
          <cell r="N16">
            <v>328.5564</v>
          </cell>
          <cell r="O16">
            <v>293.5564</v>
          </cell>
        </row>
        <row r="17">
          <cell r="B17" t="str">
            <v xml:space="preserve">         Not-guaranteed  3/</v>
          </cell>
          <cell r="C17" t="str">
            <v>...</v>
          </cell>
          <cell r="D17" t="str">
            <v>...</v>
          </cell>
          <cell r="E17" t="str">
            <v>...</v>
          </cell>
          <cell r="F17" t="str">
            <v>...</v>
          </cell>
          <cell r="G17">
            <v>60</v>
          </cell>
          <cell r="H17">
            <v>60</v>
          </cell>
          <cell r="I17">
            <v>75</v>
          </cell>
          <cell r="J17">
            <v>75</v>
          </cell>
          <cell r="K17">
            <v>75</v>
          </cell>
          <cell r="L17">
            <v>75</v>
          </cell>
          <cell r="M17">
            <v>75</v>
          </cell>
          <cell r="N17">
            <v>75</v>
          </cell>
          <cell r="O17">
            <v>75</v>
          </cell>
        </row>
        <row r="18">
          <cell r="B18" t="str">
            <v xml:space="preserve">   Treasury bonds  4/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113.2</v>
          </cell>
          <cell r="J18">
            <v>19</v>
          </cell>
          <cell r="K18">
            <v>9.6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B19" t="str">
            <v xml:space="preserve">   RSA loan (pre-independence) 2/</v>
          </cell>
          <cell r="C19">
            <v>0.5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52</v>
          </cell>
          <cell r="I19">
            <v>45.5</v>
          </cell>
          <cell r="J19">
            <v>39</v>
          </cell>
          <cell r="K19">
            <v>32.5</v>
          </cell>
          <cell r="L19">
            <v>26</v>
          </cell>
          <cell r="M19">
            <v>19.5</v>
          </cell>
          <cell r="N19">
            <v>13</v>
          </cell>
          <cell r="O19">
            <v>6.5</v>
          </cell>
        </row>
        <row r="20">
          <cell r="B20" t="str">
            <v xml:space="preserve">   Foreign loans (pre-independence) 2/</v>
          </cell>
          <cell r="C20">
            <v>114.1</v>
          </cell>
          <cell r="D20">
            <v>174.5</v>
          </cell>
          <cell r="E20">
            <v>222.6</v>
          </cell>
          <cell r="F20">
            <v>198.7</v>
          </cell>
          <cell r="G20">
            <v>168</v>
          </cell>
          <cell r="H20">
            <v>160.4</v>
          </cell>
          <cell r="I20">
            <v>141.11360000000002</v>
          </cell>
          <cell r="J20">
            <v>72.456800000000001</v>
          </cell>
          <cell r="K20">
            <v>21.4</v>
          </cell>
          <cell r="L20">
            <v>19.7</v>
          </cell>
          <cell r="M20">
            <v>0</v>
          </cell>
          <cell r="N20">
            <v>0</v>
          </cell>
          <cell r="O20">
            <v>0</v>
          </cell>
        </row>
        <row r="21">
          <cell r="B21" t="str">
            <v xml:space="preserve">   Foreign loans (post-independence)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71.840826000000007</v>
          </cell>
          <cell r="O21">
            <v>95.9</v>
          </cell>
        </row>
        <row r="22">
          <cell r="B22" t="str">
            <v xml:space="preserve">      African Development Fund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6.4408260000000004</v>
          </cell>
          <cell r="O22">
            <v>17.43</v>
          </cell>
        </row>
        <row r="23">
          <cell r="B23" t="str">
            <v xml:space="preserve">      Kreditanstalt für Wiederaufbau (Germany)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9.6999999999999993</v>
          </cell>
          <cell r="O23">
            <v>12.95</v>
          </cell>
        </row>
        <row r="24">
          <cell r="B24" t="str">
            <v xml:space="preserve">      People's Republic of China</v>
          </cell>
          <cell r="O24">
            <v>4.8</v>
          </cell>
        </row>
        <row r="25">
          <cell r="B25" t="str">
            <v xml:space="preserve">      International Fund for Agricultural Development</v>
          </cell>
          <cell r="O25">
            <v>5</v>
          </cell>
        </row>
        <row r="26">
          <cell r="B26" t="str">
            <v xml:space="preserve">      European Investment Bank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GAS March 05"/>
      <sheetName val="IN"/>
      <sheetName val="IN-HUB"/>
      <sheetName val="OUT-HUB"/>
      <sheetName val="Assum"/>
      <sheetName val="X"/>
      <sheetName val="M"/>
      <sheetName val="SRT"/>
      <sheetName val="K"/>
      <sheetName val="BOP"/>
      <sheetName val="T9SR_bop"/>
      <sheetName val="ControlSheet"/>
      <sheetName val="WETA"/>
      <sheetName val="Au"/>
      <sheetName val="Module1"/>
      <sheetName val="Module2"/>
      <sheetName val="GAS Dec04"/>
      <sheetName val="Gas 2004"/>
      <sheetName val="Impact CI"/>
      <sheetName val="comments"/>
      <sheetName val="T9SR_bop (2)"/>
      <sheetName val="Gas"/>
      <sheetName val="IN-Q"/>
      <sheetName val="IN_TRE"/>
      <sheetName val="Sheet1"/>
      <sheetName val="T1SR"/>
      <sheetName val="T1SR_b"/>
      <sheetName val="Chart1"/>
      <sheetName val="Sensitivity Analysis"/>
      <sheetName val="T10SR "/>
      <sheetName val="T11SR"/>
      <sheetName val="DSA 2002"/>
      <sheetName val="DSA_Presentation"/>
      <sheetName val="NPV_DP2"/>
      <sheetName val="frozen request"/>
      <sheetName val="request"/>
      <sheetName val="T3SR_bop"/>
      <sheetName val="Exports for DSA"/>
      <sheetName val="Source Data (Current)"/>
      <sheetName val="Complete Data Set (Annual)"/>
      <sheetName val=""/>
      <sheetName val="A Current Data"/>
      <sheetName val="MSRV"/>
      <sheetName val="Current"/>
      <sheetName val="fondo promedio"/>
      <sheetName val="GRÁFICO DE FONDO POR AFILIADO"/>
      <sheetName val="Reference"/>
      <sheetName val="pvtReport"/>
      <sheetName val="Bench - 99"/>
      <sheetName val="Cuadro I-5 94-00"/>
      <sheetName val="MLIBOP"/>
      <sheetName val="E"/>
      <sheetName val="BOP_NC-DMX"/>
      <sheetName val="Trade-DMX"/>
      <sheetName val="Comp GAS"/>
      <sheetName val="GAS March 2009"/>
      <sheetName val="GAS May 09"/>
      <sheetName val="GAS June 2009"/>
      <sheetName val="BOP SR Table"/>
      <sheetName val="BOP SR Table % GDP"/>
      <sheetName val="BOP simulations"/>
      <sheetName val="GOLD"/>
      <sheetName val="GAS Feb 2009_2"/>
      <sheetName val="GAS Feb 2009_1"/>
      <sheetName val="GAS Jan 2009"/>
      <sheetName val="GAS Nov 2008"/>
      <sheetName val="GAS Sep 2008"/>
      <sheetName val="GAS March 2008"/>
      <sheetName val="BOP_AUTH_1"/>
      <sheetName val="BOP_AUTH_2"/>
      <sheetName val="BOP_AUTH_3"/>
      <sheetName val="BOP_AUTH_4"/>
      <sheetName val="July Pre GAS"/>
      <sheetName val="July GAS"/>
      <sheetName val="Sept GAS"/>
      <sheetName val="Services"/>
      <sheetName val="C"/>
      <sheetName val="Indic"/>
      <sheetName val="Relief"/>
      <sheetName val="Constants"/>
      <sheetName val="Source_Data_(Current)"/>
      <sheetName val="Complete_Data_Set_(Annual)"/>
      <sheetName val="Gas_2004"/>
      <sheetName val="Impact_CI"/>
      <sheetName val="T9SR_bop_(2)"/>
      <sheetName val="Sensitivity_Analysis"/>
      <sheetName val="T10SR_"/>
      <sheetName val="DSA_2002"/>
      <sheetName val="frozen_request"/>
      <sheetName val="Exports_for_DSA"/>
      <sheetName val="GAS_March_05"/>
      <sheetName val="GAS_Dec04"/>
      <sheetName val="A_Current_Data"/>
      <sheetName val="fondo_promedio"/>
      <sheetName val="GRÁFICO_DE_FONDO_POR_AFILIADO"/>
      <sheetName val="Bench_-_99"/>
      <sheetName val="Cuadro_I-5_94-00"/>
      <sheetName val="Comp_GAS"/>
      <sheetName val="GAS_March_2009"/>
      <sheetName val="GAS_May_09"/>
      <sheetName val="GAS_June_2009"/>
      <sheetName val="BOP_SR_Table"/>
      <sheetName val="BOP_SR_Table_%_GDP"/>
      <sheetName val="BOP_simulations"/>
      <sheetName val="GAS_Feb_2009_2"/>
      <sheetName val="GAS_Feb_2009_1"/>
      <sheetName val="GAS_Jan_2009"/>
      <sheetName val="GAS_Nov_2008"/>
      <sheetName val="GAS_Sep_2008"/>
      <sheetName val="GAS_March_2008"/>
      <sheetName val="July_Pre_GAS"/>
      <sheetName val="July_GAS"/>
      <sheetName val="Sept_GAS"/>
    </sheetNames>
    <sheetDataSet>
      <sheetData sheetId="0"/>
      <sheetData sheetId="1" refreshError="1"/>
      <sheetData sheetId="2"/>
      <sheetData sheetId="3"/>
      <sheetData sheetId="4"/>
      <sheetData sheetId="5">
        <row r="36">
          <cell r="A36" t="str">
            <v>||</v>
          </cell>
        </row>
      </sheetData>
      <sheetData sheetId="6" refreshError="1"/>
      <sheetData sheetId="7">
        <row r="36">
          <cell r="A36" t="str">
            <v>||</v>
          </cell>
        </row>
      </sheetData>
      <sheetData sheetId="8">
        <row r="36">
          <cell r="A36" t="str">
            <v>||</v>
          </cell>
        </row>
      </sheetData>
      <sheetData sheetId="9">
        <row r="36">
          <cell r="A36" t="str">
            <v>||</v>
          </cell>
        </row>
      </sheetData>
      <sheetData sheetId="10">
        <row r="36">
          <cell r="A36" t="str">
            <v>||</v>
          </cell>
          <cell r="B36" t="str">
            <v xml:space="preserve">          O.w:Russia/China</v>
          </cell>
          <cell r="C36" t="str">
            <v xml:space="preserve">          O.w:Russia/China</v>
          </cell>
          <cell r="E36">
            <v>-1.6</v>
          </cell>
          <cell r="F36">
            <v>-1.6</v>
          </cell>
          <cell r="G36">
            <v>-1.4</v>
          </cell>
          <cell r="H36">
            <v>-1.2</v>
          </cell>
          <cell r="I36">
            <v>-1.1000000000000001</v>
          </cell>
          <cell r="J36">
            <v>-0.9</v>
          </cell>
          <cell r="K36">
            <v>-4.867</v>
          </cell>
          <cell r="L36">
            <v>-1.8</v>
          </cell>
          <cell r="M36">
            <v>-2.931</v>
          </cell>
          <cell r="N36">
            <v>-2.492</v>
          </cell>
          <cell r="O36">
            <v>-2.5</v>
          </cell>
          <cell r="P36">
            <v>-2.242</v>
          </cell>
          <cell r="Q36">
            <v>-1.5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-1.7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</row>
        <row r="44">
          <cell r="A44" t="str">
            <v>||</v>
          </cell>
          <cell r="B44" t="str">
            <v xml:space="preserve">             (excl. Russia/China)</v>
          </cell>
          <cell r="C44" t="str">
            <v xml:space="preserve">             (excl. Russia/China)</v>
          </cell>
          <cell r="D44" t="str">
            <v>||</v>
          </cell>
          <cell r="E44">
            <v>-53.256999999999969</v>
          </cell>
          <cell r="F44">
            <v>-53.256999999999969</v>
          </cell>
          <cell r="G44">
            <v>-62.093999999999973</v>
          </cell>
          <cell r="H44">
            <v>-19.858000000000008</v>
          </cell>
          <cell r="I44">
            <v>-27.772000000000006</v>
          </cell>
          <cell r="J44">
            <v>-14.357000000000012</v>
          </cell>
          <cell r="K44">
            <v>-26.595999999999993</v>
          </cell>
          <cell r="L44">
            <v>-8.0779999999999994</v>
          </cell>
          <cell r="M44">
            <v>-22.687000000000001</v>
          </cell>
          <cell r="N44">
            <v>-19.214000000000002</v>
          </cell>
          <cell r="O44">
            <v>-87.936000000000007</v>
          </cell>
          <cell r="P44">
            <v>-85.933999999999955</v>
          </cell>
          <cell r="Q44">
            <v>-131.92835643335684</v>
          </cell>
          <cell r="R44">
            <v>-104.17750762000009</v>
          </cell>
          <cell r="S44">
            <v>-116.02263836547826</v>
          </cell>
          <cell r="T44">
            <v>-151.97383447493075</v>
          </cell>
          <cell r="U44">
            <v>-181.4453478829704</v>
          </cell>
          <cell r="V44">
            <v>-227.62783257270709</v>
          </cell>
          <cell r="W44">
            <v>-227.62783257270709</v>
          </cell>
          <cell r="X44">
            <v>-67.509370837869909</v>
          </cell>
          <cell r="Y44">
            <v>-156.78834743597739</v>
          </cell>
          <cell r="Z44">
            <v>-120.31594070103462</v>
          </cell>
          <cell r="AA44">
            <v>-208.12724641615955</v>
          </cell>
          <cell r="AB44">
            <v>-239.83159245468948</v>
          </cell>
          <cell r="AC44">
            <v>-232.07214500906636</v>
          </cell>
          <cell r="AD44">
            <v>-238.44257181862739</v>
          </cell>
          <cell r="AE44">
            <v>-258.84715287093934</v>
          </cell>
          <cell r="AF44">
            <v>-275.64291933778333</v>
          </cell>
          <cell r="AG44">
            <v>-296.64327079557631</v>
          </cell>
          <cell r="AH44">
            <v>-323.94104961788412</v>
          </cell>
          <cell r="AI44">
            <v>-358.88547927079628</v>
          </cell>
          <cell r="AJ44">
            <v>-397.30477118555586</v>
          </cell>
          <cell r="AK44">
            <v>-452.75872319792245</v>
          </cell>
          <cell r="AL44">
            <v>-510.26192010503547</v>
          </cell>
          <cell r="AM44">
            <v>-572.926548074322</v>
          </cell>
          <cell r="AN44">
            <v>-644.11057100122184</v>
          </cell>
          <cell r="AO44">
            <v>-721.31797359193536</v>
          </cell>
          <cell r="AP44">
            <v>-806.7394556547298</v>
          </cell>
          <cell r="AQ44">
            <v>-719.87252114812998</v>
          </cell>
        </row>
        <row r="59">
          <cell r="B59" t="str">
            <v xml:space="preserve">     Direct investment (net)</v>
          </cell>
          <cell r="C59" t="str">
            <v xml:space="preserve">     Direct investment (net)</v>
          </cell>
          <cell r="E59">
            <v>-2.6429999999999998</v>
          </cell>
          <cell r="F59">
            <v>-2.6429999999999998</v>
          </cell>
          <cell r="G59">
            <v>-6.7</v>
          </cell>
          <cell r="H59">
            <v>-11.73</v>
          </cell>
          <cell r="I59">
            <v>-3.2</v>
          </cell>
          <cell r="J59">
            <v>-7.4</v>
          </cell>
          <cell r="K59">
            <v>-6.7</v>
          </cell>
          <cell r="L59">
            <v>-6.6</v>
          </cell>
          <cell r="M59">
            <v>0</v>
          </cell>
          <cell r="N59">
            <v>-4.625</v>
          </cell>
          <cell r="O59">
            <v>9.67</v>
          </cell>
          <cell r="P59">
            <v>20.885999999999999</v>
          </cell>
          <cell r="Q59">
            <v>22.164000000000001</v>
          </cell>
          <cell r="R59">
            <v>40.700000000000003</v>
          </cell>
          <cell r="S59">
            <v>5.3</v>
          </cell>
          <cell r="T59">
            <v>0.8</v>
          </cell>
          <cell r="U59">
            <v>55.8</v>
          </cell>
          <cell r="V59">
            <v>76.576999999999998</v>
          </cell>
          <cell r="W59">
            <v>76.576999999999998</v>
          </cell>
          <cell r="X59">
            <v>168.8</v>
          </cell>
          <cell r="Y59">
            <v>76</v>
          </cell>
          <cell r="Z59">
            <v>30.9</v>
          </cell>
          <cell r="AA59">
            <v>32.300000000000004</v>
          </cell>
          <cell r="AB59">
            <v>25.703648367089318</v>
          </cell>
          <cell r="AC59">
            <v>29.025844658592121</v>
          </cell>
          <cell r="AD59">
            <v>31.038255561605684</v>
          </cell>
          <cell r="AE59">
            <v>23.572133829981038</v>
          </cell>
          <cell r="AF59">
            <v>15.0953366108547</v>
          </cell>
          <cell r="AG59">
            <v>25.070465788094637</v>
          </cell>
          <cell r="AH59">
            <v>27.993427450310019</v>
          </cell>
          <cell r="AI59">
            <v>28.458144826128567</v>
          </cell>
          <cell r="AJ59">
            <v>28.637507736112585</v>
          </cell>
          <cell r="AK59">
            <v>28.787243664168162</v>
          </cell>
          <cell r="AL59">
            <v>29.438755788083057</v>
          </cell>
          <cell r="AM59">
            <v>30.102502714982435</v>
          </cell>
          <cell r="AN59">
            <v>30.77871411933798</v>
          </cell>
          <cell r="AO59">
            <v>31.467623985456409</v>
          </cell>
          <cell r="AP59">
            <v>32.169470688320281</v>
          </cell>
          <cell r="AQ59">
            <v>32.884497075944395</v>
          </cell>
          <cell r="AR59">
            <v>29.847371241759117</v>
          </cell>
          <cell r="AS59">
            <v>27.066072544870558</v>
          </cell>
          <cell r="AT59">
            <v>24.519409404385318</v>
          </cell>
          <cell r="AU59">
            <v>22.187952234716413</v>
          </cell>
          <cell r="AV59" t="e">
            <v>#DIV/0!</v>
          </cell>
        </row>
        <row r="79">
          <cell r="B79" t="str">
            <v xml:space="preserve">   (in millions of SDRs)</v>
          </cell>
          <cell r="C79" t="str">
            <v xml:space="preserve">   (in millions of SDRs)</v>
          </cell>
          <cell r="F79">
            <v>-36.188187437086093</v>
          </cell>
          <cell r="G79">
            <v>-36.188187437086093</v>
          </cell>
          <cell r="H79">
            <v>9.5210855375611327</v>
          </cell>
          <cell r="I79">
            <v>46.463943979471935</v>
          </cell>
          <cell r="J79">
            <v>65.64977332635624</v>
          </cell>
          <cell r="K79">
            <v>35.970341859000001</v>
          </cell>
          <cell r="L79">
            <v>84.722656675210629</v>
          </cell>
          <cell r="M79">
            <v>4.5602946639216775</v>
          </cell>
          <cell r="N79">
            <v>30.577513117330795</v>
          </cell>
          <cell r="O79">
            <v>-30.570408845481087</v>
          </cell>
          <cell r="P79">
            <v>38.095117748459231</v>
          </cell>
          <cell r="Q79">
            <v>85.097405801781463</v>
          </cell>
          <cell r="R79">
            <v>-2.5151260274558824</v>
          </cell>
          <cell r="S79">
            <v>-28.19157822427734</v>
          </cell>
          <cell r="T79">
            <v>-12.017652954324085</v>
          </cell>
          <cell r="U79">
            <v>29.705860732986903</v>
          </cell>
          <cell r="V79">
            <v>-35.167605307049129</v>
          </cell>
          <cell r="W79">
            <v>-35.200021569098865</v>
          </cell>
          <cell r="X79">
            <v>106.72799892833164</v>
          </cell>
          <cell r="Y79">
            <v>115.6108471911194</v>
          </cell>
          <cell r="Z79">
            <v>16.614767322260224</v>
          </cell>
          <cell r="AA79">
            <v>-83.381819736254357</v>
          </cell>
        </row>
        <row r="81">
          <cell r="A81" t="str">
            <v>||</v>
          </cell>
          <cell r="B81" t="str">
            <v>errors and omissions</v>
          </cell>
          <cell r="C81" t="str">
            <v>errors and omissions</v>
          </cell>
          <cell r="D81" t="str">
            <v>||</v>
          </cell>
        </row>
        <row r="82">
          <cell r="A82" t="str">
            <v>||</v>
          </cell>
          <cell r="B82" t="str">
            <v>Check</v>
          </cell>
          <cell r="C82" t="str">
            <v>Check</v>
          </cell>
          <cell r="D82" t="str">
            <v>||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1.7763568394002505E-14</v>
          </cell>
          <cell r="AA82">
            <v>0</v>
          </cell>
          <cell r="AB82">
            <v>0</v>
          </cell>
          <cell r="AC82">
            <v>-71.769719257674922</v>
          </cell>
          <cell r="AD82">
            <v>-55.879867349127039</v>
          </cell>
          <cell r="AE82">
            <v>-2.1183983474332706</v>
          </cell>
        </row>
        <row r="83">
          <cell r="A83" t="str">
            <v>||</v>
          </cell>
          <cell r="B83" t="str">
            <v>_</v>
          </cell>
          <cell r="C83" t="str">
            <v>_</v>
          </cell>
          <cell r="D83" t="str">
            <v>||</v>
          </cell>
          <cell r="E83" t="str">
            <v>_</v>
          </cell>
          <cell r="F83" t="str">
            <v>_</v>
          </cell>
          <cell r="G83" t="str">
            <v>_</v>
          </cell>
          <cell r="H83" t="str">
            <v>_</v>
          </cell>
          <cell r="I83" t="str">
            <v>_</v>
          </cell>
          <cell r="J83" t="str">
            <v>_</v>
          </cell>
          <cell r="K83" t="str">
            <v>_</v>
          </cell>
          <cell r="L83" t="str">
            <v>_</v>
          </cell>
          <cell r="M83" t="str">
            <v>_</v>
          </cell>
          <cell r="N83" t="str">
            <v>_</v>
          </cell>
          <cell r="O83" t="str">
            <v>_</v>
          </cell>
          <cell r="P83" t="str">
            <v>_</v>
          </cell>
          <cell r="Q83" t="str">
            <v>_</v>
          </cell>
          <cell r="R83" t="str">
            <v>_</v>
          </cell>
          <cell r="S83" t="str">
            <v>_</v>
          </cell>
          <cell r="T83" t="str">
            <v>_</v>
          </cell>
          <cell r="U83" t="str">
            <v>_</v>
          </cell>
          <cell r="V83" t="str">
            <v>_</v>
          </cell>
          <cell r="W83" t="str">
            <v>_</v>
          </cell>
          <cell r="X83" t="str">
            <v>_</v>
          </cell>
          <cell r="Y83" t="str">
            <v>_</v>
          </cell>
          <cell r="Z83" t="str">
            <v>_</v>
          </cell>
          <cell r="AA83" t="str">
            <v>_</v>
          </cell>
          <cell r="AB83" t="str">
            <v>_</v>
          </cell>
          <cell r="AC83" t="str">
            <v>_</v>
          </cell>
          <cell r="AD83" t="str">
            <v>_</v>
          </cell>
          <cell r="AE83" t="str">
            <v>_</v>
          </cell>
          <cell r="AF83" t="str">
            <v>_</v>
          </cell>
          <cell r="AG83" t="str">
            <v>_</v>
          </cell>
          <cell r="AH83" t="str">
            <v>_</v>
          </cell>
          <cell r="AI83" t="str">
            <v>_</v>
          </cell>
          <cell r="AJ83" t="str">
            <v>_</v>
          </cell>
          <cell r="AK83" t="str">
            <v>_</v>
          </cell>
          <cell r="AL83" t="str">
            <v>_</v>
          </cell>
          <cell r="AM83" t="str">
            <v>_</v>
          </cell>
          <cell r="AN83" t="str">
            <v>_</v>
          </cell>
          <cell r="AO83" t="str">
            <v>_</v>
          </cell>
          <cell r="AP83" t="str">
            <v>_</v>
          </cell>
          <cell r="AQ83" t="str">
            <v>_</v>
          </cell>
        </row>
        <row r="84">
          <cell r="A84" t="str">
            <v>||</v>
          </cell>
          <cell r="B84">
            <v>37491.463979282409</v>
          </cell>
          <cell r="C84">
            <v>38541.509963310185</v>
          </cell>
          <cell r="D84" t="str">
            <v>||</v>
          </cell>
          <cell r="E84" t="str">
            <v>1985</v>
          </cell>
          <cell r="F84" t="str">
            <v>1985</v>
          </cell>
          <cell r="G84" t="str">
            <v>1986</v>
          </cell>
          <cell r="H84" t="str">
            <v>1987</v>
          </cell>
          <cell r="I84" t="str">
            <v>1988</v>
          </cell>
          <cell r="J84" t="str">
            <v>1989</v>
          </cell>
          <cell r="K84" t="str">
            <v>1990</v>
          </cell>
          <cell r="L84" t="str">
            <v>1991</v>
          </cell>
          <cell r="M84" t="str">
            <v>1992</v>
          </cell>
          <cell r="N84" t="str">
            <v>1993</v>
          </cell>
          <cell r="O84" t="str">
            <v>1994</v>
          </cell>
          <cell r="P84" t="str">
            <v>1995</v>
          </cell>
          <cell r="Q84">
            <v>1999</v>
          </cell>
          <cell r="R84">
            <v>1999</v>
          </cell>
          <cell r="S84">
            <v>1998</v>
          </cell>
          <cell r="T84">
            <v>1999</v>
          </cell>
          <cell r="U84">
            <v>2001</v>
          </cell>
          <cell r="V84">
            <v>2003</v>
          </cell>
          <cell r="W84">
            <v>2003</v>
          </cell>
          <cell r="X84">
            <v>2004</v>
          </cell>
          <cell r="Y84">
            <v>2005</v>
          </cell>
          <cell r="Z84">
            <v>2006</v>
          </cell>
          <cell r="AA84">
            <v>2007</v>
          </cell>
          <cell r="AB84">
            <v>2008</v>
          </cell>
          <cell r="AC84">
            <v>2009</v>
          </cell>
          <cell r="AD84">
            <v>2010</v>
          </cell>
          <cell r="AE84">
            <v>2011</v>
          </cell>
          <cell r="AF84">
            <v>2012</v>
          </cell>
          <cell r="AG84">
            <v>2013</v>
          </cell>
          <cell r="AH84">
            <v>2014</v>
          </cell>
          <cell r="AI84">
            <v>2015</v>
          </cell>
          <cell r="AJ84">
            <v>2016</v>
          </cell>
          <cell r="AK84">
            <v>2017</v>
          </cell>
          <cell r="AL84">
            <v>2018</v>
          </cell>
          <cell r="AM84">
            <v>2019</v>
          </cell>
          <cell r="AN84">
            <v>2020</v>
          </cell>
          <cell r="AO84">
            <v>2021</v>
          </cell>
          <cell r="AP84">
            <v>2022</v>
          </cell>
          <cell r="AQ84">
            <v>2022</v>
          </cell>
        </row>
        <row r="85">
          <cell r="A85" t="str">
            <v>||</v>
          </cell>
          <cell r="B85">
            <v>37491.463979282409</v>
          </cell>
          <cell r="C85">
            <v>38541.509963310185</v>
          </cell>
          <cell r="D85" t="str">
            <v>||</v>
          </cell>
          <cell r="J85" t="str">
            <v>2/96</v>
          </cell>
          <cell r="K85" t="str">
            <v>2/96</v>
          </cell>
          <cell r="L85" t="str">
            <v>2/96</v>
          </cell>
          <cell r="M85" t="str">
            <v>2/96</v>
          </cell>
          <cell r="N85" t="str">
            <v>2/96</v>
          </cell>
          <cell r="O85" t="str">
            <v>10/97</v>
          </cell>
          <cell r="P85" t="str">
            <v>5/98</v>
          </cell>
          <cell r="Q85" t="str">
            <v>11/99</v>
          </cell>
          <cell r="R85" t="str">
            <v>11/99</v>
          </cell>
          <cell r="S85" t="str">
            <v>11/98</v>
          </cell>
          <cell r="T85" t="str">
            <v>11/99</v>
          </cell>
          <cell r="U85" t="str">
            <v>11/101</v>
          </cell>
          <cell r="V85" t="str">
            <v>11/103</v>
          </cell>
          <cell r="W85" t="str">
            <v>11/103</v>
          </cell>
          <cell r="X85" t="str">
            <v>11/104</v>
          </cell>
          <cell r="Y85" t="str">
            <v>11/105</v>
          </cell>
          <cell r="Z85" t="str">
            <v>11/106</v>
          </cell>
          <cell r="AA85" t="str">
            <v>11/107</v>
          </cell>
          <cell r="AB85" t="str">
            <v>11/108</v>
          </cell>
          <cell r="AC85" t="str">
            <v>11/109</v>
          </cell>
          <cell r="AD85" t="str">
            <v>11/110</v>
          </cell>
          <cell r="AE85" t="str">
            <v>11/111</v>
          </cell>
          <cell r="AF85" t="str">
            <v>11/112</v>
          </cell>
          <cell r="AG85" t="str">
            <v>11/113</v>
          </cell>
          <cell r="AH85" t="str">
            <v>11/114</v>
          </cell>
          <cell r="AI85" t="str">
            <v>11/115</v>
          </cell>
          <cell r="AJ85" t="str">
            <v>11/116</v>
          </cell>
          <cell r="AK85" t="str">
            <v>11/117</v>
          </cell>
          <cell r="AL85" t="str">
            <v>11/118</v>
          </cell>
          <cell r="AM85" t="str">
            <v>11/119</v>
          </cell>
          <cell r="AN85" t="str">
            <v>11/120</v>
          </cell>
          <cell r="AO85" t="str">
            <v>11/121</v>
          </cell>
          <cell r="AP85" t="str">
            <v>11/122</v>
          </cell>
          <cell r="AQ85" t="str">
            <v>11/122</v>
          </cell>
        </row>
        <row r="86">
          <cell r="A86" t="str">
            <v>||</v>
          </cell>
          <cell r="C86" t="str">
            <v>||</v>
          </cell>
          <cell r="D86" t="str">
            <v>||</v>
          </cell>
          <cell r="J86" t="str">
            <v>Rév.</v>
          </cell>
          <cell r="K86" t="str">
            <v>Rév.</v>
          </cell>
          <cell r="L86" t="str">
            <v>Rév.</v>
          </cell>
          <cell r="M86" t="str">
            <v>Rév.</v>
          </cell>
          <cell r="N86" t="str">
            <v>Rév.</v>
          </cell>
          <cell r="O86" t="str">
            <v>Rev.</v>
          </cell>
          <cell r="P86" t="str">
            <v>Rev.</v>
          </cell>
          <cell r="Q86" t="str">
            <v>Proj.</v>
          </cell>
          <cell r="R86" t="str">
            <v>Proj.</v>
          </cell>
          <cell r="S86" t="str">
            <v>Proj.</v>
          </cell>
          <cell r="T86" t="str">
            <v>Proj.</v>
          </cell>
          <cell r="U86" t="str">
            <v>Proj.</v>
          </cell>
          <cell r="V86" t="str">
            <v>Proj.</v>
          </cell>
          <cell r="W86" t="str">
            <v>Proj.</v>
          </cell>
          <cell r="X86" t="str">
            <v>Proj.</v>
          </cell>
          <cell r="Y86" t="str">
            <v>Proj.</v>
          </cell>
          <cell r="Z86" t="str">
            <v>Proj.</v>
          </cell>
          <cell r="AA86" t="str">
            <v>Proj.</v>
          </cell>
          <cell r="AB86" t="str">
            <v>Proj.</v>
          </cell>
          <cell r="AC86" t="str">
            <v>Proj.</v>
          </cell>
          <cell r="AD86" t="str">
            <v>Proj.</v>
          </cell>
          <cell r="AE86" t="str">
            <v>Proj.</v>
          </cell>
          <cell r="AF86" t="str">
            <v>Proj.</v>
          </cell>
          <cell r="AG86" t="str">
            <v>Proj.</v>
          </cell>
          <cell r="AH86" t="str">
            <v>Proj.</v>
          </cell>
          <cell r="AI86" t="str">
            <v>Proj.</v>
          </cell>
          <cell r="AJ86" t="str">
            <v>Proj.</v>
          </cell>
          <cell r="AK86" t="str">
            <v>Proj.</v>
          </cell>
          <cell r="AL86" t="str">
            <v>Proj.</v>
          </cell>
          <cell r="AM86" t="str">
            <v>Proj.</v>
          </cell>
          <cell r="AN86" t="str">
            <v>Proj.</v>
          </cell>
          <cell r="AO86" t="str">
            <v>Proj.</v>
          </cell>
          <cell r="AP86" t="str">
            <v>Proj.</v>
          </cell>
          <cell r="AQ86" t="str">
            <v>Proj.</v>
          </cell>
        </row>
        <row r="87">
          <cell r="A87" t="str">
            <v>||</v>
          </cell>
          <cell r="C87" t="str">
            <v>||</v>
          </cell>
          <cell r="D87" t="str">
            <v>||</v>
          </cell>
        </row>
        <row r="88">
          <cell r="A88" t="str">
            <v>||</v>
          </cell>
          <cell r="B88" t="str">
            <v>_</v>
          </cell>
          <cell r="C88" t="str">
            <v>_</v>
          </cell>
          <cell r="D88" t="str">
            <v>||</v>
          </cell>
          <cell r="E88" t="str">
            <v>_</v>
          </cell>
          <cell r="F88" t="str">
            <v>_</v>
          </cell>
          <cell r="G88" t="str">
            <v>_</v>
          </cell>
          <cell r="H88" t="str">
            <v>_</v>
          </cell>
          <cell r="I88" t="str">
            <v>_</v>
          </cell>
          <cell r="J88" t="str">
            <v>_</v>
          </cell>
          <cell r="K88" t="str">
            <v>_</v>
          </cell>
          <cell r="L88" t="str">
            <v>_</v>
          </cell>
          <cell r="M88" t="str">
            <v>_</v>
          </cell>
          <cell r="N88" t="str">
            <v>_</v>
          </cell>
          <cell r="O88" t="str">
            <v>_</v>
          </cell>
          <cell r="P88" t="str">
            <v>_</v>
          </cell>
          <cell r="Q88" t="str">
            <v>_</v>
          </cell>
          <cell r="R88" t="str">
            <v>_</v>
          </cell>
          <cell r="S88" t="str">
            <v>_</v>
          </cell>
          <cell r="T88" t="str">
            <v>_</v>
          </cell>
          <cell r="U88" t="str">
            <v>_</v>
          </cell>
          <cell r="V88" t="str">
            <v>_</v>
          </cell>
          <cell r="W88" t="str">
            <v>_</v>
          </cell>
          <cell r="X88" t="str">
            <v>_</v>
          </cell>
          <cell r="Y88" t="str">
            <v>_</v>
          </cell>
          <cell r="Z88" t="str">
            <v>_</v>
          </cell>
          <cell r="AA88" t="str">
            <v>_</v>
          </cell>
          <cell r="AB88" t="str">
            <v>_</v>
          </cell>
          <cell r="AC88" t="str">
            <v>_</v>
          </cell>
          <cell r="AD88" t="str">
            <v>_</v>
          </cell>
          <cell r="AE88" t="str">
            <v>_</v>
          </cell>
          <cell r="AF88" t="str">
            <v>_</v>
          </cell>
          <cell r="AG88" t="str">
            <v>_</v>
          </cell>
          <cell r="AH88" t="str">
            <v>_</v>
          </cell>
          <cell r="AI88" t="str">
            <v>_</v>
          </cell>
          <cell r="AJ88" t="str">
            <v>_</v>
          </cell>
          <cell r="AK88" t="str">
            <v>_</v>
          </cell>
          <cell r="AL88" t="str">
            <v>_</v>
          </cell>
          <cell r="AM88" t="str">
            <v>_</v>
          </cell>
          <cell r="AN88" t="str">
            <v>_</v>
          </cell>
          <cell r="AO88" t="str">
            <v>_</v>
          </cell>
          <cell r="AP88" t="str">
            <v>_</v>
          </cell>
          <cell r="AQ88" t="str">
            <v>_</v>
          </cell>
        </row>
      </sheetData>
      <sheetData sheetId="11">
        <row r="36">
          <cell r="A36" t="str">
            <v>||</v>
          </cell>
        </row>
      </sheetData>
      <sheetData sheetId="12">
        <row r="36">
          <cell r="A36" t="str">
            <v>||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/>
      <sheetData sheetId="18">
        <row r="36">
          <cell r="A36" t="str">
            <v>||</v>
          </cell>
        </row>
      </sheetData>
      <sheetData sheetId="19"/>
      <sheetData sheetId="20">
        <row r="36">
          <cell r="A36" t="str">
            <v>||</v>
          </cell>
        </row>
      </sheetData>
      <sheetData sheetId="21">
        <row r="36">
          <cell r="A36" t="str">
            <v>||</v>
          </cell>
        </row>
      </sheetData>
      <sheetData sheetId="22">
        <row r="36">
          <cell r="A36" t="str">
            <v>||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</sheetDataSet>
  </externalBook>
</externalLink>
</file>

<file path=xl/theme/theme1.xml><?xml version="1.0" encoding="utf-8"?>
<a:theme xmlns:a="http://schemas.openxmlformats.org/drawingml/2006/main" name="Office Theme">
  <a:themeElements>
    <a:clrScheme name="Climat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4C97"/>
      </a:accent1>
      <a:accent2>
        <a:srgbClr val="009CDE"/>
      </a:accent2>
      <a:accent3>
        <a:srgbClr val="78BE20"/>
      </a:accent3>
      <a:accent4>
        <a:srgbClr val="658D1B"/>
      </a:accent4>
      <a:accent5>
        <a:srgbClr val="F2A900"/>
      </a:accent5>
      <a:accent6>
        <a:srgbClr val="E35205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limat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4C97"/>
    </a:accent1>
    <a:accent2>
      <a:srgbClr val="009CDE"/>
    </a:accent2>
    <a:accent3>
      <a:srgbClr val="78BE20"/>
    </a:accent3>
    <a:accent4>
      <a:srgbClr val="658D1B"/>
    </a:accent4>
    <a:accent5>
      <a:srgbClr val="F2A900"/>
    </a:accent5>
    <a:accent6>
      <a:srgbClr val="E35205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limat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4C97"/>
    </a:accent1>
    <a:accent2>
      <a:srgbClr val="009CDE"/>
    </a:accent2>
    <a:accent3>
      <a:srgbClr val="78BE20"/>
    </a:accent3>
    <a:accent4>
      <a:srgbClr val="658D1B"/>
    </a:accent4>
    <a:accent5>
      <a:srgbClr val="F2A900"/>
    </a:accent5>
    <a:accent6>
      <a:srgbClr val="E35205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Climat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4C97"/>
    </a:accent1>
    <a:accent2>
      <a:srgbClr val="009CDE"/>
    </a:accent2>
    <a:accent3>
      <a:srgbClr val="78BE20"/>
    </a:accent3>
    <a:accent4>
      <a:srgbClr val="658D1B"/>
    </a:accent4>
    <a:accent5>
      <a:srgbClr val="F2A900"/>
    </a:accent5>
    <a:accent6>
      <a:srgbClr val="E35205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Climat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4C97"/>
    </a:accent1>
    <a:accent2>
      <a:srgbClr val="009CDE"/>
    </a:accent2>
    <a:accent3>
      <a:srgbClr val="78BE20"/>
    </a:accent3>
    <a:accent4>
      <a:srgbClr val="658D1B"/>
    </a:accent4>
    <a:accent5>
      <a:srgbClr val="F2A900"/>
    </a:accent5>
    <a:accent6>
      <a:srgbClr val="E35205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Climat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4C97"/>
    </a:accent1>
    <a:accent2>
      <a:srgbClr val="009CDE"/>
    </a:accent2>
    <a:accent3>
      <a:srgbClr val="78BE20"/>
    </a:accent3>
    <a:accent4>
      <a:srgbClr val="658D1B"/>
    </a:accent4>
    <a:accent5>
      <a:srgbClr val="F2A900"/>
    </a:accent5>
    <a:accent6>
      <a:srgbClr val="E35205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Climat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4C97"/>
    </a:accent1>
    <a:accent2>
      <a:srgbClr val="009CDE"/>
    </a:accent2>
    <a:accent3>
      <a:srgbClr val="78BE20"/>
    </a:accent3>
    <a:accent4>
      <a:srgbClr val="658D1B"/>
    </a:accent4>
    <a:accent5>
      <a:srgbClr val="F2A900"/>
    </a:accent5>
    <a:accent6>
      <a:srgbClr val="E35205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210CB-53D6-4778-9EF8-4CDF775B027F}">
  <sheetPr>
    <tabColor theme="6"/>
  </sheetPr>
  <dimension ref="A1:BA185"/>
  <sheetViews>
    <sheetView tabSelected="1" zoomScale="60" zoomScaleNormal="85" workbookViewId="0">
      <selection activeCell="AE34" sqref="AE34"/>
    </sheetView>
  </sheetViews>
  <sheetFormatPr defaultColWidth="8.7109375" defaultRowHeight="15" x14ac:dyDescent="0.25"/>
  <cols>
    <col min="1" max="16384" width="8.7109375" style="2"/>
  </cols>
  <sheetData>
    <row r="1" spans="1:36" s="6" customFormat="1" ht="90" x14ac:dyDescent="0.25">
      <c r="A1" s="75" t="s">
        <v>146</v>
      </c>
      <c r="B1" s="75" t="s">
        <v>147</v>
      </c>
      <c r="C1" s="75" t="s">
        <v>148</v>
      </c>
      <c r="D1" s="75" t="s">
        <v>232</v>
      </c>
      <c r="E1" s="75" t="s">
        <v>235</v>
      </c>
      <c r="F1" s="75" t="s">
        <v>234</v>
      </c>
      <c r="G1" s="75" t="s">
        <v>19</v>
      </c>
      <c r="H1" s="75" t="s">
        <v>233</v>
      </c>
      <c r="I1" s="75" t="s">
        <v>133</v>
      </c>
    </row>
    <row r="2" spans="1:36" ht="14.45" customHeight="1" x14ac:dyDescent="0.25">
      <c r="A2" s="73" t="s">
        <v>138</v>
      </c>
      <c r="B2" s="73" t="s">
        <v>46</v>
      </c>
      <c r="C2" s="74">
        <v>1</v>
      </c>
      <c r="D2" s="76"/>
      <c r="E2" s="76">
        <v>-3.8</v>
      </c>
      <c r="F2" s="76"/>
      <c r="G2" s="76"/>
      <c r="H2" s="76"/>
      <c r="I2" s="73" t="s">
        <v>154</v>
      </c>
      <c r="AJ2" s="2">
        <f>IF(F2="",MAX(D2:H2),"")</f>
        <v>-3.8</v>
      </c>
    </row>
    <row r="3" spans="1:36" ht="14.45" customHeight="1" x14ac:dyDescent="0.25">
      <c r="A3" s="73" t="s">
        <v>135</v>
      </c>
      <c r="B3" s="73" t="s">
        <v>144</v>
      </c>
      <c r="C3" s="74">
        <v>1</v>
      </c>
      <c r="D3" s="76">
        <v>-1.4</v>
      </c>
      <c r="E3" s="76"/>
      <c r="F3" s="76"/>
      <c r="G3" s="76"/>
      <c r="H3" s="76"/>
      <c r="I3" s="73" t="s">
        <v>57</v>
      </c>
      <c r="AJ3" s="2">
        <f t="shared" ref="AJ3:AJ53" si="0">IF(F3="",MAX(D3:H3),"")</f>
        <v>-1.4</v>
      </c>
    </row>
    <row r="4" spans="1:36" ht="14.45" customHeight="1" x14ac:dyDescent="0.25">
      <c r="A4" s="73" t="s">
        <v>21</v>
      </c>
      <c r="B4" s="73" t="s">
        <v>174</v>
      </c>
      <c r="C4" s="74">
        <v>1</v>
      </c>
      <c r="D4" s="76"/>
      <c r="E4" s="76"/>
      <c r="F4" s="76"/>
      <c r="G4" s="76">
        <v>2.2999999999999998</v>
      </c>
      <c r="H4" s="76"/>
      <c r="I4" s="73" t="s">
        <v>155</v>
      </c>
      <c r="AJ4" s="2">
        <f t="shared" si="0"/>
        <v>2.2999999999999998</v>
      </c>
    </row>
    <row r="5" spans="1:36" ht="14.45" customHeight="1" x14ac:dyDescent="0.25">
      <c r="A5" s="73" t="s">
        <v>21</v>
      </c>
      <c r="B5" s="73" t="s">
        <v>174</v>
      </c>
      <c r="C5" s="74">
        <v>1</v>
      </c>
      <c r="D5" s="76"/>
      <c r="E5" s="76"/>
      <c r="F5" s="76"/>
      <c r="G5" s="76">
        <v>-2.7</v>
      </c>
      <c r="H5" s="76"/>
      <c r="I5" s="73" t="s">
        <v>157</v>
      </c>
      <c r="AJ5" s="2">
        <f t="shared" si="0"/>
        <v>-2.7</v>
      </c>
    </row>
    <row r="6" spans="1:36" ht="14.45" customHeight="1" x14ac:dyDescent="0.25">
      <c r="A6" s="73" t="s">
        <v>21</v>
      </c>
      <c r="B6" s="73" t="s">
        <v>174</v>
      </c>
      <c r="C6" s="74">
        <v>1</v>
      </c>
      <c r="D6" s="76"/>
      <c r="E6" s="76"/>
      <c r="F6" s="76"/>
      <c r="G6" s="76">
        <v>0.2</v>
      </c>
      <c r="H6" s="76"/>
      <c r="I6" s="73" t="s">
        <v>156</v>
      </c>
      <c r="AJ6" s="2">
        <f t="shared" si="0"/>
        <v>0.2</v>
      </c>
    </row>
    <row r="7" spans="1:36" ht="14.45" customHeight="1" x14ac:dyDescent="0.25">
      <c r="A7" s="73" t="s">
        <v>158</v>
      </c>
      <c r="B7" s="73" t="s">
        <v>36</v>
      </c>
      <c r="C7" s="74">
        <v>1</v>
      </c>
      <c r="D7" s="76">
        <v>-0.24229999999999999</v>
      </c>
      <c r="E7" s="76"/>
      <c r="F7" s="76"/>
      <c r="G7" s="76"/>
      <c r="H7" s="76"/>
      <c r="I7" s="73" t="s">
        <v>159</v>
      </c>
      <c r="AJ7" s="2">
        <f t="shared" si="0"/>
        <v>-0.24229999999999999</v>
      </c>
    </row>
    <row r="8" spans="1:36" ht="14.45" customHeight="1" x14ac:dyDescent="0.25">
      <c r="A8" s="73" t="s">
        <v>140</v>
      </c>
      <c r="B8" s="73" t="s">
        <v>38</v>
      </c>
      <c r="C8" s="74">
        <v>1.1000000000000001</v>
      </c>
      <c r="D8" s="76"/>
      <c r="E8" s="76">
        <v>-7.4</v>
      </c>
      <c r="F8" s="76"/>
      <c r="G8" s="76"/>
      <c r="H8" s="76"/>
      <c r="I8" s="73" t="s">
        <v>153</v>
      </c>
      <c r="AJ8" s="2">
        <f t="shared" si="0"/>
        <v>-7.4</v>
      </c>
    </row>
    <row r="9" spans="1:36" ht="14.45" customHeight="1" x14ac:dyDescent="0.25">
      <c r="A9" s="73" t="s">
        <v>160</v>
      </c>
      <c r="B9" s="73" t="s">
        <v>62</v>
      </c>
      <c r="C9" s="74">
        <v>1.5</v>
      </c>
      <c r="D9" s="76"/>
      <c r="E9" s="76"/>
      <c r="F9" s="76">
        <v>-8</v>
      </c>
      <c r="G9" s="76"/>
      <c r="H9" s="76"/>
      <c r="I9" s="73" t="s">
        <v>57</v>
      </c>
      <c r="AJ9" s="2" t="str">
        <f t="shared" si="0"/>
        <v/>
      </c>
    </row>
    <row r="10" spans="1:36" ht="14.45" customHeight="1" x14ac:dyDescent="0.25">
      <c r="A10" s="73" t="s">
        <v>29</v>
      </c>
      <c r="B10" s="73" t="s">
        <v>48</v>
      </c>
      <c r="C10" s="74">
        <v>1.6</v>
      </c>
      <c r="D10" s="76"/>
      <c r="E10" s="76"/>
      <c r="F10" s="76">
        <v>-0.57999999999999996</v>
      </c>
      <c r="G10" s="76"/>
      <c r="H10" s="76"/>
      <c r="I10" s="73" t="s">
        <v>57</v>
      </c>
      <c r="AJ10" s="2" t="str">
        <f t="shared" si="0"/>
        <v/>
      </c>
    </row>
    <row r="11" spans="1:36" ht="14.45" customHeight="1" x14ac:dyDescent="0.25">
      <c r="A11" s="73" t="s">
        <v>33</v>
      </c>
      <c r="B11" s="73" t="s">
        <v>48</v>
      </c>
      <c r="C11" s="74">
        <v>1.6</v>
      </c>
      <c r="D11" s="76"/>
      <c r="E11" s="76"/>
      <c r="F11" s="76">
        <v>-1.57</v>
      </c>
      <c r="G11" s="76"/>
      <c r="H11" s="76"/>
      <c r="I11" s="73" t="s">
        <v>57</v>
      </c>
      <c r="AJ11" s="2" t="str">
        <f t="shared" si="0"/>
        <v/>
      </c>
    </row>
    <row r="12" spans="1:36" ht="14.45" customHeight="1" x14ac:dyDescent="0.25">
      <c r="A12" s="73" t="s">
        <v>31</v>
      </c>
      <c r="B12" s="73" t="s">
        <v>48</v>
      </c>
      <c r="C12" s="74">
        <v>1.6</v>
      </c>
      <c r="D12" s="76"/>
      <c r="E12" s="76"/>
      <c r="F12" s="76">
        <v>-1.07</v>
      </c>
      <c r="G12" s="76"/>
      <c r="H12" s="76"/>
      <c r="I12" s="73" t="s">
        <v>57</v>
      </c>
      <c r="AJ12" s="2" t="str">
        <f t="shared" si="0"/>
        <v/>
      </c>
    </row>
    <row r="13" spans="1:36" ht="14.45" customHeight="1" x14ac:dyDescent="0.25">
      <c r="A13" s="73" t="s">
        <v>139</v>
      </c>
      <c r="B13" s="73" t="s">
        <v>41</v>
      </c>
      <c r="C13" s="74">
        <v>1.7</v>
      </c>
      <c r="D13" s="76">
        <v>-1.4</v>
      </c>
      <c r="E13" s="76"/>
      <c r="F13" s="76"/>
      <c r="G13" s="76"/>
      <c r="H13" s="76"/>
      <c r="I13" s="73" t="s">
        <v>166</v>
      </c>
      <c r="AJ13" s="2">
        <f t="shared" si="0"/>
        <v>-1.4</v>
      </c>
    </row>
    <row r="14" spans="1:36" x14ac:dyDescent="0.25">
      <c r="A14" s="73" t="s">
        <v>35</v>
      </c>
      <c r="B14" s="73" t="s">
        <v>54</v>
      </c>
      <c r="C14" s="74">
        <v>1.9</v>
      </c>
      <c r="D14" s="76"/>
      <c r="E14" s="76"/>
      <c r="F14" s="76"/>
      <c r="G14" s="76"/>
      <c r="H14" s="76">
        <v>-0.5</v>
      </c>
      <c r="I14" s="73" t="s">
        <v>57</v>
      </c>
      <c r="AJ14" s="2">
        <f t="shared" si="0"/>
        <v>-0.5</v>
      </c>
    </row>
    <row r="15" spans="1:36" ht="14.45" customHeight="1" x14ac:dyDescent="0.25">
      <c r="A15" s="73" t="s">
        <v>138</v>
      </c>
      <c r="B15" s="73" t="s">
        <v>46</v>
      </c>
      <c r="C15" s="74">
        <v>2</v>
      </c>
      <c r="D15" s="76"/>
      <c r="E15" s="76">
        <v>-7.6</v>
      </c>
      <c r="F15" s="76"/>
      <c r="G15" s="76"/>
      <c r="H15" s="76"/>
      <c r="I15" s="73" t="s">
        <v>152</v>
      </c>
      <c r="AJ15" s="2">
        <f t="shared" si="0"/>
        <v>-7.6</v>
      </c>
    </row>
    <row r="16" spans="1:36" ht="14.45" customHeight="1" x14ac:dyDescent="0.25">
      <c r="A16" s="73" t="s">
        <v>160</v>
      </c>
      <c r="B16" s="73" t="s">
        <v>62</v>
      </c>
      <c r="C16" s="74">
        <v>2</v>
      </c>
      <c r="D16" s="76"/>
      <c r="E16" s="76"/>
      <c r="F16" s="76">
        <v>-13</v>
      </c>
      <c r="G16" s="76"/>
      <c r="H16" s="76"/>
      <c r="I16" s="73" t="s">
        <v>57</v>
      </c>
      <c r="AJ16" s="2" t="str">
        <f t="shared" si="0"/>
        <v/>
      </c>
    </row>
    <row r="17" spans="1:36" ht="14.45" customHeight="1" x14ac:dyDescent="0.25">
      <c r="A17" s="73" t="s">
        <v>136</v>
      </c>
      <c r="B17" s="73" t="s">
        <v>39</v>
      </c>
      <c r="C17" s="74">
        <v>2.5</v>
      </c>
      <c r="D17" s="76"/>
      <c r="E17" s="76"/>
      <c r="F17" s="76"/>
      <c r="G17" s="76"/>
      <c r="H17" s="76">
        <v>-1.1000000000000001</v>
      </c>
      <c r="I17" s="73" t="s">
        <v>57</v>
      </c>
      <c r="AJ17" s="2">
        <f t="shared" si="0"/>
        <v>-1.1000000000000001</v>
      </c>
    </row>
    <row r="18" spans="1:36" ht="14.45" customHeight="1" x14ac:dyDescent="0.25">
      <c r="A18" s="73" t="s">
        <v>25</v>
      </c>
      <c r="B18" s="73" t="s">
        <v>40</v>
      </c>
      <c r="C18" s="74">
        <v>2.5</v>
      </c>
      <c r="D18" s="76"/>
      <c r="E18" s="76"/>
      <c r="F18" s="76"/>
      <c r="G18" s="76">
        <v>-1.4</v>
      </c>
      <c r="H18" s="76"/>
      <c r="I18" s="73" t="s">
        <v>57</v>
      </c>
      <c r="AJ18" s="2">
        <f t="shared" si="0"/>
        <v>-1.4</v>
      </c>
    </row>
    <row r="19" spans="1:36" ht="14.45" customHeight="1" x14ac:dyDescent="0.25">
      <c r="A19" s="73" t="s">
        <v>42</v>
      </c>
      <c r="B19" s="73" t="s">
        <v>45</v>
      </c>
      <c r="C19" s="74">
        <v>2.5</v>
      </c>
      <c r="D19" s="76">
        <v>-0.9</v>
      </c>
      <c r="E19" s="76"/>
      <c r="F19" s="76"/>
      <c r="G19" s="76"/>
      <c r="H19" s="76"/>
      <c r="I19" s="73" t="s">
        <v>57</v>
      </c>
      <c r="AJ19" s="2">
        <f t="shared" si="0"/>
        <v>-0.9</v>
      </c>
    </row>
    <row r="20" spans="1:36" ht="15.95" customHeight="1" x14ac:dyDescent="0.25">
      <c r="A20" s="73" t="s">
        <v>141</v>
      </c>
      <c r="B20" s="73" t="s">
        <v>49</v>
      </c>
      <c r="C20" s="74">
        <v>2.5</v>
      </c>
      <c r="D20" s="76">
        <v>-1.9</v>
      </c>
      <c r="E20" s="76"/>
      <c r="F20" s="76"/>
      <c r="G20" s="76"/>
      <c r="H20" s="76"/>
      <c r="I20" s="73" t="s">
        <v>57</v>
      </c>
      <c r="AJ20" s="2">
        <f t="shared" si="0"/>
        <v>-1.9</v>
      </c>
    </row>
    <row r="21" spans="1:36" ht="14.45" customHeight="1" x14ac:dyDescent="0.25">
      <c r="A21" s="73" t="s">
        <v>143</v>
      </c>
      <c r="B21" s="73" t="s">
        <v>56</v>
      </c>
      <c r="C21" s="74">
        <v>2.5</v>
      </c>
      <c r="D21" s="76">
        <v>-1.4</v>
      </c>
      <c r="E21" s="76"/>
      <c r="F21" s="76"/>
      <c r="G21" s="76"/>
      <c r="H21" s="76"/>
      <c r="I21" s="73" t="s">
        <v>57</v>
      </c>
      <c r="AJ21" s="2">
        <f t="shared" si="0"/>
        <v>-1.4</v>
      </c>
    </row>
    <row r="22" spans="1:36" ht="14.45" customHeight="1" x14ac:dyDescent="0.25">
      <c r="A22" s="73" t="s">
        <v>34</v>
      </c>
      <c r="B22" s="73" t="s">
        <v>58</v>
      </c>
      <c r="C22" s="74">
        <v>2.5</v>
      </c>
      <c r="D22" s="76"/>
      <c r="E22" s="76">
        <v>0.1</v>
      </c>
      <c r="F22" s="76"/>
      <c r="G22" s="76"/>
      <c r="H22" s="76"/>
      <c r="I22" s="73" t="s">
        <v>57</v>
      </c>
      <c r="AJ22" s="2">
        <f t="shared" si="0"/>
        <v>0.1</v>
      </c>
    </row>
    <row r="23" spans="1:36" ht="15.95" customHeight="1" x14ac:dyDescent="0.25">
      <c r="A23" s="73" t="s">
        <v>26</v>
      </c>
      <c r="B23" s="73" t="s">
        <v>170</v>
      </c>
      <c r="C23" s="74">
        <v>2.5</v>
      </c>
      <c r="D23" s="76">
        <v>-1.5053000000000001</v>
      </c>
      <c r="E23" s="76"/>
      <c r="F23" s="76"/>
      <c r="G23" s="76"/>
      <c r="H23" s="76"/>
      <c r="I23" s="73" t="s">
        <v>57</v>
      </c>
      <c r="AJ23" s="2">
        <f t="shared" si="0"/>
        <v>-1.5053000000000001</v>
      </c>
    </row>
    <row r="24" spans="1:36" ht="14.45" customHeight="1" x14ac:dyDescent="0.25">
      <c r="A24" s="73" t="s">
        <v>37</v>
      </c>
      <c r="B24" s="73" t="s">
        <v>175</v>
      </c>
      <c r="C24" s="74">
        <v>2.5</v>
      </c>
      <c r="D24" s="76">
        <v>-1.5</v>
      </c>
      <c r="E24" s="76"/>
      <c r="F24" s="76"/>
      <c r="G24" s="76"/>
      <c r="H24" s="76"/>
      <c r="I24" s="73" t="s">
        <v>57</v>
      </c>
      <c r="AJ24" s="2">
        <f t="shared" si="0"/>
        <v>-1.5</v>
      </c>
    </row>
    <row r="25" spans="1:36" x14ac:dyDescent="0.25">
      <c r="A25" s="73" t="s">
        <v>30</v>
      </c>
      <c r="B25" s="73" t="s">
        <v>171</v>
      </c>
      <c r="C25" s="74">
        <v>2.5</v>
      </c>
      <c r="D25" s="76">
        <v>-1.7</v>
      </c>
      <c r="E25" s="76"/>
      <c r="F25" s="76"/>
      <c r="G25" s="76"/>
      <c r="H25" s="76"/>
      <c r="I25" s="73" t="s">
        <v>57</v>
      </c>
      <c r="AJ25" s="2">
        <f t="shared" si="0"/>
        <v>-1.7</v>
      </c>
    </row>
    <row r="26" spans="1:36" ht="14.45" customHeight="1" x14ac:dyDescent="0.25">
      <c r="A26" s="73" t="s">
        <v>32</v>
      </c>
      <c r="B26" s="73" t="s">
        <v>61</v>
      </c>
      <c r="C26" s="74">
        <v>2.5</v>
      </c>
      <c r="D26" s="76">
        <v>-2.5</v>
      </c>
      <c r="E26" s="76"/>
      <c r="F26" s="76"/>
      <c r="G26" s="76"/>
      <c r="H26" s="76"/>
      <c r="I26" s="73" t="s">
        <v>57</v>
      </c>
      <c r="AJ26" s="2">
        <f t="shared" si="0"/>
        <v>-2.5</v>
      </c>
    </row>
    <row r="27" spans="1:36" ht="14.45" customHeight="1" x14ac:dyDescent="0.25">
      <c r="A27" s="73" t="s">
        <v>142</v>
      </c>
      <c r="B27" s="73" t="s">
        <v>69</v>
      </c>
      <c r="C27" s="74">
        <v>2.5</v>
      </c>
      <c r="D27" s="76"/>
      <c r="E27" s="76"/>
      <c r="F27" s="76"/>
      <c r="G27" s="76">
        <v>-5.2</v>
      </c>
      <c r="H27" s="76"/>
      <c r="I27" s="73" t="s">
        <v>57</v>
      </c>
      <c r="AJ27" s="2">
        <f t="shared" si="0"/>
        <v>-5.2</v>
      </c>
    </row>
    <row r="28" spans="1:36" ht="14.45" customHeight="1" x14ac:dyDescent="0.25">
      <c r="A28" s="73" t="s">
        <v>28</v>
      </c>
      <c r="B28" s="73" t="s">
        <v>145</v>
      </c>
      <c r="C28" s="74">
        <v>2.5</v>
      </c>
      <c r="D28" s="76">
        <v>-1.9</v>
      </c>
      <c r="E28" s="76"/>
      <c r="F28" s="76"/>
      <c r="G28" s="76"/>
      <c r="H28" s="76"/>
      <c r="I28" s="73" t="s">
        <v>57</v>
      </c>
      <c r="AJ28" s="2">
        <f t="shared" si="0"/>
        <v>-1.9</v>
      </c>
    </row>
    <row r="29" spans="1:36" ht="14.45" customHeight="1" x14ac:dyDescent="0.25">
      <c r="A29" s="73" t="s">
        <v>50</v>
      </c>
      <c r="B29" s="73" t="s">
        <v>64</v>
      </c>
      <c r="C29" s="74">
        <v>2.9</v>
      </c>
      <c r="D29" s="76">
        <v>-2</v>
      </c>
      <c r="E29" s="76"/>
      <c r="F29" s="76"/>
      <c r="G29" s="76"/>
      <c r="H29" s="76"/>
      <c r="I29" s="73" t="s">
        <v>57</v>
      </c>
      <c r="AJ29" s="2">
        <f t="shared" si="0"/>
        <v>-2</v>
      </c>
    </row>
    <row r="30" spans="1:36" x14ac:dyDescent="0.25">
      <c r="A30" s="73" t="s">
        <v>52</v>
      </c>
      <c r="B30" s="73" t="s">
        <v>172</v>
      </c>
      <c r="C30" s="74">
        <v>2.9299999999999997</v>
      </c>
      <c r="D30" s="76"/>
      <c r="E30" s="76"/>
      <c r="F30" s="76"/>
      <c r="G30" s="76"/>
      <c r="H30" s="76">
        <v>-1.8</v>
      </c>
      <c r="I30" s="73" t="s">
        <v>57</v>
      </c>
      <c r="AJ30" s="2">
        <f t="shared" si="0"/>
        <v>-1.8</v>
      </c>
    </row>
    <row r="31" spans="1:36" ht="14.45" customHeight="1" x14ac:dyDescent="0.25">
      <c r="A31" s="73" t="s">
        <v>137</v>
      </c>
      <c r="B31" s="73" t="s">
        <v>43</v>
      </c>
      <c r="C31" s="74">
        <v>3</v>
      </c>
      <c r="D31" s="76">
        <v>-0.8</v>
      </c>
      <c r="E31" s="76"/>
      <c r="F31" s="76"/>
      <c r="G31" s="76"/>
      <c r="H31" s="76"/>
      <c r="I31" s="73" t="s">
        <v>57</v>
      </c>
      <c r="AJ31" s="2">
        <f t="shared" si="0"/>
        <v>-0.8</v>
      </c>
    </row>
    <row r="32" spans="1:36" ht="14.45" customHeight="1" x14ac:dyDescent="0.25">
      <c r="A32" s="73" t="s">
        <v>68</v>
      </c>
      <c r="B32" s="73" t="s">
        <v>22</v>
      </c>
      <c r="C32" s="74">
        <v>3</v>
      </c>
      <c r="D32" s="76"/>
      <c r="E32" s="76"/>
      <c r="F32" s="76"/>
      <c r="G32" s="76">
        <v>-5</v>
      </c>
      <c r="H32" s="76"/>
      <c r="I32" s="73" t="s">
        <v>164</v>
      </c>
      <c r="AJ32" s="2">
        <f t="shared" si="0"/>
        <v>-5</v>
      </c>
    </row>
    <row r="33" spans="1:36" ht="14.45" customHeight="1" x14ac:dyDescent="0.25">
      <c r="A33" s="73" t="s">
        <v>68</v>
      </c>
      <c r="B33" s="73" t="s">
        <v>22</v>
      </c>
      <c r="C33" s="74">
        <v>3</v>
      </c>
      <c r="D33" s="76"/>
      <c r="E33" s="76"/>
      <c r="F33" s="76"/>
      <c r="G33" s="76">
        <v>-7.1</v>
      </c>
      <c r="H33" s="76"/>
      <c r="I33" s="73" t="s">
        <v>165</v>
      </c>
      <c r="AJ33" s="2">
        <f t="shared" si="0"/>
        <v>-7.1</v>
      </c>
    </row>
    <row r="34" spans="1:36" ht="14.45" customHeight="1" x14ac:dyDescent="0.25">
      <c r="A34" s="73" t="s">
        <v>134</v>
      </c>
      <c r="B34" s="73" t="s">
        <v>59</v>
      </c>
      <c r="C34" s="74">
        <v>3</v>
      </c>
      <c r="D34" s="76">
        <v>-10.6</v>
      </c>
      <c r="E34" s="76"/>
      <c r="F34" s="76"/>
      <c r="G34" s="76"/>
      <c r="H34" s="76"/>
      <c r="I34" s="73" t="s">
        <v>57</v>
      </c>
      <c r="AJ34" s="2">
        <f t="shared" si="0"/>
        <v>-10.6</v>
      </c>
    </row>
    <row r="35" spans="1:36" ht="14.45" customHeight="1" x14ac:dyDescent="0.25">
      <c r="A35" s="73" t="s">
        <v>134</v>
      </c>
      <c r="B35" s="73" t="s">
        <v>59</v>
      </c>
      <c r="C35" s="74">
        <v>3</v>
      </c>
      <c r="D35" s="76">
        <v>-4.9000000000000004</v>
      </c>
      <c r="E35" s="76"/>
      <c r="F35" s="76"/>
      <c r="G35" s="76"/>
      <c r="H35" s="76"/>
      <c r="I35" s="73" t="s">
        <v>57</v>
      </c>
      <c r="AJ35" s="2">
        <f t="shared" si="0"/>
        <v>-4.9000000000000004</v>
      </c>
    </row>
    <row r="36" spans="1:36" ht="15.95" customHeight="1" x14ac:dyDescent="0.25">
      <c r="A36" s="73" t="s">
        <v>158</v>
      </c>
      <c r="B36" s="73" t="s">
        <v>36</v>
      </c>
      <c r="C36" s="74">
        <v>3</v>
      </c>
      <c r="D36" s="76">
        <v>-2.1663000000000001</v>
      </c>
      <c r="E36" s="76"/>
      <c r="F36" s="76"/>
      <c r="G36" s="76"/>
      <c r="H36" s="76"/>
      <c r="I36" s="73" t="s">
        <v>57</v>
      </c>
      <c r="AJ36" s="2">
        <f t="shared" si="0"/>
        <v>-2.1663000000000001</v>
      </c>
    </row>
    <row r="37" spans="1:36" ht="14.45" customHeight="1" x14ac:dyDescent="0.25">
      <c r="A37" s="73" t="s">
        <v>23</v>
      </c>
      <c r="B37" s="73" t="s">
        <v>53</v>
      </c>
      <c r="C37" s="74">
        <v>3</v>
      </c>
      <c r="D37" s="76">
        <v>-3.6</v>
      </c>
      <c r="E37" s="76"/>
      <c r="F37" s="76"/>
      <c r="G37" s="76">
        <v>-1.9</v>
      </c>
      <c r="H37" s="76"/>
      <c r="I37" s="73" t="s">
        <v>57</v>
      </c>
      <c r="AJ37" s="2">
        <f t="shared" si="0"/>
        <v>-1.9</v>
      </c>
    </row>
    <row r="38" spans="1:36" ht="14.45" customHeight="1" x14ac:dyDescent="0.25">
      <c r="A38" s="73" t="s">
        <v>20</v>
      </c>
      <c r="B38" s="73" t="s">
        <v>51</v>
      </c>
      <c r="C38" s="74">
        <v>3</v>
      </c>
      <c r="D38" s="76">
        <v>-1.3</v>
      </c>
      <c r="E38" s="76"/>
      <c r="F38" s="76"/>
      <c r="G38" s="76"/>
      <c r="H38" s="76"/>
      <c r="I38" s="73" t="s">
        <v>57</v>
      </c>
      <c r="AJ38" s="2">
        <f t="shared" si="0"/>
        <v>-1.3</v>
      </c>
    </row>
    <row r="39" spans="1:36" ht="14.45" customHeight="1" x14ac:dyDescent="0.25">
      <c r="A39" s="73" t="s">
        <v>44</v>
      </c>
      <c r="B39" s="73" t="s">
        <v>169</v>
      </c>
      <c r="C39" s="74">
        <v>3</v>
      </c>
      <c r="D39" s="76"/>
      <c r="E39" s="76">
        <v>-0.93</v>
      </c>
      <c r="F39" s="76"/>
      <c r="G39" s="76"/>
      <c r="H39" s="76"/>
      <c r="I39" s="73" t="s">
        <v>161</v>
      </c>
      <c r="AJ39" s="2">
        <f t="shared" si="0"/>
        <v>-0.93</v>
      </c>
    </row>
    <row r="40" spans="1:36" ht="14.45" customHeight="1" x14ac:dyDescent="0.25">
      <c r="A40" s="73" t="s">
        <v>44</v>
      </c>
      <c r="B40" s="73" t="s">
        <v>169</v>
      </c>
      <c r="C40" s="74">
        <v>3</v>
      </c>
      <c r="D40" s="76"/>
      <c r="E40" s="76">
        <v>-1.05</v>
      </c>
      <c r="F40" s="76"/>
      <c r="G40" s="76"/>
      <c r="H40" s="76"/>
      <c r="I40" s="73" t="s">
        <v>163</v>
      </c>
      <c r="AJ40" s="2">
        <f t="shared" si="0"/>
        <v>-1.05</v>
      </c>
    </row>
    <row r="41" spans="1:36" x14ac:dyDescent="0.25">
      <c r="A41" s="73" t="s">
        <v>44</v>
      </c>
      <c r="B41" s="73" t="s">
        <v>169</v>
      </c>
      <c r="C41" s="74">
        <v>3</v>
      </c>
      <c r="D41" s="76"/>
      <c r="E41" s="76">
        <v>-1.73</v>
      </c>
      <c r="F41" s="76"/>
      <c r="G41" s="76"/>
      <c r="H41" s="76"/>
      <c r="I41" s="73" t="s">
        <v>162</v>
      </c>
      <c r="AJ41" s="2">
        <f t="shared" si="0"/>
        <v>-1.73</v>
      </c>
    </row>
    <row r="42" spans="1:36" ht="14.45" customHeight="1" x14ac:dyDescent="0.25">
      <c r="A42" s="73" t="s">
        <v>44</v>
      </c>
      <c r="B42" s="73" t="s">
        <v>169</v>
      </c>
      <c r="C42" s="74">
        <v>3</v>
      </c>
      <c r="D42" s="76"/>
      <c r="E42" s="76">
        <v>-2.95</v>
      </c>
      <c r="F42" s="76"/>
      <c r="G42" s="76"/>
      <c r="H42" s="76"/>
      <c r="I42" s="73" t="s">
        <v>163</v>
      </c>
      <c r="AJ42" s="2">
        <f t="shared" si="0"/>
        <v>-2.95</v>
      </c>
    </row>
    <row r="43" spans="1:36" ht="14.45" customHeight="1" x14ac:dyDescent="0.25">
      <c r="A43" s="73" t="s">
        <v>47</v>
      </c>
      <c r="B43" s="73" t="s">
        <v>27</v>
      </c>
      <c r="C43" s="74">
        <v>3</v>
      </c>
      <c r="D43" s="76">
        <v>-2.5</v>
      </c>
      <c r="E43" s="76"/>
      <c r="F43" s="76"/>
      <c r="G43" s="76"/>
      <c r="H43" s="76"/>
      <c r="I43" s="73" t="s">
        <v>57</v>
      </c>
      <c r="AJ43" s="2">
        <f t="shared" si="0"/>
        <v>-2.5</v>
      </c>
    </row>
    <row r="44" spans="1:36" ht="14.45" customHeight="1" x14ac:dyDescent="0.25">
      <c r="A44" s="73" t="s">
        <v>60</v>
      </c>
      <c r="B44" s="73" t="s">
        <v>24</v>
      </c>
      <c r="C44" s="74">
        <v>3.5</v>
      </c>
      <c r="D44" s="76"/>
      <c r="E44" s="76"/>
      <c r="F44" s="76">
        <v>-11.4</v>
      </c>
      <c r="G44" s="76"/>
      <c r="H44" s="76"/>
      <c r="I44" s="73" t="s">
        <v>57</v>
      </c>
      <c r="AJ44" s="2" t="str">
        <f t="shared" si="0"/>
        <v/>
      </c>
    </row>
    <row r="45" spans="1:36" x14ac:dyDescent="0.25">
      <c r="A45" s="73" t="s">
        <v>60</v>
      </c>
      <c r="B45" s="73" t="s">
        <v>24</v>
      </c>
      <c r="C45" s="74">
        <v>3.5</v>
      </c>
      <c r="D45" s="76"/>
      <c r="E45" s="76">
        <v>-6.6</v>
      </c>
      <c r="F45" s="76"/>
      <c r="G45" s="76"/>
      <c r="H45" s="76"/>
      <c r="I45" s="73" t="s">
        <v>57</v>
      </c>
      <c r="AJ45" s="2">
        <f t="shared" si="0"/>
        <v>-6.6</v>
      </c>
    </row>
    <row r="46" spans="1:36" x14ac:dyDescent="0.25">
      <c r="A46" s="73" t="s">
        <v>139</v>
      </c>
      <c r="B46" s="73" t="s">
        <v>41</v>
      </c>
      <c r="C46" s="74">
        <v>3.8</v>
      </c>
      <c r="D46" s="76">
        <v>-11.4</v>
      </c>
      <c r="E46" s="76"/>
      <c r="F46" s="76"/>
      <c r="G46" s="76"/>
      <c r="H46" s="76"/>
      <c r="I46" s="73" t="s">
        <v>167</v>
      </c>
      <c r="AJ46" s="2">
        <f t="shared" si="0"/>
        <v>-11.4</v>
      </c>
    </row>
    <row r="47" spans="1:36" ht="14.45" customHeight="1" x14ac:dyDescent="0.25">
      <c r="A47" s="73" t="s">
        <v>55</v>
      </c>
      <c r="B47" s="73" t="s">
        <v>173</v>
      </c>
      <c r="C47" s="74">
        <v>3.9</v>
      </c>
      <c r="D47" s="76">
        <v>-0.9</v>
      </c>
      <c r="E47" s="76"/>
      <c r="F47" s="76"/>
      <c r="G47" s="76"/>
      <c r="H47" s="76"/>
      <c r="I47" s="73" t="s">
        <v>57</v>
      </c>
      <c r="AJ47" s="2">
        <f t="shared" si="0"/>
        <v>-0.9</v>
      </c>
    </row>
    <row r="48" spans="1:36" ht="14.45" customHeight="1" x14ac:dyDescent="0.25">
      <c r="A48" s="73" t="s">
        <v>63</v>
      </c>
      <c r="B48" s="73" t="s">
        <v>168</v>
      </c>
      <c r="C48" s="74">
        <v>4.3</v>
      </c>
      <c r="D48" s="76"/>
      <c r="E48" s="76"/>
      <c r="F48" s="76">
        <v>-23</v>
      </c>
      <c r="G48" s="76"/>
      <c r="H48" s="76"/>
      <c r="I48" s="73" t="s">
        <v>57</v>
      </c>
      <c r="AJ48" s="2" t="str">
        <f t="shared" si="0"/>
        <v/>
      </c>
    </row>
    <row r="49" spans="1:36" ht="14.45" customHeight="1" x14ac:dyDescent="0.25">
      <c r="A49" s="73" t="s">
        <v>66</v>
      </c>
      <c r="B49" s="73" t="s">
        <v>48</v>
      </c>
      <c r="C49" s="74">
        <v>4.3</v>
      </c>
      <c r="D49" s="76"/>
      <c r="E49" s="76"/>
      <c r="F49" s="76">
        <v>-4.42</v>
      </c>
      <c r="G49" s="76"/>
      <c r="H49" s="76"/>
      <c r="I49" s="73" t="s">
        <v>57</v>
      </c>
      <c r="AJ49" s="2" t="str">
        <f t="shared" si="0"/>
        <v/>
      </c>
    </row>
    <row r="50" spans="1:36" ht="14.45" customHeight="1" x14ac:dyDescent="0.25">
      <c r="A50" s="73" t="s">
        <v>65</v>
      </c>
      <c r="B50" s="73" t="s">
        <v>48</v>
      </c>
      <c r="C50" s="74">
        <v>4.3</v>
      </c>
      <c r="D50" s="76"/>
      <c r="E50" s="76"/>
      <c r="F50" s="76">
        <v>-9.9600000000000009</v>
      </c>
      <c r="G50" s="76"/>
      <c r="H50" s="76"/>
      <c r="I50" s="73" t="s">
        <v>57</v>
      </c>
      <c r="AJ50" s="2" t="str">
        <f t="shared" si="0"/>
        <v/>
      </c>
    </row>
    <row r="51" spans="1:36" ht="15.95" customHeight="1" x14ac:dyDescent="0.25">
      <c r="A51" s="73" t="s">
        <v>67</v>
      </c>
      <c r="B51" s="73" t="s">
        <v>48</v>
      </c>
      <c r="C51" s="74">
        <v>4.3</v>
      </c>
      <c r="D51" s="76"/>
      <c r="E51" s="76"/>
      <c r="F51" s="76">
        <v>-7.22</v>
      </c>
      <c r="G51" s="76"/>
      <c r="H51" s="76"/>
      <c r="I51" s="73" t="s">
        <v>57</v>
      </c>
      <c r="AJ51" s="2" t="str">
        <f t="shared" si="0"/>
        <v/>
      </c>
    </row>
    <row r="52" spans="1:36" ht="15.95" customHeight="1" x14ac:dyDescent="0.25">
      <c r="A52" s="73" t="s">
        <v>158</v>
      </c>
      <c r="B52" s="73" t="s">
        <v>36</v>
      </c>
      <c r="C52" s="74">
        <v>4.3</v>
      </c>
      <c r="D52" s="76">
        <v>-4.4464999999999995</v>
      </c>
      <c r="E52" s="76"/>
      <c r="F52" s="76"/>
      <c r="G52" s="76"/>
      <c r="H52" s="76"/>
      <c r="I52" s="73" t="s">
        <v>57</v>
      </c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J52" s="2">
        <f t="shared" si="0"/>
        <v>-4.4464999999999995</v>
      </c>
    </row>
    <row r="53" spans="1:36" s="71" customFormat="1" ht="15.95" customHeight="1" x14ac:dyDescent="0.25">
      <c r="A53" s="73" t="s">
        <v>55</v>
      </c>
      <c r="B53" s="73" t="s">
        <v>173</v>
      </c>
      <c r="C53" s="74">
        <v>4.3</v>
      </c>
      <c r="D53" s="76">
        <v>-2.9</v>
      </c>
      <c r="E53" s="76"/>
      <c r="F53" s="76"/>
      <c r="G53" s="76"/>
      <c r="H53" s="76"/>
      <c r="I53" s="73" t="s">
        <v>57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J53" s="2">
        <f t="shared" si="0"/>
        <v>-2.9</v>
      </c>
    </row>
    <row r="54" spans="1:36" ht="15.95" customHeight="1" x14ac:dyDescent="0.25"/>
    <row r="55" spans="1:36" ht="15.95" customHeight="1" x14ac:dyDescent="0.25"/>
    <row r="56" spans="1:36" ht="14.45" customHeight="1" x14ac:dyDescent="0.25">
      <c r="A56" s="2" t="s">
        <v>74</v>
      </c>
      <c r="C56" s="3">
        <f>AVERAGE(D9:H28)</f>
        <v>-2.7312649999999996</v>
      </c>
    </row>
    <row r="57" spans="1:36" ht="14.45" customHeight="1" x14ac:dyDescent="0.25">
      <c r="A57" s="2" t="s">
        <v>149</v>
      </c>
      <c r="C57" s="3">
        <f>MEDIAN(D9:H28)</f>
        <v>-1.50265</v>
      </c>
    </row>
    <row r="58" spans="1:36" ht="15.95" customHeight="1" x14ac:dyDescent="0.25">
      <c r="A58" s="2" t="s">
        <v>151</v>
      </c>
      <c r="C58" s="3">
        <f>MAX(D9:H28)</f>
        <v>0.1</v>
      </c>
    </row>
    <row r="59" spans="1:36" ht="15.95" customHeight="1" x14ac:dyDescent="0.25">
      <c r="A59" s="2" t="s">
        <v>150</v>
      </c>
      <c r="C59" s="3">
        <f>MIN(D9:H28)</f>
        <v>-13</v>
      </c>
    </row>
    <row r="60" spans="1:36" ht="15.95" customHeight="1" x14ac:dyDescent="0.25">
      <c r="A60" s="2" t="s">
        <v>176</v>
      </c>
      <c r="C60" s="3">
        <f>AVERAGE(D29:H53)</f>
        <v>-5.0989538461538464</v>
      </c>
    </row>
    <row r="61" spans="1:36" ht="15.95" customHeight="1" x14ac:dyDescent="0.25">
      <c r="A61" s="2" t="s">
        <v>17</v>
      </c>
      <c r="C61" s="3">
        <f>MEDIAN(D29:H53)</f>
        <v>-3.2750000000000004</v>
      </c>
    </row>
    <row r="62" spans="1:36" ht="15.95" customHeight="1" x14ac:dyDescent="0.25">
      <c r="A62" s="2" t="s">
        <v>18</v>
      </c>
      <c r="C62" s="3">
        <f>MAX(D29:H53)</f>
        <v>-0.8</v>
      </c>
    </row>
    <row r="63" spans="1:36" ht="15.95" customHeight="1" x14ac:dyDescent="0.25">
      <c r="A63" s="2" t="s">
        <v>16</v>
      </c>
      <c r="C63" s="3">
        <f>MIN(D29:H53)</f>
        <v>-23</v>
      </c>
    </row>
    <row r="64" spans="1:36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70" ht="15.95" customHeight="1" x14ac:dyDescent="0.25"/>
    <row r="184" spans="1:53" x14ac:dyDescent="0.25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</row>
    <row r="185" spans="1:53" x14ac:dyDescent="0.25"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</row>
  </sheetData>
  <sortState xmlns:xlrd2="http://schemas.microsoft.com/office/spreadsheetml/2017/richdata2" ref="A2:I53">
    <sortCondition ref="C2:C53"/>
    <sortCondition ref="A2:A53"/>
  </sortState>
  <phoneticPr fontId="2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A25E-3F02-4743-BF51-647E023AF8DB}">
  <sheetPr>
    <tabColor theme="6"/>
  </sheetPr>
  <dimension ref="A1:AD43"/>
  <sheetViews>
    <sheetView zoomScale="85" zoomScaleNormal="85" workbookViewId="0">
      <selection activeCell="P60" sqref="P60"/>
    </sheetView>
  </sheetViews>
  <sheetFormatPr defaultColWidth="8" defaultRowHeight="12" x14ac:dyDescent="0.2"/>
  <cols>
    <col min="1" max="1" width="39.5703125" style="47" bestFit="1" customWidth="1"/>
    <col min="2" max="2" width="9.5703125" style="47" customWidth="1"/>
    <col min="3" max="7" width="9.85546875" style="47" bestFit="1" customWidth="1"/>
    <col min="8" max="8" width="8" style="47"/>
    <col min="9" max="9" width="2.85546875" style="47" customWidth="1"/>
    <col min="10" max="29" width="8" style="47"/>
    <col min="30" max="30" width="2.7109375" style="47" customWidth="1"/>
    <col min="31" max="16384" width="8" style="47"/>
  </cols>
  <sheetData>
    <row r="1" spans="1:30" x14ac:dyDescent="0.2"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</row>
    <row r="2" spans="1:30" x14ac:dyDescent="0.2"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</row>
    <row r="3" spans="1:30" x14ac:dyDescent="0.2">
      <c r="A3" s="68" t="s">
        <v>104</v>
      </c>
      <c r="B3" s="56" t="s">
        <v>51</v>
      </c>
      <c r="C3" s="56" t="s">
        <v>105</v>
      </c>
      <c r="D3" s="56" t="s">
        <v>106</v>
      </c>
      <c r="E3" s="56" t="s">
        <v>107</v>
      </c>
      <c r="F3" s="56" t="s">
        <v>108</v>
      </c>
      <c r="G3" s="56" t="s">
        <v>109</v>
      </c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</row>
    <row r="4" spans="1:30" ht="14.25" x14ac:dyDescent="0.25">
      <c r="A4" s="47" t="s">
        <v>110</v>
      </c>
      <c r="B4" s="63">
        <f>0.5/2</f>
        <v>0.25</v>
      </c>
      <c r="C4" s="63">
        <v>0.75</v>
      </c>
      <c r="D4" s="63">
        <v>1</v>
      </c>
      <c r="E4" s="63">
        <v>1</v>
      </c>
      <c r="F4" s="64">
        <v>0.8</v>
      </c>
      <c r="G4" s="64">
        <v>0.7</v>
      </c>
      <c r="H4" s="63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</row>
    <row r="5" spans="1:30" ht="14.25" x14ac:dyDescent="0.25">
      <c r="A5" s="65" t="s">
        <v>111</v>
      </c>
      <c r="B5" s="67">
        <f>B4</f>
        <v>0.25</v>
      </c>
      <c r="C5" s="67">
        <f>B5+C4</f>
        <v>1</v>
      </c>
      <c r="D5" s="67">
        <f>C5+D4</f>
        <v>2</v>
      </c>
      <c r="E5" s="67">
        <f>D5+E4</f>
        <v>3</v>
      </c>
      <c r="F5" s="67">
        <f>E5+F4</f>
        <v>3.8</v>
      </c>
      <c r="G5" s="67">
        <f>F5+G4</f>
        <v>4.5</v>
      </c>
      <c r="I5" s="66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</row>
    <row r="6" spans="1:30" ht="14.25" x14ac:dyDescent="0.25">
      <c r="I6" s="66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</row>
    <row r="7" spans="1:30" ht="14.25" x14ac:dyDescent="0.25">
      <c r="A7" s="65" t="s">
        <v>112</v>
      </c>
      <c r="B7" s="63">
        <v>0</v>
      </c>
      <c r="C7" s="63">
        <v>0</v>
      </c>
      <c r="D7" s="63">
        <v>0.1</v>
      </c>
      <c r="E7" s="63">
        <v>0.2</v>
      </c>
      <c r="F7" s="64">
        <v>0.2</v>
      </c>
      <c r="G7" s="64">
        <v>0.2</v>
      </c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</row>
    <row r="8" spans="1:30" ht="14.25" x14ac:dyDescent="0.25">
      <c r="A8" s="47" t="s">
        <v>113</v>
      </c>
      <c r="B8" s="62">
        <v>0</v>
      </c>
      <c r="C8" s="62">
        <v>0.1</v>
      </c>
      <c r="D8" s="62">
        <v>0.15</v>
      </c>
      <c r="E8" s="62">
        <v>0.15</v>
      </c>
      <c r="F8" s="62">
        <v>0.15</v>
      </c>
      <c r="G8" s="62">
        <v>0.1</v>
      </c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</row>
    <row r="9" spans="1:30" ht="14.25" x14ac:dyDescent="0.25">
      <c r="A9" s="47" t="s">
        <v>114</v>
      </c>
      <c r="B9" s="63">
        <f t="shared" ref="B9:G9" si="0">B4-B8</f>
        <v>0.25</v>
      </c>
      <c r="C9" s="63">
        <f t="shared" si="0"/>
        <v>0.65</v>
      </c>
      <c r="D9" s="63">
        <f t="shared" si="0"/>
        <v>0.85</v>
      </c>
      <c r="E9" s="63">
        <f t="shared" si="0"/>
        <v>0.85</v>
      </c>
      <c r="F9" s="63">
        <f t="shared" si="0"/>
        <v>0.65</v>
      </c>
      <c r="G9" s="63">
        <f t="shared" si="0"/>
        <v>0.6</v>
      </c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</row>
    <row r="10" spans="1:30" ht="14.25" x14ac:dyDescent="0.25">
      <c r="A10" s="53" t="s">
        <v>115</v>
      </c>
      <c r="B10" s="62">
        <v>0.05</v>
      </c>
      <c r="C10" s="62">
        <v>0.15</v>
      </c>
      <c r="D10" s="62">
        <v>0.3</v>
      </c>
      <c r="E10" s="62">
        <v>0.3</v>
      </c>
      <c r="F10" s="62">
        <v>0.3</v>
      </c>
      <c r="G10" s="62">
        <v>0.3</v>
      </c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</row>
    <row r="11" spans="1:30" x14ac:dyDescent="0.2">
      <c r="A11" s="53" t="s">
        <v>116</v>
      </c>
      <c r="B11" s="47">
        <f t="shared" ref="B11:G11" si="1">B9-B10</f>
        <v>0.2</v>
      </c>
      <c r="C11" s="47">
        <f t="shared" si="1"/>
        <v>0.5</v>
      </c>
      <c r="D11" s="47">
        <f t="shared" si="1"/>
        <v>0.55000000000000004</v>
      </c>
      <c r="E11" s="47">
        <f t="shared" si="1"/>
        <v>0.55000000000000004</v>
      </c>
      <c r="F11" s="47">
        <f t="shared" si="1"/>
        <v>0.35000000000000003</v>
      </c>
      <c r="G11" s="47">
        <f t="shared" si="1"/>
        <v>0.3</v>
      </c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</row>
    <row r="12" spans="1:30" x14ac:dyDescent="0.2">
      <c r="A12" s="61" t="s">
        <v>117</v>
      </c>
      <c r="B12" s="47">
        <v>0</v>
      </c>
      <c r="C12" s="47">
        <v>0.2</v>
      </c>
      <c r="D12" s="47">
        <f>C12*(D11&gt;0)</f>
        <v>0.2</v>
      </c>
      <c r="E12" s="47">
        <f>D12*(E11&gt;0)</f>
        <v>0.2</v>
      </c>
      <c r="F12" s="47">
        <f>E12*(F11&gt;0)</f>
        <v>0.2</v>
      </c>
      <c r="G12" s="47">
        <f>F12*(G11&gt;0)</f>
        <v>0.2</v>
      </c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</row>
    <row r="13" spans="1:30" x14ac:dyDescent="0.2">
      <c r="B13" s="47">
        <f t="shared" ref="B13:G13" si="2">B11-B12</f>
        <v>0.2</v>
      </c>
      <c r="C13" s="47">
        <f t="shared" si="2"/>
        <v>0.3</v>
      </c>
      <c r="D13" s="47">
        <f t="shared" si="2"/>
        <v>0.35000000000000003</v>
      </c>
      <c r="E13" s="47">
        <f t="shared" si="2"/>
        <v>0.35000000000000003</v>
      </c>
      <c r="F13" s="47">
        <f t="shared" si="2"/>
        <v>0.15000000000000002</v>
      </c>
      <c r="G13" s="47">
        <f t="shared" si="2"/>
        <v>9.9999999999999978E-2</v>
      </c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</row>
    <row r="14" spans="1:30" x14ac:dyDescent="0.2">
      <c r="A14" s="60" t="s">
        <v>118</v>
      </c>
      <c r="B14" s="60">
        <f>-(B8+B11-B12-B7)</f>
        <v>-0.2</v>
      </c>
      <c r="C14" s="60">
        <f t="shared" ref="C14:G14" si="3">-(C8+C11-C12-C7)</f>
        <v>-0.39999999999999997</v>
      </c>
      <c r="D14" s="60">
        <f t="shared" si="3"/>
        <v>-0.4</v>
      </c>
      <c r="E14" s="60">
        <f t="shared" si="3"/>
        <v>-0.3</v>
      </c>
      <c r="F14" s="60">
        <f t="shared" si="3"/>
        <v>-9.9999999999999978E-2</v>
      </c>
      <c r="G14" s="60">
        <f t="shared" si="3"/>
        <v>0</v>
      </c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</row>
    <row r="15" spans="1:30" x14ac:dyDescent="0.2"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</row>
    <row r="16" spans="1:30" x14ac:dyDescent="0.2">
      <c r="A16" s="47" t="s">
        <v>119</v>
      </c>
      <c r="B16" s="47">
        <f t="shared" ref="B16:G16" si="4">B4</f>
        <v>0.25</v>
      </c>
      <c r="C16" s="47">
        <f t="shared" si="4"/>
        <v>0.75</v>
      </c>
      <c r="D16" s="47">
        <f t="shared" si="4"/>
        <v>1</v>
      </c>
      <c r="E16" s="47">
        <f t="shared" si="4"/>
        <v>1</v>
      </c>
      <c r="F16" s="47">
        <f t="shared" si="4"/>
        <v>0.8</v>
      </c>
      <c r="G16" s="47">
        <f t="shared" si="4"/>
        <v>0.7</v>
      </c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</row>
    <row r="17" spans="1:30" x14ac:dyDescent="0.2">
      <c r="A17" s="47" t="s">
        <v>120</v>
      </c>
      <c r="B17" s="47">
        <f t="shared" ref="B17:G17" si="5">SUM(B18:B20)</f>
        <v>0.05</v>
      </c>
      <c r="C17" s="47">
        <f t="shared" si="5"/>
        <v>0.35</v>
      </c>
      <c r="D17" s="47">
        <f t="shared" si="5"/>
        <v>0.60000000000000009</v>
      </c>
      <c r="E17" s="47">
        <f t="shared" si="5"/>
        <v>0.7</v>
      </c>
      <c r="F17" s="47">
        <f t="shared" si="5"/>
        <v>0.7</v>
      </c>
      <c r="G17" s="47">
        <f t="shared" si="5"/>
        <v>0.7</v>
      </c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</row>
    <row r="18" spans="1:30" x14ac:dyDescent="0.2">
      <c r="A18" s="53" t="s">
        <v>121</v>
      </c>
      <c r="B18" s="47">
        <f t="shared" ref="B18:G18" si="6">B7</f>
        <v>0</v>
      </c>
      <c r="C18" s="47">
        <f t="shared" si="6"/>
        <v>0</v>
      </c>
      <c r="D18" s="47">
        <f t="shared" si="6"/>
        <v>0.1</v>
      </c>
      <c r="E18" s="47">
        <f t="shared" si="6"/>
        <v>0.2</v>
      </c>
      <c r="F18" s="47">
        <f t="shared" si="6"/>
        <v>0.2</v>
      </c>
      <c r="G18" s="47">
        <f t="shared" si="6"/>
        <v>0.2</v>
      </c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</row>
    <row r="19" spans="1:30" x14ac:dyDescent="0.2">
      <c r="A19" s="53" t="s">
        <v>122</v>
      </c>
      <c r="B19" s="47">
        <f t="shared" ref="B19:G19" si="7">B10</f>
        <v>0.05</v>
      </c>
      <c r="C19" s="47">
        <f t="shared" si="7"/>
        <v>0.15</v>
      </c>
      <c r="D19" s="47">
        <f t="shared" si="7"/>
        <v>0.3</v>
      </c>
      <c r="E19" s="47">
        <f t="shared" si="7"/>
        <v>0.3</v>
      </c>
      <c r="F19" s="47">
        <f t="shared" si="7"/>
        <v>0.3</v>
      </c>
      <c r="G19" s="47">
        <f t="shared" si="7"/>
        <v>0.3</v>
      </c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</row>
    <row r="20" spans="1:30" x14ac:dyDescent="0.2">
      <c r="A20" s="53" t="s">
        <v>123</v>
      </c>
      <c r="B20" s="47">
        <f t="shared" ref="B20:G20" si="8">B12</f>
        <v>0</v>
      </c>
      <c r="C20" s="47">
        <f t="shared" si="8"/>
        <v>0.2</v>
      </c>
      <c r="D20" s="47">
        <f t="shared" si="8"/>
        <v>0.2</v>
      </c>
      <c r="E20" s="47">
        <f t="shared" si="8"/>
        <v>0.2</v>
      </c>
      <c r="F20" s="47">
        <f t="shared" si="8"/>
        <v>0.2</v>
      </c>
      <c r="G20" s="47">
        <f t="shared" si="8"/>
        <v>0.2</v>
      </c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</row>
    <row r="21" spans="1:30" x14ac:dyDescent="0.2">
      <c r="A21" s="53" t="s">
        <v>124</v>
      </c>
      <c r="B21" s="47">
        <f t="shared" ref="B21:G21" si="9">B16-B17</f>
        <v>0.2</v>
      </c>
      <c r="C21" s="47">
        <f t="shared" si="9"/>
        <v>0.4</v>
      </c>
      <c r="D21" s="47">
        <f t="shared" si="9"/>
        <v>0.39999999999999991</v>
      </c>
      <c r="E21" s="47">
        <f t="shared" si="9"/>
        <v>0.30000000000000004</v>
      </c>
      <c r="F21" s="47">
        <f t="shared" si="9"/>
        <v>0.10000000000000009</v>
      </c>
      <c r="G21" s="47">
        <f t="shared" si="9"/>
        <v>0</v>
      </c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</row>
    <row r="22" spans="1:30" x14ac:dyDescent="0.2">
      <c r="A22" s="59" t="s">
        <v>125</v>
      </c>
      <c r="B22" s="58" t="b">
        <f t="shared" ref="B22:G22" si="10">-B21=B14</f>
        <v>1</v>
      </c>
      <c r="C22" s="58" t="b">
        <f t="shared" si="10"/>
        <v>1</v>
      </c>
      <c r="D22" s="58" t="b">
        <f t="shared" si="10"/>
        <v>1</v>
      </c>
      <c r="E22" s="58" t="b">
        <f t="shared" si="10"/>
        <v>1</v>
      </c>
      <c r="F22" s="58" t="b">
        <f t="shared" si="10"/>
        <v>1</v>
      </c>
      <c r="G22" s="58" t="b">
        <f t="shared" si="10"/>
        <v>1</v>
      </c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</row>
    <row r="23" spans="1:30" x14ac:dyDescent="0.2"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</row>
    <row r="24" spans="1:30" x14ac:dyDescent="0.2"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</row>
    <row r="25" spans="1:30" x14ac:dyDescent="0.2">
      <c r="A25" s="47" t="s">
        <v>126</v>
      </c>
      <c r="B25" s="47">
        <f>B14</f>
        <v>-0.2</v>
      </c>
      <c r="C25" s="47">
        <f t="shared" ref="C25:G25" si="11">C14</f>
        <v>-0.39999999999999997</v>
      </c>
      <c r="D25" s="47">
        <f t="shared" si="11"/>
        <v>-0.4</v>
      </c>
      <c r="E25" s="47">
        <f t="shared" si="11"/>
        <v>-0.3</v>
      </c>
      <c r="F25" s="47">
        <f t="shared" si="11"/>
        <v>-9.9999999999999978E-2</v>
      </c>
      <c r="G25" s="47">
        <f t="shared" si="11"/>
        <v>0</v>
      </c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</row>
    <row r="26" spans="1:30" x14ac:dyDescent="0.2">
      <c r="A26" s="47" t="s">
        <v>127</v>
      </c>
      <c r="B26" s="47">
        <f t="shared" ref="B26:G26" si="12">-(B4-B7-B10*50%)</f>
        <v>-0.22500000000000001</v>
      </c>
      <c r="C26" s="47">
        <f t="shared" si="12"/>
        <v>-0.67500000000000004</v>
      </c>
      <c r="D26" s="47">
        <f t="shared" si="12"/>
        <v>-0.75</v>
      </c>
      <c r="E26" s="47">
        <f t="shared" si="12"/>
        <v>-0.65</v>
      </c>
      <c r="F26" s="47">
        <f t="shared" si="12"/>
        <v>-0.45000000000000007</v>
      </c>
      <c r="G26" s="47">
        <f t="shared" si="12"/>
        <v>-0.35</v>
      </c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</row>
    <row r="27" spans="1:30" x14ac:dyDescent="0.2">
      <c r="A27" s="47" t="s">
        <v>128</v>
      </c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</row>
    <row r="28" spans="1:30" x14ac:dyDescent="0.2"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</row>
    <row r="29" spans="1:30" x14ac:dyDescent="0.2"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</row>
    <row r="30" spans="1:30" x14ac:dyDescent="0.2"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</row>
    <row r="31" spans="1:30" x14ac:dyDescent="0.2"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</row>
    <row r="32" spans="1:30" x14ac:dyDescent="0.2"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</row>
    <row r="33" spans="1:30" x14ac:dyDescent="0.2"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</row>
    <row r="34" spans="1:30" x14ac:dyDescent="0.2">
      <c r="A34" s="57" t="str">
        <f t="shared" ref="A34:G34" si="13">A3</f>
        <v>Fiscal Year</v>
      </c>
      <c r="B34" s="56" t="s">
        <v>51</v>
      </c>
      <c r="C34" s="56" t="s">
        <v>105</v>
      </c>
      <c r="D34" s="56" t="s">
        <v>106</v>
      </c>
      <c r="E34" s="56" t="str">
        <f t="shared" si="13"/>
        <v>t+3</v>
      </c>
      <c r="F34" s="56" t="str">
        <f t="shared" si="13"/>
        <v>t+4</v>
      </c>
      <c r="G34" s="56" t="str">
        <f t="shared" si="13"/>
        <v>t+5</v>
      </c>
      <c r="H34" s="50" t="s">
        <v>74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</row>
    <row r="35" spans="1:30" x14ac:dyDescent="0.2">
      <c r="A35" s="47" t="str">
        <f t="shared" ref="A35:G40" si="14">A16</f>
        <v>total resiliance investment</v>
      </c>
      <c r="B35" s="47">
        <f t="shared" si="14"/>
        <v>0.25</v>
      </c>
      <c r="C35" s="47">
        <f t="shared" si="14"/>
        <v>0.75</v>
      </c>
      <c r="D35" s="47">
        <f t="shared" si="14"/>
        <v>1</v>
      </c>
      <c r="E35" s="47">
        <f t="shared" si="14"/>
        <v>1</v>
      </c>
      <c r="F35" s="47">
        <f t="shared" si="14"/>
        <v>0.8</v>
      </c>
      <c r="G35" s="47">
        <f t="shared" si="14"/>
        <v>0.7</v>
      </c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</row>
    <row r="36" spans="1:30" x14ac:dyDescent="0.2">
      <c r="A36" s="47" t="str">
        <f t="shared" si="14"/>
        <v>Financed by:</v>
      </c>
      <c r="B36" s="47">
        <f t="shared" si="14"/>
        <v>0.05</v>
      </c>
      <c r="C36" s="47">
        <f t="shared" si="14"/>
        <v>0.35</v>
      </c>
      <c r="D36" s="47">
        <f t="shared" si="14"/>
        <v>0.60000000000000009</v>
      </c>
      <c r="E36" s="47">
        <f t="shared" si="14"/>
        <v>0.7</v>
      </c>
      <c r="F36" s="47">
        <f t="shared" si="14"/>
        <v>0.7</v>
      </c>
      <c r="G36" s="47">
        <f t="shared" si="14"/>
        <v>0.7</v>
      </c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</row>
    <row r="37" spans="1:30" x14ac:dyDescent="0.2">
      <c r="A37" s="53" t="str">
        <f t="shared" si="14"/>
        <v>Dedicated tax revenue</v>
      </c>
      <c r="B37" s="47">
        <f t="shared" si="14"/>
        <v>0</v>
      </c>
      <c r="C37" s="47">
        <f t="shared" si="14"/>
        <v>0</v>
      </c>
      <c r="D37" s="47">
        <f t="shared" si="14"/>
        <v>0.1</v>
      </c>
      <c r="E37" s="47">
        <f t="shared" si="14"/>
        <v>0.2</v>
      </c>
      <c r="F37" s="47">
        <f t="shared" si="14"/>
        <v>0.2</v>
      </c>
      <c r="G37" s="47">
        <f t="shared" si="14"/>
        <v>0.2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</row>
    <row r="38" spans="1:30" x14ac:dyDescent="0.2">
      <c r="A38" s="55" t="str">
        <f t="shared" si="14"/>
        <v>Foreign grants/loans</v>
      </c>
      <c r="B38" s="54">
        <f t="shared" si="14"/>
        <v>0.05</v>
      </c>
      <c r="C38" s="54">
        <f t="shared" si="14"/>
        <v>0.15</v>
      </c>
      <c r="D38" s="54">
        <f t="shared" si="14"/>
        <v>0.3</v>
      </c>
      <c r="E38" s="54">
        <f t="shared" si="14"/>
        <v>0.3</v>
      </c>
      <c r="F38" s="54">
        <f t="shared" si="14"/>
        <v>0.3</v>
      </c>
      <c r="G38" s="54">
        <f t="shared" si="14"/>
        <v>0.3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</row>
    <row r="39" spans="1:30" x14ac:dyDescent="0.2">
      <c r="A39" s="53" t="str">
        <f t="shared" si="14"/>
        <v>Crowding-out of existing non-priority invest</v>
      </c>
      <c r="B39" s="47">
        <f t="shared" si="14"/>
        <v>0</v>
      </c>
      <c r="C39" s="47">
        <f t="shared" si="14"/>
        <v>0.2</v>
      </c>
      <c r="D39" s="47">
        <f t="shared" si="14"/>
        <v>0.2</v>
      </c>
      <c r="E39" s="47">
        <f t="shared" si="14"/>
        <v>0.2</v>
      </c>
      <c r="F39" s="47">
        <f t="shared" si="14"/>
        <v>0.2</v>
      </c>
      <c r="G39" s="47">
        <f t="shared" si="14"/>
        <v>0.2</v>
      </c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</row>
    <row r="40" spans="1:30" x14ac:dyDescent="0.2">
      <c r="A40" s="53" t="str">
        <f t="shared" si="14"/>
        <v>Addition to DPB</v>
      </c>
      <c r="B40" s="47">
        <f t="shared" si="14"/>
        <v>0.2</v>
      </c>
      <c r="C40" s="47">
        <f t="shared" si="14"/>
        <v>0.4</v>
      </c>
      <c r="D40" s="47">
        <f t="shared" si="14"/>
        <v>0.39999999999999991</v>
      </c>
      <c r="E40" s="47">
        <f t="shared" si="14"/>
        <v>0.30000000000000004</v>
      </c>
      <c r="F40" s="47">
        <f t="shared" si="14"/>
        <v>0.10000000000000009</v>
      </c>
      <c r="G40" s="47">
        <f t="shared" si="14"/>
        <v>0</v>
      </c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</row>
    <row r="42" spans="1:30" ht="14.25" x14ac:dyDescent="0.25">
      <c r="A42" s="47" t="s">
        <v>129</v>
      </c>
      <c r="B42" s="51">
        <f t="shared" ref="B42:G42" si="15">B38/B35*100</f>
        <v>20</v>
      </c>
      <c r="C42" s="51">
        <f t="shared" si="15"/>
        <v>20</v>
      </c>
      <c r="D42" s="51">
        <f t="shared" si="15"/>
        <v>30</v>
      </c>
      <c r="E42" s="51">
        <f t="shared" si="15"/>
        <v>30</v>
      </c>
      <c r="F42" s="51">
        <f t="shared" si="15"/>
        <v>37.499999999999993</v>
      </c>
      <c r="G42" s="51">
        <f t="shared" si="15"/>
        <v>42.857142857142861</v>
      </c>
      <c r="H42" s="51">
        <f>AVERAGE(C42:G42)</f>
        <v>32.071428571428569</v>
      </c>
    </row>
    <row r="43" spans="1:30" ht="14.25" x14ac:dyDescent="0.25">
      <c r="A43" s="50" t="s">
        <v>130</v>
      </c>
      <c r="B43" s="49">
        <f t="shared" ref="B43:G43" si="16">B38/B9*100</f>
        <v>20</v>
      </c>
      <c r="C43" s="49">
        <f t="shared" si="16"/>
        <v>23.076923076923077</v>
      </c>
      <c r="D43" s="49">
        <f t="shared" si="16"/>
        <v>35.294117647058826</v>
      </c>
      <c r="E43" s="49">
        <f t="shared" si="16"/>
        <v>35.294117647058826</v>
      </c>
      <c r="F43" s="49">
        <f t="shared" si="16"/>
        <v>46.153846153846153</v>
      </c>
      <c r="G43" s="49">
        <f t="shared" si="16"/>
        <v>50</v>
      </c>
      <c r="H43" s="48">
        <f>AVERAGE(C43:G43)</f>
        <v>37.963800904977376</v>
      </c>
    </row>
  </sheetData>
  <phoneticPr fontId="2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A7DB-C42E-4AD2-BF4F-35785A1A3958}">
  <sheetPr>
    <tabColor theme="6"/>
  </sheetPr>
  <dimension ref="A1:N1"/>
  <sheetViews>
    <sheetView workbookViewId="0">
      <selection activeCell="L20" sqref="L20"/>
    </sheetView>
  </sheetViews>
  <sheetFormatPr defaultRowHeight="14.25" x14ac:dyDescent="0.25"/>
  <sheetData>
    <row r="1" spans="1:14" x14ac:dyDescent="0.25">
      <c r="A1" t="s">
        <v>177</v>
      </c>
      <c r="B1" t="s">
        <v>213</v>
      </c>
      <c r="N1" t="s">
        <v>214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5F21-C3C1-482C-BA17-D28B6A20A9DF}">
  <sheetPr>
    <tabColor theme="6"/>
  </sheetPr>
  <dimension ref="B1:H46"/>
  <sheetViews>
    <sheetView zoomScale="85" zoomScaleNormal="85" workbookViewId="0">
      <pane xSplit="1" ySplit="2" topLeftCell="B7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9.28515625" defaultRowHeight="14.25" x14ac:dyDescent="0.25"/>
  <cols>
    <col min="1" max="2" width="9.28515625" style="22"/>
    <col min="3" max="4" width="9.5703125" style="22" customWidth="1"/>
    <col min="5" max="5" width="9.28515625" style="22"/>
    <col min="6" max="6" width="2.28515625" style="22" customWidth="1"/>
    <col min="7" max="7" width="3.85546875" style="22" customWidth="1"/>
    <col min="8" max="14" width="9.28515625" style="22"/>
    <col min="15" max="15" width="3.7109375" style="22" customWidth="1"/>
    <col min="16" max="16384" width="9.28515625" style="22"/>
  </cols>
  <sheetData>
    <row r="1" spans="2:8" ht="32.450000000000003" customHeight="1" x14ac:dyDescent="0.25">
      <c r="B1" s="187" t="s">
        <v>83</v>
      </c>
      <c r="C1" s="189" t="s">
        <v>84</v>
      </c>
      <c r="D1" s="189" t="s">
        <v>85</v>
      </c>
      <c r="E1" s="190" t="s">
        <v>87</v>
      </c>
      <c r="G1" s="70"/>
    </row>
    <row r="2" spans="2:8" x14ac:dyDescent="0.25">
      <c r="B2" s="188"/>
      <c r="C2" s="189"/>
      <c r="D2" s="189"/>
      <c r="E2" s="190"/>
      <c r="G2" s="70"/>
    </row>
    <row r="3" spans="2:8" x14ac:dyDescent="0.25">
      <c r="H3" s="30"/>
    </row>
    <row r="4" spans="2:8" x14ac:dyDescent="0.25">
      <c r="F4" s="29"/>
    </row>
    <row r="5" spans="2:8" x14ac:dyDescent="0.25">
      <c r="B5" s="42"/>
      <c r="C5" s="41"/>
      <c r="D5" s="40"/>
      <c r="E5" s="39"/>
      <c r="F5" s="29"/>
    </row>
    <row r="6" spans="2:8" x14ac:dyDescent="0.25">
      <c r="B6" s="38"/>
      <c r="C6" s="37"/>
      <c r="D6" s="37"/>
      <c r="E6" s="36"/>
      <c r="F6" s="29"/>
    </row>
    <row r="7" spans="2:8" x14ac:dyDescent="0.25">
      <c r="B7" s="38"/>
      <c r="C7" s="37"/>
      <c r="D7" s="37"/>
      <c r="E7" s="36"/>
      <c r="F7" s="29"/>
    </row>
    <row r="8" spans="2:8" x14ac:dyDescent="0.25">
      <c r="B8" s="38"/>
      <c r="C8" s="37"/>
      <c r="D8" s="37"/>
      <c r="E8" s="36"/>
      <c r="F8" s="29"/>
    </row>
    <row r="9" spans="2:8" x14ac:dyDescent="0.25">
      <c r="B9" s="35"/>
      <c r="C9" s="44"/>
      <c r="D9" s="44"/>
      <c r="E9" s="43"/>
    </row>
    <row r="10" spans="2:8" x14ac:dyDescent="0.25">
      <c r="C10" s="29"/>
      <c r="D10" s="29"/>
      <c r="E10" s="29"/>
    </row>
    <row r="11" spans="2:8" x14ac:dyDescent="0.25">
      <c r="F11" s="29"/>
    </row>
    <row r="12" spans="2:8" x14ac:dyDescent="0.25">
      <c r="B12" s="42"/>
      <c r="C12" s="41" t="s">
        <v>88</v>
      </c>
      <c r="D12" s="40"/>
      <c r="E12" s="39"/>
      <c r="F12" s="29"/>
    </row>
    <row r="13" spans="2:8" x14ac:dyDescent="0.25">
      <c r="B13" s="38" t="s">
        <v>3</v>
      </c>
      <c r="C13" s="37">
        <v>0.25073023385934934</v>
      </c>
      <c r="D13" s="37">
        <v>0.42713078127067849</v>
      </c>
      <c r="E13" s="36">
        <v>0.67786101513002783</v>
      </c>
      <c r="F13" s="29"/>
    </row>
    <row r="14" spans="2:8" x14ac:dyDescent="0.25">
      <c r="B14" s="38" t="s">
        <v>1</v>
      </c>
      <c r="C14" s="37">
        <v>0.64902025723420109</v>
      </c>
      <c r="D14" s="37">
        <v>0.66005571044788691</v>
      </c>
      <c r="E14" s="36">
        <v>1.309075967682088</v>
      </c>
      <c r="F14" s="29"/>
    </row>
    <row r="15" spans="2:8" x14ac:dyDescent="0.25">
      <c r="B15" s="38" t="s">
        <v>2</v>
      </c>
      <c r="C15" s="37">
        <v>0.45034156234843314</v>
      </c>
      <c r="D15" s="37">
        <v>0.66005571044788691</v>
      </c>
      <c r="E15" s="36">
        <v>1.1103972727963201</v>
      </c>
      <c r="F15" s="29"/>
    </row>
    <row r="16" spans="2:8" x14ac:dyDescent="0.25">
      <c r="B16" s="38" t="s">
        <v>89</v>
      </c>
      <c r="C16" s="37">
        <v>0.44840200057500273</v>
      </c>
      <c r="D16" s="37">
        <v>0.96970994472807048</v>
      </c>
      <c r="E16" s="36">
        <v>1.4181119453030733</v>
      </c>
    </row>
    <row r="17" spans="2:8" x14ac:dyDescent="0.25">
      <c r="B17" s="38"/>
      <c r="C17" s="37"/>
      <c r="D17" s="37"/>
      <c r="E17" s="36"/>
      <c r="F17" s="32"/>
      <c r="G17" s="32"/>
    </row>
    <row r="18" spans="2:8" x14ac:dyDescent="0.25">
      <c r="B18" s="35" t="s">
        <v>132</v>
      </c>
      <c r="C18" s="34"/>
      <c r="D18" s="34"/>
      <c r="E18" s="33"/>
      <c r="F18" s="32"/>
    </row>
    <row r="19" spans="2:8" x14ac:dyDescent="0.25">
      <c r="F19" s="31"/>
    </row>
    <row r="20" spans="2:8" x14ac:dyDescent="0.25">
      <c r="H20" s="30"/>
    </row>
    <row r="22" spans="2:8" x14ac:dyDescent="0.25">
      <c r="F22" s="29"/>
    </row>
    <row r="23" spans="2:8" x14ac:dyDescent="0.25">
      <c r="F23" s="29"/>
    </row>
    <row r="24" spans="2:8" x14ac:dyDescent="0.25">
      <c r="F24" s="29"/>
    </row>
    <row r="25" spans="2:8" x14ac:dyDescent="0.25">
      <c r="F25" s="29"/>
    </row>
    <row r="26" spans="2:8" x14ac:dyDescent="0.25">
      <c r="F26" s="29"/>
    </row>
    <row r="29" spans="2:8" x14ac:dyDescent="0.25">
      <c r="F29" s="27"/>
    </row>
    <row r="30" spans="2:8" x14ac:dyDescent="0.25">
      <c r="F30" s="27"/>
    </row>
    <row r="31" spans="2:8" x14ac:dyDescent="0.25">
      <c r="F31" s="27"/>
    </row>
    <row r="32" spans="2:8" x14ac:dyDescent="0.25">
      <c r="F32" s="27"/>
    </row>
    <row r="33" spans="6:7" x14ac:dyDescent="0.25">
      <c r="F33" s="29"/>
    </row>
    <row r="34" spans="6:7" x14ac:dyDescent="0.25">
      <c r="F34" s="28"/>
      <c r="G34" s="27"/>
    </row>
    <row r="35" spans="6:7" x14ac:dyDescent="0.25">
      <c r="F35" s="26"/>
    </row>
    <row r="36" spans="6:7" x14ac:dyDescent="0.25">
      <c r="F36" s="25"/>
      <c r="G36" s="24"/>
    </row>
    <row r="37" spans="6:7" x14ac:dyDescent="0.25">
      <c r="F37" s="23"/>
    </row>
    <row r="38" spans="6:7" x14ac:dyDescent="0.25">
      <c r="F38" s="23"/>
    </row>
    <row r="39" spans="6:7" x14ac:dyDescent="0.25">
      <c r="F39" s="23"/>
    </row>
    <row r="40" spans="6:7" x14ac:dyDescent="0.25">
      <c r="F40" s="23"/>
    </row>
    <row r="41" spans="6:7" x14ac:dyDescent="0.25">
      <c r="F41" s="23"/>
    </row>
    <row r="42" spans="6:7" x14ac:dyDescent="0.25">
      <c r="F42" s="23"/>
    </row>
    <row r="43" spans="6:7" x14ac:dyDescent="0.25">
      <c r="F43" s="23"/>
    </row>
    <row r="44" spans="6:7" x14ac:dyDescent="0.25">
      <c r="F44" s="23"/>
    </row>
    <row r="45" spans="6:7" x14ac:dyDescent="0.25">
      <c r="F45" s="23"/>
    </row>
    <row r="46" spans="6:7" x14ac:dyDescent="0.25">
      <c r="F46" s="23"/>
    </row>
  </sheetData>
  <mergeCells count="4"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125A-EB5F-4CA0-B9B9-D8E2CF667D19}">
  <dimension ref="A1"/>
  <sheetViews>
    <sheetView zoomScale="55" zoomScaleNormal="55" workbookViewId="0">
      <selection activeCell="AA26" sqref="AA26"/>
    </sheetView>
  </sheetViews>
  <sheetFormatPr defaultRowHeight="14.2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BE5FF-0FBB-447F-B98B-A128230FBABF}">
  <dimension ref="A1"/>
  <sheetViews>
    <sheetView zoomScale="55" zoomScaleNormal="55" workbookViewId="0">
      <selection activeCell="O61" sqref="O61"/>
    </sheetView>
  </sheetViews>
  <sheetFormatPr defaultRowHeight="14.2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24B4-761B-4872-BE19-4F36892F9E29}">
  <dimension ref="A1:U31"/>
  <sheetViews>
    <sheetView topLeftCell="G1" workbookViewId="0">
      <selection activeCell="AB25" sqref="AB25"/>
    </sheetView>
  </sheetViews>
  <sheetFormatPr defaultColWidth="9.140625" defaultRowHeight="12.75" x14ac:dyDescent="0.2"/>
  <cols>
    <col min="1" max="1" width="4.140625" style="146" customWidth="1"/>
    <col min="2" max="6" width="9.140625" style="146"/>
    <col min="7" max="7" width="34.7109375" style="146" bestFit="1" customWidth="1"/>
    <col min="8" max="8" width="25.7109375" style="146" bestFit="1" customWidth="1"/>
    <col min="9" max="9" width="40" style="146" bestFit="1" customWidth="1"/>
    <col min="10" max="10" width="31.5703125" style="146" bestFit="1" customWidth="1"/>
    <col min="11" max="11" width="31.42578125" style="146" bestFit="1" customWidth="1"/>
    <col min="12" max="12" width="34.42578125" style="146" bestFit="1" customWidth="1"/>
    <col min="13" max="13" width="22.28515625" style="146" bestFit="1" customWidth="1"/>
    <col min="14" max="14" width="16.7109375" style="146" bestFit="1" customWidth="1"/>
    <col min="15" max="15" width="41.85546875" style="146" bestFit="1" customWidth="1"/>
    <col min="16" max="16" width="19.140625" style="146" bestFit="1" customWidth="1"/>
    <col min="17" max="17" width="40" style="146" bestFit="1" customWidth="1"/>
    <col min="18" max="18" width="36" style="146" bestFit="1" customWidth="1"/>
    <col min="19" max="19" width="9.140625" style="146"/>
    <col min="20" max="20" width="12.5703125" style="146" bestFit="1" customWidth="1"/>
    <col min="21" max="21" width="12" style="146" bestFit="1" customWidth="1"/>
    <col min="22" max="16384" width="9.140625" style="146"/>
  </cols>
  <sheetData>
    <row r="1" spans="1:21" x14ac:dyDescent="0.2">
      <c r="B1" s="146" t="s">
        <v>215</v>
      </c>
      <c r="C1" s="146" t="s">
        <v>216</v>
      </c>
      <c r="D1" s="146" t="s">
        <v>217</v>
      </c>
      <c r="E1" s="146" t="s">
        <v>218</v>
      </c>
      <c r="F1" s="146" t="s">
        <v>219</v>
      </c>
      <c r="G1" s="146" t="s">
        <v>220</v>
      </c>
      <c r="H1" s="146" t="s">
        <v>221</v>
      </c>
      <c r="I1" s="146" t="s">
        <v>222</v>
      </c>
      <c r="J1" s="146" t="s">
        <v>223</v>
      </c>
      <c r="K1" s="146" t="s">
        <v>224</v>
      </c>
      <c r="L1" s="146" t="s">
        <v>225</v>
      </c>
      <c r="M1" s="146" t="s">
        <v>226</v>
      </c>
      <c r="N1" s="146" t="s">
        <v>227</v>
      </c>
      <c r="O1" s="146" t="s">
        <v>228</v>
      </c>
      <c r="P1" s="146" t="s">
        <v>229</v>
      </c>
      <c r="Q1" s="146" t="s">
        <v>230</v>
      </c>
      <c r="R1" s="146" t="s">
        <v>231</v>
      </c>
    </row>
    <row r="2" spans="1:21" x14ac:dyDescent="0.2">
      <c r="A2" s="147">
        <v>0</v>
      </c>
      <c r="B2" s="146">
        <v>2015</v>
      </c>
      <c r="C2" s="146">
        <v>0</v>
      </c>
      <c r="D2" s="146">
        <v>5</v>
      </c>
      <c r="E2" s="146">
        <v>15</v>
      </c>
      <c r="F2" s="146">
        <v>20</v>
      </c>
      <c r="G2" s="146">
        <v>-7.9518395049015876E-15</v>
      </c>
      <c r="H2" s="146">
        <v>40</v>
      </c>
      <c r="I2" s="146">
        <v>0</v>
      </c>
      <c r="J2" s="146">
        <v>0</v>
      </c>
      <c r="K2" s="146">
        <v>7.9999999999999991</v>
      </c>
      <c r="L2" s="146">
        <v>34.694276699029118</v>
      </c>
      <c r="M2" s="146">
        <v>13</v>
      </c>
      <c r="N2" s="146">
        <v>20</v>
      </c>
      <c r="O2" s="146">
        <v>0</v>
      </c>
      <c r="P2" s="146">
        <v>10</v>
      </c>
      <c r="Q2" s="146">
        <v>0</v>
      </c>
      <c r="R2" s="146">
        <v>0</v>
      </c>
      <c r="T2" s="146">
        <v>0</v>
      </c>
      <c r="U2" s="146">
        <v>0</v>
      </c>
    </row>
    <row r="3" spans="1:21" x14ac:dyDescent="0.2">
      <c r="A3" s="147">
        <v>1</v>
      </c>
      <c r="B3" s="146">
        <v>2016</v>
      </c>
      <c r="C3" s="146">
        <v>-1.0789364726235817E-3</v>
      </c>
      <c r="D3" s="146">
        <v>4.9978728901470397</v>
      </c>
      <c r="E3" s="146">
        <v>15.007625173776155</v>
      </c>
      <c r="F3" s="146">
        <v>19.919695634225079</v>
      </c>
      <c r="G3" s="146">
        <v>0.21059948355887914</v>
      </c>
      <c r="H3" s="146">
        <v>39.925193698148277</v>
      </c>
      <c r="I3" s="146">
        <v>-0.59991547154882863</v>
      </c>
      <c r="J3" s="146">
        <v>1.6685959081972346</v>
      </c>
      <c r="K3" s="146">
        <v>8</v>
      </c>
      <c r="L3" s="146">
        <v>34.694276699029118</v>
      </c>
      <c r="M3" s="146">
        <v>13</v>
      </c>
      <c r="N3" s="146">
        <v>20</v>
      </c>
      <c r="O3" s="146">
        <v>-1.0789364726235817E-3</v>
      </c>
      <c r="P3" s="146">
        <v>10</v>
      </c>
      <c r="Q3" s="146">
        <v>0.53755248028971048</v>
      </c>
      <c r="R3" s="146">
        <v>-0.40907566867748474</v>
      </c>
      <c r="T3" s="146">
        <v>-7.4806301851722878E-2</v>
      </c>
      <c r="U3" s="146">
        <v>0</v>
      </c>
    </row>
    <row r="4" spans="1:21" x14ac:dyDescent="0.2">
      <c r="A4" s="147">
        <v>2</v>
      </c>
      <c r="B4" s="146">
        <v>2017</v>
      </c>
      <c r="C4" s="146">
        <v>9.6687978874768987E-2</v>
      </c>
      <c r="D4" s="146">
        <v>5.0053612008241739</v>
      </c>
      <c r="E4" s="146">
        <v>15.075038356982768</v>
      </c>
      <c r="F4" s="146">
        <v>19.916356901746759</v>
      </c>
      <c r="G4" s="146">
        <v>0.42344923693044823</v>
      </c>
      <c r="H4" s="146">
        <v>39.996756459553708</v>
      </c>
      <c r="I4" s="146">
        <v>-0.60694599968026397</v>
      </c>
      <c r="J4" s="146">
        <v>1.8970244525799318</v>
      </c>
      <c r="K4" s="146">
        <v>8</v>
      </c>
      <c r="L4" s="146">
        <v>34.69427669902911</v>
      </c>
      <c r="M4" s="146">
        <v>13</v>
      </c>
      <c r="N4" s="146">
        <v>20</v>
      </c>
      <c r="O4" s="146">
        <v>9.6687978874768987E-2</v>
      </c>
      <c r="P4" s="146">
        <v>10.000000678420752</v>
      </c>
      <c r="Q4" s="146">
        <v>0.69587332991755835</v>
      </c>
      <c r="R4" s="146">
        <v>-0.35717649616816249</v>
      </c>
      <c r="T4" s="146">
        <v>-3.243540446291604E-3</v>
      </c>
      <c r="U4" s="146">
        <v>0</v>
      </c>
    </row>
    <row r="5" spans="1:21" x14ac:dyDescent="0.2">
      <c r="A5" s="147">
        <v>3</v>
      </c>
      <c r="B5" s="146">
        <v>2018</v>
      </c>
      <c r="C5" s="146">
        <v>0.19609008640324532</v>
      </c>
      <c r="D5" s="146">
        <v>5.0128566060565944</v>
      </c>
      <c r="E5" s="146">
        <v>15.144327302108726</v>
      </c>
      <c r="F5" s="146">
        <v>19.907319822928184</v>
      </c>
      <c r="G5" s="146">
        <v>0.64117827892099311</v>
      </c>
      <c r="H5" s="146">
        <v>40.064503731093509</v>
      </c>
      <c r="I5" s="146">
        <v>-0.60708228672150533</v>
      </c>
      <c r="J5" s="146">
        <v>2.1485331850092937</v>
      </c>
      <c r="K5" s="146">
        <v>7.9999999999999991</v>
      </c>
      <c r="L5" s="146">
        <v>34.694276699029118</v>
      </c>
      <c r="M5" s="146">
        <v>13</v>
      </c>
      <c r="N5" s="146">
        <v>20</v>
      </c>
      <c r="O5" s="146">
        <v>0.19609008640324532</v>
      </c>
      <c r="P5" s="146">
        <v>10.000002055502421</v>
      </c>
      <c r="Q5" s="146">
        <v>0.85986051730324453</v>
      </c>
      <c r="R5" s="146">
        <v>-0.3066956002714466</v>
      </c>
      <c r="T5" s="146">
        <v>6.4503731093509487E-2</v>
      </c>
      <c r="U5" s="146">
        <v>0</v>
      </c>
    </row>
    <row r="6" spans="1:21" x14ac:dyDescent="0.2">
      <c r="A6" s="147">
        <v>4</v>
      </c>
      <c r="B6" s="146">
        <v>2019</v>
      </c>
      <c r="C6" s="146">
        <v>0.29824137337806178</v>
      </c>
      <c r="D6" s="146">
        <v>5.020543444588724</v>
      </c>
      <c r="E6" s="146">
        <v>15.216715318714025</v>
      </c>
      <c r="F6" s="146">
        <v>19.893336911956503</v>
      </c>
      <c r="G6" s="146">
        <v>0.86567259986866374</v>
      </c>
      <c r="H6" s="146">
        <v>40.130595675259251</v>
      </c>
      <c r="I6" s="146">
        <v>-0.6022757898734854</v>
      </c>
      <c r="J6" s="146">
        <v>2.419864052583276</v>
      </c>
      <c r="K6" s="146">
        <v>7.9999999999999973</v>
      </c>
      <c r="L6" s="146">
        <v>34.694276699029118</v>
      </c>
      <c r="M6" s="146">
        <v>12.999999999999998</v>
      </c>
      <c r="N6" s="146">
        <v>20</v>
      </c>
      <c r="O6" s="146">
        <v>0.29824137337806178</v>
      </c>
      <c r="P6" s="146">
        <v>10.000004192374776</v>
      </c>
      <c r="Q6" s="146">
        <v>1.028794365326001</v>
      </c>
      <c r="R6" s="146">
        <v>-0.25513004934524547</v>
      </c>
      <c r="T6" s="146">
        <v>0.13059567525925075</v>
      </c>
      <c r="U6" s="146">
        <v>0</v>
      </c>
    </row>
    <row r="7" spans="1:21" x14ac:dyDescent="0.2">
      <c r="A7" s="147">
        <v>5</v>
      </c>
      <c r="B7" s="146">
        <v>2020</v>
      </c>
      <c r="C7" s="146">
        <v>0.40397775438079009</v>
      </c>
      <c r="D7" s="146">
        <v>5.0289738716583612</v>
      </c>
      <c r="E7" s="146">
        <v>15.294761087536836</v>
      </c>
      <c r="F7" s="146">
        <v>19.87945623383683</v>
      </c>
      <c r="G7" s="146">
        <v>1.0902770547299814</v>
      </c>
      <c r="H7" s="146">
        <v>40.203191193032026</v>
      </c>
      <c r="I7" s="146">
        <v>-0.60773419065268675</v>
      </c>
      <c r="J7" s="146">
        <v>2.6452309730006895</v>
      </c>
      <c r="K7" s="146">
        <v>8</v>
      </c>
      <c r="L7" s="146">
        <v>34.694276699029118</v>
      </c>
      <c r="M7" s="146">
        <v>13</v>
      </c>
      <c r="N7" s="146">
        <v>20</v>
      </c>
      <c r="O7" s="146">
        <v>0.40397775438079009</v>
      </c>
      <c r="P7" s="146">
        <v>10.000007157430796</v>
      </c>
      <c r="Q7" s="146">
        <v>1.1707691642800646</v>
      </c>
      <c r="R7" s="146">
        <v>-0.17684315540230347</v>
      </c>
      <c r="T7" s="146">
        <v>0.20319119303202626</v>
      </c>
      <c r="U7" s="146">
        <v>0</v>
      </c>
    </row>
    <row r="8" spans="1:21" x14ac:dyDescent="0.2">
      <c r="A8" s="147">
        <v>6</v>
      </c>
      <c r="B8" s="146">
        <v>2021</v>
      </c>
      <c r="C8" s="146">
        <v>-2.5951622210899643</v>
      </c>
      <c r="D8" s="146">
        <v>5.3020274471943907</v>
      </c>
      <c r="E8" s="146">
        <v>16.565861427776646</v>
      </c>
      <c r="F8" s="146">
        <v>20.591703646135482</v>
      </c>
      <c r="G8" s="146">
        <v>-2.5170351891235021</v>
      </c>
      <c r="H8" s="146">
        <v>42.459592521106522</v>
      </c>
      <c r="I8" s="146">
        <v>-1.8335949312093036</v>
      </c>
      <c r="J8" s="146">
        <v>-2.6877791526327632</v>
      </c>
      <c r="K8" s="146">
        <v>8</v>
      </c>
      <c r="L8" s="146">
        <v>35.788310169238812</v>
      </c>
      <c r="M8" s="146">
        <v>13.000000000000002</v>
      </c>
      <c r="N8" s="146">
        <v>20.000000000000004</v>
      </c>
      <c r="O8" s="146">
        <v>-2.5951622210899643</v>
      </c>
      <c r="P8" s="146">
        <v>10.000011147119446</v>
      </c>
      <c r="Q8" s="146">
        <v>-2.2461959799717119</v>
      </c>
      <c r="R8" s="146">
        <v>-2.8594934160318974</v>
      </c>
      <c r="T8" s="146">
        <v>2.4595925211065222</v>
      </c>
      <c r="U8" s="146">
        <v>1.0940334702096948</v>
      </c>
    </row>
    <row r="9" spans="1:21" x14ac:dyDescent="0.2">
      <c r="A9" s="147">
        <v>7</v>
      </c>
      <c r="B9" s="146">
        <v>2022</v>
      </c>
      <c r="C9" s="146">
        <v>-2.8955288332153515</v>
      </c>
      <c r="D9" s="146">
        <v>5.5490248211971807</v>
      </c>
      <c r="E9" s="146">
        <v>18.300838417910352</v>
      </c>
      <c r="F9" s="146">
        <v>20.393237968015885</v>
      </c>
      <c r="G9" s="146">
        <v>-2.7567130006947371</v>
      </c>
      <c r="H9" s="146">
        <v>44.243101207123416</v>
      </c>
      <c r="I9" s="146">
        <v>-1.432037452819146</v>
      </c>
      <c r="J9" s="146">
        <v>-4.416020926957243</v>
      </c>
      <c r="K9" s="146">
        <v>9.729003688115192</v>
      </c>
      <c r="L9" s="146">
        <v>35.124481855436493</v>
      </c>
      <c r="M9" s="146">
        <v>13</v>
      </c>
      <c r="N9" s="146">
        <v>20</v>
      </c>
      <c r="O9" s="146">
        <v>-2.8955288332153515</v>
      </c>
      <c r="P9" s="146">
        <v>10.000022259808405</v>
      </c>
      <c r="Q9" s="146">
        <v>-1.5742828047353297</v>
      </c>
      <c r="R9" s="146">
        <v>-3.8963320639269203</v>
      </c>
      <c r="T9" s="146">
        <v>4.2431012071234164</v>
      </c>
      <c r="U9" s="146">
        <v>0.430205156407375</v>
      </c>
    </row>
    <row r="10" spans="1:21" x14ac:dyDescent="0.2">
      <c r="A10" s="147">
        <v>8</v>
      </c>
      <c r="B10" s="146">
        <v>2023</v>
      </c>
      <c r="C10" s="146">
        <v>-2.0864132080981079</v>
      </c>
      <c r="D10" s="146">
        <v>5.612918132204415</v>
      </c>
      <c r="E10" s="146">
        <v>18.8808210744176</v>
      </c>
      <c r="F10" s="146">
        <v>20.383456049284025</v>
      </c>
      <c r="G10" s="146">
        <v>-2.7789293008963711</v>
      </c>
      <c r="H10" s="146">
        <v>44.877195255906038</v>
      </c>
      <c r="I10" s="146">
        <v>-1.2907481938761012</v>
      </c>
      <c r="J10" s="146">
        <v>-2.932734456138486</v>
      </c>
      <c r="K10" s="146">
        <v>8.3761734799936871</v>
      </c>
      <c r="L10" s="146">
        <v>35.04747855927836</v>
      </c>
      <c r="M10" s="146">
        <v>13.000000000000002</v>
      </c>
      <c r="N10" s="146">
        <v>20</v>
      </c>
      <c r="O10" s="146">
        <v>-2.0864132080981079</v>
      </c>
      <c r="P10" s="146">
        <v>10.000052304489531</v>
      </c>
      <c r="Q10" s="146">
        <v>-1.89756302955176</v>
      </c>
      <c r="R10" s="146">
        <v>-2.2294614101252943</v>
      </c>
      <c r="T10" s="146">
        <v>4.8771952559060381</v>
      </c>
      <c r="U10" s="146">
        <v>0.35320186024924283</v>
      </c>
    </row>
    <row r="11" spans="1:21" x14ac:dyDescent="0.2">
      <c r="A11" s="147">
        <v>9</v>
      </c>
      <c r="B11" s="146">
        <v>2024</v>
      </c>
      <c r="C11" s="146">
        <v>-1.7022825735043057</v>
      </c>
      <c r="D11" s="146">
        <v>5.6323367469661365</v>
      </c>
      <c r="E11" s="146">
        <v>19.09145006334499</v>
      </c>
      <c r="F11" s="146">
        <v>20.328111767628162</v>
      </c>
      <c r="G11" s="146">
        <v>-2.7129549466715943</v>
      </c>
      <c r="H11" s="146">
        <v>45.051898577939291</v>
      </c>
      <c r="I11" s="146">
        <v>-1.1519385790635939</v>
      </c>
      <c r="J11" s="146">
        <v>-2.2562094174230718</v>
      </c>
      <c r="K11" s="146">
        <v>8.0741095056991412</v>
      </c>
      <c r="L11" s="146">
        <v>34.953997998293019</v>
      </c>
      <c r="M11" s="146">
        <v>13.000000000000002</v>
      </c>
      <c r="N11" s="146">
        <v>20.000000000000004</v>
      </c>
      <c r="O11" s="146">
        <v>-1.7022825735043057</v>
      </c>
      <c r="P11" s="146">
        <v>10.000088139218098</v>
      </c>
      <c r="Q11" s="146">
        <v>-1.7457560582498621</v>
      </c>
      <c r="R11" s="146">
        <v>-1.669352745867501</v>
      </c>
      <c r="T11" s="146">
        <v>5.0518985779392906</v>
      </c>
      <c r="U11" s="146">
        <v>0.25972129926390153</v>
      </c>
    </row>
    <row r="12" spans="1:21" x14ac:dyDescent="0.2">
      <c r="A12" s="147">
        <v>10</v>
      </c>
      <c r="B12" s="146">
        <v>2025</v>
      </c>
      <c r="C12" s="146">
        <v>-1.4938587813161348</v>
      </c>
      <c r="D12" s="146">
        <v>5.6430109764504444</v>
      </c>
      <c r="E12" s="146">
        <v>19.208872762034574</v>
      </c>
      <c r="F12" s="146">
        <v>20.286686526489238</v>
      </c>
      <c r="G12" s="146">
        <v>-2.6125688241428824</v>
      </c>
      <c r="H12" s="146">
        <v>45.138570264974248</v>
      </c>
      <c r="I12" s="146">
        <v>-1.0513613000712851</v>
      </c>
      <c r="J12" s="146">
        <v>-1.9175879758670633</v>
      </c>
      <c r="K12" s="146">
        <v>7.9999999999999973</v>
      </c>
      <c r="L12" s="146">
        <v>34.901346900808697</v>
      </c>
      <c r="M12" s="146">
        <v>13.000000000000002</v>
      </c>
      <c r="N12" s="146">
        <v>20</v>
      </c>
      <c r="O12" s="146">
        <v>-1.4938587813161348</v>
      </c>
      <c r="P12" s="146">
        <v>10.000126514518438</v>
      </c>
      <c r="Q12" s="146">
        <v>-1.5882099336738942</v>
      </c>
      <c r="R12" s="146">
        <v>-1.4223906852419548</v>
      </c>
      <c r="T12" s="146">
        <v>5.1385702649742484</v>
      </c>
      <c r="U12" s="146">
        <v>0.20707020177957958</v>
      </c>
    </row>
    <row r="13" spans="1:21" x14ac:dyDescent="0.2">
      <c r="A13" s="147">
        <v>11</v>
      </c>
      <c r="B13" s="146">
        <v>2026</v>
      </c>
      <c r="C13" s="146">
        <v>-1.3645969965007083</v>
      </c>
      <c r="D13" s="146">
        <v>5.6536321353659176</v>
      </c>
      <c r="E13" s="146">
        <v>19.310638767888079</v>
      </c>
      <c r="F13" s="146">
        <v>20.255886429664937</v>
      </c>
      <c r="G13" s="146">
        <v>-2.5005915940320582</v>
      </c>
      <c r="H13" s="146">
        <v>45.22015733291893</v>
      </c>
      <c r="I13" s="146">
        <v>-0.97358508102677321</v>
      </c>
      <c r="J13" s="146">
        <v>-1.7253646163418068</v>
      </c>
      <c r="K13" s="146">
        <v>7.9999999999999991</v>
      </c>
      <c r="L13" s="146">
        <v>34.868361852515129</v>
      </c>
      <c r="M13" s="146">
        <v>12.999999999999998</v>
      </c>
      <c r="N13" s="146">
        <v>19.999999999999996</v>
      </c>
      <c r="O13" s="146">
        <v>-1.3645969965007083</v>
      </c>
      <c r="P13" s="146">
        <v>10.000166392460686</v>
      </c>
      <c r="Q13" s="146">
        <v>-1.4513605725184642</v>
      </c>
      <c r="R13" s="146">
        <v>-1.2988762561427825</v>
      </c>
      <c r="T13" s="146">
        <v>5.2201573329189301</v>
      </c>
      <c r="U13" s="146">
        <v>0.17408515348601128</v>
      </c>
    </row>
    <row r="14" spans="1:21" x14ac:dyDescent="0.2">
      <c r="A14" s="147">
        <v>12</v>
      </c>
      <c r="B14" s="146">
        <v>2027</v>
      </c>
      <c r="C14" s="146">
        <v>-1.2714575386874856</v>
      </c>
      <c r="D14" s="146">
        <v>5.6646832083936154</v>
      </c>
      <c r="E14" s="146">
        <v>19.407549021329892</v>
      </c>
      <c r="F14" s="146">
        <v>20.234528042734567</v>
      </c>
      <c r="G14" s="146">
        <v>-2.3859544493673162</v>
      </c>
      <c r="H14" s="146">
        <v>45.306760272458078</v>
      </c>
      <c r="I14" s="146">
        <v>-0.91118018492386543</v>
      </c>
      <c r="J14" s="146">
        <v>-1.5923126786112629</v>
      </c>
      <c r="K14" s="146">
        <v>7.9999999999999991</v>
      </c>
      <c r="L14" s="146">
        <v>34.850925582215439</v>
      </c>
      <c r="M14" s="146">
        <v>13</v>
      </c>
      <c r="N14" s="146">
        <v>20</v>
      </c>
      <c r="O14" s="146">
        <v>-1.2714575386874856</v>
      </c>
      <c r="P14" s="146">
        <v>10.000207536271137</v>
      </c>
      <c r="Q14" s="146">
        <v>-1.3520375191666771</v>
      </c>
      <c r="R14" s="146">
        <v>-1.2104206817691276</v>
      </c>
      <c r="T14" s="146">
        <v>5.306760272458078</v>
      </c>
      <c r="U14" s="146">
        <v>0.15664888318632109</v>
      </c>
    </row>
    <row r="15" spans="1:21" x14ac:dyDescent="0.2">
      <c r="A15" s="147">
        <v>13</v>
      </c>
      <c r="B15" s="146">
        <v>2028</v>
      </c>
      <c r="C15" s="146">
        <v>-1.1968038921922073</v>
      </c>
      <c r="D15" s="146">
        <v>5.6758430491024709</v>
      </c>
      <c r="E15" s="146">
        <v>19.501177965809376</v>
      </c>
      <c r="F15" s="146">
        <v>20.218126958343088</v>
      </c>
      <c r="G15" s="146">
        <v>-2.272773229985865</v>
      </c>
      <c r="H15" s="146">
        <v>45.395147973254936</v>
      </c>
      <c r="I15" s="146">
        <v>-0.85764967977335349</v>
      </c>
      <c r="J15" s="146">
        <v>-1.4892109419605171</v>
      </c>
      <c r="K15" s="146">
        <v>7.9999999999999991</v>
      </c>
      <c r="L15" s="146">
        <v>34.840503126674932</v>
      </c>
      <c r="M15" s="146">
        <v>13</v>
      </c>
      <c r="N15" s="146">
        <v>20.000000000000004</v>
      </c>
      <c r="O15" s="146">
        <v>-1.1968038921922073</v>
      </c>
      <c r="P15" s="146">
        <v>10.000249818501393</v>
      </c>
      <c r="Q15" s="146">
        <v>-1.2718708255515516</v>
      </c>
      <c r="R15" s="146">
        <v>-1.1399429989094703</v>
      </c>
      <c r="T15" s="146">
        <v>5.3951479732549359</v>
      </c>
      <c r="U15" s="146">
        <v>0.14622642764581428</v>
      </c>
    </row>
    <row r="16" spans="1:21" x14ac:dyDescent="0.2">
      <c r="A16" s="147">
        <v>14</v>
      </c>
      <c r="B16" s="146">
        <v>2029</v>
      </c>
      <c r="C16" s="146">
        <v>-1.1322477965354949</v>
      </c>
      <c r="D16" s="146">
        <v>5.6869233891050355</v>
      </c>
      <c r="E16" s="146">
        <v>19.592024905589511</v>
      </c>
      <c r="F16" s="146">
        <v>20.204530387899972</v>
      </c>
      <c r="G16" s="146">
        <v>-2.1629387848005397</v>
      </c>
      <c r="H16" s="146">
        <v>45.483478682594516</v>
      </c>
      <c r="I16" s="146">
        <v>-0.80984792410837558</v>
      </c>
      <c r="J16" s="146">
        <v>-1.4025464719791825</v>
      </c>
      <c r="K16" s="146">
        <v>7.9999999999999991</v>
      </c>
      <c r="L16" s="146">
        <v>34.833206006494123</v>
      </c>
      <c r="M16" s="146">
        <v>13</v>
      </c>
      <c r="N16" s="146">
        <v>20.000000000000004</v>
      </c>
      <c r="O16" s="146">
        <v>-1.1322477965354949</v>
      </c>
      <c r="P16" s="146">
        <v>10.000293165158876</v>
      </c>
      <c r="Q16" s="146">
        <v>-1.20235224230796</v>
      </c>
      <c r="R16" s="146">
        <v>-1.0791458349749812</v>
      </c>
      <c r="T16" s="146">
        <v>5.4834786825945159</v>
      </c>
      <c r="U16" s="146">
        <v>0.13892930746500554</v>
      </c>
    </row>
    <row r="17" spans="1:21" x14ac:dyDescent="0.2">
      <c r="A17" s="147">
        <v>15</v>
      </c>
      <c r="B17" s="146">
        <v>2030</v>
      </c>
      <c r="C17" s="146">
        <v>-1.0737932722545196</v>
      </c>
      <c r="D17" s="146">
        <v>5.6978063627828082</v>
      </c>
      <c r="E17" s="146">
        <v>19.680139175554217</v>
      </c>
      <c r="F17" s="146">
        <v>20.192662285438225</v>
      </c>
      <c r="G17" s="146">
        <v>-2.0572741907943151</v>
      </c>
      <c r="H17" s="146">
        <v>45.570607823775248</v>
      </c>
      <c r="I17" s="146">
        <v>-0.76613390706135043</v>
      </c>
      <c r="J17" s="146">
        <v>-1.3257500784434662</v>
      </c>
      <c r="K17" s="146">
        <v>8</v>
      </c>
      <c r="L17" s="146">
        <v>34.827257859579255</v>
      </c>
      <c r="M17" s="146">
        <v>13</v>
      </c>
      <c r="N17" s="146">
        <v>20.000000000000004</v>
      </c>
      <c r="O17" s="146">
        <v>-1.0737932722545196</v>
      </c>
      <c r="P17" s="146">
        <v>10.000337525357612</v>
      </c>
      <c r="Q17" s="146">
        <v>-1.1393969413304579</v>
      </c>
      <c r="R17" s="146">
        <v>-1.0241005106170216</v>
      </c>
      <c r="T17" s="146">
        <v>5.5706078237752479</v>
      </c>
      <c r="U17" s="146">
        <v>0.13298116055013764</v>
      </c>
    </row>
    <row r="18" spans="1:21" x14ac:dyDescent="0.2">
      <c r="A18" s="147">
        <v>16</v>
      </c>
      <c r="B18" s="146">
        <v>2031</v>
      </c>
      <c r="C18" s="146">
        <v>-1.0195133673119301</v>
      </c>
      <c r="D18" s="146">
        <v>5.7084157700461571</v>
      </c>
      <c r="E18" s="146">
        <v>19.765416002164095</v>
      </c>
      <c r="F18" s="146">
        <v>20.181967274226722</v>
      </c>
      <c r="G18" s="146">
        <v>-1.9560884663777935</v>
      </c>
      <c r="H18" s="146">
        <v>45.655799046436975</v>
      </c>
      <c r="I18" s="146">
        <v>-0.7256059867745801</v>
      </c>
      <c r="J18" s="146">
        <v>-1.2555719127249065</v>
      </c>
      <c r="K18" s="146">
        <v>8</v>
      </c>
      <c r="L18" s="146">
        <v>34.821870566498561</v>
      </c>
      <c r="M18" s="146">
        <v>13</v>
      </c>
      <c r="N18" s="146">
        <v>20</v>
      </c>
      <c r="O18" s="146">
        <v>-1.0195133673119301</v>
      </c>
      <c r="P18" s="146">
        <v>10.000382857759268</v>
      </c>
      <c r="Q18" s="146">
        <v>-1.0810158801916978</v>
      </c>
      <c r="R18" s="146">
        <v>-0.97292710535905336</v>
      </c>
      <c r="T18" s="146">
        <v>5.6557990464369752</v>
      </c>
      <c r="U18" s="146">
        <v>0.12759386746944301</v>
      </c>
    </row>
    <row r="19" spans="1:21" x14ac:dyDescent="0.2">
      <c r="A19" s="147">
        <v>17</v>
      </c>
      <c r="B19" s="146">
        <v>2032</v>
      </c>
      <c r="C19" s="146">
        <v>-0.96845544558600238</v>
      </c>
      <c r="D19" s="146">
        <v>5.7187017249576559</v>
      </c>
      <c r="E19" s="146">
        <v>19.84772331792793</v>
      </c>
      <c r="F19" s="146">
        <v>20.17214459674237</v>
      </c>
      <c r="G19" s="146">
        <v>-1.8594412528823561</v>
      </c>
      <c r="H19" s="146">
        <v>45.738569639627954</v>
      </c>
      <c r="I19" s="146">
        <v>-0.68773081773634281</v>
      </c>
      <c r="J19" s="146">
        <v>-1.1903451594523329</v>
      </c>
      <c r="K19" s="146">
        <v>7.9999999999999973</v>
      </c>
      <c r="L19" s="146">
        <v>34.81671296233683</v>
      </c>
      <c r="M19" s="146">
        <v>13</v>
      </c>
      <c r="N19" s="146">
        <v>20</v>
      </c>
      <c r="O19" s="146">
        <v>-0.96845544558600238</v>
      </c>
      <c r="P19" s="146">
        <v>10.000429124635419</v>
      </c>
      <c r="Q19" s="146">
        <v>-1.0262077481028693</v>
      </c>
      <c r="R19" s="146">
        <v>-0.92470985264263383</v>
      </c>
      <c r="T19" s="146">
        <v>5.7385696396279542</v>
      </c>
      <c r="U19" s="146">
        <v>0.12243626330771207</v>
      </c>
    </row>
    <row r="20" spans="1:21" x14ac:dyDescent="0.2">
      <c r="A20" s="147">
        <v>18</v>
      </c>
      <c r="B20" s="146">
        <v>2033</v>
      </c>
      <c r="C20" s="146">
        <v>-0.92012495055797672</v>
      </c>
      <c r="D20" s="146">
        <v>5.7286320322803217</v>
      </c>
      <c r="E20" s="146">
        <v>19.926952049541306</v>
      </c>
      <c r="F20" s="146">
        <v>20.16302068710085</v>
      </c>
      <c r="G20" s="146">
        <v>-1.7672703857793508</v>
      </c>
      <c r="H20" s="146">
        <v>45.818604768922491</v>
      </c>
      <c r="I20" s="146">
        <v>-0.65216449031939572</v>
      </c>
      <c r="J20" s="146">
        <v>-1.1291643827585185</v>
      </c>
      <c r="K20" s="146">
        <v>8</v>
      </c>
      <c r="L20" s="146">
        <v>34.811661506070358</v>
      </c>
      <c r="M20" s="146">
        <v>13.000000000000004</v>
      </c>
      <c r="N20" s="146">
        <v>20</v>
      </c>
      <c r="O20" s="146">
        <v>-0.92012495055797672</v>
      </c>
      <c r="P20" s="146">
        <v>10.000476289441714</v>
      </c>
      <c r="Q20" s="146">
        <v>-0.97443734475736599</v>
      </c>
      <c r="R20" s="146">
        <v>-0.87898498236828126</v>
      </c>
      <c r="T20" s="146">
        <v>5.8186047689224907</v>
      </c>
      <c r="U20" s="146">
        <v>0.11738480704124044</v>
      </c>
    </row>
    <row r="21" spans="1:21" x14ac:dyDescent="0.2">
      <c r="A21" s="147">
        <v>19</v>
      </c>
      <c r="B21" s="146">
        <v>2034</v>
      </c>
      <c r="C21" s="146">
        <v>-0.87424237581745956</v>
      </c>
      <c r="D21" s="146">
        <v>5.7381869862096604</v>
      </c>
      <c r="E21" s="146">
        <v>20.003032074709726</v>
      </c>
      <c r="F21" s="146">
        <v>20.154487461233881</v>
      </c>
      <c r="G21" s="146">
        <v>-1.6794541042339846</v>
      </c>
      <c r="H21" s="146">
        <v>45.895706522153262</v>
      </c>
      <c r="I21" s="146">
        <v>-0.61866502161216363</v>
      </c>
      <c r="J21" s="146">
        <v>-1.0714952319968885</v>
      </c>
      <c r="K21" s="146">
        <v>7.9999999999999991</v>
      </c>
      <c r="L21" s="146">
        <v>34.806683745517105</v>
      </c>
      <c r="M21" s="146">
        <v>13</v>
      </c>
      <c r="N21" s="146">
        <v>20</v>
      </c>
      <c r="O21" s="146">
        <v>-0.87424237581745956</v>
      </c>
      <c r="P21" s="146">
        <v>10.000524315973061</v>
      </c>
      <c r="Q21" s="146">
        <v>-0.92539013776681711</v>
      </c>
      <c r="R21" s="146">
        <v>-0.83549951922664578</v>
      </c>
      <c r="T21" s="146">
        <v>5.8957065221532616</v>
      </c>
      <c r="U21" s="146">
        <v>0.11240704648798783</v>
      </c>
    </row>
    <row r="22" spans="1:21" x14ac:dyDescent="0.2">
      <c r="A22" s="147">
        <v>20</v>
      </c>
      <c r="B22" s="146">
        <v>2035</v>
      </c>
      <c r="C22" s="146">
        <v>-0.83062917294078886</v>
      </c>
      <c r="D22" s="146">
        <v>5.7473559952456501</v>
      </c>
      <c r="E22" s="146">
        <v>20.075933431097585</v>
      </c>
      <c r="F22" s="146">
        <v>20.146471978218724</v>
      </c>
      <c r="G22" s="146">
        <v>-1.5958419245828195</v>
      </c>
      <c r="H22" s="146">
        <v>45.969761404561964</v>
      </c>
      <c r="I22" s="146">
        <v>-0.58704864596570427</v>
      </c>
      <c r="J22" s="146">
        <v>-1.0169883731517393</v>
      </c>
      <c r="K22" s="146">
        <v>8</v>
      </c>
      <c r="L22" s="146">
        <v>34.801784385429777</v>
      </c>
      <c r="M22" s="146">
        <v>13</v>
      </c>
      <c r="N22" s="146">
        <v>20</v>
      </c>
      <c r="O22" s="146">
        <v>-0.83062917294078886</v>
      </c>
      <c r="P22" s="146">
        <v>10.000573168201482</v>
      </c>
      <c r="Q22" s="146">
        <v>-0.87885703111821323</v>
      </c>
      <c r="R22" s="146">
        <v>-0.79409805365348318</v>
      </c>
      <c r="T22" s="146">
        <v>5.9697614045619645</v>
      </c>
      <c r="U22" s="146">
        <v>0.107507686400659</v>
      </c>
    </row>
    <row r="23" spans="1:21" x14ac:dyDescent="0.2">
      <c r="A23" s="147">
        <v>21</v>
      </c>
      <c r="B23" s="146">
        <v>2036</v>
      </c>
      <c r="C23" s="146">
        <v>-0.78915444202716856</v>
      </c>
      <c r="D23" s="146">
        <v>5.7561352434790374</v>
      </c>
      <c r="E23" s="146">
        <v>20.145661757868218</v>
      </c>
      <c r="F23" s="146">
        <v>20.138921191172741</v>
      </c>
      <c r="G23" s="146">
        <v>-1.5162703501660504</v>
      </c>
      <c r="H23" s="146">
        <v>46.040718192519989</v>
      </c>
      <c r="I23" s="146">
        <v>-0.55716729769973439</v>
      </c>
      <c r="J23" s="146">
        <v>-0.9653902195882802</v>
      </c>
      <c r="K23" s="146">
        <v>8</v>
      </c>
      <c r="L23" s="146">
        <v>34.796980805803301</v>
      </c>
      <c r="M23" s="146">
        <v>13.000000000000002</v>
      </c>
      <c r="N23" s="146">
        <v>20</v>
      </c>
      <c r="O23" s="146">
        <v>-0.78915444202716856</v>
      </c>
      <c r="P23" s="146">
        <v>10.000622810383362</v>
      </c>
      <c r="Q23" s="146">
        <v>-0.83468042309519019</v>
      </c>
      <c r="R23" s="146">
        <v>-0.75466991155208174</v>
      </c>
      <c r="T23" s="146">
        <v>6.0407181925199893</v>
      </c>
      <c r="U23" s="146">
        <v>0.1027041067741834</v>
      </c>
    </row>
    <row r="24" spans="1:21" x14ac:dyDescent="0.2">
      <c r="A24" s="147">
        <v>22</v>
      </c>
      <c r="B24" s="146">
        <v>2037</v>
      </c>
      <c r="C24" s="146">
        <v>-0.7497102152383377</v>
      </c>
      <c r="D24" s="146">
        <v>5.7645259853636883</v>
      </c>
      <c r="E24" s="146">
        <v>20.212252002454886</v>
      </c>
      <c r="F24" s="146">
        <v>20.131794039450423</v>
      </c>
      <c r="G24" s="146">
        <v>-1.4405711344031069</v>
      </c>
      <c r="H24" s="146">
        <v>46.108572027268998</v>
      </c>
      <c r="I24" s="146">
        <v>-0.52889649892940982</v>
      </c>
      <c r="J24" s="146">
        <v>-0.9164996406596515</v>
      </c>
      <c r="K24" s="146">
        <v>8</v>
      </c>
      <c r="L24" s="146">
        <v>34.792292367987606</v>
      </c>
      <c r="M24" s="146">
        <v>13.000000000000002</v>
      </c>
      <c r="N24" s="146">
        <v>20</v>
      </c>
      <c r="O24" s="146">
        <v>-0.7497102152383377</v>
      </c>
      <c r="P24" s="146">
        <v>10.000673207250275</v>
      </c>
      <c r="Q24" s="146">
        <v>-0.79272904571774272</v>
      </c>
      <c r="R24" s="146">
        <v>-0.71712477422491472</v>
      </c>
      <c r="T24" s="146">
        <v>6.1085720272689983</v>
      </c>
      <c r="U24" s="146">
        <v>9.8015668958488789E-2</v>
      </c>
    </row>
    <row r="25" spans="1:21" x14ac:dyDescent="0.2">
      <c r="A25" s="147">
        <v>23</v>
      </c>
      <c r="B25" s="146">
        <v>2038</v>
      </c>
      <c r="C25" s="146">
        <v>-0.71220014128702758</v>
      </c>
      <c r="D25" s="146">
        <v>5.7725332585385756</v>
      </c>
      <c r="E25" s="146">
        <v>20.27576212536405</v>
      </c>
      <c r="F25" s="146">
        <v>20.125057173603487</v>
      </c>
      <c r="G25" s="146">
        <v>-1.3685758029915174</v>
      </c>
      <c r="H25" s="146">
        <v>46.173352557506114</v>
      </c>
      <c r="I25" s="146">
        <v>-0.50212847193040755</v>
      </c>
      <c r="J25" s="146">
        <v>-0.87014658552667656</v>
      </c>
      <c r="K25" s="146">
        <v>8</v>
      </c>
      <c r="L25" s="146">
        <v>34.787736112675617</v>
      </c>
      <c r="M25" s="146">
        <v>13.000000000000002</v>
      </c>
      <c r="N25" s="146">
        <v>20</v>
      </c>
      <c r="O25" s="146">
        <v>-0.71220014128702758</v>
      </c>
      <c r="P25" s="146">
        <v>10.000724324203594</v>
      </c>
      <c r="Q25" s="146">
        <v>-0.75288627171412437</v>
      </c>
      <c r="R25" s="146">
        <v>-0.68138164881939001</v>
      </c>
      <c r="T25" s="146">
        <v>6.1733525575061137</v>
      </c>
      <c r="U25" s="146">
        <v>9.3459413646499456E-2</v>
      </c>
    </row>
    <row r="26" spans="1:21" x14ac:dyDescent="0.2">
      <c r="A26" s="147">
        <v>24</v>
      </c>
      <c r="B26" s="146">
        <v>2039</v>
      </c>
      <c r="C26" s="146">
        <v>-0.67653441079924903</v>
      </c>
      <c r="D26" s="146">
        <v>5.7801648918032047</v>
      </c>
      <c r="E26" s="146">
        <v>20.336267477369201</v>
      </c>
      <c r="F26" s="146">
        <v>20.118682522830106</v>
      </c>
      <c r="G26" s="146">
        <v>-1.300118233745212</v>
      </c>
      <c r="H26" s="146">
        <v>46.235114892002514</v>
      </c>
      <c r="I26" s="146">
        <v>-0.47676796220621487</v>
      </c>
      <c r="J26" s="146">
        <v>-0.82618121588597937</v>
      </c>
      <c r="K26" s="146">
        <v>7.9999999999999991</v>
      </c>
      <c r="L26" s="146">
        <v>34.78332536380298</v>
      </c>
      <c r="M26" s="146">
        <v>13.000000000000004</v>
      </c>
      <c r="N26" s="146">
        <v>20.000000000000004</v>
      </c>
      <c r="O26" s="146">
        <v>-0.67653441079924903</v>
      </c>
      <c r="P26" s="146">
        <v>10.000776127482057</v>
      </c>
      <c r="Q26" s="146">
        <v>-0.71504468951082201</v>
      </c>
      <c r="R26" s="146">
        <v>-0.6473640590862525</v>
      </c>
      <c r="T26" s="146">
        <v>6.2351148920025139</v>
      </c>
      <c r="U26" s="146">
        <v>8.904866477386264E-2</v>
      </c>
    </row>
    <row r="27" spans="1:21" x14ac:dyDescent="0.2">
      <c r="A27" s="147">
        <v>25</v>
      </c>
      <c r="B27" s="146">
        <v>2040</v>
      </c>
      <c r="C27" s="146">
        <v>-0.64262755619860457</v>
      </c>
      <c r="D27" s="146">
        <v>5.7874307324259986</v>
      </c>
      <c r="E27" s="146">
        <v>20.393856046297731</v>
      </c>
      <c r="F27" s="146">
        <v>20.112645829359721</v>
      </c>
      <c r="G27" s="146">
        <v>-1.2350361818045104</v>
      </c>
      <c r="H27" s="146">
        <v>46.293932608083445</v>
      </c>
      <c r="I27" s="146">
        <v>-0.4527295324660674</v>
      </c>
      <c r="J27" s="146">
        <v>-0.7844681299075007</v>
      </c>
      <c r="K27" s="146">
        <v>8</v>
      </c>
      <c r="L27" s="146">
        <v>34.779069602410111</v>
      </c>
      <c r="M27" s="146">
        <v>13.000000000000002</v>
      </c>
      <c r="N27" s="146">
        <v>20.000000000000004</v>
      </c>
      <c r="O27" s="146">
        <v>-0.64262755619860457</v>
      </c>
      <c r="P27" s="146">
        <v>10.000828584293304</v>
      </c>
      <c r="Q27" s="146">
        <v>-0.67910357226248175</v>
      </c>
      <c r="R27" s="146">
        <v>-0.61499809587604204</v>
      </c>
      <c r="T27" s="146">
        <v>6.2939326080834448</v>
      </c>
      <c r="U27" s="146">
        <v>8.4792903380993323E-2</v>
      </c>
    </row>
    <row r="28" spans="1:21" x14ac:dyDescent="0.2">
      <c r="A28" s="147">
        <v>26</v>
      </c>
      <c r="B28" s="146">
        <v>2041</v>
      </c>
      <c r="C28" s="146">
        <v>-0.61039755012603791</v>
      </c>
      <c r="D28" s="146">
        <v>5.7943420420892773</v>
      </c>
      <c r="E28" s="146">
        <v>20.448624564648544</v>
      </c>
      <c r="F28" s="146">
        <v>20.10692571318922</v>
      </c>
      <c r="G28" s="146">
        <v>-1.173172199979561</v>
      </c>
      <c r="H28" s="146">
        <v>46.349892319927044</v>
      </c>
      <c r="I28" s="146">
        <v>-0.42993570077383136</v>
      </c>
      <c r="J28" s="146">
        <v>-0.7448830950376073</v>
      </c>
      <c r="K28" s="146">
        <v>7.9999999999999991</v>
      </c>
      <c r="L28" s="146">
        <v>34.774974849699788</v>
      </c>
      <c r="M28" s="146">
        <v>13</v>
      </c>
      <c r="N28" s="146">
        <v>20</v>
      </c>
      <c r="O28" s="146">
        <v>-0.61039755012603791</v>
      </c>
      <c r="P28" s="146">
        <v>10.000881662909983</v>
      </c>
      <c r="Q28" s="146">
        <v>-0.64496766747610534</v>
      </c>
      <c r="R28" s="146">
        <v>-0.58421174946190224</v>
      </c>
      <c r="T28" s="146">
        <v>6.3498923199270436</v>
      </c>
      <c r="U28" s="146">
        <v>8.0698150670670543E-2</v>
      </c>
    </row>
    <row r="29" spans="1:21" x14ac:dyDescent="0.2">
      <c r="A29" s="147">
        <v>27</v>
      </c>
      <c r="B29" s="146">
        <v>2042</v>
      </c>
      <c r="C29" s="146">
        <v>-0.57976547004822976</v>
      </c>
      <c r="D29" s="146">
        <v>5.8009110251293938</v>
      </c>
      <c r="E29" s="146">
        <v>20.500675388747492</v>
      </c>
      <c r="F29" s="146">
        <v>20.101503043326371</v>
      </c>
      <c r="G29" s="146">
        <v>-1.1143741909127165</v>
      </c>
      <c r="H29" s="146">
        <v>46.403089457203258</v>
      </c>
      <c r="I29" s="146">
        <v>-0.40831559454406197</v>
      </c>
      <c r="J29" s="146">
        <v>-0.70731105121900617</v>
      </c>
      <c r="K29" s="146">
        <v>7.9999999999999973</v>
      </c>
      <c r="L29" s="146">
        <v>34.771044212043883</v>
      </c>
      <c r="M29" s="146">
        <v>13.000000000000002</v>
      </c>
      <c r="N29" s="146">
        <v>20</v>
      </c>
      <c r="O29" s="146">
        <v>-0.57976547004822976</v>
      </c>
      <c r="P29" s="146">
        <v>10.000935332734572</v>
      </c>
      <c r="Q29" s="146">
        <v>-0.61254657902034748</v>
      </c>
      <c r="R29" s="146">
        <v>-0.55493478820817743</v>
      </c>
      <c r="T29" s="146">
        <v>6.403089457203258</v>
      </c>
      <c r="U29" s="146">
        <v>7.6767513014765143E-2</v>
      </c>
    </row>
    <row r="30" spans="1:21" x14ac:dyDescent="0.2">
      <c r="A30" s="147">
        <v>28</v>
      </c>
      <c r="B30" s="146">
        <v>2043</v>
      </c>
      <c r="C30" s="146">
        <v>-0.55065539318263745</v>
      </c>
      <c r="D30" s="146">
        <v>5.8071504616464882</v>
      </c>
      <c r="E30" s="146">
        <v>20.550114036556252</v>
      </c>
      <c r="F30" s="146">
        <v>20.096360496354933</v>
      </c>
      <c r="G30" s="146">
        <v>-1.0584957221181386</v>
      </c>
      <c r="H30" s="146">
        <v>46.453624994557671</v>
      </c>
      <c r="I30" s="146">
        <v>-0.38780393997698281</v>
      </c>
      <c r="J30" s="146">
        <v>-0.67164478430965513</v>
      </c>
      <c r="K30" s="146">
        <v>8</v>
      </c>
      <c r="L30" s="146">
        <v>34.767278435422895</v>
      </c>
      <c r="M30" s="146">
        <v>13</v>
      </c>
      <c r="N30" s="146">
        <v>20</v>
      </c>
      <c r="O30" s="146">
        <v>-0.55065539318263745</v>
      </c>
      <c r="P30" s="146">
        <v>10.00098956433807</v>
      </c>
      <c r="Q30" s="146">
        <v>-0.58175440847588755</v>
      </c>
      <c r="R30" s="146">
        <v>-0.52709884557033893</v>
      </c>
      <c r="T30" s="146">
        <v>6.4536249945576714</v>
      </c>
      <c r="U30" s="146">
        <v>7.3001736393777605E-2</v>
      </c>
    </row>
    <row r="31" spans="1:21" x14ac:dyDescent="0.2">
      <c r="A31" s="147">
        <v>29</v>
      </c>
      <c r="B31" s="146">
        <v>2044</v>
      </c>
      <c r="C31" s="146">
        <v>-0.52299437131992477</v>
      </c>
      <c r="D31" s="146">
        <v>5.8130734240890929</v>
      </c>
      <c r="E31" s="146">
        <v>20.597047272478243</v>
      </c>
      <c r="F31" s="146">
        <v>20.091482235777963</v>
      </c>
      <c r="G31" s="146">
        <v>-1.005396181052209</v>
      </c>
      <c r="H31" s="146">
        <v>46.5016029323453</v>
      </c>
      <c r="I31" s="146">
        <v>-0.36834028187190393</v>
      </c>
      <c r="J31" s="146">
        <v>-0.63778397367266759</v>
      </c>
      <c r="K31" s="146">
        <v>8.0000000000000018</v>
      </c>
      <c r="L31" s="146">
        <v>34.763676407773069</v>
      </c>
      <c r="M31" s="146">
        <v>13.000000000000002</v>
      </c>
      <c r="N31" s="146">
        <v>20.000000000000004</v>
      </c>
      <c r="O31" s="146">
        <v>-0.52299437131992477</v>
      </c>
      <c r="P31" s="146">
        <v>10.001044329477603</v>
      </c>
      <c r="Q31" s="146">
        <v>-0.55250950634733198</v>
      </c>
      <c r="R31" s="146">
        <v>-0.50063756429563722</v>
      </c>
      <c r="T31" s="146">
        <v>6.5016029323452997</v>
      </c>
      <c r="U31" s="146">
        <v>6.9399708743951294E-2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4CBA-6505-4574-80E6-E455758AF72A}">
  <dimension ref="A1:U31"/>
  <sheetViews>
    <sheetView topLeftCell="H1" workbookViewId="0">
      <selection activeCell="AB25" sqref="AB25"/>
    </sheetView>
  </sheetViews>
  <sheetFormatPr defaultColWidth="9.140625" defaultRowHeight="12.75" x14ac:dyDescent="0.2"/>
  <cols>
    <col min="1" max="1" width="4.140625" style="146" customWidth="1"/>
    <col min="2" max="16384" width="9.140625" style="146"/>
  </cols>
  <sheetData>
    <row r="1" spans="1:21" x14ac:dyDescent="0.2">
      <c r="B1" s="146" t="s">
        <v>215</v>
      </c>
      <c r="C1" s="146" t="s">
        <v>216</v>
      </c>
      <c r="D1" s="146" t="s">
        <v>217</v>
      </c>
      <c r="E1" s="146" t="s">
        <v>218</v>
      </c>
      <c r="F1" s="146" t="s">
        <v>219</v>
      </c>
      <c r="G1" s="146" t="s">
        <v>220</v>
      </c>
      <c r="H1" s="146" t="s">
        <v>221</v>
      </c>
      <c r="I1" s="146" t="s">
        <v>222</v>
      </c>
      <c r="J1" s="146" t="s">
        <v>223</v>
      </c>
      <c r="K1" s="146" t="s">
        <v>224</v>
      </c>
      <c r="L1" s="146" t="s">
        <v>225</v>
      </c>
      <c r="M1" s="146" t="s">
        <v>226</v>
      </c>
      <c r="N1" s="146" t="s">
        <v>227</v>
      </c>
      <c r="O1" s="146" t="s">
        <v>228</v>
      </c>
      <c r="P1" s="146" t="s">
        <v>229</v>
      </c>
      <c r="Q1" s="146" t="s">
        <v>230</v>
      </c>
      <c r="R1" s="146" t="s">
        <v>231</v>
      </c>
    </row>
    <row r="2" spans="1:21" x14ac:dyDescent="0.2">
      <c r="A2" s="147">
        <v>0</v>
      </c>
      <c r="B2" s="146">
        <v>2015</v>
      </c>
      <c r="C2" s="146">
        <v>0</v>
      </c>
      <c r="D2" s="146">
        <v>5</v>
      </c>
      <c r="E2" s="146">
        <v>15</v>
      </c>
      <c r="F2" s="146">
        <v>20</v>
      </c>
      <c r="G2" s="146">
        <v>-7.9518395049015876E-15</v>
      </c>
      <c r="H2" s="146">
        <v>40</v>
      </c>
      <c r="I2" s="146">
        <v>0</v>
      </c>
      <c r="J2" s="146">
        <v>0</v>
      </c>
      <c r="K2" s="146">
        <v>7.9999999999999991</v>
      </c>
      <c r="L2" s="146">
        <v>34.694276699029118</v>
      </c>
      <c r="M2" s="146">
        <v>13</v>
      </c>
      <c r="N2" s="146">
        <v>20</v>
      </c>
      <c r="O2" s="146">
        <v>0</v>
      </c>
      <c r="P2" s="146">
        <v>10</v>
      </c>
      <c r="Q2" s="146">
        <v>0</v>
      </c>
      <c r="R2" s="146">
        <v>0</v>
      </c>
      <c r="T2" s="146">
        <v>0</v>
      </c>
      <c r="U2" s="146">
        <v>0</v>
      </c>
    </row>
    <row r="3" spans="1:21" x14ac:dyDescent="0.2">
      <c r="A3" s="147">
        <v>1</v>
      </c>
      <c r="B3" s="146">
        <v>2016</v>
      </c>
      <c r="C3" s="146">
        <v>-1.5446035713623019E-2</v>
      </c>
      <c r="D3" s="146">
        <v>5.1560610150880564</v>
      </c>
      <c r="E3" s="146">
        <v>16.180823680368768</v>
      </c>
      <c r="F3" s="146">
        <v>19.69464578941227</v>
      </c>
      <c r="G3" s="146">
        <v>0.2096926224058977</v>
      </c>
      <c r="H3" s="146">
        <v>41.031530484869087</v>
      </c>
      <c r="I3" s="146">
        <v>-0.20923754047087462</v>
      </c>
      <c r="J3" s="146">
        <v>1.661410777523753</v>
      </c>
      <c r="K3" s="146">
        <v>9.5</v>
      </c>
      <c r="L3" s="146">
        <v>34.694276699029125</v>
      </c>
      <c r="M3" s="146">
        <v>13.000000000000002</v>
      </c>
      <c r="N3" s="146">
        <v>20.000000000000004</v>
      </c>
      <c r="O3" s="146">
        <v>-1.5446035713623019E-2</v>
      </c>
      <c r="P3" s="146">
        <v>10</v>
      </c>
      <c r="Q3" s="146">
        <v>2.0249655291645925</v>
      </c>
      <c r="R3" s="146">
        <v>-1.5609950417988672</v>
      </c>
      <c r="T3" s="146">
        <v>1.0315304848690872</v>
      </c>
      <c r="U3" s="146">
        <v>0</v>
      </c>
    </row>
    <row r="4" spans="1:21" x14ac:dyDescent="0.2">
      <c r="A4" s="147">
        <v>2</v>
      </c>
      <c r="B4" s="146">
        <v>2017</v>
      </c>
      <c r="C4" s="146">
        <v>0.21450447927456651</v>
      </c>
      <c r="D4" s="146">
        <v>5.3538444474269626</v>
      </c>
      <c r="E4" s="146">
        <v>17.595714020183557</v>
      </c>
      <c r="F4" s="146">
        <v>19.706357453288437</v>
      </c>
      <c r="G4" s="146">
        <v>0.44514296448284846</v>
      </c>
      <c r="H4" s="146">
        <v>42.655915920898956</v>
      </c>
      <c r="I4" s="146">
        <v>-0.22148706829070441</v>
      </c>
      <c r="J4" s="146">
        <v>2.0751837942462492</v>
      </c>
      <c r="K4" s="146">
        <v>9.5000000000000018</v>
      </c>
      <c r="L4" s="146">
        <v>34.69427669902911</v>
      </c>
      <c r="M4" s="146">
        <v>13</v>
      </c>
      <c r="N4" s="146">
        <v>20.000000000000004</v>
      </c>
      <c r="O4" s="146">
        <v>0.21450447927456651</v>
      </c>
      <c r="P4" s="146">
        <v>10.000014106777167</v>
      </c>
      <c r="Q4" s="146">
        <v>2.3649697850084843</v>
      </c>
      <c r="R4" s="146">
        <v>-1.4144068507277385</v>
      </c>
      <c r="T4" s="146">
        <v>2.6559159208989556</v>
      </c>
      <c r="U4" s="146">
        <v>0</v>
      </c>
    </row>
    <row r="5" spans="1:21" x14ac:dyDescent="0.2">
      <c r="A5" s="147">
        <v>3</v>
      </c>
      <c r="B5" s="146">
        <v>2018</v>
      </c>
      <c r="C5" s="146">
        <v>0.43143842077158467</v>
      </c>
      <c r="D5" s="146">
        <v>5.5500655188306203</v>
      </c>
      <c r="E5" s="146">
        <v>19.002858942701785</v>
      </c>
      <c r="F5" s="146">
        <v>19.703052067603011</v>
      </c>
      <c r="G5" s="146">
        <v>0.70504990707951165</v>
      </c>
      <c r="H5" s="146">
        <v>44.255976529135417</v>
      </c>
      <c r="I5" s="146">
        <v>-0.21089755538673538</v>
      </c>
      <c r="J5" s="146">
        <v>2.5044056635179945</v>
      </c>
      <c r="K5" s="146">
        <v>9.5000000000000018</v>
      </c>
      <c r="L5" s="146">
        <v>34.694276699029125</v>
      </c>
      <c r="M5" s="146">
        <v>13</v>
      </c>
      <c r="N5" s="146">
        <v>20.000000000000004</v>
      </c>
      <c r="O5" s="146">
        <v>0.43143842077158467</v>
      </c>
      <c r="P5" s="146">
        <v>10.000042261513228</v>
      </c>
      <c r="Q5" s="146">
        <v>2.691521548707617</v>
      </c>
      <c r="R5" s="146">
        <v>-1.2805050381746772</v>
      </c>
      <c r="T5" s="146">
        <v>4.2559765291354168</v>
      </c>
      <c r="U5" s="146">
        <v>0</v>
      </c>
    </row>
    <row r="6" spans="1:21" x14ac:dyDescent="0.2">
      <c r="A6" s="147">
        <v>4</v>
      </c>
      <c r="B6" s="146">
        <v>2019</v>
      </c>
      <c r="C6" s="146">
        <v>0.64022820194654173</v>
      </c>
      <c r="D6" s="146">
        <v>5.7450970546047442</v>
      </c>
      <c r="E6" s="146">
        <v>20.404141224483254</v>
      </c>
      <c r="F6" s="146">
        <v>19.686868801319605</v>
      </c>
      <c r="G6" s="146">
        <v>0.98820142115412291</v>
      </c>
      <c r="H6" s="146">
        <v>45.836107080407608</v>
      </c>
      <c r="I6" s="146">
        <v>-0.18241943031699348</v>
      </c>
      <c r="J6" s="146">
        <v>2.9484811339783867</v>
      </c>
      <c r="K6" s="146">
        <v>9.5</v>
      </c>
      <c r="L6" s="146">
        <v>34.694276699029118</v>
      </c>
      <c r="M6" s="146">
        <v>12.999999999999998</v>
      </c>
      <c r="N6" s="146">
        <v>19.999999999999996</v>
      </c>
      <c r="O6" s="146">
        <v>0.64022820194654173</v>
      </c>
      <c r="P6" s="146">
        <v>10.000084482505075</v>
      </c>
      <c r="Q6" s="146">
        <v>3.0074608095729323</v>
      </c>
      <c r="R6" s="146">
        <v>-1.1528776924066646</v>
      </c>
      <c r="T6" s="146">
        <v>5.8361070804076078</v>
      </c>
      <c r="U6" s="146">
        <v>0</v>
      </c>
    </row>
    <row r="7" spans="1:21" x14ac:dyDescent="0.2">
      <c r="A7" s="147">
        <v>5</v>
      </c>
      <c r="B7" s="146">
        <v>2020</v>
      </c>
      <c r="C7" s="146">
        <v>0.84466377322249286</v>
      </c>
      <c r="D7" s="146">
        <v>5.9398671847278006</v>
      </c>
      <c r="E7" s="146">
        <v>21.804383505935746</v>
      </c>
      <c r="F7" s="146">
        <v>19.665351769960957</v>
      </c>
      <c r="G7" s="146">
        <v>1.2826946472943934</v>
      </c>
      <c r="H7" s="146">
        <v>47.409602460624505</v>
      </c>
      <c r="I7" s="146">
        <v>-0.15818718593246794</v>
      </c>
      <c r="J7" s="146">
        <v>3.3214939051885217</v>
      </c>
      <c r="K7" s="146">
        <v>9.4999999999999982</v>
      </c>
      <c r="L7" s="146">
        <v>34.694276699029118</v>
      </c>
      <c r="M7" s="146">
        <v>13</v>
      </c>
      <c r="N7" s="146">
        <v>19.999999999999996</v>
      </c>
      <c r="O7" s="146">
        <v>0.84466377322249286</v>
      </c>
      <c r="P7" s="146">
        <v>10.000140810769205</v>
      </c>
      <c r="Q7" s="146">
        <v>3.2723821448598027</v>
      </c>
      <c r="R7" s="146">
        <v>-0.99425822708624823</v>
      </c>
      <c r="T7" s="146">
        <v>7.4096024606245052</v>
      </c>
      <c r="U7" s="146">
        <v>0</v>
      </c>
    </row>
    <row r="8" spans="1:21" x14ac:dyDescent="0.2">
      <c r="A8" s="147">
        <v>6</v>
      </c>
      <c r="B8" s="146">
        <v>2021</v>
      </c>
      <c r="C8" s="146">
        <v>-2.0778071728987015</v>
      </c>
      <c r="D8" s="146">
        <v>6.297735617141929</v>
      </c>
      <c r="E8" s="146">
        <v>23.675056109269043</v>
      </c>
      <c r="F8" s="146">
        <v>20.562900428778491</v>
      </c>
      <c r="G8" s="146">
        <v>-2.2312373181017415</v>
      </c>
      <c r="H8" s="146">
        <v>50.535692155189473</v>
      </c>
      <c r="I8" s="146">
        <v>-1.5702117308268426</v>
      </c>
      <c r="J8" s="146">
        <v>-1.6827858070139201</v>
      </c>
      <c r="K8" s="146">
        <v>7.9999999999999991</v>
      </c>
      <c r="L8" s="146">
        <v>36.048080242371427</v>
      </c>
      <c r="M8" s="146">
        <v>13</v>
      </c>
      <c r="N8" s="146">
        <v>20</v>
      </c>
      <c r="O8" s="146">
        <v>-2.0778071728987015</v>
      </c>
      <c r="P8" s="146">
        <v>10.000214584615655</v>
      </c>
      <c r="Q8" s="146">
        <v>-1.4243924619859671</v>
      </c>
      <c r="R8" s="146">
        <v>-2.5727487201805674</v>
      </c>
      <c r="T8" s="146">
        <v>10.535692155189473</v>
      </c>
      <c r="U8" s="146">
        <v>1.353803543342309</v>
      </c>
    </row>
    <row r="9" spans="1:21" x14ac:dyDescent="0.2">
      <c r="A9" s="147">
        <v>7</v>
      </c>
      <c r="B9" s="146">
        <v>2022</v>
      </c>
      <c r="C9" s="146">
        <v>-2.4465808152381214</v>
      </c>
      <c r="D9" s="146">
        <v>6.6883327034108397</v>
      </c>
      <c r="E9" s="146">
        <v>26.393634774112098</v>
      </c>
      <c r="F9" s="146">
        <v>20.180643559782624</v>
      </c>
      <c r="G9" s="146">
        <v>-2.4625543920817305</v>
      </c>
      <c r="H9" s="146">
        <v>53.262611037305561</v>
      </c>
      <c r="I9" s="146">
        <v>-1.0805092839714314</v>
      </c>
      <c r="J9" s="146">
        <v>-4.0639802888661869</v>
      </c>
      <c r="K9" s="146">
        <v>11.410996332054289</v>
      </c>
      <c r="L9" s="146">
        <v>34.809314745977353</v>
      </c>
      <c r="M9" s="146">
        <v>13</v>
      </c>
      <c r="N9" s="146">
        <v>20.000000000000004</v>
      </c>
      <c r="O9" s="146">
        <v>-2.4465808152381214</v>
      </c>
      <c r="P9" s="146">
        <v>10.000295579242893</v>
      </c>
      <c r="Q9" s="146">
        <v>0.50118765074239902</v>
      </c>
      <c r="R9" s="146">
        <v>-4.6794247675010476</v>
      </c>
      <c r="T9" s="146">
        <v>13.262611037305561</v>
      </c>
      <c r="U9" s="146">
        <v>0.11503804694823572</v>
      </c>
    </row>
    <row r="10" spans="1:21" x14ac:dyDescent="0.2">
      <c r="A10" s="147">
        <v>8</v>
      </c>
      <c r="B10" s="146">
        <v>2023</v>
      </c>
      <c r="C10" s="146">
        <v>-1.5394880158579127</v>
      </c>
      <c r="D10" s="146">
        <v>6.8897540674488953</v>
      </c>
      <c r="E10" s="146">
        <v>27.972982116356789</v>
      </c>
      <c r="F10" s="146">
        <v>20.206104924359934</v>
      </c>
      <c r="G10" s="146">
        <v>-2.4798255113424648</v>
      </c>
      <c r="H10" s="146">
        <v>55.068841108165621</v>
      </c>
      <c r="I10" s="146">
        <v>-0.98906704557989444</v>
      </c>
      <c r="J10" s="146">
        <v>-2.5993947985322396</v>
      </c>
      <c r="K10" s="146">
        <v>9.8054022574707336</v>
      </c>
      <c r="L10" s="146">
        <v>34.694276699029118</v>
      </c>
      <c r="M10" s="146">
        <v>13</v>
      </c>
      <c r="N10" s="146">
        <v>19.999999999999993</v>
      </c>
      <c r="O10" s="146">
        <v>-1.5394880158579127</v>
      </c>
      <c r="P10" s="146">
        <v>10.000408302804955</v>
      </c>
      <c r="Q10" s="146">
        <v>-3.3012476355934676E-2</v>
      </c>
      <c r="R10" s="146">
        <v>-2.6805969043031599</v>
      </c>
      <c r="T10" s="146">
        <v>15.068841108165621</v>
      </c>
      <c r="U10" s="146">
        <v>0</v>
      </c>
    </row>
    <row r="11" spans="1:21" x14ac:dyDescent="0.2">
      <c r="A11" s="147">
        <v>9</v>
      </c>
      <c r="B11" s="146">
        <v>2024</v>
      </c>
      <c r="C11" s="146">
        <v>-1.1025850770112697</v>
      </c>
      <c r="D11" s="146">
        <v>7.0278596761778855</v>
      </c>
      <c r="E11" s="146">
        <v>29.027657620460655</v>
      </c>
      <c r="F11" s="146">
        <v>20.157864929282269</v>
      </c>
      <c r="G11" s="146">
        <v>-2.3820484513819</v>
      </c>
      <c r="H11" s="146">
        <v>56.213382225920803</v>
      </c>
      <c r="I11" s="146">
        <v>-0.80622567022016201</v>
      </c>
      <c r="J11" s="146">
        <v>-1.7051303439625687</v>
      </c>
      <c r="K11" s="146">
        <v>9.2882903393717271</v>
      </c>
      <c r="L11" s="146">
        <v>34.694276699029125</v>
      </c>
      <c r="M11" s="146">
        <v>12.999999999999998</v>
      </c>
      <c r="N11" s="146">
        <v>19.999999999999996</v>
      </c>
      <c r="O11" s="146">
        <v>-1.1025850770112697</v>
      </c>
      <c r="P11" s="146">
        <v>10.000536180813</v>
      </c>
      <c r="Q11" s="146">
        <v>4.5336133487796706E-2</v>
      </c>
      <c r="R11" s="146">
        <v>-1.9721000888304099</v>
      </c>
      <c r="T11" s="146">
        <v>16.213382225920803</v>
      </c>
      <c r="U11" s="146">
        <v>0</v>
      </c>
    </row>
    <row r="12" spans="1:21" x14ac:dyDescent="0.2">
      <c r="A12" s="147">
        <v>10</v>
      </c>
      <c r="B12" s="146">
        <v>2025</v>
      </c>
      <c r="C12" s="146">
        <v>-0.85433165702704628</v>
      </c>
      <c r="D12" s="146">
        <v>7.1355038233584267</v>
      </c>
      <c r="E12" s="146">
        <v>29.831451748122348</v>
      </c>
      <c r="F12" s="146">
        <v>20.133811777799504</v>
      </c>
      <c r="G12" s="146">
        <v>-2.2389393778150022</v>
      </c>
      <c r="H12" s="146">
        <v>57.100767349280282</v>
      </c>
      <c r="I12" s="146">
        <v>-0.69751390028158777</v>
      </c>
      <c r="J12" s="146">
        <v>-1.2481842531211207</v>
      </c>
      <c r="K12" s="146">
        <v>8.9713662731591342</v>
      </c>
      <c r="L12" s="146">
        <v>34.694276699029118</v>
      </c>
      <c r="M12" s="146">
        <v>13</v>
      </c>
      <c r="N12" s="146">
        <v>19.999999999999996</v>
      </c>
      <c r="O12" s="146">
        <v>-0.85433165702704628</v>
      </c>
      <c r="P12" s="146">
        <v>10.000675107431528</v>
      </c>
      <c r="Q12" s="146">
        <v>4.1469972985261797E-2</v>
      </c>
      <c r="R12" s="146">
        <v>-1.5328738407446045</v>
      </c>
      <c r="T12" s="146">
        <v>17.100767349280282</v>
      </c>
      <c r="U12" s="146">
        <v>0</v>
      </c>
    </row>
    <row r="13" spans="1:21" x14ac:dyDescent="0.2">
      <c r="A13" s="147">
        <v>11</v>
      </c>
      <c r="B13" s="146">
        <v>2026</v>
      </c>
      <c r="C13" s="146">
        <v>-0.70378727939127828</v>
      </c>
      <c r="D13" s="146">
        <v>7.2223166915112085</v>
      </c>
      <c r="E13" s="146">
        <v>30.469842404421314</v>
      </c>
      <c r="F13" s="146">
        <v>20.118186915214491</v>
      </c>
      <c r="G13" s="146">
        <v>-2.0804330514957043</v>
      </c>
      <c r="H13" s="146">
        <v>57.810346011147011</v>
      </c>
      <c r="I13" s="146">
        <v>-0.61858216200525451</v>
      </c>
      <c r="J13" s="146">
        <v>-0.98308156159280236</v>
      </c>
      <c r="K13" s="146">
        <v>8.7704004668682423</v>
      </c>
      <c r="L13" s="146">
        <v>34.694276699029125</v>
      </c>
      <c r="M13" s="146">
        <v>12.999999999999998</v>
      </c>
      <c r="N13" s="146">
        <v>20.000000000000004</v>
      </c>
      <c r="O13" s="146">
        <v>-0.70378727939127828</v>
      </c>
      <c r="P13" s="146">
        <v>10.000822304039898</v>
      </c>
      <c r="Q13" s="146">
        <v>2.4442672196488859E-2</v>
      </c>
      <c r="R13" s="146">
        <v>-1.2553990704885025</v>
      </c>
      <c r="T13" s="146">
        <v>17.810346011147011</v>
      </c>
      <c r="U13" s="146">
        <v>0</v>
      </c>
    </row>
    <row r="14" spans="1:21" x14ac:dyDescent="0.2">
      <c r="A14" s="147">
        <v>12</v>
      </c>
      <c r="B14" s="146">
        <v>2027</v>
      </c>
      <c r="C14" s="146">
        <v>-0.60403678660350124</v>
      </c>
      <c r="D14" s="146">
        <v>7.2947519087117296</v>
      </c>
      <c r="E14" s="146">
        <v>30.997295333633023</v>
      </c>
      <c r="F14" s="146">
        <v>20.106346443683737</v>
      </c>
      <c r="G14" s="146">
        <v>-1.921145628734046</v>
      </c>
      <c r="H14" s="146">
        <v>58.398393686028491</v>
      </c>
      <c r="I14" s="146">
        <v>-0.55585485928371092</v>
      </c>
      <c r="J14" s="146">
        <v>-0.81838654807646627</v>
      </c>
      <c r="K14" s="146">
        <v>8.6377832140022512</v>
      </c>
      <c r="L14" s="146">
        <v>34.694276699029125</v>
      </c>
      <c r="M14" s="146">
        <v>13</v>
      </c>
      <c r="N14" s="146">
        <v>20.000000000000004</v>
      </c>
      <c r="O14" s="146">
        <v>-0.60403678660350124</v>
      </c>
      <c r="P14" s="146">
        <v>10.000976025536682</v>
      </c>
      <c r="Q14" s="146">
        <v>8.432011945311027E-3</v>
      </c>
      <c r="R14" s="146">
        <v>-1.0679630645903624</v>
      </c>
      <c r="T14" s="146">
        <v>18.398393686028491</v>
      </c>
      <c r="U14" s="146">
        <v>0</v>
      </c>
    </row>
    <row r="15" spans="1:21" x14ac:dyDescent="0.2">
      <c r="A15" s="147">
        <v>13</v>
      </c>
      <c r="B15" s="146">
        <v>2028</v>
      </c>
      <c r="C15" s="146">
        <v>-0.5317944142230715</v>
      </c>
      <c r="D15" s="146">
        <v>7.3570149004300047</v>
      </c>
      <c r="E15" s="146">
        <v>31.447903819974755</v>
      </c>
      <c r="F15" s="146">
        <v>20.096299324900638</v>
      </c>
      <c r="G15" s="146">
        <v>-1.7678815995917347</v>
      </c>
      <c r="H15" s="146">
        <v>58.901218045305392</v>
      </c>
      <c r="I15" s="146">
        <v>-0.50261383186970265</v>
      </c>
      <c r="J15" s="146">
        <v>-0.70682293629877879</v>
      </c>
      <c r="K15" s="146">
        <v>8.5466813047617816</v>
      </c>
      <c r="L15" s="146">
        <v>34.69427669902911</v>
      </c>
      <c r="M15" s="146">
        <v>12.999999999999998</v>
      </c>
      <c r="N15" s="146">
        <v>20</v>
      </c>
      <c r="O15" s="146">
        <v>-0.5317944142230715</v>
      </c>
      <c r="P15" s="146">
        <v>10.001135121351943</v>
      </c>
      <c r="Q15" s="146">
        <v>-1.750985897152936E-3</v>
      </c>
      <c r="R15" s="146">
        <v>-0.9332860093170201</v>
      </c>
      <c r="T15" s="146">
        <v>18.901218045305392</v>
      </c>
      <c r="U15" s="146">
        <v>0</v>
      </c>
    </row>
    <row r="16" spans="1:21" x14ac:dyDescent="0.2">
      <c r="A16" s="147">
        <v>14</v>
      </c>
      <c r="B16" s="146">
        <v>2029</v>
      </c>
      <c r="C16" s="146">
        <v>-0.47523574213008146</v>
      </c>
      <c r="D16" s="146">
        <v>7.4119221898787213</v>
      </c>
      <c r="E16" s="146">
        <v>31.843775781367288</v>
      </c>
      <c r="F16" s="146">
        <v>20.08726082905698</v>
      </c>
      <c r="G16" s="146">
        <v>-1.6235996436178133</v>
      </c>
      <c r="H16" s="146">
        <v>59.342958800302988</v>
      </c>
      <c r="I16" s="146">
        <v>-0.4556759770191432</v>
      </c>
      <c r="J16" s="146">
        <v>-0.62472456379835117</v>
      </c>
      <c r="K16" s="146">
        <v>8.4818311829808213</v>
      </c>
      <c r="L16" s="146">
        <v>34.694276699029118</v>
      </c>
      <c r="M16" s="146">
        <v>13.000000000000002</v>
      </c>
      <c r="N16" s="146">
        <v>20</v>
      </c>
      <c r="O16" s="146">
        <v>-0.47523574213008146</v>
      </c>
      <c r="P16" s="146">
        <v>10.00129880449408</v>
      </c>
      <c r="Q16" s="146">
        <v>-5.4625020604624555E-3</v>
      </c>
      <c r="R16" s="146">
        <v>-0.83107452327243425</v>
      </c>
      <c r="T16" s="146">
        <v>19.342958800302988</v>
      </c>
      <c r="U16" s="146">
        <v>0</v>
      </c>
    </row>
    <row r="17" spans="1:21" x14ac:dyDescent="0.2">
      <c r="A17" s="147">
        <v>15</v>
      </c>
      <c r="B17" s="146">
        <v>2030</v>
      </c>
      <c r="C17" s="146">
        <v>-0.42820049144225436</v>
      </c>
      <c r="D17" s="146">
        <v>7.4614140876388371</v>
      </c>
      <c r="E17" s="146">
        <v>32.19975532722701</v>
      </c>
      <c r="F17" s="146">
        <v>20.078914615761153</v>
      </c>
      <c r="G17" s="146">
        <v>-1.4893400909512309</v>
      </c>
      <c r="H17" s="146">
        <v>59.740084030626996</v>
      </c>
      <c r="I17" s="146">
        <v>-0.41340870551607178</v>
      </c>
      <c r="J17" s="146">
        <v>-0.55985088018255524</v>
      </c>
      <c r="K17" s="146">
        <v>8.4343391546873239</v>
      </c>
      <c r="L17" s="146">
        <v>34.694276699029118</v>
      </c>
      <c r="M17" s="146">
        <v>12.999999999999998</v>
      </c>
      <c r="N17" s="146">
        <v>19.999999999999996</v>
      </c>
      <c r="O17" s="146">
        <v>-0.42820049144225436</v>
      </c>
      <c r="P17" s="146">
        <v>10.001466518082077</v>
      </c>
      <c r="Q17" s="146">
        <v>-3.3667232473958541E-3</v>
      </c>
      <c r="R17" s="146">
        <v>-0.74999900478490789</v>
      </c>
      <c r="T17" s="146">
        <v>19.740084030626996</v>
      </c>
      <c r="U17" s="146">
        <v>0</v>
      </c>
    </row>
    <row r="18" spans="1:21" x14ac:dyDescent="0.2">
      <c r="A18" s="147">
        <v>16</v>
      </c>
      <c r="B18" s="146">
        <v>2031</v>
      </c>
      <c r="C18" s="146">
        <v>-0.38735645580356959</v>
      </c>
      <c r="D18" s="146">
        <v>7.5068658374862149</v>
      </c>
      <c r="E18" s="146">
        <v>32.526160061702726</v>
      </c>
      <c r="F18" s="146">
        <v>20.071123746193845</v>
      </c>
      <c r="G18" s="146">
        <v>-1.3651843960795604</v>
      </c>
      <c r="H18" s="146">
        <v>60.10414964538279</v>
      </c>
      <c r="I18" s="146">
        <v>-0.37488621129574407</v>
      </c>
      <c r="J18" s="146">
        <v>-0.50564497004502718</v>
      </c>
      <c r="K18" s="146">
        <v>8.398825236690147</v>
      </c>
      <c r="L18" s="146">
        <v>34.694276699029118</v>
      </c>
      <c r="M18" s="146">
        <v>13.000000000000002</v>
      </c>
      <c r="N18" s="146">
        <v>20</v>
      </c>
      <c r="O18" s="146">
        <v>-0.38735645580356959</v>
      </c>
      <c r="P18" s="146">
        <v>10.001637857268182</v>
      </c>
      <c r="Q18" s="146">
        <v>3.5510582329906777E-3</v>
      </c>
      <c r="R18" s="146">
        <v>-0.68345687504743169</v>
      </c>
      <c r="T18" s="146">
        <v>20.10414964538279</v>
      </c>
      <c r="U18" s="146">
        <v>0</v>
      </c>
    </row>
    <row r="19" spans="1:21" x14ac:dyDescent="0.2">
      <c r="A19" s="147">
        <v>17</v>
      </c>
      <c r="B19" s="146">
        <v>2032</v>
      </c>
      <c r="C19" s="146">
        <v>-0.35081322248886693</v>
      </c>
      <c r="D19" s="146">
        <v>7.5492761589058297</v>
      </c>
      <c r="E19" s="146">
        <v>32.830377025028767</v>
      </c>
      <c r="F19" s="146">
        <v>20.063815318700165</v>
      </c>
      <c r="G19" s="146">
        <v>-1.2507392118232084</v>
      </c>
      <c r="H19" s="146">
        <v>60.443468502634758</v>
      </c>
      <c r="I19" s="146">
        <v>-0.3395124680488304</v>
      </c>
      <c r="J19" s="146">
        <v>-0.45842639774072991</v>
      </c>
      <c r="K19" s="146">
        <v>8.3718811892870129</v>
      </c>
      <c r="L19" s="146">
        <v>34.694276699029118</v>
      </c>
      <c r="M19" s="146">
        <v>13</v>
      </c>
      <c r="N19" s="146">
        <v>20</v>
      </c>
      <c r="O19" s="146">
        <v>-0.35081322248886693</v>
      </c>
      <c r="P19" s="146">
        <v>10.001812521817548</v>
      </c>
      <c r="Q19" s="146">
        <v>1.4327113013414924E-2</v>
      </c>
      <c r="R19" s="146">
        <v>-0.62739579648091692</v>
      </c>
      <c r="T19" s="146">
        <v>20.443468502634758</v>
      </c>
      <c r="U19" s="146">
        <v>0</v>
      </c>
    </row>
    <row r="20" spans="1:21" x14ac:dyDescent="0.2">
      <c r="A20" s="147">
        <v>18</v>
      </c>
      <c r="B20" s="146">
        <v>2033</v>
      </c>
      <c r="C20" s="146">
        <v>-0.31743803536241444</v>
      </c>
      <c r="D20" s="146">
        <v>7.5893840346650911</v>
      </c>
      <c r="E20" s="146">
        <v>33.117817929162634</v>
      </c>
      <c r="F20" s="146">
        <v>20.056936217063441</v>
      </c>
      <c r="G20" s="146">
        <v>-1.1453853819003519</v>
      </c>
      <c r="H20" s="146">
        <v>60.764138180891166</v>
      </c>
      <c r="I20" s="146">
        <v>-0.30685335383399126</v>
      </c>
      <c r="J20" s="146">
        <v>-0.41601271320367283</v>
      </c>
      <c r="K20" s="146">
        <v>8.3512413677076651</v>
      </c>
      <c r="L20" s="146">
        <v>34.694276699029125</v>
      </c>
      <c r="M20" s="146">
        <v>13.000000000000002</v>
      </c>
      <c r="N20" s="146">
        <v>20.000000000000004</v>
      </c>
      <c r="O20" s="146">
        <v>-0.31743803536241444</v>
      </c>
      <c r="P20" s="146">
        <v>10.001990286003583</v>
      </c>
      <c r="Q20" s="146">
        <v>2.8120255897666167E-2</v>
      </c>
      <c r="R20" s="146">
        <v>-0.57918781310069312</v>
      </c>
      <c r="T20" s="146">
        <v>20.764138180891166</v>
      </c>
      <c r="U20" s="146">
        <v>0</v>
      </c>
    </row>
    <row r="21" spans="1:21" x14ac:dyDescent="0.2">
      <c r="A21" s="147">
        <v>19</v>
      </c>
      <c r="B21" s="146">
        <v>2034</v>
      </c>
      <c r="C21" s="146">
        <v>-0.28651262356885354</v>
      </c>
      <c r="D21" s="146">
        <v>7.6277435211728664</v>
      </c>
      <c r="E21" s="146">
        <v>33.392512631205783</v>
      </c>
      <c r="F21" s="146">
        <v>20.050436952058305</v>
      </c>
      <c r="G21" s="146">
        <v>-1.0484085864007713</v>
      </c>
      <c r="H21" s="146">
        <v>61.070693104436963</v>
      </c>
      <c r="I21" s="146">
        <v>-0.27656071496001688</v>
      </c>
      <c r="J21" s="146">
        <v>-0.37703077140368579</v>
      </c>
      <c r="K21" s="146">
        <v>8.3353321913382867</v>
      </c>
      <c r="L21" s="146">
        <v>34.694276699029125</v>
      </c>
      <c r="M21" s="146">
        <v>13</v>
      </c>
      <c r="N21" s="146">
        <v>20</v>
      </c>
      <c r="O21" s="146">
        <v>-0.28651262356885354</v>
      </c>
      <c r="P21" s="146">
        <v>10.002170978590502</v>
      </c>
      <c r="Q21" s="146">
        <v>4.4228163372945731E-2</v>
      </c>
      <c r="R21" s="146">
        <v>-0.53703859750892613</v>
      </c>
      <c r="T21" s="146">
        <v>21.070693104436963</v>
      </c>
      <c r="U21" s="146">
        <v>0</v>
      </c>
    </row>
    <row r="22" spans="1:21" x14ac:dyDescent="0.2">
      <c r="A22" s="147">
        <v>20</v>
      </c>
      <c r="B22" s="146">
        <v>2035</v>
      </c>
      <c r="C22" s="146">
        <v>-0.25755650190117763</v>
      </c>
      <c r="D22" s="146">
        <v>7.6647735509036767</v>
      </c>
      <c r="E22" s="146">
        <v>33.657494032637921</v>
      </c>
      <c r="F22" s="146">
        <v>20.044266086725404</v>
      </c>
      <c r="G22" s="146">
        <v>-0.95906886943258696</v>
      </c>
      <c r="H22" s="146">
        <v>61.366533670267003</v>
      </c>
      <c r="I22" s="146">
        <v>-0.24833662042637039</v>
      </c>
      <c r="J22" s="146">
        <v>-0.34056313657596649</v>
      </c>
      <c r="K22" s="146">
        <v>8.3230210504212483</v>
      </c>
      <c r="L22" s="146">
        <v>34.69427669902911</v>
      </c>
      <c r="M22" s="146">
        <v>13</v>
      </c>
      <c r="N22" s="146">
        <v>19.999999999999996</v>
      </c>
      <c r="O22" s="146">
        <v>-0.25755650190117763</v>
      </c>
      <c r="P22" s="146">
        <v>10.002354468949989</v>
      </c>
      <c r="Q22" s="146">
        <v>6.2076582071174682E-2</v>
      </c>
      <c r="R22" s="146">
        <v>-0.49966873246721766</v>
      </c>
      <c r="T22" s="146">
        <v>21.366533670267003</v>
      </c>
      <c r="U22" s="146">
        <v>0</v>
      </c>
    </row>
    <row r="23" spans="1:21" x14ac:dyDescent="0.2">
      <c r="A23" s="147">
        <v>21</v>
      </c>
      <c r="B23" s="146">
        <v>2036</v>
      </c>
      <c r="C23" s="146">
        <v>-0.23023245900417066</v>
      </c>
      <c r="D23" s="146">
        <v>7.7007923264105269</v>
      </c>
      <c r="E23" s="146">
        <v>33.91505837066984</v>
      </c>
      <c r="F23" s="146">
        <v>20.038368171581403</v>
      </c>
      <c r="G23" s="146">
        <v>-0.87663747605397757</v>
      </c>
      <c r="H23" s="146">
        <v>61.654218868661765</v>
      </c>
      <c r="I23" s="146">
        <v>-0.22191484571755238</v>
      </c>
      <c r="J23" s="146">
        <v>-0.30595859881733523</v>
      </c>
      <c r="K23" s="146">
        <v>8.3134707565493198</v>
      </c>
      <c r="L23" s="146">
        <v>34.69427669902911</v>
      </c>
      <c r="M23" s="146">
        <v>13</v>
      </c>
      <c r="N23" s="146">
        <v>20</v>
      </c>
      <c r="O23" s="146">
        <v>-0.23023245900417066</v>
      </c>
      <c r="P23" s="146">
        <v>10.0025406570937</v>
      </c>
      <c r="Q23" s="146">
        <v>8.1202033078121044E-2</v>
      </c>
      <c r="R23" s="146">
        <v>-0.46613450836701892</v>
      </c>
      <c r="T23" s="146">
        <v>21.654218868661765</v>
      </c>
      <c r="U23" s="146">
        <v>0</v>
      </c>
    </row>
    <row r="24" spans="1:21" x14ac:dyDescent="0.2">
      <c r="A24" s="147">
        <v>22</v>
      </c>
      <c r="B24" s="146">
        <v>2037</v>
      </c>
      <c r="C24" s="146">
        <v>-0.20429337406821446</v>
      </c>
      <c r="D24" s="146">
        <v>7.7360418062285419</v>
      </c>
      <c r="E24" s="146">
        <v>34.166947595713431</v>
      </c>
      <c r="F24" s="146">
        <v>20.032682383248847</v>
      </c>
      <c r="G24" s="146">
        <v>-0.80041540260700028</v>
      </c>
      <c r="H24" s="146">
        <v>61.93567178519082</v>
      </c>
      <c r="I24" s="146">
        <v>-0.19704940444271735</v>
      </c>
      <c r="J24" s="146">
        <v>-0.27272412489719455</v>
      </c>
      <c r="K24" s="146">
        <v>8.3060508833742208</v>
      </c>
      <c r="L24" s="146">
        <v>34.694276699029118</v>
      </c>
      <c r="M24" s="146">
        <v>12.999999999999998</v>
      </c>
      <c r="N24" s="146">
        <v>20</v>
      </c>
      <c r="O24" s="146">
        <v>-0.20429337406821446</v>
      </c>
      <c r="P24" s="146">
        <v>10.002729466327224</v>
      </c>
      <c r="Q24" s="146">
        <v>0.10123495682674988</v>
      </c>
      <c r="R24" s="146">
        <v>-0.43572168797984095</v>
      </c>
      <c r="T24" s="146">
        <v>21.93567178519082</v>
      </c>
      <c r="U24" s="146">
        <v>0</v>
      </c>
    </row>
    <row r="25" spans="1:21" x14ac:dyDescent="0.2">
      <c r="A25" s="147">
        <v>23</v>
      </c>
      <c r="B25" s="146">
        <v>2038</v>
      </c>
      <c r="C25" s="146">
        <v>-0.17955038299132298</v>
      </c>
      <c r="D25" s="146">
        <v>7.7707055243533238</v>
      </c>
      <c r="E25" s="146">
        <v>34.414480551943264</v>
      </c>
      <c r="F25" s="146">
        <v>20.02714076641994</v>
      </c>
      <c r="G25" s="146">
        <v>-0.7297411499484221</v>
      </c>
      <c r="H25" s="146">
        <v>62.212326842716529</v>
      </c>
      <c r="I25" s="146">
        <v>-0.17350557797182198</v>
      </c>
      <c r="J25" s="146">
        <v>-0.24045786231199351</v>
      </c>
      <c r="K25" s="146">
        <v>8.3002807839217603</v>
      </c>
      <c r="L25" s="146">
        <v>34.69427669902911</v>
      </c>
      <c r="M25" s="146">
        <v>13</v>
      </c>
      <c r="N25" s="146">
        <v>20</v>
      </c>
      <c r="O25" s="146">
        <v>-0.17955038299132298</v>
      </c>
      <c r="P25" s="146">
        <v>10.002920837731818</v>
      </c>
      <c r="Q25" s="146">
        <v>0.12188533510966788</v>
      </c>
      <c r="R25" s="146">
        <v>-0.40787866858273403</v>
      </c>
      <c r="T25" s="146">
        <v>22.212326842716529</v>
      </c>
      <c r="U25" s="146">
        <v>0</v>
      </c>
    </row>
    <row r="26" spans="1:21" x14ac:dyDescent="0.2">
      <c r="A26" s="147">
        <v>24</v>
      </c>
      <c r="B26" s="146">
        <v>2039</v>
      </c>
      <c r="C26" s="146">
        <v>-0.15585246267518471</v>
      </c>
      <c r="D26" s="146">
        <v>7.8049217281436416</v>
      </c>
      <c r="E26" s="146">
        <v>34.658648853178896</v>
      </c>
      <c r="F26" s="146">
        <v>20.021665622460169</v>
      </c>
      <c r="G26" s="146">
        <v>-0.66399168037214584</v>
      </c>
      <c r="H26" s="146">
        <v>62.485236203782698</v>
      </c>
      <c r="I26" s="146">
        <v>-0.15105132949793099</v>
      </c>
      <c r="J26" s="146">
        <v>-0.20880304484405254</v>
      </c>
      <c r="K26" s="146">
        <v>8.2957910599575175</v>
      </c>
      <c r="L26" s="146">
        <v>34.694276699029118</v>
      </c>
      <c r="M26" s="146">
        <v>13</v>
      </c>
      <c r="N26" s="146">
        <v>20</v>
      </c>
      <c r="O26" s="146">
        <v>-0.15585246267518471</v>
      </c>
      <c r="P26" s="146">
        <v>10.003114725960726</v>
      </c>
      <c r="Q26" s="146">
        <v>0.14293115268629084</v>
      </c>
      <c r="R26" s="146">
        <v>-0.38217186200873282</v>
      </c>
      <c r="T26" s="146">
        <v>22.485236203782698</v>
      </c>
      <c r="U26" s="146">
        <v>0</v>
      </c>
    </row>
    <row r="27" spans="1:21" x14ac:dyDescent="0.2">
      <c r="A27" s="147">
        <v>25</v>
      </c>
      <c r="B27" s="146">
        <v>2040</v>
      </c>
      <c r="C27" s="146">
        <v>-0.13307235335895484</v>
      </c>
      <c r="D27" s="146">
        <v>7.8387931003551223</v>
      </c>
      <c r="E27" s="146">
        <v>34.900187319092559</v>
      </c>
      <c r="F27" s="146">
        <v>20.016165787896188</v>
      </c>
      <c r="G27" s="146">
        <v>-0.60257874865350636</v>
      </c>
      <c r="H27" s="146">
        <v>62.75514620734387</v>
      </c>
      <c r="I27" s="146">
        <v>-0.12944798902920773</v>
      </c>
      <c r="J27" s="146">
        <v>-0.17741229829368876</v>
      </c>
      <c r="K27" s="146">
        <v>8.2922963712772173</v>
      </c>
      <c r="L27" s="146">
        <v>34.69427669902911</v>
      </c>
      <c r="M27" s="146">
        <v>13.000000000000002</v>
      </c>
      <c r="N27" s="146">
        <v>20</v>
      </c>
      <c r="O27" s="146">
        <v>-0.13307235335895484</v>
      </c>
      <c r="P27" s="146">
        <v>10.003311096000566</v>
      </c>
      <c r="Q27" s="146">
        <v>0.16420956300203887</v>
      </c>
      <c r="R27" s="146">
        <v>-0.3582542618854721</v>
      </c>
      <c r="T27" s="146">
        <v>22.75514620734387</v>
      </c>
      <c r="U27" s="146">
        <v>0</v>
      </c>
    </row>
    <row r="28" spans="1:21" x14ac:dyDescent="0.2">
      <c r="A28" s="147">
        <v>26</v>
      </c>
      <c r="B28" s="146">
        <v>2041</v>
      </c>
      <c r="C28" s="146">
        <v>-0.1110960971911652</v>
      </c>
      <c r="D28" s="146">
        <v>7.8723939009108994</v>
      </c>
      <c r="E28" s="146">
        <v>35.139625330115507</v>
      </c>
      <c r="F28" s="146">
        <v>20.010531557675414</v>
      </c>
      <c r="G28" s="146">
        <v>-0.54494175548482371</v>
      </c>
      <c r="H28" s="146">
        <v>63.022550788701814</v>
      </c>
      <c r="I28" s="146">
        <v>-0.10843944345099166</v>
      </c>
      <c r="J28" s="146">
        <v>-0.14591641816321665</v>
      </c>
      <c r="K28" s="146">
        <v>8.2895756104230625</v>
      </c>
      <c r="L28" s="146">
        <v>34.694276699029118</v>
      </c>
      <c r="M28" s="146">
        <v>13</v>
      </c>
      <c r="N28" s="146">
        <v>20</v>
      </c>
      <c r="O28" s="146">
        <v>-0.1110960971911652</v>
      </c>
      <c r="P28" s="146">
        <v>10.003509920648632</v>
      </c>
      <c r="Q28" s="146">
        <v>0.18561053922868001</v>
      </c>
      <c r="R28" s="146">
        <v>-0.33584224885538155</v>
      </c>
      <c r="T28" s="146">
        <v>23.022550788701814</v>
      </c>
      <c r="U28" s="146">
        <v>0</v>
      </c>
    </row>
    <row r="29" spans="1:21" x14ac:dyDescent="0.2">
      <c r="A29" s="147">
        <v>27</v>
      </c>
      <c r="B29" s="146">
        <v>2042</v>
      </c>
      <c r="C29" s="146">
        <v>-8.9814630950229457E-2</v>
      </c>
      <c r="D29" s="146">
        <v>7.9057750916509484</v>
      </c>
      <c r="E29" s="146">
        <v>35.377323294815419</v>
      </c>
      <c r="F29" s="146">
        <v>20.004627935426356</v>
      </c>
      <c r="G29" s="146">
        <v>-0.49053764898529573</v>
      </c>
      <c r="H29" s="146">
        <v>63.28772632189272</v>
      </c>
      <c r="I29" s="146">
        <v>-8.773911185216976E-2</v>
      </c>
      <c r="J29" s="146">
        <v>-0.11389383475771675</v>
      </c>
      <c r="K29" s="146">
        <v>8.2874571082892938</v>
      </c>
      <c r="L29" s="146">
        <v>34.69427669902911</v>
      </c>
      <c r="M29" s="146">
        <v>12.999999999999998</v>
      </c>
      <c r="N29" s="146">
        <v>19.999999999999996</v>
      </c>
      <c r="O29" s="146">
        <v>-8.9814630950229457E-2</v>
      </c>
      <c r="P29" s="146">
        <v>10.003711178521472</v>
      </c>
      <c r="Q29" s="146">
        <v>0.20707283452141503</v>
      </c>
      <c r="R29" s="146">
        <v>-0.31469775505965758</v>
      </c>
      <c r="T29" s="146">
        <v>23.28772632189272</v>
      </c>
      <c r="U29" s="146">
        <v>0</v>
      </c>
    </row>
    <row r="30" spans="1:21" x14ac:dyDescent="0.2">
      <c r="A30" s="147">
        <v>28</v>
      </c>
      <c r="B30" s="146">
        <v>2043</v>
      </c>
      <c r="C30" s="146">
        <v>-6.911645293496349E-2</v>
      </c>
      <c r="D30" s="146">
        <v>7.9389678353924849</v>
      </c>
      <c r="E30" s="146">
        <v>35.613497086777258</v>
      </c>
      <c r="F30" s="146">
        <v>19.998285866731582</v>
      </c>
      <c r="G30" s="146">
        <v>-0.43882813853909158</v>
      </c>
      <c r="H30" s="146">
        <v>63.550750788901325</v>
      </c>
      <c r="I30" s="146">
        <v>-6.7014162087253304E-2</v>
      </c>
      <c r="J30" s="146">
        <v>-8.0839220065320738E-2</v>
      </c>
      <c r="K30" s="146">
        <v>8.2858074199164236</v>
      </c>
      <c r="L30" s="146">
        <v>34.694276699029125</v>
      </c>
      <c r="M30" s="146">
        <v>13</v>
      </c>
      <c r="N30" s="146">
        <v>20.000000000000004</v>
      </c>
      <c r="O30" s="146">
        <v>-6.911645293496349E-2</v>
      </c>
      <c r="P30" s="146">
        <v>10.003914852453665</v>
      </c>
      <c r="Q30" s="146">
        <v>0.22858152165400156</v>
      </c>
      <c r="R30" s="146">
        <v>-0.29461351277298964</v>
      </c>
      <c r="T30" s="146">
        <v>23.550750788901325</v>
      </c>
      <c r="U30" s="146">
        <v>0</v>
      </c>
    </row>
    <row r="31" spans="1:21" x14ac:dyDescent="0.2">
      <c r="A31" s="147">
        <v>29</v>
      </c>
      <c r="B31" s="146">
        <v>2044</v>
      </c>
      <c r="C31" s="146">
        <v>-4.8880731352369367E-2</v>
      </c>
      <c r="D31" s="146">
        <v>7.9719863512109246</v>
      </c>
      <c r="E31" s="146">
        <v>35.848238111285816</v>
      </c>
      <c r="F31" s="146">
        <v>19.991296300482396</v>
      </c>
      <c r="G31" s="146">
        <v>-0.38927352661957554</v>
      </c>
      <c r="H31" s="146">
        <v>63.811520762979136</v>
      </c>
      <c r="I31" s="146">
        <v>-4.588248391487193E-2</v>
      </c>
      <c r="J31" s="146">
        <v>-4.620313640761875E-2</v>
      </c>
      <c r="K31" s="146">
        <v>8.2845227372070838</v>
      </c>
      <c r="L31" s="146">
        <v>34.694276699029118</v>
      </c>
      <c r="M31" s="146">
        <v>13.000000000000002</v>
      </c>
      <c r="N31" s="146">
        <v>20</v>
      </c>
      <c r="O31" s="146">
        <v>-4.8880731352369367E-2</v>
      </c>
      <c r="P31" s="146">
        <v>10.004120928230163</v>
      </c>
      <c r="Q31" s="146">
        <v>0.25013070385375663</v>
      </c>
      <c r="R31" s="146">
        <v>-0.27537269721146623</v>
      </c>
      <c r="T31" s="146">
        <v>23.811520762979136</v>
      </c>
      <c r="U31" s="14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8693-CEF7-4DE5-B999-BB468F633B72}">
  <dimension ref="A1:U31"/>
  <sheetViews>
    <sheetView topLeftCell="E1" workbookViewId="0">
      <selection activeCell="AB25" sqref="AB25"/>
    </sheetView>
  </sheetViews>
  <sheetFormatPr defaultColWidth="9.140625" defaultRowHeight="12.75" x14ac:dyDescent="0.2"/>
  <cols>
    <col min="1" max="1" width="4.140625" style="146" customWidth="1"/>
    <col min="2" max="16384" width="9.140625" style="146"/>
  </cols>
  <sheetData>
    <row r="1" spans="1:21" x14ac:dyDescent="0.2">
      <c r="B1" s="146" t="s">
        <v>215</v>
      </c>
      <c r="C1" s="146" t="s">
        <v>216</v>
      </c>
      <c r="D1" s="146" t="s">
        <v>217</v>
      </c>
      <c r="E1" s="146" t="s">
        <v>218</v>
      </c>
      <c r="F1" s="146" t="s">
        <v>219</v>
      </c>
      <c r="G1" s="146" t="s">
        <v>220</v>
      </c>
      <c r="H1" s="146" t="s">
        <v>221</v>
      </c>
      <c r="I1" s="146" t="s">
        <v>222</v>
      </c>
      <c r="J1" s="146" t="s">
        <v>223</v>
      </c>
      <c r="K1" s="146" t="s">
        <v>224</v>
      </c>
      <c r="L1" s="146" t="s">
        <v>225</v>
      </c>
      <c r="M1" s="146" t="s">
        <v>226</v>
      </c>
      <c r="N1" s="146" t="s">
        <v>227</v>
      </c>
      <c r="O1" s="146" t="s">
        <v>228</v>
      </c>
      <c r="P1" s="146" t="s">
        <v>229</v>
      </c>
      <c r="Q1" s="146" t="s">
        <v>230</v>
      </c>
      <c r="R1" s="146" t="s">
        <v>231</v>
      </c>
    </row>
    <row r="2" spans="1:21" x14ac:dyDescent="0.2">
      <c r="A2" s="147">
        <v>0</v>
      </c>
      <c r="B2" s="146">
        <v>2015</v>
      </c>
      <c r="C2" s="146">
        <v>0</v>
      </c>
      <c r="D2" s="146">
        <v>5</v>
      </c>
      <c r="E2" s="146">
        <v>15</v>
      </c>
      <c r="F2" s="146">
        <v>20</v>
      </c>
      <c r="G2" s="146">
        <v>-7.9518395049015876E-15</v>
      </c>
      <c r="H2" s="146">
        <v>40</v>
      </c>
      <c r="I2" s="146">
        <v>0</v>
      </c>
      <c r="J2" s="146">
        <v>0</v>
      </c>
      <c r="K2" s="146">
        <v>7.9999999999999991</v>
      </c>
      <c r="L2" s="146">
        <v>34.694276699029118</v>
      </c>
      <c r="M2" s="146">
        <v>13</v>
      </c>
      <c r="N2" s="146">
        <v>20</v>
      </c>
      <c r="O2" s="146">
        <v>0</v>
      </c>
      <c r="P2" s="146">
        <v>10</v>
      </c>
      <c r="Q2" s="146">
        <v>0</v>
      </c>
      <c r="R2" s="146">
        <v>0</v>
      </c>
      <c r="T2" s="146">
        <v>0</v>
      </c>
      <c r="U2" s="146">
        <v>0</v>
      </c>
    </row>
    <row r="3" spans="1:21" x14ac:dyDescent="0.2">
      <c r="A3" s="147">
        <v>1</v>
      </c>
      <c r="B3" s="146">
        <v>2016</v>
      </c>
      <c r="C3" s="146">
        <v>-1.8825050766309914E-2</v>
      </c>
      <c r="D3" s="146">
        <v>5.2099900458910238</v>
      </c>
      <c r="E3" s="146">
        <v>16.568015814412426</v>
      </c>
      <c r="F3" s="146">
        <v>19.662663007267604</v>
      </c>
      <c r="G3" s="146">
        <v>9.883978355233429E-2</v>
      </c>
      <c r="H3" s="146">
        <v>41.440668867571056</v>
      </c>
      <c r="I3" s="146">
        <v>0.24289725363737524</v>
      </c>
      <c r="J3" s="146">
        <v>0.78311520814544622</v>
      </c>
      <c r="K3" s="146">
        <v>7.9999999999999973</v>
      </c>
      <c r="L3" s="146">
        <v>34.69427669902911</v>
      </c>
      <c r="M3" s="146">
        <v>13.000000000000002</v>
      </c>
      <c r="N3" s="146">
        <v>19.999999999999996</v>
      </c>
      <c r="O3" s="146">
        <v>-1.8825050766309914E-2</v>
      </c>
      <c r="P3" s="146">
        <v>10</v>
      </c>
      <c r="Q3" s="146">
        <v>2.2341114835874003</v>
      </c>
      <c r="R3" s="146">
        <v>-1.725355184872535</v>
      </c>
      <c r="T3" s="146">
        <v>1.4406688675710555</v>
      </c>
      <c r="U3" s="146">
        <v>0</v>
      </c>
    </row>
    <row r="4" spans="1:21" x14ac:dyDescent="0.2">
      <c r="A4" s="147">
        <v>2</v>
      </c>
      <c r="B4" s="146">
        <v>2017</v>
      </c>
      <c r="C4" s="146">
        <v>0.20149562273877564</v>
      </c>
      <c r="D4" s="146">
        <v>5.4672251812420889</v>
      </c>
      <c r="E4" s="146">
        <v>18.399061351348028</v>
      </c>
      <c r="F4" s="146">
        <v>19.670398693479136</v>
      </c>
      <c r="G4" s="146">
        <v>0.23404091898691864</v>
      </c>
      <c r="H4" s="146">
        <v>43.536685226069253</v>
      </c>
      <c r="I4" s="146">
        <v>0.25289513641142403</v>
      </c>
      <c r="J4" s="146">
        <v>1.1700487796878267</v>
      </c>
      <c r="K4" s="146">
        <v>7.9999999999999991</v>
      </c>
      <c r="L4" s="146">
        <v>34.69427669902911</v>
      </c>
      <c r="M4" s="146">
        <v>13</v>
      </c>
      <c r="N4" s="146">
        <v>20</v>
      </c>
      <c r="O4" s="146">
        <v>0.20149562273877564</v>
      </c>
      <c r="P4" s="146">
        <v>10.000018217349842</v>
      </c>
      <c r="Q4" s="146">
        <v>2.5572854084743284</v>
      </c>
      <c r="R4" s="146">
        <v>-1.5829426859642408</v>
      </c>
      <c r="T4" s="146">
        <v>3.5366852260692525</v>
      </c>
      <c r="U4" s="146">
        <v>0</v>
      </c>
    </row>
    <row r="5" spans="1:21" x14ac:dyDescent="0.2">
      <c r="A5" s="147">
        <v>3</v>
      </c>
      <c r="B5" s="146">
        <v>2018</v>
      </c>
      <c r="C5" s="146">
        <v>0.42279600316363997</v>
      </c>
      <c r="D5" s="146">
        <v>5.7224713918205872</v>
      </c>
      <c r="E5" s="146">
        <v>20.222805665211073</v>
      </c>
      <c r="F5" s="146">
        <v>19.657581732110206</v>
      </c>
      <c r="G5" s="146">
        <v>0.40659133671554221</v>
      </c>
      <c r="H5" s="146">
        <v>45.602858789141877</v>
      </c>
      <c r="I5" s="146">
        <v>0.29822905338217076</v>
      </c>
      <c r="J5" s="146">
        <v>1.6011711517599503</v>
      </c>
      <c r="K5" s="146">
        <v>8.0000000000000018</v>
      </c>
      <c r="L5" s="146">
        <v>34.694276699029118</v>
      </c>
      <c r="M5" s="146">
        <v>13</v>
      </c>
      <c r="N5" s="146">
        <v>20</v>
      </c>
      <c r="O5" s="146">
        <v>0.42279600316363997</v>
      </c>
      <c r="P5" s="146">
        <v>10.00005465621461</v>
      </c>
      <c r="Q5" s="146">
        <v>2.8840691618555794</v>
      </c>
      <c r="R5" s="146">
        <v>-1.4415427163376235</v>
      </c>
      <c r="T5" s="146">
        <v>5.6028587891418766</v>
      </c>
      <c r="U5" s="146">
        <v>0</v>
      </c>
    </row>
    <row r="6" spans="1:21" x14ac:dyDescent="0.2">
      <c r="A6" s="147">
        <v>4</v>
      </c>
      <c r="B6" s="146">
        <v>2019</v>
      </c>
      <c r="C6" s="146">
        <v>0.64767771794384998</v>
      </c>
      <c r="D6" s="146">
        <v>5.9760208536106001</v>
      </c>
      <c r="E6" s="146">
        <v>22.039778197571085</v>
      </c>
      <c r="F6" s="146">
        <v>19.626179647009518</v>
      </c>
      <c r="G6" s="146">
        <v>0.61724447709984143</v>
      </c>
      <c r="H6" s="146">
        <v>47.64197869819121</v>
      </c>
      <c r="I6" s="146">
        <v>0.37418410523919476</v>
      </c>
      <c r="J6" s="146">
        <v>2.0756123720680808</v>
      </c>
      <c r="K6" s="146">
        <v>7.9999999999999991</v>
      </c>
      <c r="L6" s="146">
        <v>34.694276699029118</v>
      </c>
      <c r="M6" s="146">
        <v>12.999999999999998</v>
      </c>
      <c r="N6" s="146">
        <v>20</v>
      </c>
      <c r="O6" s="146">
        <v>0.64767771794384998</v>
      </c>
      <c r="P6" s="146">
        <v>10.000109364873866</v>
      </c>
      <c r="Q6" s="146">
        <v>3.2159780118291659</v>
      </c>
      <c r="R6" s="146">
        <v>-1.2977307647706742</v>
      </c>
      <c r="T6" s="146">
        <v>7.6419786981912097</v>
      </c>
      <c r="U6" s="146">
        <v>0</v>
      </c>
    </row>
    <row r="7" spans="1:21" x14ac:dyDescent="0.2">
      <c r="A7" s="147">
        <v>5</v>
      </c>
      <c r="B7" s="146">
        <v>2020</v>
      </c>
      <c r="C7" s="146">
        <v>0.87837167677878369</v>
      </c>
      <c r="D7" s="146">
        <v>6.2285564105930922</v>
      </c>
      <c r="E7" s="146">
        <v>23.852845435189568</v>
      </c>
      <c r="F7" s="146">
        <v>19.581821701207627</v>
      </c>
      <c r="G7" s="146">
        <v>0.85827860826250046</v>
      </c>
      <c r="H7" s="146">
        <v>49.663223546990288</v>
      </c>
      <c r="I7" s="146">
        <v>0.46343116307674403</v>
      </c>
      <c r="J7" s="146">
        <v>2.5269764393885286</v>
      </c>
      <c r="K7" s="146">
        <v>7.9999999999999991</v>
      </c>
      <c r="L7" s="146">
        <v>34.69427669902911</v>
      </c>
      <c r="M7" s="146">
        <v>13</v>
      </c>
      <c r="N7" s="146">
        <v>20</v>
      </c>
      <c r="O7" s="146">
        <v>0.87837167677878369</v>
      </c>
      <c r="P7" s="146">
        <v>10.000182400862878</v>
      </c>
      <c r="Q7" s="146">
        <v>3.5210967484419715</v>
      </c>
      <c r="R7" s="146">
        <v>-1.1234112861154517</v>
      </c>
      <c r="T7" s="146">
        <v>9.6632235469902881</v>
      </c>
      <c r="U7" s="146">
        <v>0</v>
      </c>
    </row>
    <row r="8" spans="1:21" x14ac:dyDescent="0.2">
      <c r="A8" s="147">
        <v>6</v>
      </c>
      <c r="B8" s="146">
        <v>2021</v>
      </c>
      <c r="C8" s="146">
        <v>-0.66434086810531312</v>
      </c>
      <c r="D8" s="146">
        <v>6.4730527925702352</v>
      </c>
      <c r="E8" s="146">
        <v>25.223991464038747</v>
      </c>
      <c r="F8" s="146">
        <v>20.206507161769839</v>
      </c>
      <c r="G8" s="146">
        <v>-1.400963784777244</v>
      </c>
      <c r="H8" s="146">
        <v>51.903551418378825</v>
      </c>
      <c r="I8" s="146">
        <v>-0.45994995526519311</v>
      </c>
      <c r="J8" s="146">
        <v>1.2292691620596763E-2</v>
      </c>
      <c r="K8" s="146">
        <v>8</v>
      </c>
      <c r="L8" s="146">
        <v>35.594470245515666</v>
      </c>
      <c r="M8" s="146">
        <v>13.000000000000002</v>
      </c>
      <c r="N8" s="146">
        <v>19.999999999999996</v>
      </c>
      <c r="O8" s="146">
        <v>-0.66434086810531312</v>
      </c>
      <c r="P8" s="146">
        <v>10.000276989879982</v>
      </c>
      <c r="Q8" s="146">
        <v>-9.2389571915804616E-2</v>
      </c>
      <c r="R8" s="146">
        <v>-1.0975763841996511</v>
      </c>
      <c r="T8" s="146">
        <v>11.903551418378825</v>
      </c>
      <c r="U8" s="146">
        <v>0.90019354648654826</v>
      </c>
    </row>
    <row r="9" spans="1:21" x14ac:dyDescent="0.2">
      <c r="A9" s="147">
        <v>7</v>
      </c>
      <c r="B9" s="146">
        <v>2022</v>
      </c>
      <c r="C9" s="146">
        <v>-1.035636621260096</v>
      </c>
      <c r="D9" s="146">
        <v>6.7064512593082277</v>
      </c>
      <c r="E9" s="146">
        <v>26.802404102900248</v>
      </c>
      <c r="F9" s="146">
        <v>20.043475625859458</v>
      </c>
      <c r="G9" s="146">
        <v>-1.443265695665654</v>
      </c>
      <c r="H9" s="146">
        <v>53.552330988067936</v>
      </c>
      <c r="I9" s="146">
        <v>-0.21689641953850369</v>
      </c>
      <c r="J9" s="146">
        <v>-1.736125078739148</v>
      </c>
      <c r="K9" s="146">
        <v>9.7390471841835762</v>
      </c>
      <c r="L9" s="146">
        <v>34.939510980073784</v>
      </c>
      <c r="M9" s="146">
        <v>12.999999999999998</v>
      </c>
      <c r="N9" s="146">
        <v>20</v>
      </c>
      <c r="O9" s="146">
        <v>-1.035636621260096</v>
      </c>
      <c r="P9" s="146">
        <v>10.000376868587937</v>
      </c>
      <c r="Q9" s="146">
        <v>0.59176461022621696</v>
      </c>
      <c r="R9" s="146">
        <v>-2.268343002227748</v>
      </c>
      <c r="T9" s="146">
        <v>13.552330988067936</v>
      </c>
      <c r="U9" s="146">
        <v>0.2452342810446666</v>
      </c>
    </row>
    <row r="10" spans="1:21" x14ac:dyDescent="0.2">
      <c r="A10" s="147">
        <v>8</v>
      </c>
      <c r="B10" s="146">
        <v>2023</v>
      </c>
      <c r="C10" s="146">
        <v>-0.4698327402165603</v>
      </c>
      <c r="D10" s="146">
        <v>6.7700528595674632</v>
      </c>
      <c r="E10" s="146">
        <v>27.353465587913568</v>
      </c>
      <c r="F10" s="146">
        <v>20.096521486052001</v>
      </c>
      <c r="G10" s="146">
        <v>-1.3509940333527561</v>
      </c>
      <c r="H10" s="146">
        <v>54.220039933533037</v>
      </c>
      <c r="I10" s="146">
        <v>-0.19023049275874726</v>
      </c>
      <c r="J10" s="146">
        <v>-0.71219021734045818</v>
      </c>
      <c r="K10" s="146">
        <v>8.3450027185254836</v>
      </c>
      <c r="L10" s="146">
        <v>34.929204683831216</v>
      </c>
      <c r="M10" s="146">
        <v>13</v>
      </c>
      <c r="N10" s="146">
        <v>19.999999999999996</v>
      </c>
      <c r="O10" s="146">
        <v>-0.4698327402165603</v>
      </c>
      <c r="P10" s="146">
        <v>10.00049487805417</v>
      </c>
      <c r="Q10" s="146">
        <v>-9.3934585933636183E-2</v>
      </c>
      <c r="R10" s="146">
        <v>-0.75456403107057302</v>
      </c>
      <c r="T10" s="146">
        <v>14.220039933533037</v>
      </c>
      <c r="U10" s="146">
        <v>0.23492798480209842</v>
      </c>
    </row>
    <row r="11" spans="1:21" x14ac:dyDescent="0.2">
      <c r="A11" s="147">
        <v>9</v>
      </c>
      <c r="B11" s="146">
        <v>2024</v>
      </c>
      <c r="C11" s="146">
        <v>-0.21606529618253489</v>
      </c>
      <c r="D11" s="146">
        <v>6.7809606259002839</v>
      </c>
      <c r="E11" s="146">
        <v>27.480227843106643</v>
      </c>
      <c r="F11" s="146">
        <v>20.06925549516102</v>
      </c>
      <c r="G11" s="146">
        <v>-1.2155683427552388</v>
      </c>
      <c r="H11" s="146">
        <v>54.330443964167948</v>
      </c>
      <c r="I11" s="146">
        <v>-0.11233794332879965</v>
      </c>
      <c r="J11" s="146">
        <v>-0.27800586938782068</v>
      </c>
      <c r="K11" s="146">
        <v>8.0425569085154009</v>
      </c>
      <c r="L11" s="146">
        <v>34.845352241547864</v>
      </c>
      <c r="M11" s="146">
        <v>12.999999999999996</v>
      </c>
      <c r="N11" s="146">
        <v>20</v>
      </c>
      <c r="O11" s="146">
        <v>-0.21606529618253489</v>
      </c>
      <c r="P11" s="146">
        <v>10.00061752217521</v>
      </c>
      <c r="Q11" s="146">
        <v>-0.11284579992508889</v>
      </c>
      <c r="R11" s="146">
        <v>-0.29425089000844884</v>
      </c>
      <c r="T11" s="146">
        <v>14.330443964167948</v>
      </c>
      <c r="U11" s="146">
        <v>0.15107554251874689</v>
      </c>
    </row>
    <row r="12" spans="1:21" x14ac:dyDescent="0.2">
      <c r="A12" s="147">
        <v>10</v>
      </c>
      <c r="B12" s="146">
        <v>2025</v>
      </c>
      <c r="C12" s="146">
        <v>-8.0923010188186595E-2</v>
      </c>
      <c r="D12" s="146">
        <v>6.781465186757532</v>
      </c>
      <c r="E12" s="146">
        <v>27.510866648062823</v>
      </c>
      <c r="F12" s="146">
        <v>20.038912642548809</v>
      </c>
      <c r="G12" s="146">
        <v>-1.0743023606817026</v>
      </c>
      <c r="H12" s="146">
        <v>54.331244477369161</v>
      </c>
      <c r="I12" s="146">
        <v>-4.9903761407699143E-2</v>
      </c>
      <c r="J12" s="146">
        <v>-9.6307100172621229E-2</v>
      </c>
      <c r="K12" s="146">
        <v>7.9999999999999991</v>
      </c>
      <c r="L12" s="146">
        <v>34.77637636466838</v>
      </c>
      <c r="M12" s="146">
        <v>13.000000000000002</v>
      </c>
      <c r="N12" s="146">
        <v>20</v>
      </c>
      <c r="O12" s="146">
        <v>-8.0923010188186595E-2</v>
      </c>
      <c r="P12" s="146">
        <v>10.000741617133267</v>
      </c>
      <c r="Q12" s="146">
        <v>-3.4519615352352664E-2</v>
      </c>
      <c r="R12" s="146">
        <v>-0.11607215460688138</v>
      </c>
      <c r="T12" s="146">
        <v>14.331244477369161</v>
      </c>
      <c r="U12" s="146">
        <v>8.2099665639262298E-2</v>
      </c>
    </row>
    <row r="13" spans="1:21" x14ac:dyDescent="0.2">
      <c r="A13" s="147">
        <v>11</v>
      </c>
      <c r="B13" s="146">
        <v>2026</v>
      </c>
      <c r="C13" s="146">
        <v>1.2671066371154893E-3</v>
      </c>
      <c r="D13" s="146">
        <v>6.7796803638657366</v>
      </c>
      <c r="E13" s="146">
        <v>27.514879095674065</v>
      </c>
      <c r="F13" s="146">
        <v>20.016817958673883</v>
      </c>
      <c r="G13" s="146">
        <v>-0.93900288185216907</v>
      </c>
      <c r="H13" s="146">
        <v>54.311377418213681</v>
      </c>
      <c r="I13" s="146">
        <v>-2.5886919772344363E-3</v>
      </c>
      <c r="J13" s="146">
        <v>-2.3141822631411735E-3</v>
      </c>
      <c r="K13" s="146">
        <v>7.9999999999999991</v>
      </c>
      <c r="L13" s="146">
        <v>34.730231488325337</v>
      </c>
      <c r="M13" s="146">
        <v>13.000000000000004</v>
      </c>
      <c r="N13" s="146">
        <v>20</v>
      </c>
      <c r="O13" s="146">
        <v>1.2671066371154893E-3</v>
      </c>
      <c r="P13" s="146">
        <v>10.00086629633328</v>
      </c>
      <c r="Q13" s="146">
        <v>3.0674269466364212E-2</v>
      </c>
      <c r="R13" s="146">
        <v>-2.1007914767803837E-2</v>
      </c>
      <c r="T13" s="146">
        <v>14.311377418213681</v>
      </c>
      <c r="U13" s="146">
        <v>3.5954789296219758E-2</v>
      </c>
    </row>
    <row r="14" spans="1:21" x14ac:dyDescent="0.2">
      <c r="A14" s="147">
        <v>12</v>
      </c>
      <c r="B14" s="146">
        <v>2027</v>
      </c>
      <c r="C14" s="146">
        <v>5.711799664450723E-2</v>
      </c>
      <c r="D14" s="146">
        <v>6.7765850680481625</v>
      </c>
      <c r="E14" s="146">
        <v>27.504411200503839</v>
      </c>
      <c r="F14" s="146">
        <v>20.001768821821326</v>
      </c>
      <c r="G14" s="146">
        <v>-0.81332113762255742</v>
      </c>
      <c r="H14" s="146">
        <v>54.282765090373324</v>
      </c>
      <c r="I14" s="146">
        <v>3.4317303430531076E-2</v>
      </c>
      <c r="J14" s="146">
        <v>5.678324550553171E-2</v>
      </c>
      <c r="K14" s="146">
        <v>7.9999999999999973</v>
      </c>
      <c r="L14" s="146">
        <v>34.701358003036539</v>
      </c>
      <c r="M14" s="146">
        <v>13</v>
      </c>
      <c r="N14" s="146">
        <v>19.999999999999996</v>
      </c>
      <c r="O14" s="146">
        <v>5.711799664450723E-2</v>
      </c>
      <c r="P14" s="146">
        <v>10.000991224994435</v>
      </c>
      <c r="Q14" s="146">
        <v>7.395092729310862E-2</v>
      </c>
      <c r="R14" s="146">
        <v>4.4367569386967523E-2</v>
      </c>
      <c r="T14" s="146">
        <v>14.282765090373324</v>
      </c>
      <c r="U14" s="146">
        <v>7.0813040074213518E-3</v>
      </c>
    </row>
    <row r="15" spans="1:21" x14ac:dyDescent="0.2">
      <c r="A15" s="147">
        <v>13</v>
      </c>
      <c r="B15" s="146">
        <v>2028</v>
      </c>
      <c r="C15" s="146">
        <v>9.8253072408297726E-2</v>
      </c>
      <c r="D15" s="146">
        <v>6.7737637741679526</v>
      </c>
      <c r="E15" s="146">
        <v>27.492919875939702</v>
      </c>
      <c r="F15" s="146">
        <v>19.98956420006262</v>
      </c>
      <c r="G15" s="146">
        <v>-0.69611026831371059</v>
      </c>
      <c r="H15" s="146">
        <v>54.256247850170276</v>
      </c>
      <c r="I15" s="146">
        <v>7.0560152338172699E-2</v>
      </c>
      <c r="J15" s="146">
        <v>0.11534959613215268</v>
      </c>
      <c r="K15" s="146">
        <v>7.9999999999999991</v>
      </c>
      <c r="L15" s="146">
        <v>34.694276699029118</v>
      </c>
      <c r="M15" s="146">
        <v>12.999999999999998</v>
      </c>
      <c r="N15" s="146">
        <v>20</v>
      </c>
      <c r="O15" s="146">
        <v>9.8253072408297726E-2</v>
      </c>
      <c r="P15" s="146">
        <v>10.001116179549314</v>
      </c>
      <c r="Q15" s="146">
        <v>0.11518447403658537</v>
      </c>
      <c r="R15" s="146">
        <v>8.5428056412190756E-2</v>
      </c>
      <c r="T15" s="146">
        <v>14.256247850170276</v>
      </c>
      <c r="U15" s="146">
        <v>0</v>
      </c>
    </row>
    <row r="16" spans="1:21" x14ac:dyDescent="0.2">
      <c r="A16" s="147">
        <v>14</v>
      </c>
      <c r="B16" s="146">
        <v>2029</v>
      </c>
      <c r="C16" s="146">
        <v>0.13141568824809724</v>
      </c>
      <c r="D16" s="146">
        <v>6.7716943168078823</v>
      </c>
      <c r="E16" s="146">
        <v>27.485084463171003</v>
      </c>
      <c r="F16" s="146">
        <v>19.97982494886913</v>
      </c>
      <c r="G16" s="146">
        <v>-0.5872725415161838</v>
      </c>
      <c r="H16" s="146">
        <v>54.236603728848017</v>
      </c>
      <c r="I16" s="146">
        <v>0.10247580035209758</v>
      </c>
      <c r="J16" s="146">
        <v>0.16621941323593514</v>
      </c>
      <c r="K16" s="146">
        <v>7.9999999999999991</v>
      </c>
      <c r="L16" s="146">
        <v>34.694276699029118</v>
      </c>
      <c r="M16" s="146">
        <v>13</v>
      </c>
      <c r="N16" s="146">
        <v>20</v>
      </c>
      <c r="O16" s="146">
        <v>0.13141568824809724</v>
      </c>
      <c r="P16" s="146">
        <v>10.001241126110836</v>
      </c>
      <c r="Q16" s="146">
        <v>0.15155038399858212</v>
      </c>
      <c r="R16" s="146">
        <v>0.11616427547401662</v>
      </c>
      <c r="T16" s="146">
        <v>14.236603728848017</v>
      </c>
      <c r="U16" s="146">
        <v>0</v>
      </c>
    </row>
    <row r="17" spans="1:21" x14ac:dyDescent="0.2">
      <c r="A17" s="147">
        <v>15</v>
      </c>
      <c r="B17" s="146">
        <v>2030</v>
      </c>
      <c r="C17" s="146">
        <v>0.15953211988642124</v>
      </c>
      <c r="D17" s="146">
        <v>6.7701660585682859</v>
      </c>
      <c r="E17" s="146">
        <v>27.480011954848326</v>
      </c>
      <c r="F17" s="146">
        <v>19.97217646613262</v>
      </c>
      <c r="G17" s="146">
        <v>-0.48701288656719782</v>
      </c>
      <c r="H17" s="146">
        <v>54.222354479549232</v>
      </c>
      <c r="I17" s="146">
        <v>0.12890222274817287</v>
      </c>
      <c r="J17" s="146">
        <v>0.20709241692575819</v>
      </c>
      <c r="K17" s="146">
        <v>7.9999999999999991</v>
      </c>
      <c r="L17" s="146">
        <v>34.694276699029118</v>
      </c>
      <c r="M17" s="146">
        <v>13</v>
      </c>
      <c r="N17" s="146">
        <v>20</v>
      </c>
      <c r="O17" s="146">
        <v>0.15953211988642124</v>
      </c>
      <c r="P17" s="146">
        <v>10.00136608041624</v>
      </c>
      <c r="Q17" s="146">
        <v>0.18203374432265426</v>
      </c>
      <c r="R17" s="146">
        <v>0.14248783142947535</v>
      </c>
      <c r="T17" s="146">
        <v>14.222354479549232</v>
      </c>
      <c r="U17" s="146">
        <v>0</v>
      </c>
    </row>
    <row r="18" spans="1:21" x14ac:dyDescent="0.2">
      <c r="A18" s="147">
        <v>16</v>
      </c>
      <c r="B18" s="146">
        <v>2031</v>
      </c>
      <c r="C18" s="146">
        <v>0.18381939352934751</v>
      </c>
      <c r="D18" s="146">
        <v>6.7690256891359626</v>
      </c>
      <c r="E18" s="146">
        <v>27.476878566090324</v>
      </c>
      <c r="F18" s="146">
        <v>19.966015447193808</v>
      </c>
      <c r="G18" s="146">
        <v>-0.39508451493478408</v>
      </c>
      <c r="H18" s="146">
        <v>54.211919702420097</v>
      </c>
      <c r="I18" s="146">
        <v>0.15115429627279298</v>
      </c>
      <c r="J18" s="146">
        <v>0.24134267328956849</v>
      </c>
      <c r="K18" s="146">
        <v>8.0000000000000018</v>
      </c>
      <c r="L18" s="146">
        <v>34.69427669902911</v>
      </c>
      <c r="M18" s="146">
        <v>13.000000000000002</v>
      </c>
      <c r="N18" s="146">
        <v>20</v>
      </c>
      <c r="O18" s="146">
        <v>0.18381939352934751</v>
      </c>
      <c r="P18" s="146">
        <v>10.001491050649564</v>
      </c>
      <c r="Q18" s="146">
        <v>0.20839644534332638</v>
      </c>
      <c r="R18" s="146">
        <v>0.16520303266499289</v>
      </c>
      <c r="T18" s="146">
        <v>14.211919702420097</v>
      </c>
      <c r="U18" s="146">
        <v>0</v>
      </c>
    </row>
    <row r="19" spans="1:21" x14ac:dyDescent="0.2">
      <c r="A19" s="147">
        <v>17</v>
      </c>
      <c r="B19" s="146">
        <v>2032</v>
      </c>
      <c r="C19" s="146">
        <v>0.20496597534778971</v>
      </c>
      <c r="D19" s="146">
        <v>6.7681811946022039</v>
      </c>
      <c r="E19" s="146">
        <v>27.475181555306637</v>
      </c>
      <c r="F19" s="146">
        <v>19.960994013409891</v>
      </c>
      <c r="G19" s="146">
        <v>-0.31108116973677336</v>
      </c>
      <c r="H19" s="146">
        <v>54.204356763318721</v>
      </c>
      <c r="I19" s="146">
        <v>0.16998724236532148</v>
      </c>
      <c r="J19" s="146">
        <v>0.27048045086488504</v>
      </c>
      <c r="K19" s="146">
        <v>8</v>
      </c>
      <c r="L19" s="146">
        <v>34.694276699029118</v>
      </c>
      <c r="M19" s="146">
        <v>13</v>
      </c>
      <c r="N19" s="146">
        <v>20</v>
      </c>
      <c r="O19" s="146">
        <v>0.20496597534778971</v>
      </c>
      <c r="P19" s="146">
        <v>10.001616042876039</v>
      </c>
      <c r="Q19" s="146">
        <v>0.23140974457033722</v>
      </c>
      <c r="R19" s="146">
        <v>0.18493563345867942</v>
      </c>
      <c r="T19" s="146">
        <v>14.204356763318721</v>
      </c>
      <c r="U19" s="146">
        <v>0</v>
      </c>
    </row>
    <row r="20" spans="1:21" x14ac:dyDescent="0.2">
      <c r="A20" s="147">
        <v>18</v>
      </c>
      <c r="B20" s="146">
        <v>2033</v>
      </c>
      <c r="C20" s="146">
        <v>0.22338997172286668</v>
      </c>
      <c r="D20" s="146">
        <v>6.7675714234305149</v>
      </c>
      <c r="E20" s="146">
        <v>27.474579185179419</v>
      </c>
      <c r="F20" s="146">
        <v>19.95687930129905</v>
      </c>
      <c r="G20" s="146">
        <v>-0.23453226797569116</v>
      </c>
      <c r="H20" s="146">
        <v>54.199029909908994</v>
      </c>
      <c r="I20" s="146">
        <v>0.18593442751413392</v>
      </c>
      <c r="J20" s="146">
        <v>0.2954216672932608</v>
      </c>
      <c r="K20" s="146">
        <v>7.9999999999999991</v>
      </c>
      <c r="L20" s="146">
        <v>34.694276699029118</v>
      </c>
      <c r="M20" s="146">
        <v>12.999999999999998</v>
      </c>
      <c r="N20" s="146">
        <v>19.999999999999996</v>
      </c>
      <c r="O20" s="146">
        <v>0.22338997172286668</v>
      </c>
      <c r="P20" s="146">
        <v>10.001741061460143</v>
      </c>
      <c r="Q20" s="146">
        <v>0.25152799091473377</v>
      </c>
      <c r="R20" s="146">
        <v>0.20207628758986054</v>
      </c>
      <c r="T20" s="146">
        <v>14.199029909908994</v>
      </c>
      <c r="U20" s="146">
        <v>0</v>
      </c>
    </row>
    <row r="21" spans="1:21" x14ac:dyDescent="0.2">
      <c r="A21" s="147">
        <v>19</v>
      </c>
      <c r="B21" s="146">
        <v>2034</v>
      </c>
      <c r="C21" s="146">
        <v>0.23938014336343372</v>
      </c>
      <c r="D21" s="146">
        <v>6.7671528251601805</v>
      </c>
      <c r="E21" s="146">
        <v>27.474826327089559</v>
      </c>
      <c r="F21" s="146">
        <v>19.953506735177687</v>
      </c>
      <c r="G21" s="146">
        <v>-0.16495137572164009</v>
      </c>
      <c r="H21" s="146">
        <v>54.195485887427424</v>
      </c>
      <c r="I21" s="146">
        <v>0.19939422263264284</v>
      </c>
      <c r="J21" s="146">
        <v>0.31676249372949439</v>
      </c>
      <c r="K21" s="146">
        <v>8</v>
      </c>
      <c r="L21" s="146">
        <v>34.694276699029118</v>
      </c>
      <c r="M21" s="146">
        <v>13</v>
      </c>
      <c r="N21" s="146">
        <v>20</v>
      </c>
      <c r="O21" s="146">
        <v>0.23938014336343372</v>
      </c>
      <c r="P21" s="146">
        <v>10.00186610952146</v>
      </c>
      <c r="Q21" s="146">
        <v>0.26904868239125562</v>
      </c>
      <c r="R21" s="146">
        <v>0.21690713752690624</v>
      </c>
      <c r="T21" s="146">
        <v>14.195485887427424</v>
      </c>
      <c r="U21" s="146">
        <v>0</v>
      </c>
    </row>
    <row r="22" spans="1:21" x14ac:dyDescent="0.2">
      <c r="A22" s="147">
        <v>20</v>
      </c>
      <c r="B22" s="146">
        <v>2035</v>
      </c>
      <c r="C22" s="146">
        <v>0.25316042696996988</v>
      </c>
      <c r="D22" s="146">
        <v>6.7668924894814682</v>
      </c>
      <c r="E22" s="146">
        <v>27.475738828992188</v>
      </c>
      <c r="F22" s="146">
        <v>19.950753756494805</v>
      </c>
      <c r="G22" s="146">
        <v>-0.10185912155856072</v>
      </c>
      <c r="H22" s="146">
        <v>54.193385074968468</v>
      </c>
      <c r="I22" s="146">
        <v>0.21068103315504683</v>
      </c>
      <c r="J22" s="146">
        <v>0.33493340726273857</v>
      </c>
      <c r="K22" s="146">
        <v>8</v>
      </c>
      <c r="L22" s="146">
        <v>34.69427669902911</v>
      </c>
      <c r="M22" s="146">
        <v>12.999999999999998</v>
      </c>
      <c r="N22" s="146">
        <v>20</v>
      </c>
      <c r="O22" s="146">
        <v>0.25316042696996988</v>
      </c>
      <c r="P22" s="146">
        <v>10.001991189224629</v>
      </c>
      <c r="Q22" s="146">
        <v>0.28419619413875818</v>
      </c>
      <c r="R22" s="146">
        <v>0.22965178786672252</v>
      </c>
      <c r="T22" s="146">
        <v>14.193385074968468</v>
      </c>
      <c r="U22" s="146">
        <v>0</v>
      </c>
    </row>
    <row r="23" spans="1:21" x14ac:dyDescent="0.2">
      <c r="A23" s="147">
        <v>21</v>
      </c>
      <c r="B23" s="146">
        <v>2036</v>
      </c>
      <c r="C23" s="146">
        <v>0.26492006253397449</v>
      </c>
      <c r="D23" s="146">
        <v>6.7667644140322567</v>
      </c>
      <c r="E23" s="146">
        <v>27.47717354614068</v>
      </c>
      <c r="F23" s="146">
        <v>19.948525436424664</v>
      </c>
      <c r="G23" s="146">
        <v>-4.4793948256915551E-2</v>
      </c>
      <c r="H23" s="146">
        <v>54.192463396597603</v>
      </c>
      <c r="I23" s="146">
        <v>0.22005281341361815</v>
      </c>
      <c r="J23" s="146">
        <v>0.35027263613902626</v>
      </c>
      <c r="K23" s="146">
        <v>7.9999999999999973</v>
      </c>
      <c r="L23" s="146">
        <v>34.694276699029118</v>
      </c>
      <c r="M23" s="146">
        <v>12.999999999999998</v>
      </c>
      <c r="N23" s="146">
        <v>20</v>
      </c>
      <c r="O23" s="146">
        <v>0.26492006253397449</v>
      </c>
      <c r="P23" s="146">
        <v>10.002116301984213</v>
      </c>
      <c r="Q23" s="146">
        <v>0.29715912946929468</v>
      </c>
      <c r="R23" s="146">
        <v>0.24049996086592001</v>
      </c>
      <c r="T23" s="146">
        <v>14.192463396597603</v>
      </c>
      <c r="U23" s="146">
        <v>0</v>
      </c>
    </row>
    <row r="24" spans="1:21" x14ac:dyDescent="0.2">
      <c r="A24" s="147">
        <v>22</v>
      </c>
      <c r="B24" s="146">
        <v>2037</v>
      </c>
      <c r="C24" s="146">
        <v>0.27482757859603169</v>
      </c>
      <c r="D24" s="146">
        <v>6.7667473858294658</v>
      </c>
      <c r="E24" s="146">
        <v>27.479016405367968</v>
      </c>
      <c r="F24" s="146">
        <v>19.946746059466385</v>
      </c>
      <c r="G24" s="146">
        <v>6.6831029119306835E-3</v>
      </c>
      <c r="H24" s="146">
        <v>54.192509850663818</v>
      </c>
      <c r="I24" s="146">
        <v>0.22772704448335013</v>
      </c>
      <c r="J24" s="146">
        <v>0.36306268792707375</v>
      </c>
      <c r="K24" s="146">
        <v>7.9999999999999991</v>
      </c>
      <c r="L24" s="146">
        <v>34.694276699029118</v>
      </c>
      <c r="M24" s="146">
        <v>13.000000000000002</v>
      </c>
      <c r="N24" s="146">
        <v>20</v>
      </c>
      <c r="O24" s="146">
        <v>0.27482757859603169</v>
      </c>
      <c r="P24" s="146">
        <v>10.002241448615024</v>
      </c>
      <c r="Q24" s="146">
        <v>0.3081069538325506</v>
      </c>
      <c r="R24" s="146">
        <v>0.24961947538525395</v>
      </c>
      <c r="T24" s="146">
        <v>14.192509850663818</v>
      </c>
      <c r="U24" s="146">
        <v>0</v>
      </c>
    </row>
    <row r="25" spans="1:21" x14ac:dyDescent="0.2">
      <c r="A25" s="147">
        <v>23</v>
      </c>
      <c r="B25" s="146">
        <v>2038</v>
      </c>
      <c r="C25" s="146">
        <v>0.28303729665650224</v>
      </c>
      <c r="D25" s="146">
        <v>6.766823701553486</v>
      </c>
      <c r="E25" s="146">
        <v>27.481174822202505</v>
      </c>
      <c r="F25" s="146">
        <v>19.945353896278267</v>
      </c>
      <c r="G25" s="146">
        <v>5.2986569215820699E-2</v>
      </c>
      <c r="H25" s="146">
        <v>54.193352420034252</v>
      </c>
      <c r="I25" s="146">
        <v>0.23389061635903374</v>
      </c>
      <c r="J25" s="146">
        <v>0.37354902824273672</v>
      </c>
      <c r="K25" s="146">
        <v>7.9999999999999991</v>
      </c>
      <c r="L25" s="146">
        <v>34.69427669902911</v>
      </c>
      <c r="M25" s="146">
        <v>13</v>
      </c>
      <c r="N25" s="146">
        <v>19.999999999999996</v>
      </c>
      <c r="O25" s="146">
        <v>0.28303729665650224</v>
      </c>
      <c r="P25" s="146">
        <v>10.002366629446149</v>
      </c>
      <c r="Q25" s="146">
        <v>0.31719713130005156</v>
      </c>
      <c r="R25" s="146">
        <v>0.25716227252405471</v>
      </c>
      <c r="T25" s="146">
        <v>14.193352420034252</v>
      </c>
      <c r="U25" s="146">
        <v>0</v>
      </c>
    </row>
    <row r="26" spans="1:21" x14ac:dyDescent="0.2">
      <c r="A26" s="147">
        <v>24</v>
      </c>
      <c r="B26" s="146">
        <v>2039</v>
      </c>
      <c r="C26" s="146">
        <v>0.28969239846986738</v>
      </c>
      <c r="D26" s="146">
        <v>6.7669783432307158</v>
      </c>
      <c r="E26" s="146">
        <v>27.483572601578988</v>
      </c>
      <c r="F26" s="146">
        <v>19.944297761914989</v>
      </c>
      <c r="G26" s="146">
        <v>9.4506236781465081E-2</v>
      </c>
      <c r="H26" s="146">
        <v>54.194848706724699</v>
      </c>
      <c r="I26" s="146">
        <v>0.23870634909690658</v>
      </c>
      <c r="J26" s="146">
        <v>0.38195008915906659</v>
      </c>
      <c r="K26" s="146">
        <v>8</v>
      </c>
      <c r="L26" s="146">
        <v>34.694276699029118</v>
      </c>
      <c r="M26" s="146">
        <v>13</v>
      </c>
      <c r="N26" s="146">
        <v>19.999999999999996</v>
      </c>
      <c r="O26" s="146">
        <v>0.28969239846986738</v>
      </c>
      <c r="P26" s="146">
        <v>10.002491844409491</v>
      </c>
      <c r="Q26" s="146">
        <v>0.32457802634068428</v>
      </c>
      <c r="R26" s="146">
        <v>0.26326760829006446</v>
      </c>
      <c r="T26" s="146">
        <v>14.194848706724699</v>
      </c>
      <c r="U26" s="146">
        <v>0</v>
      </c>
    </row>
    <row r="27" spans="1:21" x14ac:dyDescent="0.2">
      <c r="A27" s="147">
        <v>25</v>
      </c>
      <c r="B27" s="146">
        <v>2040</v>
      </c>
      <c r="C27" s="146">
        <v>0.29492643845102862</v>
      </c>
      <c r="D27" s="146">
        <v>6.7671984149922588</v>
      </c>
      <c r="E27" s="146">
        <v>27.486146342338053</v>
      </c>
      <c r="F27" s="146">
        <v>19.943534632864335</v>
      </c>
      <c r="G27" s="146">
        <v>0.13160757426377021</v>
      </c>
      <c r="H27" s="146">
        <v>54.196879390194646</v>
      </c>
      <c r="I27" s="146">
        <v>0.2423175507088926</v>
      </c>
      <c r="J27" s="146">
        <v>0.38846298760273346</v>
      </c>
      <c r="K27" s="146">
        <v>8.0000000000000018</v>
      </c>
      <c r="L27" s="146">
        <v>34.694276699029118</v>
      </c>
      <c r="M27" s="146">
        <v>13</v>
      </c>
      <c r="N27" s="146">
        <v>19.999999999999996</v>
      </c>
      <c r="O27" s="146">
        <v>0.29492643845102862</v>
      </c>
      <c r="P27" s="146">
        <v>10.002617093109716</v>
      </c>
      <c r="Q27" s="146">
        <v>0.33038998909165312</v>
      </c>
      <c r="R27" s="146">
        <v>0.2680638895474976</v>
      </c>
      <c r="T27" s="146">
        <v>14.196879390194646</v>
      </c>
      <c r="U27" s="146">
        <v>0</v>
      </c>
    </row>
    <row r="28" spans="1:21" x14ac:dyDescent="0.2">
      <c r="A28" s="147">
        <v>26</v>
      </c>
      <c r="B28" s="146">
        <v>2041</v>
      </c>
      <c r="C28" s="146">
        <v>0.29886416985149822</v>
      </c>
      <c r="D28" s="146">
        <v>6.7674727388300306</v>
      </c>
      <c r="E28" s="146">
        <v>27.488842807545357</v>
      </c>
      <c r="F28" s="146">
        <v>19.943027930178673</v>
      </c>
      <c r="G28" s="146">
        <v>0.16463255841839544</v>
      </c>
      <c r="H28" s="146">
        <v>54.199343476554063</v>
      </c>
      <c r="I28" s="146">
        <v>0.24485135570138095</v>
      </c>
      <c r="J28" s="146">
        <v>0.39326706410418577</v>
      </c>
      <c r="K28" s="146">
        <v>7.9999999999999973</v>
      </c>
      <c r="L28" s="146">
        <v>34.694276699029118</v>
      </c>
      <c r="M28" s="146">
        <v>12.999999999999998</v>
      </c>
      <c r="N28" s="146">
        <v>20</v>
      </c>
      <c r="O28" s="146">
        <v>0.29886416985149822</v>
      </c>
      <c r="P28" s="146">
        <v>10.002742374880293</v>
      </c>
      <c r="Q28" s="146">
        <v>0.33476571888027118</v>
      </c>
      <c r="R28" s="146">
        <v>0.27166985063992188</v>
      </c>
      <c r="T28" s="146">
        <v>14.199343476554063</v>
      </c>
      <c r="U28" s="146">
        <v>0</v>
      </c>
    </row>
    <row r="29" spans="1:21" x14ac:dyDescent="0.2">
      <c r="A29" s="147">
        <v>27</v>
      </c>
      <c r="B29" s="146">
        <v>2042</v>
      </c>
      <c r="C29" s="146">
        <v>0.30162208000872681</v>
      </c>
      <c r="D29" s="146">
        <v>6.7677915531747344</v>
      </c>
      <c r="E29" s="146">
        <v>27.491616948610435</v>
      </c>
      <c r="F29" s="146">
        <v>19.942746245133506</v>
      </c>
      <c r="G29" s="146">
        <v>0.19390069683350727</v>
      </c>
      <c r="H29" s="146">
        <v>54.202154746918687</v>
      </c>
      <c r="I29" s="146">
        <v>0.2464212601777982</v>
      </c>
      <c r="J29" s="146">
        <v>0.39652627047654931</v>
      </c>
      <c r="K29" s="146">
        <v>8</v>
      </c>
      <c r="L29" s="146">
        <v>34.694276699029118</v>
      </c>
      <c r="M29" s="146">
        <v>13</v>
      </c>
      <c r="N29" s="146">
        <v>20</v>
      </c>
      <c r="O29" s="146">
        <v>0.30162208000872681</v>
      </c>
      <c r="P29" s="146">
        <v>10.002867688828873</v>
      </c>
      <c r="Q29" s="146">
        <v>0.33783038724235076</v>
      </c>
      <c r="R29" s="146">
        <v>0.27419540089153033</v>
      </c>
      <c r="T29" s="146">
        <v>14.202154746918687</v>
      </c>
      <c r="U29" s="146">
        <v>0</v>
      </c>
    </row>
    <row r="30" spans="1:21" x14ac:dyDescent="0.2">
      <c r="A30" s="147">
        <v>28</v>
      </c>
      <c r="B30" s="146">
        <v>2043</v>
      </c>
      <c r="C30" s="146">
        <v>0.30330881021311029</v>
      </c>
      <c r="D30" s="146">
        <v>6.7681462816175806</v>
      </c>
      <c r="E30" s="146">
        <v>27.494430391234225</v>
      </c>
      <c r="F30" s="146">
        <v>19.942662372552984</v>
      </c>
      <c r="G30" s="146">
        <v>0.21971014207578496</v>
      </c>
      <c r="H30" s="146">
        <v>54.205239045404788</v>
      </c>
      <c r="I30" s="146">
        <v>0.24712909979340836</v>
      </c>
      <c r="J30" s="146">
        <v>0.39839091683002703</v>
      </c>
      <c r="K30" s="146">
        <v>7.9999999999999991</v>
      </c>
      <c r="L30" s="146">
        <v>34.694276699029118</v>
      </c>
      <c r="M30" s="146">
        <v>12.999999999999998</v>
      </c>
      <c r="N30" s="146">
        <v>20</v>
      </c>
      <c r="O30" s="146">
        <v>0.30330881021311029</v>
      </c>
      <c r="P30" s="146">
        <v>10.002993033874359</v>
      </c>
      <c r="Q30" s="146">
        <v>0.33970172064929283</v>
      </c>
      <c r="R30" s="146">
        <v>0.2757422998475661</v>
      </c>
      <c r="T30" s="146">
        <v>14.205239045404788</v>
      </c>
      <c r="U30" s="146">
        <v>0</v>
      </c>
    </row>
    <row r="31" spans="1:21" x14ac:dyDescent="0.2">
      <c r="A31" s="147">
        <v>29</v>
      </c>
      <c r="B31" s="146">
        <v>2044</v>
      </c>
      <c r="C31" s="146">
        <v>0.30402553475497029</v>
      </c>
      <c r="D31" s="146">
        <v>6.7685293516014449</v>
      </c>
      <c r="E31" s="146">
        <v>27.497250258185325</v>
      </c>
      <c r="F31" s="146">
        <v>19.942752565635555</v>
      </c>
      <c r="G31" s="146">
        <v>0.24233883767255374</v>
      </c>
      <c r="H31" s="146">
        <v>54.20853217542232</v>
      </c>
      <c r="I31" s="146">
        <v>0.24706662535209922</v>
      </c>
      <c r="J31" s="146">
        <v>0.39899903795794778</v>
      </c>
      <c r="K31" s="146">
        <v>8</v>
      </c>
      <c r="L31" s="146">
        <v>34.694276699029125</v>
      </c>
      <c r="M31" s="146">
        <v>13</v>
      </c>
      <c r="N31" s="146">
        <v>20</v>
      </c>
      <c r="O31" s="146">
        <v>0.30402553475497029</v>
      </c>
      <c r="P31" s="146">
        <v>10.003118408777498</v>
      </c>
      <c r="Q31" s="146">
        <v>0.34049011696409609</v>
      </c>
      <c r="R31" s="146">
        <v>0.27640473522576292</v>
      </c>
      <c r="T31" s="146">
        <v>14.20853217542232</v>
      </c>
      <c r="U31" s="14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D4FC-4F36-404D-A3DF-3CE22D91132B}">
  <dimension ref="A1:U31"/>
  <sheetViews>
    <sheetView workbookViewId="0">
      <selection activeCell="AB25" sqref="AB25"/>
    </sheetView>
  </sheetViews>
  <sheetFormatPr defaultColWidth="9.140625" defaultRowHeight="12.75" x14ac:dyDescent="0.2"/>
  <cols>
    <col min="1" max="1" width="4.140625" style="146" customWidth="1"/>
    <col min="2" max="16384" width="9.140625" style="146"/>
  </cols>
  <sheetData>
    <row r="1" spans="1:21" x14ac:dyDescent="0.2">
      <c r="B1" s="146" t="s">
        <v>215</v>
      </c>
      <c r="C1" s="146" t="s">
        <v>216</v>
      </c>
      <c r="D1" s="146" t="s">
        <v>217</v>
      </c>
      <c r="E1" s="146" t="s">
        <v>218</v>
      </c>
      <c r="F1" s="146" t="s">
        <v>219</v>
      </c>
      <c r="G1" s="146" t="s">
        <v>220</v>
      </c>
      <c r="H1" s="146" t="s">
        <v>221</v>
      </c>
      <c r="I1" s="146" t="s">
        <v>222</v>
      </c>
      <c r="J1" s="146" t="s">
        <v>223</v>
      </c>
      <c r="K1" s="146" t="s">
        <v>224</v>
      </c>
      <c r="L1" s="146" t="s">
        <v>225</v>
      </c>
      <c r="M1" s="146" t="s">
        <v>226</v>
      </c>
      <c r="N1" s="146" t="s">
        <v>227</v>
      </c>
      <c r="O1" s="146" t="s">
        <v>228</v>
      </c>
      <c r="P1" s="146" t="s">
        <v>229</v>
      </c>
      <c r="Q1" s="146" t="s">
        <v>230</v>
      </c>
      <c r="R1" s="146" t="s">
        <v>231</v>
      </c>
    </row>
    <row r="2" spans="1:21" x14ac:dyDescent="0.2">
      <c r="A2" s="147">
        <v>0</v>
      </c>
      <c r="B2" s="146">
        <v>2015</v>
      </c>
      <c r="C2" s="146">
        <v>0</v>
      </c>
      <c r="D2" s="146">
        <v>5</v>
      </c>
      <c r="E2" s="146">
        <v>15</v>
      </c>
      <c r="F2" s="146">
        <v>20</v>
      </c>
      <c r="G2" s="146">
        <v>-7.9518395049015876E-15</v>
      </c>
      <c r="H2" s="146">
        <v>40</v>
      </c>
      <c r="I2" s="146">
        <v>0</v>
      </c>
      <c r="J2" s="146">
        <v>0</v>
      </c>
      <c r="K2" s="146">
        <v>7.9999999999999991</v>
      </c>
      <c r="L2" s="146">
        <v>34.694276699029118</v>
      </c>
      <c r="M2" s="146">
        <v>13</v>
      </c>
      <c r="N2" s="146">
        <v>20</v>
      </c>
      <c r="O2" s="146">
        <v>0</v>
      </c>
      <c r="P2" s="146">
        <v>10</v>
      </c>
      <c r="Q2" s="146">
        <v>0</v>
      </c>
      <c r="R2" s="146">
        <v>0</v>
      </c>
      <c r="T2" s="146">
        <v>0</v>
      </c>
      <c r="U2" s="146">
        <v>0</v>
      </c>
    </row>
    <row r="3" spans="1:21" x14ac:dyDescent="0.2">
      <c r="A3" s="147">
        <v>1</v>
      </c>
      <c r="B3" s="146">
        <v>2016</v>
      </c>
      <c r="C3" s="146">
        <v>-1.8825050766309914E-2</v>
      </c>
      <c r="D3" s="146">
        <v>5.2099900458910238</v>
      </c>
      <c r="E3" s="146">
        <v>16.568015814412426</v>
      </c>
      <c r="F3" s="146">
        <v>19.662663007267604</v>
      </c>
      <c r="G3" s="146">
        <v>9.883978355233429E-2</v>
      </c>
      <c r="H3" s="146">
        <v>41.440668867571056</v>
      </c>
      <c r="I3" s="146">
        <v>0.24289725363737524</v>
      </c>
      <c r="J3" s="146">
        <v>0.78311520814544622</v>
      </c>
      <c r="K3" s="146">
        <v>7.9999999999999973</v>
      </c>
      <c r="L3" s="146">
        <v>34.69427669902911</v>
      </c>
      <c r="M3" s="146">
        <v>13.000000000000002</v>
      </c>
      <c r="N3" s="146">
        <v>19.999999999999996</v>
      </c>
      <c r="O3" s="146">
        <v>-1.8825050766309914E-2</v>
      </c>
      <c r="P3" s="146">
        <v>10</v>
      </c>
      <c r="Q3" s="146">
        <v>2.2341114835874003</v>
      </c>
      <c r="R3" s="146">
        <v>-1.725355184872535</v>
      </c>
      <c r="T3" s="146">
        <v>1.4406688675710555</v>
      </c>
      <c r="U3" s="146">
        <v>0</v>
      </c>
    </row>
    <row r="4" spans="1:21" x14ac:dyDescent="0.2">
      <c r="A4" s="147">
        <v>2</v>
      </c>
      <c r="B4" s="146">
        <v>2017</v>
      </c>
      <c r="C4" s="146">
        <v>0.20149562273877564</v>
      </c>
      <c r="D4" s="146">
        <v>5.4672251812420889</v>
      </c>
      <c r="E4" s="146">
        <v>18.399061351348028</v>
      </c>
      <c r="F4" s="146">
        <v>19.670398693479136</v>
      </c>
      <c r="G4" s="146">
        <v>0.23404091898691864</v>
      </c>
      <c r="H4" s="146">
        <v>43.536685226069253</v>
      </c>
      <c r="I4" s="146">
        <v>0.25289513641142403</v>
      </c>
      <c r="J4" s="146">
        <v>1.1700487796878267</v>
      </c>
      <c r="K4" s="146">
        <v>7.9999999999999991</v>
      </c>
      <c r="L4" s="146">
        <v>34.69427669902911</v>
      </c>
      <c r="M4" s="146">
        <v>13</v>
      </c>
      <c r="N4" s="146">
        <v>20</v>
      </c>
      <c r="O4" s="146">
        <v>0.20149562273877564</v>
      </c>
      <c r="P4" s="146">
        <v>10.000018217349842</v>
      </c>
      <c r="Q4" s="146">
        <v>2.5572854084743284</v>
      </c>
      <c r="R4" s="146">
        <v>-1.5829426859642408</v>
      </c>
      <c r="T4" s="146">
        <v>3.5366852260692525</v>
      </c>
      <c r="U4" s="146">
        <v>0</v>
      </c>
    </row>
    <row r="5" spans="1:21" x14ac:dyDescent="0.2">
      <c r="A5" s="147">
        <v>3</v>
      </c>
      <c r="B5" s="146">
        <v>2018</v>
      </c>
      <c r="C5" s="146">
        <v>0.42279600316363997</v>
      </c>
      <c r="D5" s="146">
        <v>5.7224713918205872</v>
      </c>
      <c r="E5" s="146">
        <v>20.222805665211073</v>
      </c>
      <c r="F5" s="146">
        <v>19.657581732110206</v>
      </c>
      <c r="G5" s="146">
        <v>0.40659133671554221</v>
      </c>
      <c r="H5" s="146">
        <v>45.602858789141877</v>
      </c>
      <c r="I5" s="146">
        <v>0.29822905338217076</v>
      </c>
      <c r="J5" s="146">
        <v>1.6011711517599503</v>
      </c>
      <c r="K5" s="146">
        <v>8.0000000000000018</v>
      </c>
      <c r="L5" s="146">
        <v>34.694276699029118</v>
      </c>
      <c r="M5" s="146">
        <v>13</v>
      </c>
      <c r="N5" s="146">
        <v>20</v>
      </c>
      <c r="O5" s="146">
        <v>0.42279600316363997</v>
      </c>
      <c r="P5" s="146">
        <v>10.00005465621461</v>
      </c>
      <c r="Q5" s="146">
        <v>2.8840691618555794</v>
      </c>
      <c r="R5" s="146">
        <v>-1.4415427163376235</v>
      </c>
      <c r="T5" s="146">
        <v>5.6028587891418766</v>
      </c>
      <c r="U5" s="146">
        <v>0</v>
      </c>
    </row>
    <row r="6" spans="1:21" x14ac:dyDescent="0.2">
      <c r="A6" s="147">
        <v>4</v>
      </c>
      <c r="B6" s="146">
        <v>2019</v>
      </c>
      <c r="C6" s="146">
        <v>0.64767771794384998</v>
      </c>
      <c r="D6" s="146">
        <v>5.9760208536106001</v>
      </c>
      <c r="E6" s="146">
        <v>22.039778197571085</v>
      </c>
      <c r="F6" s="146">
        <v>19.626179647009518</v>
      </c>
      <c r="G6" s="146">
        <v>0.61724447709984143</v>
      </c>
      <c r="H6" s="146">
        <v>47.64197869819121</v>
      </c>
      <c r="I6" s="146">
        <v>0.37418410523919476</v>
      </c>
      <c r="J6" s="146">
        <v>2.0756123720680808</v>
      </c>
      <c r="K6" s="146">
        <v>7.9999999999999991</v>
      </c>
      <c r="L6" s="146">
        <v>34.694276699029118</v>
      </c>
      <c r="M6" s="146">
        <v>12.999999999999998</v>
      </c>
      <c r="N6" s="146">
        <v>20</v>
      </c>
      <c r="O6" s="146">
        <v>0.64767771794384998</v>
      </c>
      <c r="P6" s="146">
        <v>10.000109364873866</v>
      </c>
      <c r="Q6" s="146">
        <v>3.2159780118291659</v>
      </c>
      <c r="R6" s="146">
        <v>-1.2977307647706742</v>
      </c>
      <c r="T6" s="146">
        <v>7.6419786981912097</v>
      </c>
      <c r="U6" s="146">
        <v>0</v>
      </c>
    </row>
    <row r="7" spans="1:21" x14ac:dyDescent="0.2">
      <c r="A7" s="147">
        <v>5</v>
      </c>
      <c r="B7" s="146">
        <v>2020</v>
      </c>
      <c r="C7" s="146">
        <v>0.87837167677878369</v>
      </c>
      <c r="D7" s="146">
        <v>6.2285564105930922</v>
      </c>
      <c r="E7" s="146">
        <v>23.852845435189568</v>
      </c>
      <c r="F7" s="146">
        <v>19.581821701207627</v>
      </c>
      <c r="G7" s="146">
        <v>0.85827860826250046</v>
      </c>
      <c r="H7" s="146">
        <v>49.663223546990288</v>
      </c>
      <c r="I7" s="146">
        <v>0.46343116307674403</v>
      </c>
      <c r="J7" s="146">
        <v>2.5269764393885286</v>
      </c>
      <c r="K7" s="146">
        <v>7.9999999999999991</v>
      </c>
      <c r="L7" s="146">
        <v>34.69427669902911</v>
      </c>
      <c r="M7" s="146">
        <v>13</v>
      </c>
      <c r="N7" s="146">
        <v>20</v>
      </c>
      <c r="O7" s="146">
        <v>0.87837167677878369</v>
      </c>
      <c r="P7" s="146">
        <v>10.000182400862878</v>
      </c>
      <c r="Q7" s="146">
        <v>3.5210967484419715</v>
      </c>
      <c r="R7" s="146">
        <v>-1.1234112861154517</v>
      </c>
      <c r="T7" s="146">
        <v>9.6632235469902881</v>
      </c>
      <c r="U7" s="146">
        <v>0</v>
      </c>
    </row>
    <row r="8" spans="1:21" x14ac:dyDescent="0.2">
      <c r="A8" s="147">
        <v>6</v>
      </c>
      <c r="B8" s="146">
        <v>2021</v>
      </c>
      <c r="C8" s="146">
        <v>-0.66434086810531312</v>
      </c>
      <c r="D8" s="146">
        <v>6.4730527925702352</v>
      </c>
      <c r="E8" s="146">
        <v>25.223991464038747</v>
      </c>
      <c r="F8" s="146">
        <v>20.206507161769839</v>
      </c>
      <c r="G8" s="146">
        <v>-1.400963784777244</v>
      </c>
      <c r="H8" s="146">
        <v>51.903551418378825</v>
      </c>
      <c r="I8" s="146">
        <v>-0.45994995526519311</v>
      </c>
      <c r="J8" s="146">
        <v>1.2292691620596763E-2</v>
      </c>
      <c r="K8" s="146">
        <v>8</v>
      </c>
      <c r="L8" s="146">
        <v>35.594470245515666</v>
      </c>
      <c r="M8" s="146">
        <v>13.000000000000002</v>
      </c>
      <c r="N8" s="146">
        <v>19.999999999999996</v>
      </c>
      <c r="O8" s="146">
        <v>-0.66434086810531312</v>
      </c>
      <c r="P8" s="146">
        <v>10.000276989879982</v>
      </c>
      <c r="Q8" s="146">
        <v>-9.2389571915804616E-2</v>
      </c>
      <c r="R8" s="146">
        <v>-1.0975763841996511</v>
      </c>
      <c r="T8" s="146">
        <v>11.903551418378825</v>
      </c>
      <c r="U8" s="146">
        <v>0.90019354648654826</v>
      </c>
    </row>
    <row r="9" spans="1:21" x14ac:dyDescent="0.2">
      <c r="A9" s="147">
        <v>7</v>
      </c>
      <c r="B9" s="146">
        <v>2022</v>
      </c>
      <c r="C9" s="146">
        <v>-1.035636621260096</v>
      </c>
      <c r="D9" s="146">
        <v>6.7064512593082277</v>
      </c>
      <c r="E9" s="146">
        <v>26.802404102900248</v>
      </c>
      <c r="F9" s="146">
        <v>20.043475625859458</v>
      </c>
      <c r="G9" s="146">
        <v>-1.443265695665654</v>
      </c>
      <c r="H9" s="146">
        <v>53.552330988067936</v>
      </c>
      <c r="I9" s="146">
        <v>-0.21689641953850369</v>
      </c>
      <c r="J9" s="146">
        <v>-1.736125078739148</v>
      </c>
      <c r="K9" s="146">
        <v>9.7390471841835762</v>
      </c>
      <c r="L9" s="146">
        <v>34.939510980073784</v>
      </c>
      <c r="M9" s="146">
        <v>12.999999999999998</v>
      </c>
      <c r="N9" s="146">
        <v>20</v>
      </c>
      <c r="O9" s="146">
        <v>-1.035636621260096</v>
      </c>
      <c r="P9" s="146">
        <v>10.000376868587937</v>
      </c>
      <c r="Q9" s="146">
        <v>0.59176461022621696</v>
      </c>
      <c r="R9" s="146">
        <v>-2.268343002227748</v>
      </c>
      <c r="T9" s="146">
        <v>13.552330988067936</v>
      </c>
      <c r="U9" s="146">
        <v>0.2452342810446666</v>
      </c>
    </row>
    <row r="10" spans="1:21" x14ac:dyDescent="0.2">
      <c r="A10" s="147">
        <v>8</v>
      </c>
      <c r="B10" s="146">
        <v>2023</v>
      </c>
      <c r="C10" s="146">
        <v>-0.4698327402165603</v>
      </c>
      <c r="D10" s="146">
        <v>6.7700528595674632</v>
      </c>
      <c r="E10" s="146">
        <v>27.353465587913568</v>
      </c>
      <c r="F10" s="146">
        <v>20.096521486052001</v>
      </c>
      <c r="G10" s="146">
        <v>-1.3509940333527561</v>
      </c>
      <c r="H10" s="146">
        <v>54.220039933533037</v>
      </c>
      <c r="I10" s="146">
        <v>-0.19023049275874726</v>
      </c>
      <c r="J10" s="146">
        <v>-0.71219021734045818</v>
      </c>
      <c r="K10" s="146">
        <v>8.3450027185254836</v>
      </c>
      <c r="L10" s="146">
        <v>34.929204683831216</v>
      </c>
      <c r="M10" s="146">
        <v>13</v>
      </c>
      <c r="N10" s="146">
        <v>19.999999999999996</v>
      </c>
      <c r="O10" s="146">
        <v>-0.4698327402165603</v>
      </c>
      <c r="P10" s="146">
        <v>10.00049487805417</v>
      </c>
      <c r="Q10" s="146">
        <v>-9.3934585933636183E-2</v>
      </c>
      <c r="R10" s="146">
        <v>-0.75456403107057302</v>
      </c>
      <c r="T10" s="146">
        <v>14.220039933533037</v>
      </c>
      <c r="U10" s="146">
        <v>0.23492798480209842</v>
      </c>
    </row>
    <row r="11" spans="1:21" x14ac:dyDescent="0.2">
      <c r="A11" s="147">
        <v>9</v>
      </c>
      <c r="B11" s="146">
        <v>2024</v>
      </c>
      <c r="C11" s="146">
        <v>-0.21606529618253489</v>
      </c>
      <c r="D11" s="146">
        <v>6.7809606259002839</v>
      </c>
      <c r="E11" s="146">
        <v>27.480227843106643</v>
      </c>
      <c r="F11" s="146">
        <v>20.06925549516102</v>
      </c>
      <c r="G11" s="146">
        <v>-1.2155683427552388</v>
      </c>
      <c r="H11" s="146">
        <v>54.330443964167948</v>
      </c>
      <c r="I11" s="146">
        <v>-0.11233794332879965</v>
      </c>
      <c r="J11" s="146">
        <v>-0.27800586938782068</v>
      </c>
      <c r="K11" s="146">
        <v>8.0425569085154009</v>
      </c>
      <c r="L11" s="146">
        <v>34.845352241547864</v>
      </c>
      <c r="M11" s="146">
        <v>12.999999999999996</v>
      </c>
      <c r="N11" s="146">
        <v>20</v>
      </c>
      <c r="O11" s="146">
        <v>-0.21606529618253489</v>
      </c>
      <c r="P11" s="146">
        <v>10.00061752217521</v>
      </c>
      <c r="Q11" s="146">
        <v>-0.11284579992508889</v>
      </c>
      <c r="R11" s="146">
        <v>-0.29425089000844884</v>
      </c>
      <c r="T11" s="146">
        <v>14.330443964167948</v>
      </c>
      <c r="U11" s="146">
        <v>0.15107554251874689</v>
      </c>
    </row>
    <row r="12" spans="1:21" x14ac:dyDescent="0.2">
      <c r="A12" s="147">
        <v>10</v>
      </c>
      <c r="B12" s="146">
        <v>2025</v>
      </c>
      <c r="C12" s="146">
        <v>-8.0923010188186595E-2</v>
      </c>
      <c r="D12" s="146">
        <v>6.781465186757532</v>
      </c>
      <c r="E12" s="146">
        <v>27.510866648062823</v>
      </c>
      <c r="F12" s="146">
        <v>20.038912642548809</v>
      </c>
      <c r="G12" s="146">
        <v>-1.0743023606817026</v>
      </c>
      <c r="H12" s="146">
        <v>54.331244477369161</v>
      </c>
      <c r="I12" s="146">
        <v>-4.9903761407699143E-2</v>
      </c>
      <c r="J12" s="146">
        <v>-9.6307100172621229E-2</v>
      </c>
      <c r="K12" s="146">
        <v>7.9999999999999991</v>
      </c>
      <c r="L12" s="146">
        <v>34.77637636466838</v>
      </c>
      <c r="M12" s="146">
        <v>13.000000000000002</v>
      </c>
      <c r="N12" s="146">
        <v>20</v>
      </c>
      <c r="O12" s="146">
        <v>-8.0923010188186595E-2</v>
      </c>
      <c r="P12" s="146">
        <v>10.000741617133267</v>
      </c>
      <c r="Q12" s="146">
        <v>-3.4519615352352664E-2</v>
      </c>
      <c r="R12" s="146">
        <v>-0.11607215460688138</v>
      </c>
      <c r="T12" s="146">
        <v>14.331244477369161</v>
      </c>
      <c r="U12" s="146">
        <v>8.2099665639262298E-2</v>
      </c>
    </row>
    <row r="13" spans="1:21" x14ac:dyDescent="0.2">
      <c r="A13" s="147">
        <v>11</v>
      </c>
      <c r="B13" s="146">
        <v>2026</v>
      </c>
      <c r="C13" s="146">
        <v>1.2671066371154893E-3</v>
      </c>
      <c r="D13" s="146">
        <v>6.7796803638657366</v>
      </c>
      <c r="E13" s="146">
        <v>27.514879095674065</v>
      </c>
      <c r="F13" s="146">
        <v>20.016817958673883</v>
      </c>
      <c r="G13" s="146">
        <v>-0.93900288185216907</v>
      </c>
      <c r="H13" s="146">
        <v>54.311377418213681</v>
      </c>
      <c r="I13" s="146">
        <v>-2.5886919772344363E-3</v>
      </c>
      <c r="J13" s="146">
        <v>-2.3141822631411735E-3</v>
      </c>
      <c r="K13" s="146">
        <v>7.9999999999999991</v>
      </c>
      <c r="L13" s="146">
        <v>34.730231488325337</v>
      </c>
      <c r="M13" s="146">
        <v>13.000000000000004</v>
      </c>
      <c r="N13" s="146">
        <v>20</v>
      </c>
      <c r="O13" s="146">
        <v>1.2671066371154893E-3</v>
      </c>
      <c r="P13" s="146">
        <v>10.00086629633328</v>
      </c>
      <c r="Q13" s="146">
        <v>3.0674269466364212E-2</v>
      </c>
      <c r="R13" s="146">
        <v>-2.1007914767803837E-2</v>
      </c>
      <c r="T13" s="146">
        <v>14.311377418213681</v>
      </c>
      <c r="U13" s="146">
        <v>3.5954789296219758E-2</v>
      </c>
    </row>
    <row r="14" spans="1:21" x14ac:dyDescent="0.2">
      <c r="A14" s="147">
        <v>12</v>
      </c>
      <c r="B14" s="146">
        <v>2027</v>
      </c>
      <c r="C14" s="146">
        <v>5.711799664450723E-2</v>
      </c>
      <c r="D14" s="146">
        <v>6.7765850680481625</v>
      </c>
      <c r="E14" s="146">
        <v>27.504411200503839</v>
      </c>
      <c r="F14" s="146">
        <v>20.001768821821326</v>
      </c>
      <c r="G14" s="146">
        <v>-0.81332113762255742</v>
      </c>
      <c r="H14" s="146">
        <v>54.282765090373324</v>
      </c>
      <c r="I14" s="146">
        <v>3.4317303430531076E-2</v>
      </c>
      <c r="J14" s="146">
        <v>5.678324550553171E-2</v>
      </c>
      <c r="K14" s="146">
        <v>7.9999999999999973</v>
      </c>
      <c r="L14" s="146">
        <v>34.701358003036539</v>
      </c>
      <c r="M14" s="146">
        <v>13</v>
      </c>
      <c r="N14" s="146">
        <v>19.999999999999996</v>
      </c>
      <c r="O14" s="146">
        <v>5.711799664450723E-2</v>
      </c>
      <c r="P14" s="146">
        <v>10.000991224994435</v>
      </c>
      <c r="Q14" s="146">
        <v>7.395092729310862E-2</v>
      </c>
      <c r="R14" s="146">
        <v>4.4367569386967523E-2</v>
      </c>
      <c r="T14" s="146">
        <v>14.282765090373324</v>
      </c>
      <c r="U14" s="146">
        <v>7.0813040074213518E-3</v>
      </c>
    </row>
    <row r="15" spans="1:21" x14ac:dyDescent="0.2">
      <c r="A15" s="147">
        <v>13</v>
      </c>
      <c r="B15" s="146">
        <v>2028</v>
      </c>
      <c r="C15" s="146">
        <v>9.8253072408297726E-2</v>
      </c>
      <c r="D15" s="146">
        <v>6.7737637741679526</v>
      </c>
      <c r="E15" s="146">
        <v>27.492919875939702</v>
      </c>
      <c r="F15" s="146">
        <v>19.98956420006262</v>
      </c>
      <c r="G15" s="146">
        <v>-0.69611026831371059</v>
      </c>
      <c r="H15" s="146">
        <v>54.256247850170276</v>
      </c>
      <c r="I15" s="146">
        <v>7.0560152338172699E-2</v>
      </c>
      <c r="J15" s="146">
        <v>0.11534959613215268</v>
      </c>
      <c r="K15" s="146">
        <v>7.9999999999999991</v>
      </c>
      <c r="L15" s="146">
        <v>34.694276699029118</v>
      </c>
      <c r="M15" s="146">
        <v>12.999999999999998</v>
      </c>
      <c r="N15" s="146">
        <v>20</v>
      </c>
      <c r="O15" s="146">
        <v>9.8253072408297726E-2</v>
      </c>
      <c r="P15" s="146">
        <v>10.001116179549314</v>
      </c>
      <c r="Q15" s="146">
        <v>0.11518447403658537</v>
      </c>
      <c r="R15" s="146">
        <v>8.5428056412190756E-2</v>
      </c>
      <c r="T15" s="146">
        <v>14.256247850170276</v>
      </c>
      <c r="U15" s="146">
        <v>0</v>
      </c>
    </row>
    <row r="16" spans="1:21" x14ac:dyDescent="0.2">
      <c r="A16" s="147">
        <v>14</v>
      </c>
      <c r="B16" s="146">
        <v>2029</v>
      </c>
      <c r="C16" s="146">
        <v>0.13141568824809724</v>
      </c>
      <c r="D16" s="146">
        <v>6.7716943168078823</v>
      </c>
      <c r="E16" s="146">
        <v>27.485084463171003</v>
      </c>
      <c r="F16" s="146">
        <v>19.97982494886913</v>
      </c>
      <c r="G16" s="146">
        <v>-0.5872725415161838</v>
      </c>
      <c r="H16" s="146">
        <v>54.236603728848017</v>
      </c>
      <c r="I16" s="146">
        <v>0.10247580035209758</v>
      </c>
      <c r="J16" s="146">
        <v>0.16621941323593514</v>
      </c>
      <c r="K16" s="146">
        <v>7.9999999999999991</v>
      </c>
      <c r="L16" s="146">
        <v>34.694276699029118</v>
      </c>
      <c r="M16" s="146">
        <v>13</v>
      </c>
      <c r="N16" s="146">
        <v>20</v>
      </c>
      <c r="O16" s="146">
        <v>0.13141568824809724</v>
      </c>
      <c r="P16" s="146">
        <v>10.001241126110836</v>
      </c>
      <c r="Q16" s="146">
        <v>0.15155038399858212</v>
      </c>
      <c r="R16" s="146">
        <v>0.11616427547401662</v>
      </c>
      <c r="T16" s="146">
        <v>14.236603728848017</v>
      </c>
      <c r="U16" s="146">
        <v>0</v>
      </c>
    </row>
    <row r="17" spans="1:21" x14ac:dyDescent="0.2">
      <c r="A17" s="147">
        <v>15</v>
      </c>
      <c r="B17" s="146">
        <v>2030</v>
      </c>
      <c r="C17" s="146">
        <v>0.15953211988642124</v>
      </c>
      <c r="D17" s="146">
        <v>6.7701660585682859</v>
      </c>
      <c r="E17" s="146">
        <v>27.480011954848326</v>
      </c>
      <c r="F17" s="146">
        <v>19.97217646613262</v>
      </c>
      <c r="G17" s="146">
        <v>-0.48701288656719782</v>
      </c>
      <c r="H17" s="146">
        <v>54.222354479549232</v>
      </c>
      <c r="I17" s="146">
        <v>0.12890222274817287</v>
      </c>
      <c r="J17" s="146">
        <v>0.20709241692575819</v>
      </c>
      <c r="K17" s="146">
        <v>7.9999999999999991</v>
      </c>
      <c r="L17" s="146">
        <v>34.694276699029118</v>
      </c>
      <c r="M17" s="146">
        <v>13</v>
      </c>
      <c r="N17" s="146">
        <v>20</v>
      </c>
      <c r="O17" s="146">
        <v>0.15953211988642124</v>
      </c>
      <c r="P17" s="146">
        <v>10.00136608041624</v>
      </c>
      <c r="Q17" s="146">
        <v>0.18203374432265426</v>
      </c>
      <c r="R17" s="146">
        <v>0.14248783142947535</v>
      </c>
      <c r="T17" s="146">
        <v>14.222354479549232</v>
      </c>
      <c r="U17" s="146">
        <v>0</v>
      </c>
    </row>
    <row r="18" spans="1:21" x14ac:dyDescent="0.2">
      <c r="A18" s="147">
        <v>16</v>
      </c>
      <c r="B18" s="146">
        <v>2031</v>
      </c>
      <c r="C18" s="146">
        <v>0.18381939352934751</v>
      </c>
      <c r="D18" s="146">
        <v>6.7690256891359626</v>
      </c>
      <c r="E18" s="146">
        <v>27.476878566090324</v>
      </c>
      <c r="F18" s="146">
        <v>19.966015447193808</v>
      </c>
      <c r="G18" s="146">
        <v>-0.39508451493478408</v>
      </c>
      <c r="H18" s="146">
        <v>54.211919702420097</v>
      </c>
      <c r="I18" s="146">
        <v>0.15115429627279298</v>
      </c>
      <c r="J18" s="146">
        <v>0.24134267328956849</v>
      </c>
      <c r="K18" s="146">
        <v>8.0000000000000018</v>
      </c>
      <c r="L18" s="146">
        <v>34.69427669902911</v>
      </c>
      <c r="M18" s="146">
        <v>13.000000000000002</v>
      </c>
      <c r="N18" s="146">
        <v>20</v>
      </c>
      <c r="O18" s="146">
        <v>0.18381939352934751</v>
      </c>
      <c r="P18" s="146">
        <v>10.001491050649564</v>
      </c>
      <c r="Q18" s="146">
        <v>0.20839644534332638</v>
      </c>
      <c r="R18" s="146">
        <v>0.16520303266499289</v>
      </c>
      <c r="T18" s="146">
        <v>14.211919702420097</v>
      </c>
      <c r="U18" s="146">
        <v>0</v>
      </c>
    </row>
    <row r="19" spans="1:21" x14ac:dyDescent="0.2">
      <c r="A19" s="147">
        <v>17</v>
      </c>
      <c r="B19" s="146">
        <v>2032</v>
      </c>
      <c r="C19" s="146">
        <v>0.20496597534778971</v>
      </c>
      <c r="D19" s="146">
        <v>6.7681811946022039</v>
      </c>
      <c r="E19" s="146">
        <v>27.475181555306637</v>
      </c>
      <c r="F19" s="146">
        <v>19.960994013409891</v>
      </c>
      <c r="G19" s="146">
        <v>-0.31108116973677336</v>
      </c>
      <c r="H19" s="146">
        <v>54.204356763318721</v>
      </c>
      <c r="I19" s="146">
        <v>0.16998724236532148</v>
      </c>
      <c r="J19" s="146">
        <v>0.27048045086488504</v>
      </c>
      <c r="K19" s="146">
        <v>8</v>
      </c>
      <c r="L19" s="146">
        <v>34.694276699029118</v>
      </c>
      <c r="M19" s="146">
        <v>13</v>
      </c>
      <c r="N19" s="146">
        <v>20</v>
      </c>
      <c r="O19" s="146">
        <v>0.20496597534778971</v>
      </c>
      <c r="P19" s="146">
        <v>10.001616042876039</v>
      </c>
      <c r="Q19" s="146">
        <v>0.23140974457033722</v>
      </c>
      <c r="R19" s="146">
        <v>0.18493563345867942</v>
      </c>
      <c r="T19" s="146">
        <v>14.204356763318721</v>
      </c>
      <c r="U19" s="146">
        <v>0</v>
      </c>
    </row>
    <row r="20" spans="1:21" x14ac:dyDescent="0.2">
      <c r="A20" s="147">
        <v>18</v>
      </c>
      <c r="B20" s="146">
        <v>2033</v>
      </c>
      <c r="C20" s="146">
        <v>0.22338997172286668</v>
      </c>
      <c r="D20" s="146">
        <v>6.7675714234305149</v>
      </c>
      <c r="E20" s="146">
        <v>27.474579185179419</v>
      </c>
      <c r="F20" s="146">
        <v>19.95687930129905</v>
      </c>
      <c r="G20" s="146">
        <v>-0.23453226797569116</v>
      </c>
      <c r="H20" s="146">
        <v>54.199029909908994</v>
      </c>
      <c r="I20" s="146">
        <v>0.18593442751413392</v>
      </c>
      <c r="J20" s="146">
        <v>0.2954216672932608</v>
      </c>
      <c r="K20" s="146">
        <v>7.9999999999999991</v>
      </c>
      <c r="L20" s="146">
        <v>34.694276699029118</v>
      </c>
      <c r="M20" s="146">
        <v>12.999999999999998</v>
      </c>
      <c r="N20" s="146">
        <v>19.999999999999996</v>
      </c>
      <c r="O20" s="146">
        <v>0.22338997172286668</v>
      </c>
      <c r="P20" s="146">
        <v>10.001741061460143</v>
      </c>
      <c r="Q20" s="146">
        <v>0.25152799091473377</v>
      </c>
      <c r="R20" s="146">
        <v>0.20207628758986054</v>
      </c>
      <c r="T20" s="146">
        <v>14.199029909908994</v>
      </c>
      <c r="U20" s="146">
        <v>0</v>
      </c>
    </row>
    <row r="21" spans="1:21" x14ac:dyDescent="0.2">
      <c r="A21" s="147">
        <v>19</v>
      </c>
      <c r="B21" s="146">
        <v>2034</v>
      </c>
      <c r="C21" s="146">
        <v>0.23938014336343372</v>
      </c>
      <c r="D21" s="146">
        <v>6.7671528251601805</v>
      </c>
      <c r="E21" s="146">
        <v>27.474826327089559</v>
      </c>
      <c r="F21" s="146">
        <v>19.953506735177687</v>
      </c>
      <c r="G21" s="146">
        <v>-0.16495137572164009</v>
      </c>
      <c r="H21" s="146">
        <v>54.195485887427424</v>
      </c>
      <c r="I21" s="146">
        <v>0.19939422263264284</v>
      </c>
      <c r="J21" s="146">
        <v>0.31676249372949439</v>
      </c>
      <c r="K21" s="146">
        <v>8</v>
      </c>
      <c r="L21" s="146">
        <v>34.694276699029118</v>
      </c>
      <c r="M21" s="146">
        <v>13</v>
      </c>
      <c r="N21" s="146">
        <v>20</v>
      </c>
      <c r="O21" s="146">
        <v>0.23938014336343372</v>
      </c>
      <c r="P21" s="146">
        <v>10.00186610952146</v>
      </c>
      <c r="Q21" s="146">
        <v>0.26904868239125562</v>
      </c>
      <c r="R21" s="146">
        <v>0.21690713752690624</v>
      </c>
      <c r="T21" s="146">
        <v>14.195485887427424</v>
      </c>
      <c r="U21" s="146">
        <v>0</v>
      </c>
    </row>
    <row r="22" spans="1:21" x14ac:dyDescent="0.2">
      <c r="A22" s="147">
        <v>20</v>
      </c>
      <c r="B22" s="146">
        <v>2035</v>
      </c>
      <c r="C22" s="146">
        <v>0.25316042696996988</v>
      </c>
      <c r="D22" s="146">
        <v>6.7668924894814682</v>
      </c>
      <c r="E22" s="146">
        <v>27.475738828992188</v>
      </c>
      <c r="F22" s="146">
        <v>19.950753756494805</v>
      </c>
      <c r="G22" s="146">
        <v>-0.10185912155856072</v>
      </c>
      <c r="H22" s="146">
        <v>54.193385074968468</v>
      </c>
      <c r="I22" s="146">
        <v>0.21068103315504683</v>
      </c>
      <c r="J22" s="146">
        <v>0.33493340726273857</v>
      </c>
      <c r="K22" s="146">
        <v>8</v>
      </c>
      <c r="L22" s="146">
        <v>34.69427669902911</v>
      </c>
      <c r="M22" s="146">
        <v>12.999999999999998</v>
      </c>
      <c r="N22" s="146">
        <v>20</v>
      </c>
      <c r="O22" s="146">
        <v>0.25316042696996988</v>
      </c>
      <c r="P22" s="146">
        <v>10.001991189224629</v>
      </c>
      <c r="Q22" s="146">
        <v>0.28419619413875818</v>
      </c>
      <c r="R22" s="146">
        <v>0.22965178786672252</v>
      </c>
      <c r="T22" s="146">
        <v>14.193385074968468</v>
      </c>
      <c r="U22" s="146">
        <v>0</v>
      </c>
    </row>
    <row r="23" spans="1:21" x14ac:dyDescent="0.2">
      <c r="A23" s="147">
        <v>21</v>
      </c>
      <c r="B23" s="146">
        <v>2036</v>
      </c>
      <c r="C23" s="146">
        <v>0.26492006253397449</v>
      </c>
      <c r="D23" s="146">
        <v>6.7667644140322567</v>
      </c>
      <c r="E23" s="146">
        <v>27.47717354614068</v>
      </c>
      <c r="F23" s="146">
        <v>19.948525436424664</v>
      </c>
      <c r="G23" s="146">
        <v>-4.4793948256915551E-2</v>
      </c>
      <c r="H23" s="146">
        <v>54.192463396597603</v>
      </c>
      <c r="I23" s="146">
        <v>0.22005281341361815</v>
      </c>
      <c r="J23" s="146">
        <v>0.35027263613902626</v>
      </c>
      <c r="K23" s="146">
        <v>7.9999999999999973</v>
      </c>
      <c r="L23" s="146">
        <v>34.694276699029118</v>
      </c>
      <c r="M23" s="146">
        <v>12.999999999999998</v>
      </c>
      <c r="N23" s="146">
        <v>20</v>
      </c>
      <c r="O23" s="146">
        <v>0.26492006253397449</v>
      </c>
      <c r="P23" s="146">
        <v>10.002116301984213</v>
      </c>
      <c r="Q23" s="146">
        <v>0.29715912946929468</v>
      </c>
      <c r="R23" s="146">
        <v>0.24049996086592001</v>
      </c>
      <c r="T23" s="146">
        <v>14.192463396597603</v>
      </c>
      <c r="U23" s="146">
        <v>0</v>
      </c>
    </row>
    <row r="24" spans="1:21" x14ac:dyDescent="0.2">
      <c r="A24" s="147">
        <v>22</v>
      </c>
      <c r="B24" s="146">
        <v>2037</v>
      </c>
      <c r="C24" s="146">
        <v>0.27482757859603169</v>
      </c>
      <c r="D24" s="146">
        <v>6.7667473858294658</v>
      </c>
      <c r="E24" s="146">
        <v>27.479016405367968</v>
      </c>
      <c r="F24" s="146">
        <v>19.946746059466385</v>
      </c>
      <c r="G24" s="146">
        <v>6.6831029119306835E-3</v>
      </c>
      <c r="H24" s="146">
        <v>54.192509850663818</v>
      </c>
      <c r="I24" s="146">
        <v>0.22772704448335013</v>
      </c>
      <c r="J24" s="146">
        <v>0.36306268792707375</v>
      </c>
      <c r="K24" s="146">
        <v>7.9999999999999991</v>
      </c>
      <c r="L24" s="146">
        <v>34.694276699029118</v>
      </c>
      <c r="M24" s="146">
        <v>13.000000000000002</v>
      </c>
      <c r="N24" s="146">
        <v>20</v>
      </c>
      <c r="O24" s="146">
        <v>0.27482757859603169</v>
      </c>
      <c r="P24" s="146">
        <v>10.002241448615024</v>
      </c>
      <c r="Q24" s="146">
        <v>0.3081069538325506</v>
      </c>
      <c r="R24" s="146">
        <v>0.24961947538525395</v>
      </c>
      <c r="T24" s="146">
        <v>14.192509850663818</v>
      </c>
      <c r="U24" s="146">
        <v>0</v>
      </c>
    </row>
    <row r="25" spans="1:21" x14ac:dyDescent="0.2">
      <c r="A25" s="147">
        <v>23</v>
      </c>
      <c r="B25" s="146">
        <v>2038</v>
      </c>
      <c r="C25" s="146">
        <v>0.28303729665650224</v>
      </c>
      <c r="D25" s="146">
        <v>6.766823701553486</v>
      </c>
      <c r="E25" s="146">
        <v>27.481174822202505</v>
      </c>
      <c r="F25" s="146">
        <v>19.945353896278267</v>
      </c>
      <c r="G25" s="146">
        <v>5.2986569215820699E-2</v>
      </c>
      <c r="H25" s="146">
        <v>54.193352420034252</v>
      </c>
      <c r="I25" s="146">
        <v>0.23389061635903374</v>
      </c>
      <c r="J25" s="146">
        <v>0.37354902824273672</v>
      </c>
      <c r="K25" s="146">
        <v>7.9999999999999991</v>
      </c>
      <c r="L25" s="146">
        <v>34.69427669902911</v>
      </c>
      <c r="M25" s="146">
        <v>13</v>
      </c>
      <c r="N25" s="146">
        <v>19.999999999999996</v>
      </c>
      <c r="O25" s="146">
        <v>0.28303729665650224</v>
      </c>
      <c r="P25" s="146">
        <v>10.002366629446149</v>
      </c>
      <c r="Q25" s="146">
        <v>0.31719713130005156</v>
      </c>
      <c r="R25" s="146">
        <v>0.25716227252405471</v>
      </c>
      <c r="T25" s="146">
        <v>14.193352420034252</v>
      </c>
      <c r="U25" s="146">
        <v>0</v>
      </c>
    </row>
    <row r="26" spans="1:21" x14ac:dyDescent="0.2">
      <c r="A26" s="147">
        <v>24</v>
      </c>
      <c r="B26" s="146">
        <v>2039</v>
      </c>
      <c r="C26" s="146">
        <v>0.28969239846986738</v>
      </c>
      <c r="D26" s="146">
        <v>6.7669783432307158</v>
      </c>
      <c r="E26" s="146">
        <v>27.483572601578988</v>
      </c>
      <c r="F26" s="146">
        <v>19.944297761914989</v>
      </c>
      <c r="G26" s="146">
        <v>9.4506236781465081E-2</v>
      </c>
      <c r="H26" s="146">
        <v>54.194848706724699</v>
      </c>
      <c r="I26" s="146">
        <v>0.23870634909690658</v>
      </c>
      <c r="J26" s="146">
        <v>0.38195008915906659</v>
      </c>
      <c r="K26" s="146">
        <v>8</v>
      </c>
      <c r="L26" s="146">
        <v>34.694276699029118</v>
      </c>
      <c r="M26" s="146">
        <v>13</v>
      </c>
      <c r="N26" s="146">
        <v>19.999999999999996</v>
      </c>
      <c r="O26" s="146">
        <v>0.28969239846986738</v>
      </c>
      <c r="P26" s="146">
        <v>10.002491844409491</v>
      </c>
      <c r="Q26" s="146">
        <v>0.32457802634068428</v>
      </c>
      <c r="R26" s="146">
        <v>0.26326760829006446</v>
      </c>
      <c r="T26" s="146">
        <v>14.194848706724699</v>
      </c>
      <c r="U26" s="146">
        <v>0</v>
      </c>
    </row>
    <row r="27" spans="1:21" x14ac:dyDescent="0.2">
      <c r="A27" s="147">
        <v>25</v>
      </c>
      <c r="B27" s="146">
        <v>2040</v>
      </c>
      <c r="C27" s="146">
        <v>0.29492643845102862</v>
      </c>
      <c r="D27" s="146">
        <v>6.7671984149922588</v>
      </c>
      <c r="E27" s="146">
        <v>27.486146342338053</v>
      </c>
      <c r="F27" s="146">
        <v>19.943534632864335</v>
      </c>
      <c r="G27" s="146">
        <v>0.13160757426377021</v>
      </c>
      <c r="H27" s="146">
        <v>54.196879390194646</v>
      </c>
      <c r="I27" s="146">
        <v>0.2423175507088926</v>
      </c>
      <c r="J27" s="146">
        <v>0.38846298760273346</v>
      </c>
      <c r="K27" s="146">
        <v>8.0000000000000018</v>
      </c>
      <c r="L27" s="146">
        <v>34.694276699029118</v>
      </c>
      <c r="M27" s="146">
        <v>13</v>
      </c>
      <c r="N27" s="146">
        <v>19.999999999999996</v>
      </c>
      <c r="O27" s="146">
        <v>0.29492643845102862</v>
      </c>
      <c r="P27" s="146">
        <v>10.002617093109716</v>
      </c>
      <c r="Q27" s="146">
        <v>0.33038998909165312</v>
      </c>
      <c r="R27" s="146">
        <v>0.2680638895474976</v>
      </c>
      <c r="T27" s="146">
        <v>14.196879390194646</v>
      </c>
      <c r="U27" s="146">
        <v>0</v>
      </c>
    </row>
    <row r="28" spans="1:21" x14ac:dyDescent="0.2">
      <c r="A28" s="147">
        <v>26</v>
      </c>
      <c r="B28" s="146">
        <v>2041</v>
      </c>
      <c r="C28" s="146">
        <v>0.29886416985149822</v>
      </c>
      <c r="D28" s="146">
        <v>6.7674727388300306</v>
      </c>
      <c r="E28" s="146">
        <v>27.488842807545357</v>
      </c>
      <c r="F28" s="146">
        <v>19.943027930178673</v>
      </c>
      <c r="G28" s="146">
        <v>0.16463255841839544</v>
      </c>
      <c r="H28" s="146">
        <v>54.199343476554063</v>
      </c>
      <c r="I28" s="146">
        <v>0.24485135570138095</v>
      </c>
      <c r="J28" s="146">
        <v>0.39326706410418577</v>
      </c>
      <c r="K28" s="146">
        <v>7.9999999999999973</v>
      </c>
      <c r="L28" s="146">
        <v>34.694276699029118</v>
      </c>
      <c r="M28" s="146">
        <v>12.999999999999998</v>
      </c>
      <c r="N28" s="146">
        <v>20</v>
      </c>
      <c r="O28" s="146">
        <v>0.29886416985149822</v>
      </c>
      <c r="P28" s="146">
        <v>10.002742374880293</v>
      </c>
      <c r="Q28" s="146">
        <v>0.33476571888027118</v>
      </c>
      <c r="R28" s="146">
        <v>0.27166985063992188</v>
      </c>
      <c r="T28" s="146">
        <v>14.199343476554063</v>
      </c>
      <c r="U28" s="146">
        <v>0</v>
      </c>
    </row>
    <row r="29" spans="1:21" x14ac:dyDescent="0.2">
      <c r="A29" s="147">
        <v>27</v>
      </c>
      <c r="B29" s="146">
        <v>2042</v>
      </c>
      <c r="C29" s="146">
        <v>0.30162208000872681</v>
      </c>
      <c r="D29" s="146">
        <v>6.7677915531747344</v>
      </c>
      <c r="E29" s="146">
        <v>27.491616948610435</v>
      </c>
      <c r="F29" s="146">
        <v>19.942746245133506</v>
      </c>
      <c r="G29" s="146">
        <v>0.19390069683350727</v>
      </c>
      <c r="H29" s="146">
        <v>54.202154746918687</v>
      </c>
      <c r="I29" s="146">
        <v>0.2464212601777982</v>
      </c>
      <c r="J29" s="146">
        <v>0.39652627047654931</v>
      </c>
      <c r="K29" s="146">
        <v>8</v>
      </c>
      <c r="L29" s="146">
        <v>34.694276699029118</v>
      </c>
      <c r="M29" s="146">
        <v>13</v>
      </c>
      <c r="N29" s="146">
        <v>20</v>
      </c>
      <c r="O29" s="146">
        <v>0.30162208000872681</v>
      </c>
      <c r="P29" s="146">
        <v>10.002867688828873</v>
      </c>
      <c r="Q29" s="146">
        <v>0.33783038724235076</v>
      </c>
      <c r="R29" s="146">
        <v>0.27419540089153033</v>
      </c>
      <c r="T29" s="146">
        <v>14.202154746918687</v>
      </c>
      <c r="U29" s="146">
        <v>0</v>
      </c>
    </row>
    <row r="30" spans="1:21" x14ac:dyDescent="0.2">
      <c r="A30" s="147">
        <v>28</v>
      </c>
      <c r="B30" s="146">
        <v>2043</v>
      </c>
      <c r="C30" s="146">
        <v>0.30330881021311029</v>
      </c>
      <c r="D30" s="146">
        <v>6.7681462816175806</v>
      </c>
      <c r="E30" s="146">
        <v>27.494430391234225</v>
      </c>
      <c r="F30" s="146">
        <v>19.942662372552984</v>
      </c>
      <c r="G30" s="146">
        <v>0.21971014207578496</v>
      </c>
      <c r="H30" s="146">
        <v>54.205239045404788</v>
      </c>
      <c r="I30" s="146">
        <v>0.24712909979340836</v>
      </c>
      <c r="J30" s="146">
        <v>0.39839091683002703</v>
      </c>
      <c r="K30" s="146">
        <v>7.9999999999999991</v>
      </c>
      <c r="L30" s="146">
        <v>34.694276699029118</v>
      </c>
      <c r="M30" s="146">
        <v>12.999999999999998</v>
      </c>
      <c r="N30" s="146">
        <v>20</v>
      </c>
      <c r="O30" s="146">
        <v>0.30330881021311029</v>
      </c>
      <c r="P30" s="146">
        <v>10.002993033874359</v>
      </c>
      <c r="Q30" s="146">
        <v>0.33970172064929283</v>
      </c>
      <c r="R30" s="146">
        <v>0.2757422998475661</v>
      </c>
      <c r="T30" s="146">
        <v>14.205239045404788</v>
      </c>
      <c r="U30" s="146">
        <v>0</v>
      </c>
    </row>
    <row r="31" spans="1:21" x14ac:dyDescent="0.2">
      <c r="A31" s="147">
        <v>29</v>
      </c>
      <c r="B31" s="146">
        <v>2044</v>
      </c>
      <c r="C31" s="146">
        <v>0.30402553475497029</v>
      </c>
      <c r="D31" s="146">
        <v>6.7685293516014449</v>
      </c>
      <c r="E31" s="146">
        <v>27.497250258185325</v>
      </c>
      <c r="F31" s="146">
        <v>19.942752565635555</v>
      </c>
      <c r="G31" s="146">
        <v>0.24233883767255374</v>
      </c>
      <c r="H31" s="146">
        <v>54.20853217542232</v>
      </c>
      <c r="I31" s="146">
        <v>0.24706662535209922</v>
      </c>
      <c r="J31" s="146">
        <v>0.39899903795794778</v>
      </c>
      <c r="K31" s="146">
        <v>8</v>
      </c>
      <c r="L31" s="146">
        <v>34.694276699029125</v>
      </c>
      <c r="M31" s="146">
        <v>13</v>
      </c>
      <c r="N31" s="146">
        <v>20</v>
      </c>
      <c r="O31" s="146">
        <v>0.30402553475497029</v>
      </c>
      <c r="P31" s="146">
        <v>10.003118408777498</v>
      </c>
      <c r="Q31" s="146">
        <v>0.34049011696409609</v>
      </c>
      <c r="R31" s="146">
        <v>0.27640473522576292</v>
      </c>
      <c r="T31" s="146">
        <v>14.20853217542232</v>
      </c>
      <c r="U31" s="14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AB92-C6D1-4365-BBFB-99E0A92EC4EF}">
  <dimension ref="A1:U31"/>
  <sheetViews>
    <sheetView topLeftCell="F1" workbookViewId="0">
      <selection activeCell="AB25" sqref="AB25"/>
    </sheetView>
  </sheetViews>
  <sheetFormatPr defaultColWidth="9.140625" defaultRowHeight="12.75" x14ac:dyDescent="0.2"/>
  <cols>
    <col min="1" max="1" width="4.140625" style="146" customWidth="1"/>
    <col min="2" max="16384" width="9.140625" style="146"/>
  </cols>
  <sheetData>
    <row r="1" spans="1:21" x14ac:dyDescent="0.2">
      <c r="B1" s="146" t="s">
        <v>215</v>
      </c>
      <c r="C1" s="146" t="s">
        <v>216</v>
      </c>
      <c r="D1" s="146" t="s">
        <v>217</v>
      </c>
      <c r="E1" s="146" t="s">
        <v>218</v>
      </c>
      <c r="F1" s="146" t="s">
        <v>219</v>
      </c>
      <c r="G1" s="146" t="s">
        <v>220</v>
      </c>
      <c r="H1" s="146" t="s">
        <v>221</v>
      </c>
      <c r="I1" s="146" t="s">
        <v>222</v>
      </c>
      <c r="J1" s="146" t="s">
        <v>223</v>
      </c>
      <c r="K1" s="146" t="s">
        <v>224</v>
      </c>
      <c r="L1" s="146" t="s">
        <v>225</v>
      </c>
      <c r="M1" s="146" t="s">
        <v>226</v>
      </c>
      <c r="N1" s="146" t="s">
        <v>227</v>
      </c>
      <c r="O1" s="146" t="s">
        <v>228</v>
      </c>
      <c r="P1" s="146" t="s">
        <v>229</v>
      </c>
      <c r="Q1" s="146" t="s">
        <v>230</v>
      </c>
      <c r="R1" s="146" t="s">
        <v>231</v>
      </c>
    </row>
    <row r="2" spans="1:21" x14ac:dyDescent="0.2">
      <c r="A2" s="147">
        <v>0</v>
      </c>
      <c r="B2" s="146">
        <v>2015</v>
      </c>
      <c r="C2" s="146">
        <v>0</v>
      </c>
      <c r="D2" s="146">
        <v>5</v>
      </c>
      <c r="E2" s="146">
        <v>15</v>
      </c>
      <c r="F2" s="146">
        <v>20</v>
      </c>
      <c r="G2" s="146">
        <v>-7.9518395049015876E-15</v>
      </c>
      <c r="H2" s="146">
        <v>40</v>
      </c>
      <c r="I2" s="146">
        <v>0</v>
      </c>
      <c r="J2" s="146">
        <v>0</v>
      </c>
      <c r="K2" s="146">
        <v>7.9999999999999991</v>
      </c>
      <c r="L2" s="146">
        <v>34.59427669902913</v>
      </c>
      <c r="M2" s="146">
        <v>13</v>
      </c>
      <c r="N2" s="146">
        <v>20</v>
      </c>
      <c r="O2" s="146">
        <v>0</v>
      </c>
      <c r="P2" s="146">
        <v>10</v>
      </c>
      <c r="Q2" s="146">
        <v>0</v>
      </c>
      <c r="R2" s="146">
        <v>0</v>
      </c>
      <c r="T2" s="146">
        <v>0</v>
      </c>
      <c r="U2" s="146">
        <v>0</v>
      </c>
    </row>
    <row r="3" spans="1:21" x14ac:dyDescent="0.2">
      <c r="A3" s="147">
        <v>1</v>
      </c>
      <c r="B3" s="146">
        <v>2016</v>
      </c>
      <c r="C3" s="146">
        <v>-2.1286832986334048E-2</v>
      </c>
      <c r="D3" s="146">
        <v>5.2090656587816557</v>
      </c>
      <c r="E3" s="146">
        <v>16.568117333948528</v>
      </c>
      <c r="F3" s="146">
        <v>19.641116836791724</v>
      </c>
      <c r="G3" s="146">
        <v>0.15340253541541204</v>
      </c>
      <c r="H3" s="146">
        <v>41.418299829521914</v>
      </c>
      <c r="I3" s="146">
        <v>8.7128218102883181E-2</v>
      </c>
      <c r="J3" s="146">
        <v>1.2154200882914967</v>
      </c>
      <c r="K3" s="146">
        <v>8</v>
      </c>
      <c r="L3" s="146">
        <v>34.59427669902913</v>
      </c>
      <c r="M3" s="146">
        <v>13</v>
      </c>
      <c r="N3" s="146">
        <v>20</v>
      </c>
      <c r="O3" s="146">
        <v>-2.1286832986334048E-2</v>
      </c>
      <c r="P3" s="146">
        <v>10</v>
      </c>
      <c r="Q3" s="146">
        <v>2.3747000029048291</v>
      </c>
      <c r="R3" s="146">
        <v>-1.836173170893324</v>
      </c>
      <c r="T3" s="146">
        <v>1.4182998295219136</v>
      </c>
      <c r="U3" s="146">
        <v>0</v>
      </c>
    </row>
    <row r="4" spans="1:21" x14ac:dyDescent="0.2">
      <c r="A4" s="147">
        <v>2</v>
      </c>
      <c r="B4" s="146">
        <v>2017</v>
      </c>
      <c r="C4" s="146">
        <v>0.1408230390004519</v>
      </c>
      <c r="D4" s="146">
        <v>5.4716364668344371</v>
      </c>
      <c r="E4" s="146">
        <v>18.422815864794671</v>
      </c>
      <c r="F4" s="146">
        <v>19.667911660754086</v>
      </c>
      <c r="G4" s="146">
        <v>0.31939517154256492</v>
      </c>
      <c r="H4" s="146">
        <v>43.562363992383197</v>
      </c>
      <c r="I4" s="146">
        <v>5.0749165164942767E-2</v>
      </c>
      <c r="J4" s="146">
        <v>1.4685749601150544</v>
      </c>
      <c r="K4" s="146">
        <v>7.9999999999999991</v>
      </c>
      <c r="L4" s="146">
        <v>34.594276699029123</v>
      </c>
      <c r="M4" s="146">
        <v>12.999999999999998</v>
      </c>
      <c r="N4" s="146">
        <v>20</v>
      </c>
      <c r="O4" s="146">
        <v>0.1408230390004519</v>
      </c>
      <c r="P4" s="146">
        <v>10.00001839786162</v>
      </c>
      <c r="Q4" s="146">
        <v>2.6141417331254417</v>
      </c>
      <c r="R4" s="146">
        <v>-1.7326398031223313</v>
      </c>
      <c r="T4" s="146">
        <v>3.5623639923831973</v>
      </c>
      <c r="U4" s="146">
        <v>0</v>
      </c>
    </row>
    <row r="5" spans="1:21" x14ac:dyDescent="0.2">
      <c r="A5" s="147">
        <v>3</v>
      </c>
      <c r="B5" s="146">
        <v>2018</v>
      </c>
      <c r="C5" s="146">
        <v>0.2988317205056461</v>
      </c>
      <c r="D5" s="146">
        <v>5.7318469926411346</v>
      </c>
      <c r="E5" s="146">
        <v>20.267530014111934</v>
      </c>
      <c r="F5" s="146">
        <v>19.672906650953994</v>
      </c>
      <c r="G5" s="146">
        <v>0.5021054485853178</v>
      </c>
      <c r="H5" s="146">
        <v>45.672283657707055</v>
      </c>
      <c r="I5" s="146">
        <v>5.1586539449943736E-2</v>
      </c>
      <c r="J5" s="146">
        <v>1.7670227511889847</v>
      </c>
      <c r="K5" s="146">
        <v>7.9999999999999991</v>
      </c>
      <c r="L5" s="146">
        <v>34.59427669902913</v>
      </c>
      <c r="M5" s="146">
        <v>13.000000000000002</v>
      </c>
      <c r="N5" s="146">
        <v>20</v>
      </c>
      <c r="O5" s="146">
        <v>0.2988317205056461</v>
      </c>
      <c r="P5" s="146">
        <v>10.000055126008162</v>
      </c>
      <c r="Q5" s="146">
        <v>2.8544711082222141</v>
      </c>
      <c r="R5" s="146">
        <v>-1.6369865151812324</v>
      </c>
      <c r="T5" s="146">
        <v>5.6722836577070552</v>
      </c>
      <c r="U5" s="146">
        <v>0</v>
      </c>
    </row>
    <row r="6" spans="1:21" x14ac:dyDescent="0.2">
      <c r="A6" s="147">
        <v>4</v>
      </c>
      <c r="B6" s="146">
        <v>2019</v>
      </c>
      <c r="C6" s="146">
        <v>0.45639762441764731</v>
      </c>
      <c r="D6" s="146">
        <v>5.99006549143117</v>
      </c>
      <c r="E6" s="146">
        <v>22.103129259357903</v>
      </c>
      <c r="F6" s="146">
        <v>19.658949800901489</v>
      </c>
      <c r="G6" s="146">
        <v>0.70407125551983363</v>
      </c>
      <c r="H6" s="146">
        <v>47.752144551690563</v>
      </c>
      <c r="I6" s="146">
        <v>8.2759255083186822E-2</v>
      </c>
      <c r="J6" s="146">
        <v>2.1022960727587359</v>
      </c>
      <c r="K6" s="146">
        <v>8</v>
      </c>
      <c r="L6" s="146">
        <v>34.59427669902913</v>
      </c>
      <c r="M6" s="146">
        <v>13</v>
      </c>
      <c r="N6" s="146">
        <v>20</v>
      </c>
      <c r="O6" s="146">
        <v>0.45639762441764731</v>
      </c>
      <c r="P6" s="146">
        <v>10.000110215397768</v>
      </c>
      <c r="Q6" s="146">
        <v>3.0941763075701685</v>
      </c>
      <c r="R6" s="146">
        <v>-1.5416386013094701</v>
      </c>
      <c r="T6" s="146">
        <v>7.7521445516905629</v>
      </c>
      <c r="U6" s="146">
        <v>0</v>
      </c>
    </row>
    <row r="7" spans="1:21" x14ac:dyDescent="0.2">
      <c r="A7" s="147">
        <v>5</v>
      </c>
      <c r="B7" s="146">
        <v>2020</v>
      </c>
      <c r="C7" s="146">
        <v>0.61611281603020984</v>
      </c>
      <c r="D7" s="146">
        <v>6.2470087458597865</v>
      </c>
      <c r="E7" s="146">
        <v>23.932648802932377</v>
      </c>
      <c r="F7" s="146">
        <v>19.631945538789406</v>
      </c>
      <c r="G7" s="146">
        <v>0.91913406641112727</v>
      </c>
      <c r="H7" s="146">
        <v>49.811603087581581</v>
      </c>
      <c r="I7" s="146">
        <v>0.12678988308920669</v>
      </c>
      <c r="J7" s="146">
        <v>2.4080304495048166</v>
      </c>
      <c r="K7" s="146">
        <v>7.9999999999999973</v>
      </c>
      <c r="L7" s="146">
        <v>34.59427669902913</v>
      </c>
      <c r="M7" s="146">
        <v>13.000000000000002</v>
      </c>
      <c r="N7" s="146">
        <v>20.000000000000004</v>
      </c>
      <c r="O7" s="146">
        <v>0.61611281603020984</v>
      </c>
      <c r="P7" s="146">
        <v>10.000183703482046</v>
      </c>
      <c r="Q7" s="146">
        <v>3.3018917847566187</v>
      </c>
      <c r="R7" s="146">
        <v>-1.4182821497361915</v>
      </c>
      <c r="T7" s="146">
        <v>9.811603087581581</v>
      </c>
      <c r="U7" s="146">
        <v>0</v>
      </c>
    </row>
    <row r="8" spans="1:21" x14ac:dyDescent="0.2">
      <c r="A8" s="147">
        <v>6</v>
      </c>
      <c r="B8" s="146">
        <v>2021</v>
      </c>
      <c r="C8" s="146">
        <v>-1.0244004734060184</v>
      </c>
      <c r="D8" s="146">
        <v>6.5028451976646577</v>
      </c>
      <c r="E8" s="146">
        <v>25.361603529388969</v>
      </c>
      <c r="F8" s="146">
        <v>20.278832633110209</v>
      </c>
      <c r="G8" s="146">
        <v>-1.7817577795376771</v>
      </c>
      <c r="H8" s="146">
        <v>52.14328136016384</v>
      </c>
      <c r="I8" s="146">
        <v>-0.83142691939570579</v>
      </c>
      <c r="J8" s="146">
        <v>-0.2518638331372669</v>
      </c>
      <c r="K8" s="146">
        <v>7.9999999999999991</v>
      </c>
      <c r="L8" s="146">
        <v>35.535656286530504</v>
      </c>
      <c r="M8" s="146">
        <v>13</v>
      </c>
      <c r="N8" s="146">
        <v>20.000000000000004</v>
      </c>
      <c r="O8" s="146">
        <v>-1.0244004734060184</v>
      </c>
      <c r="P8" s="146">
        <v>10.000278824709735</v>
      </c>
      <c r="Q8" s="146">
        <v>-0.40691492761648934</v>
      </c>
      <c r="R8" s="146">
        <v>-1.4921267831340903</v>
      </c>
      <c r="T8" s="146">
        <v>12.14328136016384</v>
      </c>
      <c r="U8" s="146">
        <v>0.94137958750137329</v>
      </c>
    </row>
    <row r="9" spans="1:21" x14ac:dyDescent="0.2">
      <c r="A9" s="147">
        <v>7</v>
      </c>
      <c r="B9" s="146">
        <v>2022</v>
      </c>
      <c r="C9" s="146">
        <v>-1.4699142160233407</v>
      </c>
      <c r="D9" s="146">
        <v>6.747369114737551</v>
      </c>
      <c r="E9" s="146">
        <v>27.002495422657507</v>
      </c>
      <c r="F9" s="146">
        <v>20.12539094513939</v>
      </c>
      <c r="G9" s="146">
        <v>-1.8344900988995381</v>
      </c>
      <c r="H9" s="146">
        <v>53.875255482534442</v>
      </c>
      <c r="I9" s="146">
        <v>-0.56434478226414786</v>
      </c>
      <c r="J9" s="146">
        <v>-2.1995600021739059</v>
      </c>
      <c r="K9" s="146">
        <v>9.7390471841835762</v>
      </c>
      <c r="L9" s="146">
        <v>34.902405940232278</v>
      </c>
      <c r="M9" s="146">
        <v>13.000000000000002</v>
      </c>
      <c r="N9" s="146">
        <v>20</v>
      </c>
      <c r="O9" s="146">
        <v>-1.4699142160233407</v>
      </c>
      <c r="P9" s="146">
        <v>10.000379581303436</v>
      </c>
      <c r="Q9" s="146">
        <v>0.15486480941414332</v>
      </c>
      <c r="R9" s="146">
        <v>-2.7006343565568307</v>
      </c>
      <c r="T9" s="146">
        <v>13.875255482534442</v>
      </c>
      <c r="U9" s="146">
        <v>0.30812924120314733</v>
      </c>
    </row>
    <row r="10" spans="1:21" x14ac:dyDescent="0.2">
      <c r="A10" s="147">
        <v>8</v>
      </c>
      <c r="B10" s="146">
        <v>2023</v>
      </c>
      <c r="C10" s="146">
        <v>-0.9735671097500358</v>
      </c>
      <c r="D10" s="146">
        <v>6.8248728438980697</v>
      </c>
      <c r="E10" s="146">
        <v>27.637851785039732</v>
      </c>
      <c r="F10" s="146">
        <v>20.193776244010099</v>
      </c>
      <c r="G10" s="146">
        <v>-1.7671058150654906</v>
      </c>
      <c r="H10" s="146">
        <v>54.656500872947902</v>
      </c>
      <c r="I10" s="146">
        <v>-0.56342347823430394</v>
      </c>
      <c r="J10" s="146">
        <v>-1.3005992346758033</v>
      </c>
      <c r="K10" s="146">
        <v>8.34500271852548</v>
      </c>
      <c r="L10" s="146">
        <v>34.919109268113097</v>
      </c>
      <c r="M10" s="146">
        <v>12.999999999999998</v>
      </c>
      <c r="N10" s="146">
        <v>20</v>
      </c>
      <c r="O10" s="146">
        <v>-0.9735671097500358</v>
      </c>
      <c r="P10" s="146">
        <v>10.000499070470168</v>
      </c>
      <c r="Q10" s="146">
        <v>-0.60649109063843143</v>
      </c>
      <c r="R10" s="146">
        <v>-1.2516159045428079</v>
      </c>
      <c r="T10" s="146">
        <v>14.656500872947902</v>
      </c>
      <c r="U10" s="146">
        <v>0.3248325690839664</v>
      </c>
    </row>
    <row r="11" spans="1:21" x14ac:dyDescent="0.2">
      <c r="A11" s="147">
        <v>9</v>
      </c>
      <c r="B11" s="146">
        <v>2024</v>
      </c>
      <c r="C11" s="146">
        <v>-0.72942821507825784</v>
      </c>
      <c r="D11" s="146">
        <v>6.8458768776008156</v>
      </c>
      <c r="E11" s="146">
        <v>27.83392611344286</v>
      </c>
      <c r="F11" s="146">
        <v>20.167181428577099</v>
      </c>
      <c r="G11" s="146">
        <v>-1.6547139340200654</v>
      </c>
      <c r="H11" s="146">
        <v>54.846984419620775</v>
      </c>
      <c r="I11" s="146">
        <v>-0.48706737237735886</v>
      </c>
      <c r="J11" s="146">
        <v>-0.87661629601327729</v>
      </c>
      <c r="K11" s="146">
        <v>8.0425569085154009</v>
      </c>
      <c r="L11" s="146">
        <v>34.836562953818635</v>
      </c>
      <c r="M11" s="146">
        <v>12.999999999999998</v>
      </c>
      <c r="N11" s="146">
        <v>19.999999999999996</v>
      </c>
      <c r="O11" s="146">
        <v>-0.72942821507825784</v>
      </c>
      <c r="P11" s="146">
        <v>10.000623831142104</v>
      </c>
      <c r="Q11" s="146">
        <v>-0.63254310707599148</v>
      </c>
      <c r="R11" s="146">
        <v>-0.8028157046194927</v>
      </c>
      <c r="T11" s="146">
        <v>14.846984419620775</v>
      </c>
      <c r="U11" s="146">
        <v>0.24228625478950505</v>
      </c>
    </row>
    <row r="12" spans="1:21" x14ac:dyDescent="0.2">
      <c r="A12" s="147">
        <v>10</v>
      </c>
      <c r="B12" s="146">
        <v>2025</v>
      </c>
      <c r="C12" s="146">
        <v>-0.5896876358436316</v>
      </c>
      <c r="D12" s="146">
        <v>6.8553349707356119</v>
      </c>
      <c r="E12" s="146">
        <v>27.928437609488149</v>
      </c>
      <c r="F12" s="146">
        <v>20.134904872239296</v>
      </c>
      <c r="G12" s="146">
        <v>-1.5325196502758434</v>
      </c>
      <c r="H12" s="146">
        <v>54.918677452463058</v>
      </c>
      <c r="I12" s="146">
        <v>-0.42195658888790621</v>
      </c>
      <c r="J12" s="146">
        <v>-0.6865592243542662</v>
      </c>
      <c r="K12" s="146">
        <v>7.9999999999999991</v>
      </c>
      <c r="L12" s="146">
        <v>34.764697436233142</v>
      </c>
      <c r="M12" s="146">
        <v>13</v>
      </c>
      <c r="N12" s="146">
        <v>20</v>
      </c>
      <c r="O12" s="146">
        <v>-0.5896876358436316</v>
      </c>
      <c r="P12" s="146">
        <v>10.000750713148753</v>
      </c>
      <c r="Q12" s="146">
        <v>-0.54927187823115531</v>
      </c>
      <c r="R12" s="146">
        <v>-0.62030132921966519</v>
      </c>
      <c r="T12" s="146">
        <v>14.918677452463058</v>
      </c>
      <c r="U12" s="146">
        <v>0.17042073720401163</v>
      </c>
    </row>
    <row r="13" spans="1:21" x14ac:dyDescent="0.2">
      <c r="A13" s="147">
        <v>11</v>
      </c>
      <c r="B13" s="146">
        <v>2026</v>
      </c>
      <c r="C13" s="146">
        <v>-0.49977124352656688</v>
      </c>
      <c r="D13" s="146">
        <v>6.8619764089663979</v>
      </c>
      <c r="E13" s="146">
        <v>27.993131652689659</v>
      </c>
      <c r="F13" s="146">
        <v>20.110373266960561</v>
      </c>
      <c r="G13" s="146">
        <v>-1.4122623530485536</v>
      </c>
      <c r="H13" s="146">
        <v>54.965481328616619</v>
      </c>
      <c r="I13" s="146">
        <v>-0.37060592706638085</v>
      </c>
      <c r="J13" s="146">
        <v>-0.57971183378260349</v>
      </c>
      <c r="K13" s="146">
        <v>8</v>
      </c>
      <c r="L13" s="146">
        <v>34.715090159171218</v>
      </c>
      <c r="M13" s="146">
        <v>13</v>
      </c>
      <c r="N13" s="146">
        <v>20</v>
      </c>
      <c r="O13" s="146">
        <v>-0.49977124352656688</v>
      </c>
      <c r="P13" s="146">
        <v>10.000878829455843</v>
      </c>
      <c r="Q13" s="146">
        <v>-0.4760629242231893</v>
      </c>
      <c r="R13" s="146">
        <v>-0.51772956623264033</v>
      </c>
      <c r="T13" s="146">
        <v>14.965481328616619</v>
      </c>
      <c r="U13" s="146">
        <v>0.12081346014208805</v>
      </c>
    </row>
    <row r="14" spans="1:21" x14ac:dyDescent="0.2">
      <c r="A14" s="147">
        <v>12</v>
      </c>
      <c r="B14" s="146">
        <v>2027</v>
      </c>
      <c r="C14" s="146">
        <v>-0.43516637306849759</v>
      </c>
      <c r="D14" s="146">
        <v>6.866913041276713</v>
      </c>
      <c r="E14" s="146">
        <v>28.040738054449033</v>
      </c>
      <c r="F14" s="146">
        <v>20.09276689639881</v>
      </c>
      <c r="G14" s="146">
        <v>-1.2979478648642093</v>
      </c>
      <c r="H14" s="146">
        <v>55.000417992124554</v>
      </c>
      <c r="I14" s="146">
        <v>-0.32901019183726454</v>
      </c>
      <c r="J14" s="146">
        <v>-0.50653986974186216</v>
      </c>
      <c r="K14" s="146">
        <v>8</v>
      </c>
      <c r="L14" s="146">
        <v>34.682800986344787</v>
      </c>
      <c r="M14" s="146">
        <v>13.000000000000002</v>
      </c>
      <c r="N14" s="146">
        <v>20</v>
      </c>
      <c r="O14" s="146">
        <v>-0.43516637306849759</v>
      </c>
      <c r="P14" s="146">
        <v>10.001007819944416</v>
      </c>
      <c r="Q14" s="146">
        <v>-0.42375840110642521</v>
      </c>
      <c r="R14" s="146">
        <v>-0.44380756096945739</v>
      </c>
      <c r="T14" s="146">
        <v>15.000417992124554</v>
      </c>
      <c r="U14" s="146">
        <v>8.8524287315657091E-2</v>
      </c>
    </row>
    <row r="15" spans="1:21" x14ac:dyDescent="0.2">
      <c r="A15" s="147">
        <v>13</v>
      </c>
      <c r="B15" s="146">
        <v>2028</v>
      </c>
      <c r="C15" s="146">
        <v>-0.38447789321600112</v>
      </c>
      <c r="D15" s="146">
        <v>6.8704605240092187</v>
      </c>
      <c r="E15" s="146">
        <v>28.075790084192278</v>
      </c>
      <c r="F15" s="146">
        <v>20.079202329008933</v>
      </c>
      <c r="G15" s="146">
        <v>-1.1909349746475253</v>
      </c>
      <c r="H15" s="146">
        <v>55.025452937210424</v>
      </c>
      <c r="I15" s="146">
        <v>-0.29342490331687454</v>
      </c>
      <c r="J15" s="146">
        <v>-0.4500765039166077</v>
      </c>
      <c r="K15" s="146">
        <v>7.9999999999999973</v>
      </c>
      <c r="L15" s="146">
        <v>34.660697971071386</v>
      </c>
      <c r="M15" s="146">
        <v>13.000000000000002</v>
      </c>
      <c r="N15" s="146">
        <v>20.000000000000004</v>
      </c>
      <c r="O15" s="146">
        <v>-0.38447789321600112</v>
      </c>
      <c r="P15" s="146">
        <v>10.0011374440053</v>
      </c>
      <c r="Q15" s="146">
        <v>-0.38175198542600042</v>
      </c>
      <c r="R15" s="146">
        <v>-0.38654268452967988</v>
      </c>
      <c r="T15" s="146">
        <v>15.025452937210424</v>
      </c>
      <c r="U15" s="146">
        <v>6.6421272042255453E-2</v>
      </c>
    </row>
    <row r="16" spans="1:21" x14ac:dyDescent="0.2">
      <c r="A16" s="147">
        <v>14</v>
      </c>
      <c r="B16" s="146">
        <v>2029</v>
      </c>
      <c r="C16" s="146">
        <v>-0.34209978623584902</v>
      </c>
      <c r="D16" s="146">
        <v>6.8729195173223872</v>
      </c>
      <c r="E16" s="146">
        <v>28.101533420201307</v>
      </c>
      <c r="F16" s="146">
        <v>20.068225157921677</v>
      </c>
      <c r="G16" s="146">
        <v>-1.0914626573446686</v>
      </c>
      <c r="H16" s="146">
        <v>55.042678095445375</v>
      </c>
      <c r="I16" s="146">
        <v>-0.26206501587473507</v>
      </c>
      <c r="J16" s="146">
        <v>-0.40280815294031491</v>
      </c>
      <c r="K16" s="146">
        <v>8</v>
      </c>
      <c r="L16" s="146">
        <v>34.644955549179585</v>
      </c>
      <c r="M16" s="146">
        <v>13.000000000000002</v>
      </c>
      <c r="N16" s="146">
        <v>20.000000000000004</v>
      </c>
      <c r="O16" s="146">
        <v>-0.34209978623584902</v>
      </c>
      <c r="P16" s="146">
        <v>10.001267536728914</v>
      </c>
      <c r="Q16" s="146">
        <v>-0.3453730134803481</v>
      </c>
      <c r="R16" s="146">
        <v>-0.33962041726857473</v>
      </c>
      <c r="T16" s="146">
        <v>15.042678095445375</v>
      </c>
      <c r="U16" s="146">
        <v>5.067885015045448E-2</v>
      </c>
    </row>
    <row r="17" spans="1:21" x14ac:dyDescent="0.2">
      <c r="A17" s="147">
        <v>15</v>
      </c>
      <c r="B17" s="146">
        <v>2030</v>
      </c>
      <c r="C17" s="146">
        <v>-0.30521683257930476</v>
      </c>
      <c r="D17" s="146">
        <v>6.8745414242906264</v>
      </c>
      <c r="E17" s="146">
        <v>28.120300888132757</v>
      </c>
      <c r="F17" s="146">
        <v>20.059045709364831</v>
      </c>
      <c r="G17" s="146">
        <v>-0.99929555453441943</v>
      </c>
      <c r="H17" s="146">
        <v>55.053888021788225</v>
      </c>
      <c r="I17" s="146">
        <v>-0.23397951394781291</v>
      </c>
      <c r="J17" s="146">
        <v>-0.36121561200195273</v>
      </c>
      <c r="K17" s="146">
        <v>8</v>
      </c>
      <c r="L17" s="146">
        <v>34.63338208473354</v>
      </c>
      <c r="M17" s="146">
        <v>13</v>
      </c>
      <c r="N17" s="146">
        <v>20</v>
      </c>
      <c r="O17" s="146">
        <v>-0.30521683257930476</v>
      </c>
      <c r="P17" s="146">
        <v>10.001397980680489</v>
      </c>
      <c r="Q17" s="146">
        <v>-0.31250580849193149</v>
      </c>
      <c r="R17" s="146">
        <v>-0.29969565750313237</v>
      </c>
      <c r="T17" s="146">
        <v>15.053888021788225</v>
      </c>
      <c r="U17" s="146">
        <v>3.9105385704409912E-2</v>
      </c>
    </row>
    <row r="18" spans="1:21" x14ac:dyDescent="0.2">
      <c r="A18" s="147">
        <v>16</v>
      </c>
      <c r="B18" s="146">
        <v>2031</v>
      </c>
      <c r="C18" s="146">
        <v>-0.27235543367523007</v>
      </c>
      <c r="D18" s="146">
        <v>6.8755253654380803</v>
      </c>
      <c r="E18" s="146">
        <v>28.133786568572091</v>
      </c>
      <c r="F18" s="146">
        <v>20.051206508152092</v>
      </c>
      <c r="G18" s="146">
        <v>-0.91401951569033901</v>
      </c>
      <c r="H18" s="146">
        <v>55.060518442162255</v>
      </c>
      <c r="I18" s="146">
        <v>-0.20861825598825767</v>
      </c>
      <c r="J18" s="146">
        <v>-0.32364693907745989</v>
      </c>
      <c r="K18" s="146">
        <v>7.9999999999999973</v>
      </c>
      <c r="L18" s="146">
        <v>34.62465676410892</v>
      </c>
      <c r="M18" s="146">
        <v>12.999999999999998</v>
      </c>
      <c r="N18" s="146">
        <v>20</v>
      </c>
      <c r="O18" s="146">
        <v>-0.27235543367523007</v>
      </c>
      <c r="P18" s="146">
        <v>10.001528689744656</v>
      </c>
      <c r="Q18" s="146">
        <v>-0.28220920098534091</v>
      </c>
      <c r="R18" s="146">
        <v>-0.26489150799743594</v>
      </c>
      <c r="T18" s="146">
        <v>15.060518442162255</v>
      </c>
      <c r="U18" s="146">
        <v>3.0380065079789631E-2</v>
      </c>
    </row>
    <row r="19" spans="1:21" x14ac:dyDescent="0.2">
      <c r="A19" s="147">
        <v>17</v>
      </c>
      <c r="B19" s="146">
        <v>2032</v>
      </c>
      <c r="C19" s="146">
        <v>-0.24269546462903691</v>
      </c>
      <c r="D19" s="146">
        <v>6.8760243664778065</v>
      </c>
      <c r="E19" s="146">
        <v>28.143229020554219</v>
      </c>
      <c r="F19" s="146">
        <v>20.044421049633925</v>
      </c>
      <c r="G19" s="146">
        <v>-0.83517162034570269</v>
      </c>
      <c r="H19" s="146">
        <v>55.063674436665956</v>
      </c>
      <c r="I19" s="146">
        <v>-0.18562462696231075</v>
      </c>
      <c r="J19" s="146">
        <v>-0.28930157565200121</v>
      </c>
      <c r="K19" s="146">
        <v>7.9999999999999991</v>
      </c>
      <c r="L19" s="146">
        <v>34.617942565061853</v>
      </c>
      <c r="M19" s="146">
        <v>13</v>
      </c>
      <c r="N19" s="146">
        <v>19.999999999999996</v>
      </c>
      <c r="O19" s="146">
        <v>-0.24269546462903691</v>
      </c>
      <c r="P19" s="146">
        <v>10.001659599245908</v>
      </c>
      <c r="Q19" s="146">
        <v>-0.25406439375322537</v>
      </c>
      <c r="R19" s="146">
        <v>-0.23408385047694652</v>
      </c>
      <c r="T19" s="146">
        <v>15.063674436665956</v>
      </c>
      <c r="U19" s="146">
        <v>2.3665866032722249E-2</v>
      </c>
    </row>
    <row r="20" spans="1:21" x14ac:dyDescent="0.2">
      <c r="A20" s="147">
        <v>18</v>
      </c>
      <c r="B20" s="146">
        <v>2033</v>
      </c>
      <c r="C20" s="146">
        <v>-0.21574104538527195</v>
      </c>
      <c r="D20" s="146">
        <v>6.8761540550305167</v>
      </c>
      <c r="E20" s="146">
        <v>28.149539020265816</v>
      </c>
      <c r="F20" s="146">
        <v>20.038495415637595</v>
      </c>
      <c r="G20" s="146">
        <v>-0.76229461573772117</v>
      </c>
      <c r="H20" s="146">
        <v>55.064188490933937</v>
      </c>
      <c r="I20" s="146">
        <v>-0.16473932758467313</v>
      </c>
      <c r="J20" s="146">
        <v>-0.25776150691324551</v>
      </c>
      <c r="K20" s="146">
        <v>7.9999999999999991</v>
      </c>
      <c r="L20" s="146">
        <v>34.612685476870958</v>
      </c>
      <c r="M20" s="146">
        <v>12.999999999999998</v>
      </c>
      <c r="N20" s="146">
        <v>20</v>
      </c>
      <c r="O20" s="146">
        <v>-0.21574104538527195</v>
      </c>
      <c r="P20" s="146">
        <v>10.001790659622047</v>
      </c>
      <c r="Q20" s="146">
        <v>-0.22787613098859108</v>
      </c>
      <c r="R20" s="146">
        <v>-0.20654909126395291</v>
      </c>
      <c r="T20" s="146">
        <v>15.064188490933937</v>
      </c>
      <c r="U20" s="146">
        <v>1.8408777841827373E-2</v>
      </c>
    </row>
    <row r="21" spans="1:21" x14ac:dyDescent="0.2">
      <c r="A21" s="147">
        <v>19</v>
      </c>
      <c r="B21" s="146">
        <v>2034</v>
      </c>
      <c r="C21" s="146">
        <v>-0.19116191096389912</v>
      </c>
      <c r="D21" s="146">
        <v>6.8760010229394792</v>
      </c>
      <c r="E21" s="146">
        <v>28.153390308147742</v>
      </c>
      <c r="F21" s="146">
        <v>20.033289214419138</v>
      </c>
      <c r="G21" s="146">
        <v>-0.69495739862921424</v>
      </c>
      <c r="H21" s="146">
        <v>55.06268054550636</v>
      </c>
      <c r="I21" s="146">
        <v>-0.14575556617386631</v>
      </c>
      <c r="J21" s="146">
        <v>-0.22877666480106695</v>
      </c>
      <c r="K21" s="146">
        <v>8</v>
      </c>
      <c r="L21" s="146">
        <v>34.608505862408713</v>
      </c>
      <c r="M21" s="146">
        <v>12.999999999999998</v>
      </c>
      <c r="N21" s="146">
        <v>20</v>
      </c>
      <c r="O21" s="146">
        <v>-0.19116191096389912</v>
      </c>
      <c r="P21" s="146">
        <v>10.001921832207827</v>
      </c>
      <c r="Q21" s="146">
        <v>-0.20353797269365193</v>
      </c>
      <c r="R21" s="146">
        <v>-0.18178742483819885</v>
      </c>
      <c r="T21" s="146">
        <v>15.06268054550636</v>
      </c>
      <c r="U21" s="146">
        <v>1.4229163379582133E-2</v>
      </c>
    </row>
    <row r="22" spans="1:21" x14ac:dyDescent="0.2">
      <c r="A22" s="147">
        <v>20</v>
      </c>
      <c r="B22" s="146">
        <v>2035</v>
      </c>
      <c r="C22" s="146">
        <v>-0.16871612531346614</v>
      </c>
      <c r="D22" s="146">
        <v>6.8756299048227696</v>
      </c>
      <c r="E22" s="146">
        <v>28.15528484430391</v>
      </c>
      <c r="F22" s="146">
        <v>20.028695421273827</v>
      </c>
      <c r="G22" s="146">
        <v>-0.632760755206629</v>
      </c>
      <c r="H22" s="146">
        <v>55.059610170400504</v>
      </c>
      <c r="I22" s="146">
        <v>-0.12849806648516093</v>
      </c>
      <c r="J22" s="146">
        <v>-0.2021686084347718</v>
      </c>
      <c r="K22" s="146">
        <v>7.9999999999999991</v>
      </c>
      <c r="L22" s="146">
        <v>34.605136762776816</v>
      </c>
      <c r="M22" s="146">
        <v>12.999999999999998</v>
      </c>
      <c r="N22" s="146">
        <v>20</v>
      </c>
      <c r="O22" s="146">
        <v>-0.16871612531346614</v>
      </c>
      <c r="P22" s="146">
        <v>10.002053086337277</v>
      </c>
      <c r="Q22" s="146">
        <v>-0.18097357110125442</v>
      </c>
      <c r="R22" s="146">
        <v>-0.1594314871156613</v>
      </c>
      <c r="T22" s="146">
        <v>15.059610170400504</v>
      </c>
      <c r="U22" s="146">
        <v>1.0860063747685444E-2</v>
      </c>
    </row>
    <row r="23" spans="1:21" x14ac:dyDescent="0.2">
      <c r="A23" s="147">
        <v>21</v>
      </c>
      <c r="B23" s="146">
        <v>2036</v>
      </c>
      <c r="C23" s="146">
        <v>-0.14821180127758282</v>
      </c>
      <c r="D23" s="146">
        <v>6.8750890152055115</v>
      </c>
      <c r="E23" s="146">
        <v>28.155600061211281</v>
      </c>
      <c r="F23" s="146">
        <v>20.024629440256664</v>
      </c>
      <c r="G23" s="146">
        <v>-0.57533709327463345</v>
      </c>
      <c r="H23" s="146">
        <v>55.055318516673459</v>
      </c>
      <c r="I23" s="146">
        <v>-0.11281302715064889</v>
      </c>
      <c r="J23" s="146">
        <v>-0.17778866451462205</v>
      </c>
      <c r="K23" s="146">
        <v>8</v>
      </c>
      <c r="L23" s="146">
        <v>34.602386982903894</v>
      </c>
      <c r="M23" s="146">
        <v>13.000000000000002</v>
      </c>
      <c r="N23" s="146">
        <v>20.000000000000004</v>
      </c>
      <c r="O23" s="146">
        <v>-0.14821180127758282</v>
      </c>
      <c r="P23" s="146">
        <v>10.002184397307499</v>
      </c>
      <c r="Q23" s="146">
        <v>-0.16011265700826482</v>
      </c>
      <c r="R23" s="146">
        <v>-0.13919726908086746</v>
      </c>
      <c r="T23" s="146">
        <v>15.055318516673459</v>
      </c>
      <c r="U23" s="146">
        <v>8.1102838747639794E-3</v>
      </c>
    </row>
    <row r="24" spans="1:21" x14ac:dyDescent="0.2">
      <c r="A24" s="147">
        <v>22</v>
      </c>
      <c r="B24" s="146">
        <v>2037</v>
      </c>
      <c r="C24" s="146">
        <v>-0.12948768085243501</v>
      </c>
      <c r="D24" s="146">
        <v>6.8744146892246025</v>
      </c>
      <c r="E24" s="146">
        <v>28.154623213598533</v>
      </c>
      <c r="F24" s="146">
        <v>20.021022777731954</v>
      </c>
      <c r="G24" s="146">
        <v>-0.52234804042572058</v>
      </c>
      <c r="H24" s="146">
        <v>55.050060680555085</v>
      </c>
      <c r="I24" s="146">
        <v>-9.8563082765668053E-2</v>
      </c>
      <c r="J24" s="146">
        <v>-0.15550075147180431</v>
      </c>
      <c r="K24" s="146">
        <v>7.9999999999999991</v>
      </c>
      <c r="L24" s="146">
        <v>34.600117860690112</v>
      </c>
      <c r="M24" s="146">
        <v>13</v>
      </c>
      <c r="N24" s="146">
        <v>20</v>
      </c>
      <c r="O24" s="146">
        <v>-0.12948768085243501</v>
      </c>
      <c r="P24" s="146">
        <v>10.002315744925854</v>
      </c>
      <c r="Q24" s="146">
        <v>-0.14088250580596498</v>
      </c>
      <c r="R24" s="146">
        <v>-0.12085645140608806</v>
      </c>
      <c r="T24" s="146">
        <v>15.050060680555085</v>
      </c>
      <c r="U24" s="146">
        <v>5.8411616609816974E-3</v>
      </c>
    </row>
    <row r="25" spans="1:21" x14ac:dyDescent="0.2">
      <c r="A25" s="147">
        <v>23</v>
      </c>
      <c r="B25" s="146">
        <v>2038</v>
      </c>
      <c r="C25" s="146">
        <v>-0.11240294665768147</v>
      </c>
      <c r="D25" s="146">
        <v>6.8736345598063293</v>
      </c>
      <c r="E25" s="146">
        <v>28.152576407672836</v>
      </c>
      <c r="F25" s="146">
        <v>20.017819113083764</v>
      </c>
      <c r="G25" s="146">
        <v>-0.47348155187764751</v>
      </c>
      <c r="H25" s="146">
        <v>55.044030080562926</v>
      </c>
      <c r="I25" s="146">
        <v>-8.5624540409667826E-2</v>
      </c>
      <c r="J25" s="146">
        <v>-0.13517509269862504</v>
      </c>
      <c r="K25" s="146">
        <v>8</v>
      </c>
      <c r="L25" s="146">
        <v>34.598227993334874</v>
      </c>
      <c r="M25" s="146">
        <v>12.999999999999998</v>
      </c>
      <c r="N25" s="146">
        <v>20</v>
      </c>
      <c r="O25" s="146">
        <v>-0.11240294665768147</v>
      </c>
      <c r="P25" s="146">
        <v>10.002447112463011</v>
      </c>
      <c r="Q25" s="146">
        <v>-0.12320600609492151</v>
      </c>
      <c r="R25" s="146">
        <v>-0.10421996138972951</v>
      </c>
      <c r="T25" s="146">
        <v>15.044030080562926</v>
      </c>
      <c r="U25" s="146">
        <v>3.9512943057431471E-3</v>
      </c>
    </row>
    <row r="26" spans="1:21" x14ac:dyDescent="0.2">
      <c r="A26" s="147">
        <v>24</v>
      </c>
      <c r="B26" s="146">
        <v>2039</v>
      </c>
      <c r="C26" s="146">
        <v>-9.6831631186532263E-2</v>
      </c>
      <c r="D26" s="146">
        <v>6.8727700034067167</v>
      </c>
      <c r="E26" s="146">
        <v>28.149634873833609</v>
      </c>
      <c r="F26" s="146">
        <v>20.014971684303383</v>
      </c>
      <c r="G26" s="146">
        <v>-0.42844916293063107</v>
      </c>
      <c r="H26" s="146">
        <v>55.037376561543709</v>
      </c>
      <c r="I26" s="146">
        <v>-7.38856529871601E-2</v>
      </c>
      <c r="J26" s="146">
        <v>-0.11668647022063938</v>
      </c>
      <c r="K26" s="146">
        <v>8</v>
      </c>
      <c r="L26" s="146">
        <v>34.596642843656149</v>
      </c>
      <c r="M26" s="146">
        <v>13.000000000000002</v>
      </c>
      <c r="N26" s="146">
        <v>20</v>
      </c>
      <c r="O26" s="146">
        <v>-9.6831631186532263E-2</v>
      </c>
      <c r="P26" s="146">
        <v>10.002578485893906</v>
      </c>
      <c r="Q26" s="146">
        <v>-0.10700227905059755</v>
      </c>
      <c r="R26" s="146">
        <v>-8.9127678235004601E-2</v>
      </c>
      <c r="T26" s="146">
        <v>15.037376561543709</v>
      </c>
      <c r="U26" s="146">
        <v>2.3661446270182296E-3</v>
      </c>
    </row>
    <row r="27" spans="1:21" x14ac:dyDescent="0.2">
      <c r="A27" s="147">
        <v>25</v>
      </c>
      <c r="B27" s="146">
        <v>2040</v>
      </c>
      <c r="C27" s="146">
        <v>-8.2659370166254575E-2</v>
      </c>
      <c r="D27" s="146">
        <v>6.8718379005983827</v>
      </c>
      <c r="E27" s="146">
        <v>28.145939965023267</v>
      </c>
      <c r="F27" s="146">
        <v>20.012441274083006</v>
      </c>
      <c r="G27" s="146">
        <v>-0.38698327596741255</v>
      </c>
      <c r="H27" s="146">
        <v>55.030219139704656</v>
      </c>
      <c r="I27" s="146">
        <v>-6.3244893700686866E-2</v>
      </c>
      <c r="J27" s="146">
        <v>-9.9911750837478053E-2</v>
      </c>
      <c r="K27" s="146">
        <v>8</v>
      </c>
      <c r="L27" s="146">
        <v>34.595307216107862</v>
      </c>
      <c r="M27" s="146">
        <v>12.999999999999998</v>
      </c>
      <c r="N27" s="146">
        <v>20</v>
      </c>
      <c r="O27" s="146">
        <v>-8.2659370166254575E-2</v>
      </c>
      <c r="P27" s="146">
        <v>10.002709853344667</v>
      </c>
      <c r="Q27" s="146">
        <v>-9.2186887678369744E-2</v>
      </c>
      <c r="R27" s="146">
        <v>-7.5442568676397398E-2</v>
      </c>
      <c r="T27" s="146">
        <v>15.030219139704656</v>
      </c>
      <c r="U27" s="146">
        <v>1.0305170787319184E-3</v>
      </c>
    </row>
    <row r="28" spans="1:21" x14ac:dyDescent="0.2">
      <c r="A28" s="147">
        <v>26</v>
      </c>
      <c r="B28" s="146">
        <v>2041</v>
      </c>
      <c r="C28" s="146">
        <v>-6.978126019886588E-2</v>
      </c>
      <c r="D28" s="146">
        <v>6.8708623589289033</v>
      </c>
      <c r="E28" s="146">
        <v>28.141681718268266</v>
      </c>
      <c r="F28" s="146">
        <v>20.010182406393664</v>
      </c>
      <c r="G28" s="146">
        <v>-0.34881458891779088</v>
      </c>
      <c r="H28" s="146">
        <v>55.02272648359083</v>
      </c>
      <c r="I28" s="146">
        <v>-5.3556808808874479E-2</v>
      </c>
      <c r="J28" s="146">
        <v>-8.4569832420322566E-2</v>
      </c>
      <c r="K28" s="146">
        <v>8</v>
      </c>
      <c r="L28" s="146">
        <v>34.594276699029137</v>
      </c>
      <c r="M28" s="146">
        <v>13</v>
      </c>
      <c r="N28" s="146">
        <v>20.000000000000004</v>
      </c>
      <c r="O28" s="146">
        <v>-6.978126019886588E-2</v>
      </c>
      <c r="P28" s="146">
        <v>10.002841204607055</v>
      </c>
      <c r="Q28" s="146">
        <v>-7.858974146791621E-2</v>
      </c>
      <c r="R28" s="146">
        <v>-6.3109106548658866E-2</v>
      </c>
      <c r="T28" s="146">
        <v>15.02272648359083</v>
      </c>
      <c r="U28" s="146">
        <v>0</v>
      </c>
    </row>
    <row r="29" spans="1:21" x14ac:dyDescent="0.2">
      <c r="A29" s="147">
        <v>27</v>
      </c>
      <c r="B29" s="146">
        <v>2042</v>
      </c>
      <c r="C29" s="146">
        <v>-5.8091048156612146E-2</v>
      </c>
      <c r="D29" s="146">
        <v>6.869948976111381</v>
      </c>
      <c r="E29" s="146">
        <v>28.137621145646193</v>
      </c>
      <c r="F29" s="146">
        <v>20.008078551856805</v>
      </c>
      <c r="G29" s="146">
        <v>-0.31355139426665957</v>
      </c>
      <c r="H29" s="146">
        <v>55.015648673614386</v>
      </c>
      <c r="I29" s="146">
        <v>-4.4353080189807326E-2</v>
      </c>
      <c r="J29" s="146">
        <v>-6.942158514324781E-2</v>
      </c>
      <c r="K29" s="146">
        <v>7.9999999999999991</v>
      </c>
      <c r="L29" s="146">
        <v>34.59427669902913</v>
      </c>
      <c r="M29" s="146">
        <v>13</v>
      </c>
      <c r="N29" s="146">
        <v>20.000000000000004</v>
      </c>
      <c r="O29" s="146">
        <v>-5.8091048156612146E-2</v>
      </c>
      <c r="P29" s="146">
        <v>10.00297253124716</v>
      </c>
      <c r="Q29" s="146">
        <v>-6.5534136349483768E-2</v>
      </c>
      <c r="R29" s="146">
        <v>-5.2453137767974591E-2</v>
      </c>
      <c r="T29" s="146">
        <v>15.015648673614386</v>
      </c>
      <c r="U29" s="146">
        <v>0</v>
      </c>
    </row>
    <row r="30" spans="1:21" x14ac:dyDescent="0.2">
      <c r="A30" s="147">
        <v>28</v>
      </c>
      <c r="B30" s="146">
        <v>2043</v>
      </c>
      <c r="C30" s="146">
        <v>-4.7424576041763089E-2</v>
      </c>
      <c r="D30" s="146">
        <v>6.8690981244251805</v>
      </c>
      <c r="E30" s="146">
        <v>28.13379328994813</v>
      </c>
      <c r="F30" s="146">
        <v>20.006206152208676</v>
      </c>
      <c r="G30" s="146">
        <v>-0.28101291336710216</v>
      </c>
      <c r="H30" s="146">
        <v>55.009097566581993</v>
      </c>
      <c r="I30" s="146">
        <v>-3.6064150739678613E-2</v>
      </c>
      <c r="J30" s="146">
        <v>-5.5746507139464718E-2</v>
      </c>
      <c r="K30" s="146">
        <v>7.9999999999999973</v>
      </c>
      <c r="L30" s="146">
        <v>34.59427669902913</v>
      </c>
      <c r="M30" s="146">
        <v>12.999999999999998</v>
      </c>
      <c r="N30" s="146">
        <v>20</v>
      </c>
      <c r="O30" s="146">
        <v>-4.7424576041763089E-2</v>
      </c>
      <c r="P30" s="146">
        <v>10.003103834580674</v>
      </c>
      <c r="Q30" s="146">
        <v>-5.3654589223409085E-2</v>
      </c>
      <c r="R30" s="146">
        <v>-4.2705532665143535E-2</v>
      </c>
      <c r="T30" s="146">
        <v>15.009097566581993</v>
      </c>
      <c r="U30" s="146">
        <v>0</v>
      </c>
    </row>
    <row r="31" spans="1:21" x14ac:dyDescent="0.2">
      <c r="A31" s="147">
        <v>29</v>
      </c>
      <c r="B31" s="146">
        <v>2044</v>
      </c>
      <c r="C31" s="146">
        <v>-3.7714716261191938E-2</v>
      </c>
      <c r="D31" s="146">
        <v>6.8683014533612416</v>
      </c>
      <c r="E31" s="146">
        <v>28.130153304682825</v>
      </c>
      <c r="F31" s="146">
        <v>20.00453316145197</v>
      </c>
      <c r="G31" s="146">
        <v>-0.25101506152539727</v>
      </c>
      <c r="H31" s="146">
        <v>55.002987919496029</v>
      </c>
      <c r="I31" s="146">
        <v>-2.8586168627409148E-2</v>
      </c>
      <c r="J31" s="146">
        <v>-4.3337625698181004E-2</v>
      </c>
      <c r="K31" s="146">
        <v>7.9999999999999973</v>
      </c>
      <c r="L31" s="146">
        <v>34.59427669902913</v>
      </c>
      <c r="M31" s="146">
        <v>13</v>
      </c>
      <c r="N31" s="146">
        <v>20</v>
      </c>
      <c r="O31" s="146">
        <v>-3.7714716261191938E-2</v>
      </c>
      <c r="P31" s="146">
        <v>10.003235114988376</v>
      </c>
      <c r="Q31" s="146">
        <v>-4.2829072722169313E-2</v>
      </c>
      <c r="R31" s="146">
        <v>-3.3840748537662321E-2</v>
      </c>
      <c r="T31" s="146">
        <v>15.002987919496029</v>
      </c>
      <c r="U31" s="1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FF5D-A956-45F2-B04F-2088494BE6D4}">
  <dimension ref="A1:D65"/>
  <sheetViews>
    <sheetView workbookViewId="0">
      <selection activeCell="A53" sqref="A53"/>
    </sheetView>
  </sheetViews>
  <sheetFormatPr defaultColWidth="8.7109375" defaultRowHeight="12.75" x14ac:dyDescent="0.2"/>
  <cols>
    <col min="1" max="1" width="25.42578125" style="158" customWidth="1"/>
    <col min="2" max="2" width="13.85546875" style="149" customWidth="1"/>
    <col min="3" max="3" width="12.7109375" style="149" customWidth="1"/>
    <col min="4" max="4" width="32" style="150" customWidth="1"/>
    <col min="5" max="16384" width="8.7109375" style="148"/>
  </cols>
  <sheetData>
    <row r="1" spans="1:4" ht="42.6" customHeight="1" x14ac:dyDescent="0.2">
      <c r="A1" s="155" t="s">
        <v>146</v>
      </c>
      <c r="B1" s="152" t="s">
        <v>325</v>
      </c>
      <c r="C1" s="152" t="s">
        <v>326</v>
      </c>
      <c r="D1" s="153" t="s">
        <v>133</v>
      </c>
    </row>
    <row r="2" spans="1:4" ht="19.5" customHeight="1" x14ac:dyDescent="0.2">
      <c r="A2" s="156"/>
      <c r="B2" s="154"/>
      <c r="C2" s="154"/>
      <c r="D2" s="162"/>
    </row>
    <row r="3" spans="1:4" x14ac:dyDescent="0.2">
      <c r="A3" s="157" t="s">
        <v>317</v>
      </c>
    </row>
    <row r="4" spans="1:4" x14ac:dyDescent="0.2">
      <c r="A4" s="158" t="s">
        <v>138</v>
      </c>
      <c r="B4" s="160">
        <v>1</v>
      </c>
      <c r="C4" s="149" t="s">
        <v>316</v>
      </c>
    </row>
    <row r="5" spans="1:4" ht="25.5" x14ac:dyDescent="0.2">
      <c r="A5" s="158" t="s">
        <v>315</v>
      </c>
      <c r="B5" s="160">
        <v>1.1000000000000001</v>
      </c>
      <c r="C5" s="149" t="s">
        <v>314</v>
      </c>
    </row>
    <row r="6" spans="1:4" ht="38.25" x14ac:dyDescent="0.2">
      <c r="A6" s="158" t="s">
        <v>138</v>
      </c>
      <c r="B6" s="160">
        <v>2</v>
      </c>
      <c r="C6" s="149" t="s">
        <v>313</v>
      </c>
      <c r="D6" s="151" t="s">
        <v>312</v>
      </c>
    </row>
    <row r="7" spans="1:4" ht="25.5" x14ac:dyDescent="0.2">
      <c r="A7" s="158" t="s">
        <v>311</v>
      </c>
      <c r="B7" s="160">
        <v>2.5</v>
      </c>
      <c r="C7" s="161" t="s">
        <v>324</v>
      </c>
    </row>
    <row r="8" spans="1:4" x14ac:dyDescent="0.2">
      <c r="A8" s="163" t="s">
        <v>307</v>
      </c>
      <c r="B8" s="160">
        <v>3</v>
      </c>
      <c r="C8" s="149" t="s">
        <v>280</v>
      </c>
      <c r="D8" s="150" t="s">
        <v>310</v>
      </c>
    </row>
    <row r="9" spans="1:4" x14ac:dyDescent="0.2">
      <c r="A9" s="163"/>
      <c r="B9" s="160">
        <v>3</v>
      </c>
      <c r="C9" s="149" t="s">
        <v>239</v>
      </c>
      <c r="D9" s="150" t="s">
        <v>309</v>
      </c>
    </row>
    <row r="10" spans="1:4" x14ac:dyDescent="0.2">
      <c r="A10" s="163"/>
      <c r="B10" s="160">
        <v>3</v>
      </c>
      <c r="C10" s="149" t="s">
        <v>295</v>
      </c>
      <c r="D10" s="150" t="s">
        <v>308</v>
      </c>
    </row>
    <row r="11" spans="1:4" ht="25.5" x14ac:dyDescent="0.2">
      <c r="A11" s="163"/>
      <c r="B11" s="160">
        <v>3</v>
      </c>
      <c r="C11" s="149" t="s">
        <v>306</v>
      </c>
      <c r="D11" s="150" t="s">
        <v>305</v>
      </c>
    </row>
    <row r="12" spans="1:4" x14ac:dyDescent="0.2">
      <c r="A12" s="158" t="s">
        <v>60</v>
      </c>
      <c r="B12" s="160">
        <v>3.5</v>
      </c>
      <c r="C12" s="149" t="s">
        <v>304</v>
      </c>
    </row>
    <row r="13" spans="1:4" x14ac:dyDescent="0.2">
      <c r="B13" s="160"/>
    </row>
    <row r="14" spans="1:4" ht="25.5" x14ac:dyDescent="0.2">
      <c r="A14" s="157" t="s">
        <v>320</v>
      </c>
      <c r="B14" s="160"/>
    </row>
    <row r="15" spans="1:4" x14ac:dyDescent="0.2">
      <c r="A15" s="158" t="s">
        <v>303</v>
      </c>
      <c r="B15" s="160">
        <v>1</v>
      </c>
      <c r="C15" s="149" t="s">
        <v>269</v>
      </c>
    </row>
    <row r="16" spans="1:4" ht="38.25" x14ac:dyDescent="0.2">
      <c r="A16" s="158" t="s">
        <v>302</v>
      </c>
      <c r="B16" s="160">
        <v>1</v>
      </c>
      <c r="C16" s="149" t="s">
        <v>301</v>
      </c>
      <c r="D16" s="150" t="s">
        <v>279</v>
      </c>
    </row>
    <row r="17" spans="1:4" ht="38.25" x14ac:dyDescent="0.2">
      <c r="A17" s="158" t="s">
        <v>282</v>
      </c>
      <c r="B17" s="160">
        <v>1.7</v>
      </c>
      <c r="C17" s="149" t="s">
        <v>269</v>
      </c>
      <c r="D17" s="150" t="s">
        <v>281</v>
      </c>
    </row>
    <row r="18" spans="1:4" x14ac:dyDescent="0.2">
      <c r="A18" s="158" t="s">
        <v>300</v>
      </c>
      <c r="B18" s="160">
        <v>2.5</v>
      </c>
      <c r="C18" s="149" t="s">
        <v>280</v>
      </c>
    </row>
    <row r="19" spans="1:4" x14ac:dyDescent="0.2">
      <c r="A19" s="158" t="s">
        <v>299</v>
      </c>
      <c r="B19" s="160">
        <v>2.5</v>
      </c>
      <c r="C19" s="149" t="s">
        <v>265</v>
      </c>
    </row>
    <row r="20" spans="1:4" ht="25.5" x14ac:dyDescent="0.2">
      <c r="A20" s="158" t="s">
        <v>238</v>
      </c>
      <c r="B20" s="160">
        <v>2.5</v>
      </c>
      <c r="C20" s="149" t="s">
        <v>269</v>
      </c>
    </row>
    <row r="21" spans="1:4" ht="38.25" x14ac:dyDescent="0.2">
      <c r="A21" s="158" t="s">
        <v>158</v>
      </c>
      <c r="B21" s="160">
        <v>2.5</v>
      </c>
      <c r="C21" s="149" t="s">
        <v>297</v>
      </c>
      <c r="D21" s="150" t="s">
        <v>279</v>
      </c>
    </row>
    <row r="22" spans="1:4" x14ac:dyDescent="0.2">
      <c r="A22" s="158" t="s">
        <v>298</v>
      </c>
      <c r="B22" s="160">
        <v>2.5</v>
      </c>
      <c r="C22" s="149" t="s">
        <v>297</v>
      </c>
    </row>
    <row r="23" spans="1:4" x14ac:dyDescent="0.2">
      <c r="A23" s="158" t="s">
        <v>296</v>
      </c>
      <c r="B23" s="160">
        <v>2.5</v>
      </c>
      <c r="C23" s="149" t="s">
        <v>295</v>
      </c>
    </row>
    <row r="24" spans="1:4" x14ac:dyDescent="0.2">
      <c r="A24" s="158" t="s">
        <v>294</v>
      </c>
      <c r="B24" s="160">
        <v>2.5</v>
      </c>
      <c r="C24" s="149" t="s">
        <v>283</v>
      </c>
    </row>
    <row r="25" spans="1:4" x14ac:dyDescent="0.2">
      <c r="A25" s="158" t="s">
        <v>293</v>
      </c>
      <c r="B25" s="160">
        <v>2.5</v>
      </c>
      <c r="C25" s="149" t="s">
        <v>265</v>
      </c>
    </row>
    <row r="26" spans="1:4" x14ac:dyDescent="0.2">
      <c r="A26" s="158" t="s">
        <v>292</v>
      </c>
      <c r="B26" s="160">
        <v>2.9</v>
      </c>
      <c r="C26" s="149" t="s">
        <v>291</v>
      </c>
    </row>
    <row r="27" spans="1:4" x14ac:dyDescent="0.2">
      <c r="A27" s="158" t="s">
        <v>137</v>
      </c>
      <c r="B27" s="160">
        <v>3</v>
      </c>
      <c r="C27" s="149" t="s">
        <v>290</v>
      </c>
    </row>
    <row r="28" spans="1:4" x14ac:dyDescent="0.2">
      <c r="A28" s="163" t="s">
        <v>134</v>
      </c>
      <c r="B28" s="160">
        <v>3</v>
      </c>
      <c r="C28" s="149" t="s">
        <v>289</v>
      </c>
    </row>
    <row r="29" spans="1:4" x14ac:dyDescent="0.2">
      <c r="A29" s="163"/>
      <c r="B29" s="160">
        <v>3</v>
      </c>
      <c r="C29" s="149" t="s">
        <v>288</v>
      </c>
    </row>
    <row r="30" spans="1:4" ht="38.25" x14ac:dyDescent="0.2">
      <c r="A30" s="158" t="s">
        <v>158</v>
      </c>
      <c r="B30" s="160">
        <v>3</v>
      </c>
      <c r="C30" s="149" t="s">
        <v>287</v>
      </c>
      <c r="D30" s="150" t="s">
        <v>279</v>
      </c>
    </row>
    <row r="31" spans="1:4" x14ac:dyDescent="0.2">
      <c r="A31" s="158" t="s">
        <v>267</v>
      </c>
      <c r="B31" s="160">
        <v>3</v>
      </c>
      <c r="C31" s="149" t="s">
        <v>266</v>
      </c>
    </row>
    <row r="32" spans="1:4" x14ac:dyDescent="0.2">
      <c r="A32" s="158" t="s">
        <v>286</v>
      </c>
      <c r="B32" s="160">
        <v>3</v>
      </c>
      <c r="C32" s="149" t="s">
        <v>285</v>
      </c>
    </row>
    <row r="33" spans="1:4" x14ac:dyDescent="0.2">
      <c r="A33" s="158" t="s">
        <v>284</v>
      </c>
      <c r="B33" s="160">
        <v>3</v>
      </c>
      <c r="C33" s="149" t="s">
        <v>283</v>
      </c>
    </row>
    <row r="34" spans="1:4" ht="38.25" x14ac:dyDescent="0.2">
      <c r="A34" s="158" t="s">
        <v>282</v>
      </c>
      <c r="B34" s="160">
        <v>3.8</v>
      </c>
      <c r="C34" s="149" t="s">
        <v>252</v>
      </c>
      <c r="D34" s="150" t="s">
        <v>281</v>
      </c>
    </row>
    <row r="35" spans="1:4" ht="25.5" x14ac:dyDescent="0.2">
      <c r="A35" s="158" t="s">
        <v>278</v>
      </c>
      <c r="B35" s="160">
        <v>3.9</v>
      </c>
      <c r="C35" s="149" t="s">
        <v>280</v>
      </c>
      <c r="D35" s="150" t="s">
        <v>276</v>
      </c>
    </row>
    <row r="36" spans="1:4" ht="38.25" x14ac:dyDescent="0.2">
      <c r="A36" s="158" t="s">
        <v>158</v>
      </c>
      <c r="B36" s="160">
        <v>4.3</v>
      </c>
      <c r="C36" s="149" t="s">
        <v>249</v>
      </c>
      <c r="D36" s="150" t="s">
        <v>279</v>
      </c>
    </row>
    <row r="37" spans="1:4" ht="25.5" x14ac:dyDescent="0.2">
      <c r="A37" s="158" t="s">
        <v>278</v>
      </c>
      <c r="B37" s="160">
        <v>4.3</v>
      </c>
      <c r="C37" s="149" t="s">
        <v>277</v>
      </c>
      <c r="D37" s="150" t="s">
        <v>276</v>
      </c>
    </row>
    <row r="38" spans="1:4" x14ac:dyDescent="0.2">
      <c r="B38" s="160"/>
    </row>
    <row r="39" spans="1:4" x14ac:dyDescent="0.2">
      <c r="A39" s="157" t="s">
        <v>259</v>
      </c>
      <c r="B39" s="160"/>
    </row>
    <row r="40" spans="1:4" x14ac:dyDescent="0.2">
      <c r="A40" s="158" t="s">
        <v>258</v>
      </c>
      <c r="B40" s="160">
        <v>1.5</v>
      </c>
      <c r="C40" s="149" t="s">
        <v>257</v>
      </c>
    </row>
    <row r="41" spans="1:4" x14ac:dyDescent="0.2">
      <c r="A41" s="163" t="s">
        <v>245</v>
      </c>
      <c r="B41" s="160">
        <v>1.6</v>
      </c>
      <c r="C41" s="149" t="s">
        <v>256</v>
      </c>
      <c r="D41" s="150" t="s">
        <v>248</v>
      </c>
    </row>
    <row r="42" spans="1:4" x14ac:dyDescent="0.2">
      <c r="A42" s="163"/>
      <c r="B42" s="160">
        <v>1.6</v>
      </c>
      <c r="C42" s="149" t="s">
        <v>255</v>
      </c>
      <c r="D42" s="150" t="s">
        <v>246</v>
      </c>
    </row>
    <row r="43" spans="1:4" x14ac:dyDescent="0.2">
      <c r="A43" s="163"/>
      <c r="B43" s="160">
        <v>1.6</v>
      </c>
      <c r="C43" s="149" t="s">
        <v>239</v>
      </c>
      <c r="D43" s="150" t="s">
        <v>243</v>
      </c>
    </row>
    <row r="44" spans="1:4" x14ac:dyDescent="0.2">
      <c r="A44" s="158" t="s">
        <v>254</v>
      </c>
      <c r="B44" s="160">
        <v>2</v>
      </c>
      <c r="C44" s="149" t="s">
        <v>253</v>
      </c>
    </row>
    <row r="45" spans="1:4" x14ac:dyDescent="0.2">
      <c r="A45" s="158" t="s">
        <v>60</v>
      </c>
      <c r="B45" s="160">
        <v>3.5</v>
      </c>
      <c r="C45" s="149" t="s">
        <v>252</v>
      </c>
    </row>
    <row r="46" spans="1:4" ht="25.5" x14ac:dyDescent="0.2">
      <c r="A46" s="158" t="s">
        <v>251</v>
      </c>
      <c r="B46" s="160">
        <v>4.3</v>
      </c>
      <c r="C46" s="149" t="s">
        <v>250</v>
      </c>
    </row>
    <row r="47" spans="1:4" x14ac:dyDescent="0.2">
      <c r="A47" s="163" t="s">
        <v>245</v>
      </c>
      <c r="B47" s="160">
        <v>4.3</v>
      </c>
      <c r="C47" s="149" t="s">
        <v>249</v>
      </c>
      <c r="D47" s="150" t="s">
        <v>248</v>
      </c>
    </row>
    <row r="48" spans="1:4" x14ac:dyDescent="0.2">
      <c r="A48" s="163"/>
      <c r="B48" s="160">
        <v>4.3</v>
      </c>
      <c r="C48" s="149" t="s">
        <v>247</v>
      </c>
      <c r="D48" s="150" t="s">
        <v>246</v>
      </c>
    </row>
    <row r="49" spans="1:4" x14ac:dyDescent="0.2">
      <c r="A49" s="163"/>
      <c r="B49" s="160">
        <v>4.3</v>
      </c>
      <c r="C49" s="149" t="s">
        <v>244</v>
      </c>
      <c r="D49" s="150" t="s">
        <v>243</v>
      </c>
    </row>
    <row r="50" spans="1:4" x14ac:dyDescent="0.2">
      <c r="B50" s="160"/>
    </row>
    <row r="51" spans="1:4" ht="25.5" x14ac:dyDescent="0.2">
      <c r="A51" s="157" t="s">
        <v>327</v>
      </c>
      <c r="B51" s="160"/>
    </row>
    <row r="52" spans="1:4" x14ac:dyDescent="0.2">
      <c r="A52" s="158" t="s">
        <v>242</v>
      </c>
      <c r="B52" s="160">
        <v>1.9</v>
      </c>
      <c r="C52" s="149" t="s">
        <v>241</v>
      </c>
    </row>
    <row r="53" spans="1:4" x14ac:dyDescent="0.2">
      <c r="A53" s="158" t="s">
        <v>240</v>
      </c>
      <c r="B53" s="160">
        <v>2.5</v>
      </c>
      <c r="C53" s="149" t="s">
        <v>239</v>
      </c>
    </row>
    <row r="54" spans="1:4" ht="25.5" x14ac:dyDescent="0.2">
      <c r="A54" s="158" t="s">
        <v>237</v>
      </c>
      <c r="B54" s="160">
        <v>2.9</v>
      </c>
      <c r="C54" s="149" t="s">
        <v>236</v>
      </c>
    </row>
    <row r="56" spans="1:4" x14ac:dyDescent="0.2">
      <c r="A56" s="157" t="s">
        <v>19</v>
      </c>
      <c r="B56" s="160"/>
    </row>
    <row r="57" spans="1:4" ht="25.5" x14ac:dyDescent="0.2">
      <c r="A57" s="163" t="s">
        <v>272</v>
      </c>
      <c r="B57" s="160">
        <v>1</v>
      </c>
      <c r="C57" s="161" t="s">
        <v>322</v>
      </c>
      <c r="D57" s="151" t="s">
        <v>329</v>
      </c>
    </row>
    <row r="58" spans="1:4" ht="38.25" x14ac:dyDescent="0.2">
      <c r="A58" s="163"/>
      <c r="B58" s="160">
        <v>1</v>
      </c>
      <c r="C58" s="149" t="s">
        <v>274</v>
      </c>
      <c r="D58" s="151" t="s">
        <v>330</v>
      </c>
    </row>
    <row r="59" spans="1:4" ht="25.5" x14ac:dyDescent="0.2">
      <c r="A59" s="163"/>
      <c r="B59" s="160">
        <v>1</v>
      </c>
      <c r="C59" s="161" t="s">
        <v>323</v>
      </c>
      <c r="D59" s="151" t="s">
        <v>331</v>
      </c>
    </row>
    <row r="60" spans="1:4" x14ac:dyDescent="0.2">
      <c r="A60" s="159" t="s">
        <v>270</v>
      </c>
      <c r="B60" s="160">
        <v>2.5</v>
      </c>
      <c r="C60" s="149" t="s">
        <v>269</v>
      </c>
      <c r="D60" s="150" t="s">
        <v>328</v>
      </c>
    </row>
    <row r="61" spans="1:4" x14ac:dyDescent="0.2">
      <c r="A61" s="159" t="s">
        <v>142</v>
      </c>
      <c r="B61" s="160"/>
      <c r="C61" s="149" t="s">
        <v>268</v>
      </c>
      <c r="D61" s="151" t="s">
        <v>332</v>
      </c>
    </row>
    <row r="62" spans="1:4" x14ac:dyDescent="0.2">
      <c r="A62" s="158" t="s">
        <v>267</v>
      </c>
      <c r="B62" s="160">
        <v>3</v>
      </c>
      <c r="C62" s="149" t="s">
        <v>265</v>
      </c>
      <c r="D62" s="151" t="s">
        <v>332</v>
      </c>
    </row>
    <row r="63" spans="1:4" ht="25.5" x14ac:dyDescent="0.2">
      <c r="A63" s="163" t="s">
        <v>262</v>
      </c>
      <c r="B63" s="160">
        <v>3</v>
      </c>
      <c r="C63" s="149" t="s">
        <v>264</v>
      </c>
      <c r="D63" s="151" t="s">
        <v>263</v>
      </c>
    </row>
    <row r="64" spans="1:4" ht="25.5" x14ac:dyDescent="0.2">
      <c r="A64" s="163"/>
      <c r="B64" s="160">
        <v>3</v>
      </c>
      <c r="C64" s="149" t="s">
        <v>261</v>
      </c>
      <c r="D64" s="150" t="s">
        <v>260</v>
      </c>
    </row>
    <row r="65" spans="2:2" x14ac:dyDescent="0.2">
      <c r="B65" s="160"/>
    </row>
  </sheetData>
  <mergeCells count="6">
    <mergeCell ref="A47:A49"/>
    <mergeCell ref="A8:A11"/>
    <mergeCell ref="A28:A29"/>
    <mergeCell ref="A41:A43"/>
    <mergeCell ref="A63:A64"/>
    <mergeCell ref="A57:A59"/>
  </mergeCells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3896-6665-4E71-8210-DF88D179014D}">
  <dimension ref="A1:U31"/>
  <sheetViews>
    <sheetView workbookViewId="0">
      <selection activeCell="AB25" sqref="AB25"/>
    </sheetView>
  </sheetViews>
  <sheetFormatPr defaultColWidth="9.140625" defaultRowHeight="12.75" x14ac:dyDescent="0.2"/>
  <cols>
    <col min="1" max="1" width="4.140625" style="146" customWidth="1"/>
    <col min="2" max="16384" width="9.140625" style="146"/>
  </cols>
  <sheetData>
    <row r="1" spans="1:21" x14ac:dyDescent="0.2">
      <c r="B1" s="146" t="s">
        <v>215</v>
      </c>
      <c r="C1" s="146" t="s">
        <v>216</v>
      </c>
      <c r="D1" s="146" t="s">
        <v>217</v>
      </c>
      <c r="E1" s="146" t="s">
        <v>218</v>
      </c>
      <c r="F1" s="146" t="s">
        <v>219</v>
      </c>
      <c r="G1" s="146" t="s">
        <v>220</v>
      </c>
      <c r="H1" s="146" t="s">
        <v>221</v>
      </c>
      <c r="I1" s="146" t="s">
        <v>222</v>
      </c>
      <c r="J1" s="146" t="s">
        <v>223</v>
      </c>
      <c r="K1" s="146" t="s">
        <v>224</v>
      </c>
      <c r="L1" s="146" t="s">
        <v>225</v>
      </c>
      <c r="M1" s="146" t="s">
        <v>226</v>
      </c>
      <c r="N1" s="146" t="s">
        <v>227</v>
      </c>
      <c r="O1" s="146" t="s">
        <v>228</v>
      </c>
      <c r="P1" s="146" t="s">
        <v>229</v>
      </c>
      <c r="Q1" s="146" t="s">
        <v>230</v>
      </c>
      <c r="R1" s="146" t="s">
        <v>231</v>
      </c>
    </row>
    <row r="2" spans="1:21" x14ac:dyDescent="0.2">
      <c r="A2" s="147">
        <v>0</v>
      </c>
      <c r="B2" s="146">
        <v>2015</v>
      </c>
      <c r="C2" s="146">
        <v>0</v>
      </c>
      <c r="D2" s="146">
        <v>5</v>
      </c>
      <c r="E2" s="146">
        <v>15</v>
      </c>
      <c r="F2" s="146">
        <v>20</v>
      </c>
      <c r="G2" s="146">
        <v>-7.9518395049015876E-15</v>
      </c>
      <c r="H2" s="146">
        <v>40</v>
      </c>
      <c r="I2" s="146">
        <v>0</v>
      </c>
      <c r="J2" s="146">
        <v>0</v>
      </c>
      <c r="K2" s="146">
        <v>7.9999999999999991</v>
      </c>
      <c r="L2" s="146">
        <v>34.794276699029133</v>
      </c>
      <c r="M2" s="146">
        <v>13</v>
      </c>
      <c r="N2" s="146">
        <v>20</v>
      </c>
      <c r="O2" s="146">
        <v>0</v>
      </c>
      <c r="P2" s="146">
        <v>10</v>
      </c>
      <c r="Q2" s="146">
        <v>0</v>
      </c>
      <c r="R2" s="146">
        <v>0</v>
      </c>
      <c r="T2" s="146">
        <v>0</v>
      </c>
      <c r="U2" s="146">
        <v>0</v>
      </c>
    </row>
    <row r="3" spans="1:21" x14ac:dyDescent="0.2">
      <c r="A3" s="147">
        <v>1</v>
      </c>
      <c r="B3" s="146">
        <v>2016</v>
      </c>
      <c r="C3" s="146">
        <v>-1.6011286906831401E-2</v>
      </c>
      <c r="D3" s="146">
        <v>5.2110493712021002</v>
      </c>
      <c r="E3" s="146">
        <v>16.567425197553156</v>
      </c>
      <c r="F3" s="146">
        <v>19.689071171275678</v>
      </c>
      <c r="G3" s="146">
        <v>3.1929731552960784E-2</v>
      </c>
      <c r="H3" s="146">
        <v>41.467545740030928</v>
      </c>
      <c r="I3" s="146">
        <v>0.4324134115517575</v>
      </c>
      <c r="J3" s="146">
        <v>0.25298171922738533</v>
      </c>
      <c r="K3" s="146">
        <v>8</v>
      </c>
      <c r="L3" s="146">
        <v>34.79427669902914</v>
      </c>
      <c r="M3" s="146">
        <v>13</v>
      </c>
      <c r="N3" s="146">
        <v>20</v>
      </c>
      <c r="O3" s="146">
        <v>-1.6011286906831401E-2</v>
      </c>
      <c r="P3" s="146">
        <v>10</v>
      </c>
      <c r="Q3" s="146">
        <v>2.0614593377995258</v>
      </c>
      <c r="R3" s="146">
        <v>-1.5896313910341426</v>
      </c>
      <c r="T3" s="146">
        <v>1.4675457400309284</v>
      </c>
      <c r="U3" s="146">
        <v>0</v>
      </c>
    </row>
    <row r="4" spans="1:21" x14ac:dyDescent="0.2">
      <c r="A4" s="147">
        <v>2</v>
      </c>
      <c r="B4" s="146">
        <v>2017</v>
      </c>
      <c r="C4" s="146">
        <v>0.2571883666203405</v>
      </c>
      <c r="D4" s="146">
        <v>5.4622256565895215</v>
      </c>
      <c r="E4" s="146">
        <v>18.36794376658127</v>
      </c>
      <c r="F4" s="146">
        <v>19.681303463799555</v>
      </c>
      <c r="G4" s="146">
        <v>0.1122598099001956</v>
      </c>
      <c r="H4" s="146">
        <v>43.511472886970346</v>
      </c>
      <c r="I4" s="146">
        <v>0.52289812388321977</v>
      </c>
      <c r="J4" s="146">
        <v>0.66839112153489477</v>
      </c>
      <c r="K4" s="146">
        <v>8.0000000000000018</v>
      </c>
      <c r="L4" s="146">
        <v>34.794276699029133</v>
      </c>
      <c r="M4" s="146">
        <v>12.999999999999998</v>
      </c>
      <c r="N4" s="146">
        <v>20</v>
      </c>
      <c r="O4" s="146">
        <v>0.2571883666203405</v>
      </c>
      <c r="P4" s="146">
        <v>10.000017999114402</v>
      </c>
      <c r="Q4" s="146">
        <v>2.4274359250060056</v>
      </c>
      <c r="R4" s="146">
        <v>-1.3867074113483899</v>
      </c>
      <c r="T4" s="146">
        <v>3.5114728869703455</v>
      </c>
      <c r="U4" s="146">
        <v>0</v>
      </c>
    </row>
    <row r="5" spans="1:21" x14ac:dyDescent="0.2">
      <c r="A5" s="147">
        <v>3</v>
      </c>
      <c r="B5" s="146">
        <v>2018</v>
      </c>
      <c r="C5" s="146">
        <v>0.53139902670295669</v>
      </c>
      <c r="D5" s="146">
        <v>5.7115516924906418</v>
      </c>
      <c r="E5" s="146">
        <v>20.161032085168149</v>
      </c>
      <c r="F5" s="146">
        <v>19.656402258390848</v>
      </c>
      <c r="G5" s="146">
        <v>0.23694402261010444</v>
      </c>
      <c r="H5" s="146">
        <v>45.528986036049638</v>
      </c>
      <c r="I5" s="146">
        <v>0.6502982526782386</v>
      </c>
      <c r="J5" s="146">
        <v>1.1001424182941033</v>
      </c>
      <c r="K5" s="146">
        <v>8</v>
      </c>
      <c r="L5" s="146">
        <v>34.79427669902914</v>
      </c>
      <c r="M5" s="146">
        <v>13</v>
      </c>
      <c r="N5" s="146">
        <v>20.000000000000004</v>
      </c>
      <c r="O5" s="146">
        <v>0.53139902670295669</v>
      </c>
      <c r="P5" s="146">
        <v>10.000054023139981</v>
      </c>
      <c r="Q5" s="146">
        <v>2.78803680069898</v>
      </c>
      <c r="R5" s="146">
        <v>-1.1779346825980483</v>
      </c>
      <c r="T5" s="146">
        <v>5.5289860360496377</v>
      </c>
      <c r="U5" s="146">
        <v>0</v>
      </c>
    </row>
    <row r="6" spans="1:21" x14ac:dyDescent="0.2">
      <c r="A6" s="147">
        <v>4</v>
      </c>
      <c r="B6" s="146">
        <v>2019</v>
      </c>
      <c r="C6" s="146">
        <v>0.8072967908802724</v>
      </c>
      <c r="D6" s="146">
        <v>5.959248088627632</v>
      </c>
      <c r="E6" s="146">
        <v>21.946715226256796</v>
      </c>
      <c r="F6" s="146">
        <v>19.616154949748861</v>
      </c>
      <c r="G6" s="146">
        <v>0.40256250999961157</v>
      </c>
      <c r="H6" s="146">
        <v>47.522118264633292</v>
      </c>
      <c r="I6" s="146">
        <v>0.81075883129395621</v>
      </c>
      <c r="J6" s="146">
        <v>1.5491520380808588</v>
      </c>
      <c r="K6" s="146">
        <v>8</v>
      </c>
      <c r="L6" s="146">
        <v>34.794276699029133</v>
      </c>
      <c r="M6" s="146">
        <v>13</v>
      </c>
      <c r="N6" s="146">
        <v>20</v>
      </c>
      <c r="O6" s="146">
        <v>0.8072967908802724</v>
      </c>
      <c r="P6" s="146">
        <v>10.000108099493117</v>
      </c>
      <c r="Q6" s="146">
        <v>3.1448459707197665</v>
      </c>
      <c r="R6" s="146">
        <v>-0.96332481985929685</v>
      </c>
      <c r="T6" s="146">
        <v>7.522118264633292</v>
      </c>
      <c r="U6" s="146">
        <v>0</v>
      </c>
    </row>
    <row r="7" spans="1:21" x14ac:dyDescent="0.2">
      <c r="A7" s="147">
        <v>5</v>
      </c>
      <c r="B7" s="146">
        <v>2020</v>
      </c>
      <c r="C7" s="146">
        <v>1.0856074862028038</v>
      </c>
      <c r="D7" s="146">
        <v>6.2059042248100305</v>
      </c>
      <c r="E7" s="146">
        <v>23.727180459604444</v>
      </c>
      <c r="F7" s="146">
        <v>19.566208695549896</v>
      </c>
      <c r="G7" s="146">
        <v>0.59766240633749734</v>
      </c>
      <c r="H7" s="146">
        <v>49.499293379964371</v>
      </c>
      <c r="I7" s="146">
        <v>0.98947312736124005</v>
      </c>
      <c r="J7" s="146">
        <v>1.9483539963689456</v>
      </c>
      <c r="K7" s="146">
        <v>7.9999999999999964</v>
      </c>
      <c r="L7" s="146">
        <v>34.79427669902914</v>
      </c>
      <c r="M7" s="146">
        <v>13</v>
      </c>
      <c r="N7" s="146">
        <v>20</v>
      </c>
      <c r="O7" s="146">
        <v>1.0856074862028038</v>
      </c>
      <c r="P7" s="146">
        <v>10.00018026127737</v>
      </c>
      <c r="Q7" s="146">
        <v>3.4658707314491326</v>
      </c>
      <c r="R7" s="146">
        <v>-0.71736871538095837</v>
      </c>
      <c r="T7" s="146">
        <v>9.4992933799643708</v>
      </c>
      <c r="U7" s="146">
        <v>0</v>
      </c>
    </row>
    <row r="8" spans="1:21" x14ac:dyDescent="0.2">
      <c r="A8" s="147">
        <v>6</v>
      </c>
      <c r="B8" s="146">
        <v>2021</v>
      </c>
      <c r="C8" s="146">
        <v>-0.39174078957258018</v>
      </c>
      <c r="D8" s="146">
        <v>6.4364972730280359</v>
      </c>
      <c r="E8" s="146">
        <v>25.017492225981456</v>
      </c>
      <c r="F8" s="146">
        <v>20.159121152893629</v>
      </c>
      <c r="G8" s="146">
        <v>-1.3496805466834785</v>
      </c>
      <c r="H8" s="146">
        <v>51.613110651903121</v>
      </c>
      <c r="I8" s="146">
        <v>-3.6542041123543978E-2</v>
      </c>
      <c r="J8" s="146">
        <v>-0.12651265772273268</v>
      </c>
      <c r="K8" s="146">
        <v>8</v>
      </c>
      <c r="L8" s="146">
        <v>35.644255991877181</v>
      </c>
      <c r="M8" s="146">
        <v>13</v>
      </c>
      <c r="N8" s="146">
        <v>20</v>
      </c>
      <c r="O8" s="146">
        <v>-0.39174078957258018</v>
      </c>
      <c r="P8" s="146">
        <v>10.000273529692137</v>
      </c>
      <c r="Q8" s="146">
        <v>2.8881037027733997E-2</v>
      </c>
      <c r="R8" s="146">
        <v>-0.7103488866986406</v>
      </c>
      <c r="T8" s="146">
        <v>11.613110651903121</v>
      </c>
      <c r="U8" s="146">
        <v>0.84997929284804741</v>
      </c>
    </row>
    <row r="9" spans="1:21" x14ac:dyDescent="0.2">
      <c r="A9" s="147">
        <v>7</v>
      </c>
      <c r="B9" s="146">
        <v>2022</v>
      </c>
      <c r="C9" s="146">
        <v>-0.73453997013658068</v>
      </c>
      <c r="D9" s="146">
        <v>6.6571533256841686</v>
      </c>
      <c r="E9" s="146">
        <v>26.515459872446868</v>
      </c>
      <c r="F9" s="146">
        <v>19.968732722063208</v>
      </c>
      <c r="G9" s="146">
        <v>-1.3264979333761859</v>
      </c>
      <c r="H9" s="146">
        <v>53.141345920194254</v>
      </c>
      <c r="I9" s="146">
        <v>-7.8620767109027767E-2</v>
      </c>
      <c r="J9" s="146">
        <v>-1.1660029181719378</v>
      </c>
      <c r="K9" s="146">
        <v>9.7390471841835833</v>
      </c>
      <c r="L9" s="146">
        <v>34.943327145220707</v>
      </c>
      <c r="M9" s="146">
        <v>13</v>
      </c>
      <c r="N9" s="146">
        <v>20</v>
      </c>
      <c r="O9" s="146">
        <v>-0.73453997013658068</v>
      </c>
      <c r="P9" s="146">
        <v>10.000371576396395</v>
      </c>
      <c r="Q9" s="146">
        <v>0.95891020492299683</v>
      </c>
      <c r="R9" s="146">
        <v>-2.0172763944786962</v>
      </c>
      <c r="T9" s="146">
        <v>13.141345920194254</v>
      </c>
      <c r="U9" s="146">
        <v>0.14905044619157337</v>
      </c>
    </row>
    <row r="10" spans="1:21" x14ac:dyDescent="0.2">
      <c r="A10" s="147">
        <v>8</v>
      </c>
      <c r="B10" s="146">
        <v>2023</v>
      </c>
      <c r="C10" s="146">
        <v>-7.4017276786747743E-2</v>
      </c>
      <c r="D10" s="146">
        <v>6.7057652597213151</v>
      </c>
      <c r="E10" s="146">
        <v>26.978394337558822</v>
      </c>
      <c r="F10" s="146">
        <v>20.01456460466537</v>
      </c>
      <c r="G10" s="146">
        <v>-1.1840900794167146</v>
      </c>
      <c r="H10" s="146">
        <v>53.698724201945502</v>
      </c>
      <c r="I10" s="146">
        <v>6.0421985224357044E-2</v>
      </c>
      <c r="J10" s="146">
        <v>-0.19818955200486821</v>
      </c>
      <c r="K10" s="146">
        <v>8.34500271852548</v>
      </c>
      <c r="L10" s="146">
        <v>34.928690671109337</v>
      </c>
      <c r="M10" s="146">
        <v>12.999999999999998</v>
      </c>
      <c r="N10" s="146">
        <v>20</v>
      </c>
      <c r="O10" s="146">
        <v>-7.4017276786747743E-2</v>
      </c>
      <c r="P10" s="146">
        <v>10.000487230338736</v>
      </c>
      <c r="Q10" s="146">
        <v>0.31018422782951244</v>
      </c>
      <c r="R10" s="146">
        <v>-0.36503810014282534</v>
      </c>
      <c r="T10" s="146">
        <v>13.698724201945502</v>
      </c>
      <c r="U10" s="146">
        <v>0.13441397208020334</v>
      </c>
    </row>
    <row r="11" spans="1:21" x14ac:dyDescent="0.2">
      <c r="A11" s="147">
        <v>9</v>
      </c>
      <c r="B11" s="146">
        <v>2024</v>
      </c>
      <c r="C11" s="146">
        <v>0.20023449711955266</v>
      </c>
      <c r="D11" s="146">
        <v>6.7057002249486004</v>
      </c>
      <c r="E11" s="146">
        <v>27.031796930441729</v>
      </c>
      <c r="F11" s="146">
        <v>19.986713009041001</v>
      </c>
      <c r="G11" s="146">
        <v>-1.0057508403506743</v>
      </c>
      <c r="H11" s="146">
        <v>53.724210164431334</v>
      </c>
      <c r="I11" s="146">
        <v>0.16959529815814278</v>
      </c>
      <c r="J11" s="146">
        <v>0.22890543010647413</v>
      </c>
      <c r="K11" s="146">
        <v>8.0425569085154063</v>
      </c>
      <c r="L11" s="146">
        <v>34.849599100470044</v>
      </c>
      <c r="M11" s="146">
        <v>13</v>
      </c>
      <c r="N11" s="146">
        <v>20.000000000000004</v>
      </c>
      <c r="O11" s="146">
        <v>0.20023449711955266</v>
      </c>
      <c r="P11" s="146">
        <v>10.000606738512273</v>
      </c>
      <c r="Q11" s="146">
        <v>0.30559138478929143</v>
      </c>
      <c r="R11" s="146">
        <v>0.12042989503580873</v>
      </c>
      <c r="T11" s="146">
        <v>13.724210164431334</v>
      </c>
      <c r="U11" s="146">
        <v>5.5322401440911051E-2</v>
      </c>
    </row>
    <row r="12" spans="1:21" x14ac:dyDescent="0.2">
      <c r="A12" s="147">
        <v>10</v>
      </c>
      <c r="B12" s="146">
        <v>2025</v>
      </c>
      <c r="C12" s="146">
        <v>0.33933026034114278</v>
      </c>
      <c r="D12" s="146">
        <v>6.6975782323508914</v>
      </c>
      <c r="E12" s="146">
        <v>27.002600613399387</v>
      </c>
      <c r="F12" s="146">
        <v>19.957213142448687</v>
      </c>
      <c r="G12" s="146">
        <v>-0.82682401837246622</v>
      </c>
      <c r="H12" s="146">
        <v>53.657391988198967</v>
      </c>
      <c r="I12" s="146">
        <v>0.24668669854470693</v>
      </c>
      <c r="J12" s="146">
        <v>0.41190013378438195</v>
      </c>
      <c r="K12" s="146">
        <v>8</v>
      </c>
      <c r="L12" s="146">
        <v>34.794276699029133</v>
      </c>
      <c r="M12" s="146">
        <v>13</v>
      </c>
      <c r="N12" s="146">
        <v>20</v>
      </c>
      <c r="O12" s="146">
        <v>0.33933026034114278</v>
      </c>
      <c r="P12" s="146">
        <v>10.000726978400744</v>
      </c>
      <c r="Q12" s="146">
        <v>0.39264185027710091</v>
      </c>
      <c r="R12" s="146">
        <v>0.29894837060056134</v>
      </c>
      <c r="T12" s="146">
        <v>13.657391988198967</v>
      </c>
      <c r="U12" s="146">
        <v>0</v>
      </c>
    </row>
    <row r="13" spans="1:21" x14ac:dyDescent="0.2">
      <c r="A13" s="147">
        <v>11</v>
      </c>
      <c r="B13" s="146">
        <v>2026</v>
      </c>
      <c r="C13" s="146">
        <v>0.42190541414930749</v>
      </c>
      <c r="D13" s="146">
        <v>6.6924346827467351</v>
      </c>
      <c r="E13" s="146">
        <v>26.983133402132658</v>
      </c>
      <c r="F13" s="146">
        <v>19.933407654078312</v>
      </c>
      <c r="G13" s="146">
        <v>-0.65464187099248383</v>
      </c>
      <c r="H13" s="146">
        <v>53.608975738957703</v>
      </c>
      <c r="I13" s="146">
        <v>0.32688178191808692</v>
      </c>
      <c r="J13" s="146">
        <v>0.53738838009980139</v>
      </c>
      <c r="K13" s="146">
        <v>7.9999999999999991</v>
      </c>
      <c r="L13" s="146">
        <v>34.794276699029133</v>
      </c>
      <c r="M13" s="146">
        <v>13</v>
      </c>
      <c r="N13" s="146">
        <v>20</v>
      </c>
      <c r="O13" s="146">
        <v>0.42190541414930749</v>
      </c>
      <c r="P13" s="146">
        <v>10.000847181755356</v>
      </c>
      <c r="Q13" s="146">
        <v>0.48358470005455317</v>
      </c>
      <c r="R13" s="146">
        <v>0.37518525206642372</v>
      </c>
      <c r="T13" s="146">
        <v>13.608975738957703</v>
      </c>
      <c r="U13" s="146">
        <v>0</v>
      </c>
    </row>
    <row r="14" spans="1:21" x14ac:dyDescent="0.2">
      <c r="A14" s="147">
        <v>12</v>
      </c>
      <c r="B14" s="146">
        <v>2027</v>
      </c>
      <c r="C14" s="146">
        <v>0.47872467213331049</v>
      </c>
      <c r="D14" s="146">
        <v>6.6894970887204028</v>
      </c>
      <c r="E14" s="146">
        <v>26.973918051424491</v>
      </c>
      <c r="F14" s="146">
        <v>19.917698254614876</v>
      </c>
      <c r="G14" s="146">
        <v>-0.49421878398745944</v>
      </c>
      <c r="H14" s="146">
        <v>53.581113394759768</v>
      </c>
      <c r="I14" s="146">
        <v>0.3826346642153089</v>
      </c>
      <c r="J14" s="146">
        <v>0.6164025875857071</v>
      </c>
      <c r="K14" s="146">
        <v>7.9999999999999973</v>
      </c>
      <c r="L14" s="146">
        <v>34.794276699029126</v>
      </c>
      <c r="M14" s="146">
        <v>13</v>
      </c>
      <c r="N14" s="146">
        <v>19.999999999999996</v>
      </c>
      <c r="O14" s="146">
        <v>0.47872467213331049</v>
      </c>
      <c r="P14" s="146">
        <v>10.000967417700005</v>
      </c>
      <c r="Q14" s="146">
        <v>0.54345581388899389</v>
      </c>
      <c r="R14" s="146">
        <v>0.42969282310573154</v>
      </c>
      <c r="T14" s="146">
        <v>13.581113394759768</v>
      </c>
      <c r="U14" s="146">
        <v>0</v>
      </c>
    </row>
    <row r="15" spans="1:21" x14ac:dyDescent="0.2">
      <c r="A15" s="147">
        <v>13</v>
      </c>
      <c r="B15" s="146">
        <v>2028</v>
      </c>
      <c r="C15" s="146">
        <v>0.52083418988675589</v>
      </c>
      <c r="D15" s="146">
        <v>6.6878078895171198</v>
      </c>
      <c r="E15" s="146">
        <v>26.970483420543939</v>
      </c>
      <c r="F15" s="146">
        <v>19.90652580572258</v>
      </c>
      <c r="G15" s="146">
        <v>-0.34695521187186112</v>
      </c>
      <c r="H15" s="146">
        <v>53.564817115783647</v>
      </c>
      <c r="I15" s="146">
        <v>0.42424146630579695</v>
      </c>
      <c r="J15" s="146">
        <v>0.67256182585131441</v>
      </c>
      <c r="K15" s="146">
        <v>8</v>
      </c>
      <c r="L15" s="146">
        <v>34.79427669902914</v>
      </c>
      <c r="M15" s="146">
        <v>13</v>
      </c>
      <c r="N15" s="146">
        <v>20</v>
      </c>
      <c r="O15" s="146">
        <v>0.52083418988675589</v>
      </c>
      <c r="P15" s="146">
        <v>10.001087706631981</v>
      </c>
      <c r="Q15" s="146">
        <v>0.5874094230662994</v>
      </c>
      <c r="R15" s="146">
        <v>0.47040549832195977</v>
      </c>
      <c r="T15" s="146">
        <v>13.564817115783647</v>
      </c>
      <c r="U15" s="146">
        <v>0</v>
      </c>
    </row>
    <row r="16" spans="1:21" x14ac:dyDescent="0.2">
      <c r="A16" s="147">
        <v>14</v>
      </c>
      <c r="B16" s="146">
        <v>2029</v>
      </c>
      <c r="C16" s="146">
        <v>0.55376326612422133</v>
      </c>
      <c r="D16" s="146">
        <v>6.6868931299675065</v>
      </c>
      <c r="E16" s="146">
        <v>26.970624106766152</v>
      </c>
      <c r="F16" s="146">
        <v>19.898243095038392</v>
      </c>
      <c r="G16" s="146">
        <v>-0.21295080583952444</v>
      </c>
      <c r="H16" s="146">
        <v>53.555760331772049</v>
      </c>
      <c r="I16" s="146">
        <v>0.45650124555127736</v>
      </c>
      <c r="J16" s="146">
        <v>0.71477200515372985</v>
      </c>
      <c r="K16" s="146">
        <v>7.9999999999999991</v>
      </c>
      <c r="L16" s="146">
        <v>34.794276699029133</v>
      </c>
      <c r="M16" s="146">
        <v>13</v>
      </c>
      <c r="N16" s="146">
        <v>19.999999999999996</v>
      </c>
      <c r="O16" s="146">
        <v>0.55376326612422133</v>
      </c>
      <c r="P16" s="146">
        <v>10.001208062424141</v>
      </c>
      <c r="Q16" s="146">
        <v>0.62155087785061469</v>
      </c>
      <c r="R16" s="146">
        <v>0.50241623509773914</v>
      </c>
      <c r="T16" s="146">
        <v>13.555760331772049</v>
      </c>
      <c r="U16" s="146">
        <v>0</v>
      </c>
    </row>
    <row r="17" spans="1:21" x14ac:dyDescent="0.2">
      <c r="A17" s="147">
        <v>15</v>
      </c>
      <c r="B17" s="146">
        <v>2030</v>
      </c>
      <c r="C17" s="146">
        <v>0.58027641673176333</v>
      </c>
      <c r="D17" s="146">
        <v>6.6864985983102683</v>
      </c>
      <c r="E17" s="146">
        <v>26.973118567922512</v>
      </c>
      <c r="F17" s="146">
        <v>19.891946331180588</v>
      </c>
      <c r="G17" s="146">
        <v>-9.1704835430544182E-2</v>
      </c>
      <c r="H17" s="146">
        <v>53.551563497413369</v>
      </c>
      <c r="I17" s="146">
        <v>0.48203946096898598</v>
      </c>
      <c r="J17" s="146">
        <v>0.74769034432389248</v>
      </c>
      <c r="K17" s="146">
        <v>8</v>
      </c>
      <c r="L17" s="146">
        <v>34.794276699029133</v>
      </c>
      <c r="M17" s="146">
        <v>12.999999999999998</v>
      </c>
      <c r="N17" s="146">
        <v>20</v>
      </c>
      <c r="O17" s="146">
        <v>0.58027641673176333</v>
      </c>
      <c r="P17" s="146">
        <v>10.001328493719662</v>
      </c>
      <c r="Q17" s="146">
        <v>0.64897030673199174</v>
      </c>
      <c r="R17" s="146">
        <v>0.5282429077860844</v>
      </c>
      <c r="T17" s="146">
        <v>13.551563497413369</v>
      </c>
      <c r="U17" s="146">
        <v>0</v>
      </c>
    </row>
    <row r="18" spans="1:21" x14ac:dyDescent="0.2">
      <c r="A18" s="147">
        <v>16</v>
      </c>
      <c r="B18" s="146">
        <v>2031</v>
      </c>
      <c r="C18" s="146">
        <v>0.6018417395919613</v>
      </c>
      <c r="D18" s="146">
        <v>6.6864794886710159</v>
      </c>
      <c r="E18" s="146">
        <v>26.977250527470986</v>
      </c>
      <c r="F18" s="146">
        <v>19.887115848443045</v>
      </c>
      <c r="G18" s="146">
        <v>1.7527701870418293E-2</v>
      </c>
      <c r="H18" s="146">
        <v>53.55084586458505</v>
      </c>
      <c r="I18" s="146">
        <v>0.50237353798341378</v>
      </c>
      <c r="J18" s="146">
        <v>0.77375296010786521</v>
      </c>
      <c r="K18" s="146">
        <v>8</v>
      </c>
      <c r="L18" s="146">
        <v>34.794276699029133</v>
      </c>
      <c r="M18" s="146">
        <v>13</v>
      </c>
      <c r="N18" s="146">
        <v>20</v>
      </c>
      <c r="O18" s="146">
        <v>0.6018417395919613</v>
      </c>
      <c r="P18" s="146">
        <v>10.001449006036008</v>
      </c>
      <c r="Q18" s="146">
        <v>0.67125521613976558</v>
      </c>
      <c r="R18" s="146">
        <v>0.54926316596789015</v>
      </c>
      <c r="T18" s="146">
        <v>13.55084586458505</v>
      </c>
      <c r="U18" s="146">
        <v>0</v>
      </c>
    </row>
    <row r="19" spans="1:21" x14ac:dyDescent="0.2">
      <c r="A19" s="147">
        <v>17</v>
      </c>
      <c r="B19" s="146">
        <v>2032</v>
      </c>
      <c r="C19" s="146">
        <v>0.61930809519869001</v>
      </c>
      <c r="D19" s="146">
        <v>6.6867465145997089</v>
      </c>
      <c r="E19" s="146">
        <v>26.982567546944345</v>
      </c>
      <c r="F19" s="146">
        <v>19.883428875753928</v>
      </c>
      <c r="G19" s="146">
        <v>0.11557205350460413</v>
      </c>
      <c r="H19" s="146">
        <v>53.552742937297985</v>
      </c>
      <c r="I19" s="146">
        <v>0.51846071803367533</v>
      </c>
      <c r="J19" s="146">
        <v>0.79434064174122021</v>
      </c>
      <c r="K19" s="146">
        <v>7.9999999999999973</v>
      </c>
      <c r="L19" s="146">
        <v>34.794276699029133</v>
      </c>
      <c r="M19" s="146">
        <v>12.999999999999998</v>
      </c>
      <c r="N19" s="146">
        <v>20</v>
      </c>
      <c r="O19" s="146">
        <v>0.61930809519869001</v>
      </c>
      <c r="P19" s="146">
        <v>10.00156960281023</v>
      </c>
      <c r="Q19" s="146">
        <v>0.68929310961795309</v>
      </c>
      <c r="R19" s="146">
        <v>0.56629659921504283</v>
      </c>
      <c r="T19" s="146">
        <v>13.552742937297985</v>
      </c>
      <c r="U19" s="146">
        <v>0</v>
      </c>
    </row>
    <row r="20" spans="1:21" x14ac:dyDescent="0.2">
      <c r="A20" s="147">
        <v>18</v>
      </c>
      <c r="B20" s="146">
        <v>2033</v>
      </c>
      <c r="C20" s="146">
        <v>0.63322435261756027</v>
      </c>
      <c r="D20" s="146">
        <v>6.687239845763024</v>
      </c>
      <c r="E20" s="146">
        <v>26.988762588802352</v>
      </c>
      <c r="F20" s="146">
        <v>19.880668919485373</v>
      </c>
      <c r="G20" s="146">
        <v>0.20325814785327584</v>
      </c>
      <c r="H20" s="146">
        <v>53.556671354050742</v>
      </c>
      <c r="I20" s="146">
        <v>0.530960961576743</v>
      </c>
      <c r="J20" s="146">
        <v>0.81031572411338626</v>
      </c>
      <c r="K20" s="146">
        <v>8</v>
      </c>
      <c r="L20" s="146">
        <v>34.794276699029133</v>
      </c>
      <c r="M20" s="146">
        <v>13.000000000000002</v>
      </c>
      <c r="N20" s="146">
        <v>20</v>
      </c>
      <c r="O20" s="146">
        <v>0.63322435261756027</v>
      </c>
      <c r="P20" s="146">
        <v>10.001690286015149</v>
      </c>
      <c r="Q20" s="146">
        <v>0.70363980777137014</v>
      </c>
      <c r="R20" s="146">
        <v>0.57988681101600503</v>
      </c>
      <c r="T20" s="146">
        <v>13.556671354050742</v>
      </c>
      <c r="U20" s="146">
        <v>0</v>
      </c>
    </row>
    <row r="21" spans="1:21" x14ac:dyDescent="0.2">
      <c r="A21" s="147">
        <v>19</v>
      </c>
      <c r="B21" s="146">
        <v>2034</v>
      </c>
      <c r="C21" s="146">
        <v>0.64398951475720878</v>
      </c>
      <c r="D21" s="146">
        <v>6.6879162086216004</v>
      </c>
      <c r="E21" s="146">
        <v>26.995613886612997</v>
      </c>
      <c r="F21" s="146">
        <v>19.878680261874692</v>
      </c>
      <c r="G21" s="146">
        <v>0.28138691302844787</v>
      </c>
      <c r="H21" s="146">
        <v>53.562210357109294</v>
      </c>
      <c r="I21" s="146">
        <v>0.54036691267957959</v>
      </c>
      <c r="J21" s="146">
        <v>0.82227836424104694</v>
      </c>
      <c r="K21" s="146">
        <v>8</v>
      </c>
      <c r="L21" s="146">
        <v>34.794276699029133</v>
      </c>
      <c r="M21" s="146">
        <v>13</v>
      </c>
      <c r="N21" s="146">
        <v>20</v>
      </c>
      <c r="O21" s="146">
        <v>0.64398951475720878</v>
      </c>
      <c r="P21" s="146">
        <v>10.001811056542293</v>
      </c>
      <c r="Q21" s="146">
        <v>0.71469147108633913</v>
      </c>
      <c r="R21" s="146">
        <v>0.59043495732688345</v>
      </c>
      <c r="T21" s="146">
        <v>13.562210357109294</v>
      </c>
      <c r="U21" s="146">
        <v>0</v>
      </c>
    </row>
    <row r="22" spans="1:21" x14ac:dyDescent="0.2">
      <c r="A22" s="147">
        <v>20</v>
      </c>
      <c r="B22" s="146">
        <v>2035</v>
      </c>
      <c r="C22" s="146">
        <v>0.65192347598232914</v>
      </c>
      <c r="D22" s="146">
        <v>6.6887423186725021</v>
      </c>
      <c r="E22" s="146">
        <v>27.00295325241407</v>
      </c>
      <c r="F22" s="146">
        <v>19.877344375057991</v>
      </c>
      <c r="G22" s="146">
        <v>0.35071631568451461</v>
      </c>
      <c r="H22" s="146">
        <v>53.569039946144557</v>
      </c>
      <c r="I22" s="146">
        <v>0.54706980463041788</v>
      </c>
      <c r="J22" s="146">
        <v>0.83068910330339474</v>
      </c>
      <c r="K22" s="146">
        <v>7.9999999999999973</v>
      </c>
      <c r="L22" s="146">
        <v>34.794276699029133</v>
      </c>
      <c r="M22" s="146">
        <v>13</v>
      </c>
      <c r="N22" s="146">
        <v>20</v>
      </c>
      <c r="O22" s="146">
        <v>0.65192347598232914</v>
      </c>
      <c r="P22" s="146">
        <v>10.001931914456756</v>
      </c>
      <c r="Q22" s="146">
        <v>0.72276427881188732</v>
      </c>
      <c r="R22" s="146">
        <v>0.59826374659825265</v>
      </c>
      <c r="T22" s="146">
        <v>13.569039946144557</v>
      </c>
      <c r="U22" s="146">
        <v>0</v>
      </c>
    </row>
    <row r="23" spans="1:21" x14ac:dyDescent="0.2">
      <c r="A23" s="147">
        <v>21</v>
      </c>
      <c r="B23" s="146">
        <v>2036</v>
      </c>
      <c r="C23" s="146">
        <v>0.65730051637275722</v>
      </c>
      <c r="D23" s="146">
        <v>6.6896913967696321</v>
      </c>
      <c r="E23" s="146">
        <v>27.010648506057823</v>
      </c>
      <c r="F23" s="146">
        <v>19.876567124943278</v>
      </c>
      <c r="G23" s="146">
        <v>0.41195665081978544</v>
      </c>
      <c r="H23" s="146">
        <v>53.576907027770744</v>
      </c>
      <c r="I23" s="146">
        <v>0.55139423096297602</v>
      </c>
      <c r="J23" s="146">
        <v>0.83592820175630855</v>
      </c>
      <c r="K23" s="146">
        <v>8</v>
      </c>
      <c r="L23" s="146">
        <v>34.794276699029133</v>
      </c>
      <c r="M23" s="146">
        <v>12.999999999999998</v>
      </c>
      <c r="N23" s="146">
        <v>20</v>
      </c>
      <c r="O23" s="146">
        <v>0.65730051637275722</v>
      </c>
      <c r="P23" s="146">
        <v>10.002052859177065</v>
      </c>
      <c r="Q23" s="146">
        <v>0.72813109638552453</v>
      </c>
      <c r="R23" s="146">
        <v>0.60364853045800226</v>
      </c>
      <c r="T23" s="146">
        <v>13.576907027770744</v>
      </c>
      <c r="U23" s="146">
        <v>0</v>
      </c>
    </row>
    <row r="24" spans="1:21" x14ac:dyDescent="0.2">
      <c r="A24" s="147">
        <v>22</v>
      </c>
      <c r="B24" s="146">
        <v>2037</v>
      </c>
      <c r="C24" s="146">
        <v>0.66036532260000058</v>
      </c>
      <c r="D24" s="146">
        <v>6.6907412190188458</v>
      </c>
      <c r="E24" s="146">
        <v>27.018593127817972</v>
      </c>
      <c r="F24" s="146">
        <v>19.87627142787106</v>
      </c>
      <c r="G24" s="146">
        <v>0.46577012345784907</v>
      </c>
      <c r="H24" s="146">
        <v>53.585605774707879</v>
      </c>
      <c r="I24" s="146">
        <v>0.55361748884399375</v>
      </c>
      <c r="J24" s="146">
        <v>0.83832493402899999</v>
      </c>
      <c r="K24" s="146">
        <v>7.9999999999999991</v>
      </c>
      <c r="L24" s="146">
        <v>34.794276699029133</v>
      </c>
      <c r="M24" s="146">
        <v>13</v>
      </c>
      <c r="N24" s="146">
        <v>20</v>
      </c>
      <c r="O24" s="146">
        <v>0.66036532260000058</v>
      </c>
      <c r="P24" s="146">
        <v>10.002173889608132</v>
      </c>
      <c r="Q24" s="146">
        <v>0.73103820616181048</v>
      </c>
      <c r="R24" s="146">
        <v>0.60683278689677922</v>
      </c>
      <c r="T24" s="146">
        <v>13.585605774707879</v>
      </c>
      <c r="U24" s="146">
        <v>0</v>
      </c>
    </row>
    <row r="25" spans="1:21" x14ac:dyDescent="0.2">
      <c r="A25" s="147">
        <v>23</v>
      </c>
      <c r="B25" s="146">
        <v>2038</v>
      </c>
      <c r="C25" s="146">
        <v>0.66134082909093195</v>
      </c>
      <c r="D25" s="146">
        <v>6.6918729523251699</v>
      </c>
      <c r="E25" s="146">
        <v>27.026699757075964</v>
      </c>
      <c r="F25" s="146">
        <v>19.876392762709553</v>
      </c>
      <c r="G25" s="146">
        <v>0.512772370039978</v>
      </c>
      <c r="H25" s="146">
        <v>53.594965472110687</v>
      </c>
      <c r="I25" s="146">
        <v>0.55398106311013162</v>
      </c>
      <c r="J25" s="146">
        <v>0.8381725386854999</v>
      </c>
      <c r="K25" s="146">
        <v>7.9999999999999991</v>
      </c>
      <c r="L25" s="146">
        <v>34.794276699029133</v>
      </c>
      <c r="M25" s="146">
        <v>12.999999999999998</v>
      </c>
      <c r="N25" s="146">
        <v>20</v>
      </c>
      <c r="O25" s="146">
        <v>0.66134082909093195</v>
      </c>
      <c r="P25" s="146">
        <v>10.002295004243042</v>
      </c>
      <c r="Q25" s="146">
        <v>0.73171288820942026</v>
      </c>
      <c r="R25" s="146">
        <v>0.60803615865146932</v>
      </c>
      <c r="T25" s="146">
        <v>13.594965472110687</v>
      </c>
      <c r="U25" s="146">
        <v>0</v>
      </c>
    </row>
    <row r="26" spans="1:21" x14ac:dyDescent="0.2">
      <c r="A26" s="147">
        <v>24</v>
      </c>
      <c r="B26" s="146">
        <v>2039</v>
      </c>
      <c r="C26" s="146">
        <v>0.66043223904009096</v>
      </c>
      <c r="D26" s="146">
        <v>6.6930704093823277</v>
      </c>
      <c r="E26" s="146">
        <v>27.034895846887576</v>
      </c>
      <c r="F26" s="146">
        <v>19.876876249781532</v>
      </c>
      <c r="G26" s="146">
        <v>0.55353480275666389</v>
      </c>
      <c r="H26" s="146">
        <v>53.60484250605144</v>
      </c>
      <c r="I26" s="146">
        <v>0.55269794707395459</v>
      </c>
      <c r="J26" s="146">
        <v>0.83573626002590995</v>
      </c>
      <c r="K26" s="146">
        <v>7.9999999999999991</v>
      </c>
      <c r="L26" s="146">
        <v>34.794276699029126</v>
      </c>
      <c r="M26" s="146">
        <v>13.000000000000002</v>
      </c>
      <c r="N26" s="146">
        <v>20</v>
      </c>
      <c r="O26" s="146">
        <v>0.66043223904009096</v>
      </c>
      <c r="P26" s="146">
        <v>10.0024162012429</v>
      </c>
      <c r="Q26" s="146">
        <v>0.73036686968889508</v>
      </c>
      <c r="R26" s="146">
        <v>0.60745890721299023</v>
      </c>
      <c r="T26" s="146">
        <v>13.60484250605144</v>
      </c>
      <c r="U26" s="146">
        <v>0</v>
      </c>
    </row>
    <row r="27" spans="1:21" x14ac:dyDescent="0.2">
      <c r="A27" s="147">
        <v>25</v>
      </c>
      <c r="B27" s="146">
        <v>2040</v>
      </c>
      <c r="C27" s="146">
        <v>0.65782926595581159</v>
      </c>
      <c r="D27" s="146">
        <v>6.6943195397478821</v>
      </c>
      <c r="E27" s="146">
        <v>27.043120601245629</v>
      </c>
      <c r="F27" s="146">
        <v>19.877674639115966</v>
      </c>
      <c r="G27" s="146">
        <v>0.58858724710402965</v>
      </c>
      <c r="H27" s="146">
        <v>53.615114780109479</v>
      </c>
      <c r="I27" s="146">
        <v>0.54995764269312186</v>
      </c>
      <c r="J27" s="146">
        <v>0.83125801566277246</v>
      </c>
      <c r="K27" s="146">
        <v>7.9999999999999991</v>
      </c>
      <c r="L27" s="146">
        <v>34.794276699029133</v>
      </c>
      <c r="M27" s="146">
        <v>12.999999999999998</v>
      </c>
      <c r="N27" s="146">
        <v>20</v>
      </c>
      <c r="O27" s="146">
        <v>0.65782926595581159</v>
      </c>
      <c r="P27" s="146">
        <v>10.002537478500614</v>
      </c>
      <c r="Q27" s="146">
        <v>0.7271979599955426</v>
      </c>
      <c r="R27" s="146">
        <v>0.60528461370428799</v>
      </c>
      <c r="T27" s="146">
        <v>13.615114780109479</v>
      </c>
      <c r="U27" s="146">
        <v>0</v>
      </c>
    </row>
    <row r="28" spans="1:21" x14ac:dyDescent="0.2">
      <c r="A28" s="147">
        <v>26</v>
      </c>
      <c r="B28" s="146">
        <v>2041</v>
      </c>
      <c r="C28" s="146">
        <v>0.65370754750718163</v>
      </c>
      <c r="D28" s="146">
        <v>6.695608062216543</v>
      </c>
      <c r="E28" s="146">
        <v>27.051322724231834</v>
      </c>
      <c r="F28" s="146">
        <v>19.878746859378282</v>
      </c>
      <c r="G28" s="146">
        <v>0.61842062292614852</v>
      </c>
      <c r="H28" s="146">
        <v>53.625677645826663</v>
      </c>
      <c r="I28" s="146">
        <v>0.54592978645531254</v>
      </c>
      <c r="J28" s="146">
        <v>0.82495937861772894</v>
      </c>
      <c r="K28" s="146">
        <v>8.0000000000000018</v>
      </c>
      <c r="L28" s="146">
        <v>34.794276699029133</v>
      </c>
      <c r="M28" s="146">
        <v>12.999999999999998</v>
      </c>
      <c r="N28" s="146">
        <v>20</v>
      </c>
      <c r="O28" s="146">
        <v>0.65370754750718163</v>
      </c>
      <c r="P28" s="146">
        <v>10.00265883369249</v>
      </c>
      <c r="Q28" s="146">
        <v>0.7223909275972481</v>
      </c>
      <c r="R28" s="146">
        <v>0.60168199949521062</v>
      </c>
      <c r="T28" s="146">
        <v>13.625677645826663</v>
      </c>
      <c r="U28" s="146">
        <v>0</v>
      </c>
    </row>
    <row r="29" spans="1:21" x14ac:dyDescent="0.2">
      <c r="A29" s="147">
        <v>27</v>
      </c>
      <c r="B29" s="146">
        <v>2042</v>
      </c>
      <c r="C29" s="146">
        <v>0.64822967286980315</v>
      </c>
      <c r="D29" s="146">
        <v>6.6969251873295725</v>
      </c>
      <c r="E29" s="146">
        <v>27.059458713361032</v>
      </c>
      <c r="F29" s="146">
        <v>19.880056933319104</v>
      </c>
      <c r="G29" s="146">
        <v>0.64348955333921931</v>
      </c>
      <c r="H29" s="146">
        <v>53.636440834009704</v>
      </c>
      <c r="I29" s="146">
        <v>0.5407669072490906</v>
      </c>
      <c r="J29" s="146">
        <v>0.81704368696824403</v>
      </c>
      <c r="K29" s="146">
        <v>7.9999999999999973</v>
      </c>
      <c r="L29" s="146">
        <v>34.794276699029133</v>
      </c>
      <c r="M29" s="146">
        <v>13.000000000000002</v>
      </c>
      <c r="N29" s="146">
        <v>20.000000000000004</v>
      </c>
      <c r="O29" s="146">
        <v>0.64822967286980315</v>
      </c>
      <c r="P29" s="146">
        <v>10.002780264320432</v>
      </c>
      <c r="Q29" s="146">
        <v>0.71611808876349492</v>
      </c>
      <c r="R29" s="146">
        <v>0.59680628578688377</v>
      </c>
      <c r="T29" s="146">
        <v>13.636440834009704</v>
      </c>
      <c r="U29" s="146">
        <v>0</v>
      </c>
    </row>
    <row r="30" spans="1:21" x14ac:dyDescent="0.2">
      <c r="A30" s="147">
        <v>28</v>
      </c>
      <c r="B30" s="146">
        <v>2043</v>
      </c>
      <c r="C30" s="146">
        <v>0.64154602602263822</v>
      </c>
      <c r="D30" s="146">
        <v>6.6982614008836165</v>
      </c>
      <c r="E30" s="146">
        <v>27.067491535561118</v>
      </c>
      <c r="F30" s="146">
        <v>19.881573145288371</v>
      </c>
      <c r="G30" s="146">
        <v>0.66421485053936857</v>
      </c>
      <c r="H30" s="146">
        <v>53.647326081733112</v>
      </c>
      <c r="I30" s="146">
        <v>0.53460660139006411</v>
      </c>
      <c r="J30" s="146">
        <v>0.80769767730937136</v>
      </c>
      <c r="K30" s="146">
        <v>7.9999999999999991</v>
      </c>
      <c r="L30" s="146">
        <v>34.794276699029133</v>
      </c>
      <c r="M30" s="146">
        <v>12.999999999999998</v>
      </c>
      <c r="N30" s="146">
        <v>20</v>
      </c>
      <c r="O30" s="146">
        <v>0.64154602602263822</v>
      </c>
      <c r="P30" s="146">
        <v>10.002901767746682</v>
      </c>
      <c r="Q30" s="146">
        <v>0.70853980884732948</v>
      </c>
      <c r="R30" s="146">
        <v>0.59080029597440997</v>
      </c>
      <c r="T30" s="146">
        <v>13.647326081733112</v>
      </c>
      <c r="U30" s="146">
        <v>0</v>
      </c>
    </row>
    <row r="31" spans="1:21" x14ac:dyDescent="0.2">
      <c r="A31" s="147">
        <v>29</v>
      </c>
      <c r="B31" s="146">
        <v>2044</v>
      </c>
      <c r="C31" s="146">
        <v>0.63379553633899377</v>
      </c>
      <c r="D31" s="146">
        <v>6.6996082908155623</v>
      </c>
      <c r="E31" s="146">
        <v>27.075389582286917</v>
      </c>
      <c r="F31" s="146">
        <v>19.883267389233531</v>
      </c>
      <c r="G31" s="146">
        <v>0.68098585876724749</v>
      </c>
      <c r="H31" s="146">
        <v>53.658265262336009</v>
      </c>
      <c r="I31" s="146">
        <v>0.52757329520716212</v>
      </c>
      <c r="J31" s="146">
        <v>0.79709283880644577</v>
      </c>
      <c r="K31" s="146">
        <v>7.9999999999999991</v>
      </c>
      <c r="L31" s="146">
        <v>34.794276699029133</v>
      </c>
      <c r="M31" s="146">
        <v>12.999999999999998</v>
      </c>
      <c r="N31" s="146">
        <v>20</v>
      </c>
      <c r="O31" s="146">
        <v>0.63379553633899377</v>
      </c>
      <c r="P31" s="146">
        <v>10.003023341222667</v>
      </c>
      <c r="Q31" s="146">
        <v>0.69980499472556978</v>
      </c>
      <c r="R31" s="146">
        <v>0.5837954017790391</v>
      </c>
      <c r="T31" s="146">
        <v>13.658265262336009</v>
      </c>
      <c r="U31" s="146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368B-3DE2-4566-8AFD-16A2B7DC6C7B}">
  <dimension ref="B1:U31"/>
  <sheetViews>
    <sheetView topLeftCell="E1" workbookViewId="0">
      <selection activeCell="AB25" sqref="AB25"/>
    </sheetView>
  </sheetViews>
  <sheetFormatPr defaultColWidth="9.140625" defaultRowHeight="12.75" x14ac:dyDescent="0.2"/>
  <cols>
    <col min="1" max="16384" width="9.140625" style="146"/>
  </cols>
  <sheetData>
    <row r="1" spans="2:21" x14ac:dyDescent="0.2">
      <c r="B1" s="146" t="s">
        <v>215</v>
      </c>
      <c r="C1" s="146" t="s">
        <v>216</v>
      </c>
      <c r="D1" s="146" t="s">
        <v>217</v>
      </c>
      <c r="E1" s="146" t="s">
        <v>218</v>
      </c>
      <c r="F1" s="146" t="s">
        <v>219</v>
      </c>
      <c r="G1" s="146" t="s">
        <v>228</v>
      </c>
      <c r="H1" s="146" t="s">
        <v>221</v>
      </c>
      <c r="I1" s="146" t="s">
        <v>222</v>
      </c>
      <c r="J1" s="146" t="s">
        <v>223</v>
      </c>
      <c r="K1" s="146" t="s">
        <v>224</v>
      </c>
      <c r="L1" s="146" t="s">
        <v>225</v>
      </c>
      <c r="M1" s="146" t="s">
        <v>226</v>
      </c>
      <c r="N1" s="146" t="s">
        <v>227</v>
      </c>
      <c r="O1" s="146" t="s">
        <v>228</v>
      </c>
      <c r="P1" s="146" t="s">
        <v>229</v>
      </c>
      <c r="Q1" s="146" t="s">
        <v>230</v>
      </c>
      <c r="R1" s="146" t="s">
        <v>231</v>
      </c>
    </row>
    <row r="2" spans="2:21" x14ac:dyDescent="0.2">
      <c r="B2" s="146">
        <v>2015</v>
      </c>
      <c r="C2" s="146">
        <v>0</v>
      </c>
      <c r="D2" s="146">
        <v>5</v>
      </c>
      <c r="E2" s="146">
        <v>15</v>
      </c>
      <c r="F2" s="146">
        <v>20</v>
      </c>
      <c r="G2" s="146">
        <v>0</v>
      </c>
      <c r="H2" s="146">
        <v>40</v>
      </c>
      <c r="I2" s="146">
        <v>0</v>
      </c>
      <c r="J2" s="146">
        <v>0</v>
      </c>
      <c r="K2" s="146">
        <v>7.9999999999999991</v>
      </c>
      <c r="L2" s="146">
        <v>34.694276699029118</v>
      </c>
      <c r="M2" s="146">
        <v>13</v>
      </c>
      <c r="N2" s="146">
        <v>20</v>
      </c>
      <c r="O2" s="146">
        <v>0</v>
      </c>
      <c r="P2" s="146">
        <v>10</v>
      </c>
      <c r="Q2" s="146">
        <v>0</v>
      </c>
      <c r="R2" s="146">
        <v>0</v>
      </c>
      <c r="T2" s="146">
        <v>0</v>
      </c>
      <c r="U2" s="146">
        <v>0</v>
      </c>
    </row>
    <row r="3" spans="2:21" x14ac:dyDescent="0.2">
      <c r="B3" s="146">
        <v>2016</v>
      </c>
      <c r="C3" s="146">
        <v>-1.8825050766309914E-2</v>
      </c>
      <c r="D3" s="146">
        <v>5.2099900458910238</v>
      </c>
      <c r="E3" s="146">
        <v>16.568015814412426</v>
      </c>
      <c r="F3" s="146">
        <v>19.662663007267604</v>
      </c>
      <c r="G3" s="146">
        <v>-1.8825050766309914E-2</v>
      </c>
      <c r="H3" s="146">
        <v>41.440668867571056</v>
      </c>
      <c r="I3" s="146">
        <v>0.24289725363737524</v>
      </c>
      <c r="J3" s="146">
        <v>0.78311520814544622</v>
      </c>
      <c r="K3" s="146">
        <v>7.9999999999999973</v>
      </c>
      <c r="L3" s="146">
        <v>34.69427669902911</v>
      </c>
      <c r="M3" s="146">
        <v>13.000000000000002</v>
      </c>
      <c r="N3" s="146">
        <v>19.999999999999996</v>
      </c>
      <c r="O3" s="146">
        <v>-1.8825050766309914E-2</v>
      </c>
      <c r="P3" s="146">
        <v>10</v>
      </c>
      <c r="Q3" s="146">
        <v>2.2341114835874003</v>
      </c>
      <c r="R3" s="146">
        <v>-1.725355184872535</v>
      </c>
      <c r="T3" s="146">
        <v>1.4406688675710555</v>
      </c>
      <c r="U3" s="146">
        <v>0</v>
      </c>
    </row>
    <row r="4" spans="2:21" x14ac:dyDescent="0.2">
      <c r="B4" s="146">
        <v>2017</v>
      </c>
      <c r="C4" s="146">
        <v>0.20149562273877564</v>
      </c>
      <c r="D4" s="146">
        <v>5.4672251812420889</v>
      </c>
      <c r="E4" s="146">
        <v>18.399061351348028</v>
      </c>
      <c r="F4" s="146">
        <v>19.670398693479136</v>
      </c>
      <c r="G4" s="146">
        <v>0.20149562273877564</v>
      </c>
      <c r="H4" s="146">
        <v>43.536685226069253</v>
      </c>
      <c r="I4" s="146">
        <v>0.25289513641142403</v>
      </c>
      <c r="J4" s="146">
        <v>1.1700487796878267</v>
      </c>
      <c r="K4" s="146">
        <v>7.9999999999999991</v>
      </c>
      <c r="L4" s="146">
        <v>34.69427669902911</v>
      </c>
      <c r="M4" s="146">
        <v>13</v>
      </c>
      <c r="N4" s="146">
        <v>20</v>
      </c>
      <c r="O4" s="146">
        <v>0.20149562273877564</v>
      </c>
      <c r="P4" s="146">
        <v>10.000018217349842</v>
      </c>
      <c r="Q4" s="146">
        <v>2.5572854084743284</v>
      </c>
      <c r="R4" s="146">
        <v>-1.5829426859642408</v>
      </c>
      <c r="T4" s="146">
        <v>3.5366852260692525</v>
      </c>
      <c r="U4" s="146">
        <v>0</v>
      </c>
    </row>
    <row r="5" spans="2:21" x14ac:dyDescent="0.2">
      <c r="B5" s="146">
        <v>2018</v>
      </c>
      <c r="C5" s="146">
        <v>0.42279600316363997</v>
      </c>
      <c r="D5" s="146">
        <v>5.7224713918205872</v>
      </c>
      <c r="E5" s="146">
        <v>20.222805665211073</v>
      </c>
      <c r="F5" s="146">
        <v>19.657581732110206</v>
      </c>
      <c r="G5" s="146">
        <v>0.42279600316363997</v>
      </c>
      <c r="H5" s="146">
        <v>45.602858789141877</v>
      </c>
      <c r="I5" s="146">
        <v>0.29822905338217076</v>
      </c>
      <c r="J5" s="146">
        <v>1.6011711517599503</v>
      </c>
      <c r="K5" s="146">
        <v>8.0000000000000018</v>
      </c>
      <c r="L5" s="146">
        <v>34.694276699029118</v>
      </c>
      <c r="M5" s="146">
        <v>13</v>
      </c>
      <c r="N5" s="146">
        <v>20</v>
      </c>
      <c r="O5" s="146">
        <v>0.42279600316363997</v>
      </c>
      <c r="P5" s="146">
        <v>10.00005465621461</v>
      </c>
      <c r="Q5" s="146">
        <v>2.8840691618555794</v>
      </c>
      <c r="R5" s="146">
        <v>-1.4415427163376235</v>
      </c>
      <c r="T5" s="146">
        <v>5.6028587891418766</v>
      </c>
      <c r="U5" s="146">
        <v>0</v>
      </c>
    </row>
    <row r="6" spans="2:21" x14ac:dyDescent="0.2">
      <c r="B6" s="146">
        <v>2019</v>
      </c>
      <c r="C6" s="146">
        <v>0.64767771794384998</v>
      </c>
      <c r="D6" s="146">
        <v>5.9760208536106001</v>
      </c>
      <c r="E6" s="146">
        <v>22.039778197571085</v>
      </c>
      <c r="F6" s="146">
        <v>19.626179647009518</v>
      </c>
      <c r="G6" s="146">
        <v>0.64767771794384998</v>
      </c>
      <c r="H6" s="146">
        <v>47.64197869819121</v>
      </c>
      <c r="I6" s="146">
        <v>0.37418410523919476</v>
      </c>
      <c r="J6" s="146">
        <v>2.0756123720680808</v>
      </c>
      <c r="K6" s="146">
        <v>7.9999999999999991</v>
      </c>
      <c r="L6" s="146">
        <v>34.694276699029118</v>
      </c>
      <c r="M6" s="146">
        <v>12.999999999999998</v>
      </c>
      <c r="N6" s="146">
        <v>20</v>
      </c>
      <c r="O6" s="146">
        <v>0.64767771794384998</v>
      </c>
      <c r="P6" s="146">
        <v>10.000109364873866</v>
      </c>
      <c r="Q6" s="146">
        <v>3.2159780118291659</v>
      </c>
      <c r="R6" s="146">
        <v>-1.2977307647706742</v>
      </c>
      <c r="T6" s="146">
        <v>7.6419786981912097</v>
      </c>
      <c r="U6" s="146">
        <v>0</v>
      </c>
    </row>
    <row r="7" spans="2:21" x14ac:dyDescent="0.2">
      <c r="B7" s="146">
        <v>2020</v>
      </c>
      <c r="C7" s="146">
        <v>0.87837167677878369</v>
      </c>
      <c r="D7" s="146">
        <v>6.2285564105930922</v>
      </c>
      <c r="E7" s="146">
        <v>23.852845435189568</v>
      </c>
      <c r="F7" s="146">
        <v>19.581821701207627</v>
      </c>
      <c r="G7" s="146">
        <v>0.87837167677878369</v>
      </c>
      <c r="H7" s="146">
        <v>49.663223546990288</v>
      </c>
      <c r="I7" s="146">
        <v>0.46343116307674403</v>
      </c>
      <c r="J7" s="146">
        <v>2.5269764393885286</v>
      </c>
      <c r="K7" s="146">
        <v>7.9999999999999991</v>
      </c>
      <c r="L7" s="146">
        <v>34.69427669902911</v>
      </c>
      <c r="M7" s="146">
        <v>13</v>
      </c>
      <c r="N7" s="146">
        <v>20</v>
      </c>
      <c r="O7" s="146">
        <v>0.87837167677878369</v>
      </c>
      <c r="P7" s="146">
        <v>10.000182400862878</v>
      </c>
      <c r="Q7" s="146">
        <v>3.5210967484419715</v>
      </c>
      <c r="R7" s="146">
        <v>-1.1234112861154517</v>
      </c>
      <c r="T7" s="146">
        <v>9.6632235469902881</v>
      </c>
      <c r="U7" s="146">
        <v>0</v>
      </c>
    </row>
    <row r="8" spans="2:21" x14ac:dyDescent="0.2">
      <c r="B8" s="146">
        <v>2021</v>
      </c>
      <c r="C8" s="146">
        <v>-0.66434086810531312</v>
      </c>
      <c r="D8" s="146">
        <v>6.4730527925702352</v>
      </c>
      <c r="E8" s="146">
        <v>25.223991464038747</v>
      </c>
      <c r="F8" s="146">
        <v>20.206507161769839</v>
      </c>
      <c r="G8" s="146">
        <v>-0.66434086810531312</v>
      </c>
      <c r="H8" s="146">
        <v>51.903551418378825</v>
      </c>
      <c r="I8" s="146">
        <v>-0.45994995526519311</v>
      </c>
      <c r="J8" s="146">
        <v>1.2292691620596763E-2</v>
      </c>
      <c r="K8" s="146">
        <v>8</v>
      </c>
      <c r="L8" s="146">
        <v>35.594470245515666</v>
      </c>
      <c r="M8" s="146">
        <v>13.000000000000002</v>
      </c>
      <c r="N8" s="146">
        <v>19.999999999999996</v>
      </c>
      <c r="O8" s="146">
        <v>-0.66434086810531312</v>
      </c>
      <c r="P8" s="146">
        <v>10.000276989879982</v>
      </c>
      <c r="Q8" s="146">
        <v>-9.2389571915804616E-2</v>
      </c>
      <c r="R8" s="146">
        <v>-1.0975763841996511</v>
      </c>
      <c r="T8" s="146">
        <v>11.903551418378825</v>
      </c>
      <c r="U8" s="146">
        <v>0.90019354648654826</v>
      </c>
    </row>
    <row r="9" spans="2:21" x14ac:dyDescent="0.2">
      <c r="B9" s="146">
        <v>2022</v>
      </c>
      <c r="C9" s="146">
        <v>-1.035636621260096</v>
      </c>
      <c r="D9" s="146">
        <v>6.7064512593082277</v>
      </c>
      <c r="E9" s="146">
        <v>26.802404102900248</v>
      </c>
      <c r="F9" s="146">
        <v>20.043475625859458</v>
      </c>
      <c r="G9" s="146">
        <v>-1.035636621260096</v>
      </c>
      <c r="H9" s="146">
        <v>53.552330988067936</v>
      </c>
      <c r="I9" s="146">
        <v>-0.21689641953850369</v>
      </c>
      <c r="J9" s="146">
        <v>-1.736125078739148</v>
      </c>
      <c r="K9" s="146">
        <v>9.7390471841835762</v>
      </c>
      <c r="L9" s="146">
        <v>34.939510980073784</v>
      </c>
      <c r="M9" s="146">
        <v>12.999999999999998</v>
      </c>
      <c r="N9" s="146">
        <v>20</v>
      </c>
      <c r="O9" s="146">
        <v>-1.035636621260096</v>
      </c>
      <c r="P9" s="146">
        <v>10.000376868587937</v>
      </c>
      <c r="Q9" s="146">
        <v>0.59176461022621696</v>
      </c>
      <c r="R9" s="146">
        <v>-2.268343002227748</v>
      </c>
      <c r="T9" s="146">
        <v>13.552330988067936</v>
      </c>
      <c r="U9" s="146">
        <v>0.2452342810446666</v>
      </c>
    </row>
    <row r="10" spans="2:21" x14ac:dyDescent="0.2">
      <c r="B10" s="146">
        <v>2023</v>
      </c>
      <c r="C10" s="146">
        <v>-0.4698327402165603</v>
      </c>
      <c r="D10" s="146">
        <v>6.7700528595674632</v>
      </c>
      <c r="E10" s="146">
        <v>27.353465587913568</v>
      </c>
      <c r="F10" s="146">
        <v>20.096521486052001</v>
      </c>
      <c r="G10" s="146">
        <v>-0.4698327402165603</v>
      </c>
      <c r="H10" s="146">
        <v>54.220039933533037</v>
      </c>
      <c r="I10" s="146">
        <v>-0.19023049275874726</v>
      </c>
      <c r="J10" s="146">
        <v>-0.71219021734045818</v>
      </c>
      <c r="K10" s="146">
        <v>8.3450027185254836</v>
      </c>
      <c r="L10" s="146">
        <v>34.929204683831216</v>
      </c>
      <c r="M10" s="146">
        <v>13</v>
      </c>
      <c r="N10" s="146">
        <v>19.999999999999996</v>
      </c>
      <c r="O10" s="146">
        <v>-0.4698327402165603</v>
      </c>
      <c r="P10" s="146">
        <v>10.00049487805417</v>
      </c>
      <c r="Q10" s="146">
        <v>-9.3934585933636183E-2</v>
      </c>
      <c r="R10" s="146">
        <v>-0.75456403107057302</v>
      </c>
      <c r="T10" s="146">
        <v>14.220039933533037</v>
      </c>
      <c r="U10" s="146">
        <v>0.23492798480209842</v>
      </c>
    </row>
    <row r="11" spans="2:21" x14ac:dyDescent="0.2">
      <c r="B11" s="146">
        <v>2024</v>
      </c>
      <c r="C11" s="146">
        <v>-0.21606529618253489</v>
      </c>
      <c r="D11" s="146">
        <v>6.7809606259002839</v>
      </c>
      <c r="E11" s="146">
        <v>27.480227843106643</v>
      </c>
      <c r="F11" s="146">
        <v>20.06925549516102</v>
      </c>
      <c r="G11" s="146">
        <v>-0.21606529618253489</v>
      </c>
      <c r="H11" s="146">
        <v>54.330443964167948</v>
      </c>
      <c r="I11" s="146">
        <v>-0.11233794332879965</v>
      </c>
      <c r="J11" s="146">
        <v>-0.27800586938782068</v>
      </c>
      <c r="K11" s="146">
        <v>8.0425569085154009</v>
      </c>
      <c r="L11" s="146">
        <v>34.845352241547864</v>
      </c>
      <c r="M11" s="146">
        <v>12.999999999999996</v>
      </c>
      <c r="N11" s="146">
        <v>20</v>
      </c>
      <c r="O11" s="146">
        <v>-0.21606529618253489</v>
      </c>
      <c r="P11" s="146">
        <v>10.00061752217521</v>
      </c>
      <c r="Q11" s="146">
        <v>-0.11284579992508889</v>
      </c>
      <c r="R11" s="146">
        <v>-0.29425089000844884</v>
      </c>
      <c r="T11" s="146">
        <v>14.330443964167948</v>
      </c>
      <c r="U11" s="146">
        <v>0.15107554251874689</v>
      </c>
    </row>
    <row r="12" spans="2:21" x14ac:dyDescent="0.2">
      <c r="B12" s="146">
        <v>2025</v>
      </c>
      <c r="C12" s="146">
        <v>-8.0923010188186595E-2</v>
      </c>
      <c r="D12" s="146">
        <v>6.781465186757532</v>
      </c>
      <c r="E12" s="146">
        <v>27.510866648062823</v>
      </c>
      <c r="F12" s="146">
        <v>20.038912642548809</v>
      </c>
      <c r="G12" s="146">
        <v>-8.0923010188186595E-2</v>
      </c>
      <c r="H12" s="146">
        <v>54.331244477369161</v>
      </c>
      <c r="I12" s="146">
        <v>-4.9903761407699143E-2</v>
      </c>
      <c r="J12" s="146">
        <v>-9.6307100172621229E-2</v>
      </c>
      <c r="K12" s="146">
        <v>7.9999999999999991</v>
      </c>
      <c r="L12" s="146">
        <v>34.77637636466838</v>
      </c>
      <c r="M12" s="146">
        <v>13.000000000000002</v>
      </c>
      <c r="N12" s="146">
        <v>20</v>
      </c>
      <c r="O12" s="146">
        <v>-8.0923010188186595E-2</v>
      </c>
      <c r="P12" s="146">
        <v>10.000741617133267</v>
      </c>
      <c r="Q12" s="146">
        <v>-3.4519615352352664E-2</v>
      </c>
      <c r="R12" s="146">
        <v>-0.11607215460688138</v>
      </c>
      <c r="T12" s="146">
        <v>14.331244477369161</v>
      </c>
      <c r="U12" s="146">
        <v>8.2099665639262298E-2</v>
      </c>
    </row>
    <row r="13" spans="2:21" x14ac:dyDescent="0.2">
      <c r="B13" s="146">
        <v>2026</v>
      </c>
      <c r="C13" s="146">
        <v>1.2671066371154893E-3</v>
      </c>
      <c r="D13" s="146">
        <v>6.7796803638657366</v>
      </c>
      <c r="E13" s="146">
        <v>27.514879095674065</v>
      </c>
      <c r="F13" s="146">
        <v>20.016817958673883</v>
      </c>
      <c r="G13" s="146">
        <v>1.2671066371154893E-3</v>
      </c>
      <c r="H13" s="146">
        <v>54.311377418213681</v>
      </c>
      <c r="I13" s="146">
        <v>-2.5886919772344363E-3</v>
      </c>
      <c r="J13" s="146">
        <v>-2.3141822631411735E-3</v>
      </c>
      <c r="K13" s="146">
        <v>7.9999999999999991</v>
      </c>
      <c r="L13" s="146">
        <v>34.730231488325337</v>
      </c>
      <c r="M13" s="146">
        <v>13.000000000000004</v>
      </c>
      <c r="N13" s="146">
        <v>20</v>
      </c>
      <c r="O13" s="146">
        <v>1.2671066371154893E-3</v>
      </c>
      <c r="P13" s="146">
        <v>10.00086629633328</v>
      </c>
      <c r="Q13" s="146">
        <v>3.0674269466364212E-2</v>
      </c>
      <c r="R13" s="146">
        <v>-2.1007914767803837E-2</v>
      </c>
      <c r="T13" s="146">
        <v>14.311377418213681</v>
      </c>
      <c r="U13" s="146">
        <v>3.5954789296219758E-2</v>
      </c>
    </row>
    <row r="14" spans="2:21" x14ac:dyDescent="0.2">
      <c r="B14" s="146">
        <v>2027</v>
      </c>
      <c r="C14" s="146">
        <v>5.711799664450723E-2</v>
      </c>
      <c r="D14" s="146">
        <v>6.7765850680481625</v>
      </c>
      <c r="E14" s="146">
        <v>27.504411200503839</v>
      </c>
      <c r="F14" s="146">
        <v>20.001768821821326</v>
      </c>
      <c r="G14" s="146">
        <v>5.711799664450723E-2</v>
      </c>
      <c r="H14" s="146">
        <v>54.282765090373324</v>
      </c>
      <c r="I14" s="146">
        <v>3.4317303430531076E-2</v>
      </c>
      <c r="J14" s="146">
        <v>5.678324550553171E-2</v>
      </c>
      <c r="K14" s="146">
        <v>7.9999999999999973</v>
      </c>
      <c r="L14" s="146">
        <v>34.701358003036539</v>
      </c>
      <c r="M14" s="146">
        <v>13</v>
      </c>
      <c r="N14" s="146">
        <v>19.999999999999996</v>
      </c>
      <c r="O14" s="146">
        <v>5.711799664450723E-2</v>
      </c>
      <c r="P14" s="146">
        <v>10.000991224994435</v>
      </c>
      <c r="Q14" s="146">
        <v>7.395092729310862E-2</v>
      </c>
      <c r="R14" s="146">
        <v>4.4367569386967523E-2</v>
      </c>
      <c r="T14" s="146">
        <v>14.282765090373324</v>
      </c>
      <c r="U14" s="146">
        <v>7.0813040074213518E-3</v>
      </c>
    </row>
    <row r="15" spans="2:21" x14ac:dyDescent="0.2">
      <c r="B15" s="146">
        <v>2028</v>
      </c>
      <c r="C15" s="146">
        <v>9.8253072408297726E-2</v>
      </c>
      <c r="D15" s="146">
        <v>6.7737637741679526</v>
      </c>
      <c r="E15" s="146">
        <v>27.492919875939702</v>
      </c>
      <c r="F15" s="146">
        <v>19.98956420006262</v>
      </c>
      <c r="G15" s="146">
        <v>9.8253072408297726E-2</v>
      </c>
      <c r="H15" s="146">
        <v>54.256247850170276</v>
      </c>
      <c r="I15" s="146">
        <v>7.0560152338172699E-2</v>
      </c>
      <c r="J15" s="146">
        <v>0.11534959613215268</v>
      </c>
      <c r="K15" s="146">
        <v>7.9999999999999991</v>
      </c>
      <c r="L15" s="146">
        <v>34.694276699029118</v>
      </c>
      <c r="M15" s="146">
        <v>12.999999999999998</v>
      </c>
      <c r="N15" s="146">
        <v>20</v>
      </c>
      <c r="O15" s="146">
        <v>9.8253072408297726E-2</v>
      </c>
      <c r="P15" s="146">
        <v>10.001116179549314</v>
      </c>
      <c r="Q15" s="146">
        <v>0.11518447403658537</v>
      </c>
      <c r="R15" s="146">
        <v>8.5428056412190756E-2</v>
      </c>
      <c r="T15" s="146">
        <v>14.256247850170276</v>
      </c>
      <c r="U15" s="146">
        <v>0</v>
      </c>
    </row>
    <row r="16" spans="2:21" x14ac:dyDescent="0.2">
      <c r="B16" s="146">
        <v>2029</v>
      </c>
      <c r="C16" s="146">
        <v>0.13141568824809724</v>
      </c>
      <c r="D16" s="146">
        <v>6.7716943168078823</v>
      </c>
      <c r="E16" s="146">
        <v>27.485084463171003</v>
      </c>
      <c r="F16" s="146">
        <v>19.97982494886913</v>
      </c>
      <c r="G16" s="146">
        <v>0.13141568824809724</v>
      </c>
      <c r="H16" s="146">
        <v>54.236603728848017</v>
      </c>
      <c r="I16" s="146">
        <v>0.10247580035209758</v>
      </c>
      <c r="J16" s="146">
        <v>0.16621941323593514</v>
      </c>
      <c r="K16" s="146">
        <v>7.9999999999999991</v>
      </c>
      <c r="L16" s="146">
        <v>34.694276699029118</v>
      </c>
      <c r="M16" s="146">
        <v>13</v>
      </c>
      <c r="N16" s="146">
        <v>20</v>
      </c>
      <c r="O16" s="146">
        <v>0.13141568824809724</v>
      </c>
      <c r="P16" s="146">
        <v>10.001241126110836</v>
      </c>
      <c r="Q16" s="146">
        <v>0.15155038399858212</v>
      </c>
      <c r="R16" s="146">
        <v>0.11616427547401662</v>
      </c>
      <c r="T16" s="146">
        <v>14.236603728848017</v>
      </c>
      <c r="U16" s="146">
        <v>0</v>
      </c>
    </row>
    <row r="17" spans="2:21" x14ac:dyDescent="0.2">
      <c r="B17" s="146">
        <v>2030</v>
      </c>
      <c r="C17" s="146">
        <v>0.15953211988642124</v>
      </c>
      <c r="D17" s="146">
        <v>6.7701660585682859</v>
      </c>
      <c r="E17" s="146">
        <v>27.480011954848326</v>
      </c>
      <c r="F17" s="146">
        <v>19.97217646613262</v>
      </c>
      <c r="G17" s="146">
        <v>0.15953211988642124</v>
      </c>
      <c r="H17" s="146">
        <v>54.222354479549232</v>
      </c>
      <c r="I17" s="146">
        <v>0.12890222274817287</v>
      </c>
      <c r="J17" s="146">
        <v>0.20709241692575819</v>
      </c>
      <c r="K17" s="146">
        <v>7.9999999999999991</v>
      </c>
      <c r="L17" s="146">
        <v>34.694276699029118</v>
      </c>
      <c r="M17" s="146">
        <v>13</v>
      </c>
      <c r="N17" s="146">
        <v>20</v>
      </c>
      <c r="O17" s="146">
        <v>0.15953211988642124</v>
      </c>
      <c r="P17" s="146">
        <v>10.00136608041624</v>
      </c>
      <c r="Q17" s="146">
        <v>0.18203374432265426</v>
      </c>
      <c r="R17" s="146">
        <v>0.14248783142947535</v>
      </c>
      <c r="T17" s="146">
        <v>14.222354479549232</v>
      </c>
      <c r="U17" s="146">
        <v>0</v>
      </c>
    </row>
    <row r="18" spans="2:21" x14ac:dyDescent="0.2">
      <c r="B18" s="146">
        <v>2031</v>
      </c>
      <c r="C18" s="146">
        <v>0.18381939352934751</v>
      </c>
      <c r="D18" s="146">
        <v>6.7690256891359626</v>
      </c>
      <c r="E18" s="146">
        <v>27.476878566090324</v>
      </c>
      <c r="F18" s="146">
        <v>19.966015447193808</v>
      </c>
      <c r="G18" s="146">
        <v>0.18381939352934751</v>
      </c>
      <c r="H18" s="146">
        <v>54.211919702420097</v>
      </c>
      <c r="I18" s="146">
        <v>0.15115429627279298</v>
      </c>
      <c r="J18" s="146">
        <v>0.24134267328956849</v>
      </c>
      <c r="K18" s="146">
        <v>8.0000000000000018</v>
      </c>
      <c r="L18" s="146">
        <v>34.69427669902911</v>
      </c>
      <c r="M18" s="146">
        <v>13.000000000000002</v>
      </c>
      <c r="N18" s="146">
        <v>20</v>
      </c>
      <c r="O18" s="146">
        <v>0.18381939352934751</v>
      </c>
      <c r="P18" s="146">
        <v>10.001491050649564</v>
      </c>
      <c r="Q18" s="146">
        <v>0.20839644534332638</v>
      </c>
      <c r="R18" s="146">
        <v>0.16520303266499289</v>
      </c>
      <c r="T18" s="146">
        <v>14.211919702420097</v>
      </c>
      <c r="U18" s="146">
        <v>0</v>
      </c>
    </row>
    <row r="19" spans="2:21" x14ac:dyDescent="0.2">
      <c r="B19" s="146">
        <v>2032</v>
      </c>
      <c r="C19" s="146">
        <v>0.20496597534778971</v>
      </c>
      <c r="D19" s="146">
        <v>6.7681811946022039</v>
      </c>
      <c r="E19" s="146">
        <v>27.475181555306637</v>
      </c>
      <c r="F19" s="146">
        <v>19.960994013409891</v>
      </c>
      <c r="G19" s="146">
        <v>0.20496597534778971</v>
      </c>
      <c r="H19" s="146">
        <v>54.204356763318721</v>
      </c>
      <c r="I19" s="146">
        <v>0.16998724236532148</v>
      </c>
      <c r="J19" s="146">
        <v>0.27048045086488504</v>
      </c>
      <c r="K19" s="146">
        <v>8</v>
      </c>
      <c r="L19" s="146">
        <v>34.694276699029118</v>
      </c>
      <c r="M19" s="146">
        <v>13</v>
      </c>
      <c r="N19" s="146">
        <v>20</v>
      </c>
      <c r="O19" s="146">
        <v>0.20496597534778971</v>
      </c>
      <c r="P19" s="146">
        <v>10.001616042876039</v>
      </c>
      <c r="Q19" s="146">
        <v>0.23140974457033722</v>
      </c>
      <c r="R19" s="146">
        <v>0.18493563345867942</v>
      </c>
      <c r="T19" s="146">
        <v>14.204356763318721</v>
      </c>
      <c r="U19" s="146">
        <v>0</v>
      </c>
    </row>
    <row r="20" spans="2:21" x14ac:dyDescent="0.2">
      <c r="B20" s="146">
        <v>2033</v>
      </c>
      <c r="C20" s="146">
        <v>0.22338997172286668</v>
      </c>
      <c r="D20" s="146">
        <v>6.7675714234305149</v>
      </c>
      <c r="E20" s="146">
        <v>27.474579185179419</v>
      </c>
      <c r="F20" s="146">
        <v>19.95687930129905</v>
      </c>
      <c r="G20" s="146">
        <v>0.22338997172286668</v>
      </c>
      <c r="H20" s="146">
        <v>54.199029909908994</v>
      </c>
      <c r="I20" s="146">
        <v>0.18593442751413392</v>
      </c>
      <c r="J20" s="146">
        <v>0.2954216672932608</v>
      </c>
      <c r="K20" s="146">
        <v>7.9999999999999991</v>
      </c>
      <c r="L20" s="146">
        <v>34.694276699029118</v>
      </c>
      <c r="M20" s="146">
        <v>12.999999999999998</v>
      </c>
      <c r="N20" s="146">
        <v>19.999999999999996</v>
      </c>
      <c r="O20" s="146">
        <v>0.22338997172286668</v>
      </c>
      <c r="P20" s="146">
        <v>10.001741061460143</v>
      </c>
      <c r="Q20" s="146">
        <v>0.25152799091473377</v>
      </c>
      <c r="R20" s="146">
        <v>0.20207628758986054</v>
      </c>
      <c r="T20" s="146">
        <v>14.199029909908994</v>
      </c>
      <c r="U20" s="146">
        <v>0</v>
      </c>
    </row>
    <row r="21" spans="2:21" x14ac:dyDescent="0.2">
      <c r="B21" s="146">
        <v>2034</v>
      </c>
      <c r="C21" s="146">
        <v>0.23938014336343372</v>
      </c>
      <c r="D21" s="146">
        <v>6.7671528251601805</v>
      </c>
      <c r="E21" s="146">
        <v>27.474826327089559</v>
      </c>
      <c r="F21" s="146">
        <v>19.953506735177687</v>
      </c>
      <c r="G21" s="146">
        <v>0.23938014336343372</v>
      </c>
      <c r="H21" s="146">
        <v>54.195485887427424</v>
      </c>
      <c r="I21" s="146">
        <v>0.19939422263264284</v>
      </c>
      <c r="J21" s="146">
        <v>0.31676249372949439</v>
      </c>
      <c r="K21" s="146">
        <v>8</v>
      </c>
      <c r="L21" s="146">
        <v>34.694276699029118</v>
      </c>
      <c r="M21" s="146">
        <v>13</v>
      </c>
      <c r="N21" s="146">
        <v>20</v>
      </c>
      <c r="O21" s="146">
        <v>0.23938014336343372</v>
      </c>
      <c r="P21" s="146">
        <v>10.00186610952146</v>
      </c>
      <c r="Q21" s="146">
        <v>0.26904868239125562</v>
      </c>
      <c r="R21" s="146">
        <v>0.21690713752690624</v>
      </c>
      <c r="T21" s="146">
        <v>14.195485887427424</v>
      </c>
      <c r="U21" s="146">
        <v>0</v>
      </c>
    </row>
    <row r="22" spans="2:21" x14ac:dyDescent="0.2">
      <c r="B22" s="146">
        <v>2035</v>
      </c>
      <c r="C22" s="146">
        <v>0.25316042696996988</v>
      </c>
      <c r="D22" s="146">
        <v>6.7668924894814682</v>
      </c>
      <c r="E22" s="146">
        <v>27.475738828992188</v>
      </c>
      <c r="F22" s="146">
        <v>19.950753756494805</v>
      </c>
      <c r="G22" s="146">
        <v>0.25316042696996988</v>
      </c>
      <c r="H22" s="146">
        <v>54.193385074968468</v>
      </c>
      <c r="I22" s="146">
        <v>0.21068103315504683</v>
      </c>
      <c r="J22" s="146">
        <v>0.33493340726273857</v>
      </c>
      <c r="K22" s="146">
        <v>8</v>
      </c>
      <c r="L22" s="146">
        <v>34.69427669902911</v>
      </c>
      <c r="M22" s="146">
        <v>12.999999999999998</v>
      </c>
      <c r="N22" s="146">
        <v>20</v>
      </c>
      <c r="O22" s="146">
        <v>0.25316042696996988</v>
      </c>
      <c r="P22" s="146">
        <v>10.001991189224629</v>
      </c>
      <c r="Q22" s="146">
        <v>0.28419619413875818</v>
      </c>
      <c r="R22" s="146">
        <v>0.22965178786672252</v>
      </c>
      <c r="T22" s="146">
        <v>14.193385074968468</v>
      </c>
      <c r="U22" s="146">
        <v>0</v>
      </c>
    </row>
    <row r="23" spans="2:21" x14ac:dyDescent="0.2">
      <c r="B23" s="146">
        <v>2036</v>
      </c>
      <c r="C23" s="146">
        <v>0.26492006253397449</v>
      </c>
      <c r="D23" s="146">
        <v>6.7667644140322567</v>
      </c>
      <c r="E23" s="146">
        <v>27.47717354614068</v>
      </c>
      <c r="F23" s="146">
        <v>19.948525436424664</v>
      </c>
      <c r="G23" s="146">
        <v>0.26492006253397449</v>
      </c>
      <c r="H23" s="146">
        <v>54.192463396597603</v>
      </c>
      <c r="I23" s="146">
        <v>0.22005281341361815</v>
      </c>
      <c r="J23" s="146">
        <v>0.35027263613902626</v>
      </c>
      <c r="K23" s="146">
        <v>7.9999999999999973</v>
      </c>
      <c r="L23" s="146">
        <v>34.694276699029118</v>
      </c>
      <c r="M23" s="146">
        <v>12.999999999999998</v>
      </c>
      <c r="N23" s="146">
        <v>20</v>
      </c>
      <c r="O23" s="146">
        <v>0.26492006253397449</v>
      </c>
      <c r="P23" s="146">
        <v>10.002116301984213</v>
      </c>
      <c r="Q23" s="146">
        <v>0.29715912946929468</v>
      </c>
      <c r="R23" s="146">
        <v>0.24049996086592001</v>
      </c>
      <c r="T23" s="146">
        <v>14.192463396597603</v>
      </c>
      <c r="U23" s="146">
        <v>0</v>
      </c>
    </row>
    <row r="24" spans="2:21" x14ac:dyDescent="0.2">
      <c r="B24" s="146">
        <v>2037</v>
      </c>
      <c r="C24" s="146">
        <v>0.27482757859603169</v>
      </c>
      <c r="D24" s="146">
        <v>6.7667473858294658</v>
      </c>
      <c r="E24" s="146">
        <v>27.479016405367968</v>
      </c>
      <c r="F24" s="146">
        <v>19.946746059466385</v>
      </c>
      <c r="G24" s="146">
        <v>0.27482757859603169</v>
      </c>
      <c r="H24" s="146">
        <v>54.192509850663818</v>
      </c>
      <c r="I24" s="146">
        <v>0.22772704448335013</v>
      </c>
      <c r="J24" s="146">
        <v>0.36306268792707375</v>
      </c>
      <c r="K24" s="146">
        <v>7.9999999999999991</v>
      </c>
      <c r="L24" s="146">
        <v>34.694276699029118</v>
      </c>
      <c r="M24" s="146">
        <v>13.000000000000002</v>
      </c>
      <c r="N24" s="146">
        <v>20</v>
      </c>
      <c r="O24" s="146">
        <v>0.27482757859603169</v>
      </c>
      <c r="P24" s="146">
        <v>10.002241448615024</v>
      </c>
      <c r="Q24" s="146">
        <v>0.3081069538325506</v>
      </c>
      <c r="R24" s="146">
        <v>0.24961947538525395</v>
      </c>
      <c r="T24" s="146">
        <v>14.192509850663818</v>
      </c>
      <c r="U24" s="146">
        <v>0</v>
      </c>
    </row>
    <row r="25" spans="2:21" x14ac:dyDescent="0.2">
      <c r="B25" s="146">
        <v>2038</v>
      </c>
      <c r="C25" s="146">
        <v>0.28303729665650224</v>
      </c>
      <c r="D25" s="146">
        <v>6.766823701553486</v>
      </c>
      <c r="E25" s="146">
        <v>27.481174822202505</v>
      </c>
      <c r="F25" s="146">
        <v>19.945353896278267</v>
      </c>
      <c r="G25" s="146">
        <v>0.28303729665650224</v>
      </c>
      <c r="H25" s="146">
        <v>54.193352420034252</v>
      </c>
      <c r="I25" s="146">
        <v>0.23389061635903374</v>
      </c>
      <c r="J25" s="146">
        <v>0.37354902824273672</v>
      </c>
      <c r="K25" s="146">
        <v>7.9999999999999991</v>
      </c>
      <c r="L25" s="146">
        <v>34.69427669902911</v>
      </c>
      <c r="M25" s="146">
        <v>13</v>
      </c>
      <c r="N25" s="146">
        <v>19.999999999999996</v>
      </c>
      <c r="O25" s="146">
        <v>0.28303729665650224</v>
      </c>
      <c r="P25" s="146">
        <v>10.002366629446149</v>
      </c>
      <c r="Q25" s="146">
        <v>0.31719713130005156</v>
      </c>
      <c r="R25" s="146">
        <v>0.25716227252405471</v>
      </c>
      <c r="T25" s="146">
        <v>14.193352420034252</v>
      </c>
      <c r="U25" s="146">
        <v>0</v>
      </c>
    </row>
    <row r="26" spans="2:21" x14ac:dyDescent="0.2">
      <c r="B26" s="146">
        <v>2039</v>
      </c>
      <c r="C26" s="146">
        <v>0.28969239846986738</v>
      </c>
      <c r="D26" s="146">
        <v>6.7669783432307158</v>
      </c>
      <c r="E26" s="146">
        <v>27.483572601578988</v>
      </c>
      <c r="F26" s="146">
        <v>19.944297761914989</v>
      </c>
      <c r="G26" s="146">
        <v>0.28969239846986738</v>
      </c>
      <c r="H26" s="146">
        <v>54.194848706724699</v>
      </c>
      <c r="I26" s="146">
        <v>0.23870634909690658</v>
      </c>
      <c r="J26" s="146">
        <v>0.38195008915906659</v>
      </c>
      <c r="K26" s="146">
        <v>8</v>
      </c>
      <c r="L26" s="146">
        <v>34.694276699029118</v>
      </c>
      <c r="M26" s="146">
        <v>13</v>
      </c>
      <c r="N26" s="146">
        <v>19.999999999999996</v>
      </c>
      <c r="O26" s="146">
        <v>0.28969239846986738</v>
      </c>
      <c r="P26" s="146">
        <v>10.002491844409491</v>
      </c>
      <c r="Q26" s="146">
        <v>0.32457802634068428</v>
      </c>
      <c r="R26" s="146">
        <v>0.26326760829006446</v>
      </c>
      <c r="T26" s="146">
        <v>14.194848706724699</v>
      </c>
      <c r="U26" s="146">
        <v>0</v>
      </c>
    </row>
    <row r="27" spans="2:21" x14ac:dyDescent="0.2">
      <c r="B27" s="146">
        <v>2040</v>
      </c>
      <c r="C27" s="146">
        <v>0.29492643845102862</v>
      </c>
      <c r="D27" s="146">
        <v>6.7671984149922588</v>
      </c>
      <c r="E27" s="146">
        <v>27.486146342338053</v>
      </c>
      <c r="F27" s="146">
        <v>19.943534632864335</v>
      </c>
      <c r="G27" s="146">
        <v>0.29492643845102862</v>
      </c>
      <c r="H27" s="146">
        <v>54.196879390194646</v>
      </c>
      <c r="I27" s="146">
        <v>0.2423175507088926</v>
      </c>
      <c r="J27" s="146">
        <v>0.38846298760273346</v>
      </c>
      <c r="K27" s="146">
        <v>8.0000000000000018</v>
      </c>
      <c r="L27" s="146">
        <v>34.694276699029118</v>
      </c>
      <c r="M27" s="146">
        <v>13</v>
      </c>
      <c r="N27" s="146">
        <v>19.999999999999996</v>
      </c>
      <c r="O27" s="146">
        <v>0.29492643845102862</v>
      </c>
      <c r="P27" s="146">
        <v>10.002617093109716</v>
      </c>
      <c r="Q27" s="146">
        <v>0.33038998909165312</v>
      </c>
      <c r="R27" s="146">
        <v>0.2680638895474976</v>
      </c>
      <c r="T27" s="146">
        <v>14.196879390194646</v>
      </c>
      <c r="U27" s="146">
        <v>0</v>
      </c>
    </row>
    <row r="28" spans="2:21" x14ac:dyDescent="0.2">
      <c r="B28" s="146">
        <v>2041</v>
      </c>
      <c r="C28" s="146">
        <v>0.29886416985149822</v>
      </c>
      <c r="D28" s="146">
        <v>6.7674727388300306</v>
      </c>
      <c r="E28" s="146">
        <v>27.488842807545357</v>
      </c>
      <c r="F28" s="146">
        <v>19.943027930178673</v>
      </c>
      <c r="G28" s="146">
        <v>0.29886416985149822</v>
      </c>
      <c r="H28" s="146">
        <v>54.199343476554063</v>
      </c>
      <c r="I28" s="146">
        <v>0.24485135570138095</v>
      </c>
      <c r="J28" s="146">
        <v>0.39326706410418577</v>
      </c>
      <c r="K28" s="146">
        <v>7.9999999999999973</v>
      </c>
      <c r="L28" s="146">
        <v>34.694276699029118</v>
      </c>
      <c r="M28" s="146">
        <v>12.999999999999998</v>
      </c>
      <c r="N28" s="146">
        <v>20</v>
      </c>
      <c r="O28" s="146">
        <v>0.29886416985149822</v>
      </c>
      <c r="P28" s="146">
        <v>10.002742374880293</v>
      </c>
      <c r="Q28" s="146">
        <v>0.33476571888027118</v>
      </c>
      <c r="R28" s="146">
        <v>0.27166985063992188</v>
      </c>
      <c r="T28" s="146">
        <v>14.199343476554063</v>
      </c>
      <c r="U28" s="146">
        <v>0</v>
      </c>
    </row>
    <row r="29" spans="2:21" x14ac:dyDescent="0.2">
      <c r="B29" s="146">
        <v>2042</v>
      </c>
      <c r="C29" s="146">
        <v>0.30162208000872681</v>
      </c>
      <c r="D29" s="146">
        <v>6.7677915531747344</v>
      </c>
      <c r="E29" s="146">
        <v>27.491616948610435</v>
      </c>
      <c r="F29" s="146">
        <v>19.942746245133506</v>
      </c>
      <c r="G29" s="146">
        <v>0.30162208000872681</v>
      </c>
      <c r="H29" s="146">
        <v>54.202154746918687</v>
      </c>
      <c r="I29" s="146">
        <v>0.2464212601777982</v>
      </c>
      <c r="J29" s="146">
        <v>0.39652627047654931</v>
      </c>
      <c r="K29" s="146">
        <v>8</v>
      </c>
      <c r="L29" s="146">
        <v>34.694276699029118</v>
      </c>
      <c r="M29" s="146">
        <v>13</v>
      </c>
      <c r="N29" s="146">
        <v>20</v>
      </c>
      <c r="O29" s="146">
        <v>0.30162208000872681</v>
      </c>
      <c r="P29" s="146">
        <v>10.002867688828873</v>
      </c>
      <c r="Q29" s="146">
        <v>0.33783038724235076</v>
      </c>
      <c r="R29" s="146">
        <v>0.27419540089153033</v>
      </c>
      <c r="T29" s="146">
        <v>14.202154746918687</v>
      </c>
      <c r="U29" s="146">
        <v>0</v>
      </c>
    </row>
    <row r="30" spans="2:21" x14ac:dyDescent="0.2">
      <c r="B30" s="146">
        <v>2043</v>
      </c>
      <c r="C30" s="146">
        <v>0.30330881021311029</v>
      </c>
      <c r="D30" s="146">
        <v>6.7681462816175806</v>
      </c>
      <c r="E30" s="146">
        <v>27.494430391234225</v>
      </c>
      <c r="F30" s="146">
        <v>19.942662372552984</v>
      </c>
      <c r="G30" s="146">
        <v>0.30330881021311029</v>
      </c>
      <c r="H30" s="146">
        <v>54.205239045404788</v>
      </c>
      <c r="I30" s="146">
        <v>0.24712909979340836</v>
      </c>
      <c r="J30" s="146">
        <v>0.39839091683002703</v>
      </c>
      <c r="K30" s="146">
        <v>7.9999999999999991</v>
      </c>
      <c r="L30" s="146">
        <v>34.694276699029118</v>
      </c>
      <c r="M30" s="146">
        <v>12.999999999999998</v>
      </c>
      <c r="N30" s="146">
        <v>20</v>
      </c>
      <c r="O30" s="146">
        <v>0.30330881021311029</v>
      </c>
      <c r="P30" s="146">
        <v>10.002993033874359</v>
      </c>
      <c r="Q30" s="146">
        <v>0.33970172064929283</v>
      </c>
      <c r="R30" s="146">
        <v>0.2757422998475661</v>
      </c>
      <c r="T30" s="146">
        <v>14.205239045404788</v>
      </c>
      <c r="U30" s="146">
        <v>0</v>
      </c>
    </row>
    <row r="31" spans="2:21" x14ac:dyDescent="0.2">
      <c r="B31" s="146">
        <v>2044</v>
      </c>
      <c r="C31" s="146">
        <v>0.30402553475497029</v>
      </c>
      <c r="D31" s="146">
        <v>6.7685293516014449</v>
      </c>
      <c r="E31" s="146">
        <v>27.497250258185325</v>
      </c>
      <c r="F31" s="146">
        <v>19.942752565635555</v>
      </c>
      <c r="G31" s="146">
        <v>0.30402553475497029</v>
      </c>
      <c r="H31" s="146">
        <v>54.20853217542232</v>
      </c>
      <c r="I31" s="146">
        <v>0.24706662535209922</v>
      </c>
      <c r="J31" s="146">
        <v>0.39899903795794778</v>
      </c>
      <c r="K31" s="146">
        <v>8</v>
      </c>
      <c r="L31" s="146">
        <v>34.694276699029125</v>
      </c>
      <c r="M31" s="146">
        <v>13</v>
      </c>
      <c r="N31" s="146">
        <v>20</v>
      </c>
      <c r="O31" s="146">
        <v>0.30402553475497029</v>
      </c>
      <c r="P31" s="146">
        <v>10.003118408777498</v>
      </c>
      <c r="Q31" s="146">
        <v>0.34049011696409609</v>
      </c>
      <c r="R31" s="146">
        <v>0.27640473522576292</v>
      </c>
      <c r="T31" s="146">
        <v>14.20853217542232</v>
      </c>
      <c r="U31" s="14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C3F1D-7FAF-4528-A40A-477E6C4BC3F1}">
  <dimension ref="A1:U31"/>
  <sheetViews>
    <sheetView topLeftCell="H1" workbookViewId="0">
      <selection activeCell="AB25" sqref="AB25"/>
    </sheetView>
  </sheetViews>
  <sheetFormatPr defaultColWidth="9.140625" defaultRowHeight="12.75" x14ac:dyDescent="0.2"/>
  <cols>
    <col min="1" max="1" width="4.140625" style="147" customWidth="1"/>
    <col min="2" max="16384" width="9.140625" style="146"/>
  </cols>
  <sheetData>
    <row r="1" spans="1:21" x14ac:dyDescent="0.2">
      <c r="B1" s="146" t="s">
        <v>215</v>
      </c>
      <c r="C1" s="146" t="s">
        <v>216</v>
      </c>
      <c r="D1" s="146" t="s">
        <v>217</v>
      </c>
      <c r="E1" s="146" t="s">
        <v>218</v>
      </c>
      <c r="F1" s="146" t="s">
        <v>219</v>
      </c>
      <c r="G1" s="146" t="s">
        <v>228</v>
      </c>
      <c r="H1" s="146" t="s">
        <v>221</v>
      </c>
      <c r="I1" s="146" t="s">
        <v>222</v>
      </c>
      <c r="J1" s="146" t="s">
        <v>223</v>
      </c>
      <c r="K1" s="146" t="s">
        <v>224</v>
      </c>
      <c r="L1" s="146" t="s">
        <v>225</v>
      </c>
      <c r="M1" s="146" t="s">
        <v>226</v>
      </c>
      <c r="N1" s="146" t="s">
        <v>227</v>
      </c>
      <c r="O1" s="146" t="s">
        <v>228</v>
      </c>
      <c r="P1" s="146" t="s">
        <v>229</v>
      </c>
      <c r="Q1" s="146" t="s">
        <v>230</v>
      </c>
      <c r="R1" s="146" t="s">
        <v>231</v>
      </c>
    </row>
    <row r="2" spans="1:21" x14ac:dyDescent="0.2">
      <c r="A2" s="147">
        <v>0</v>
      </c>
      <c r="B2" s="146">
        <v>2015</v>
      </c>
      <c r="C2" s="146">
        <v>0</v>
      </c>
      <c r="D2" s="146">
        <v>5</v>
      </c>
      <c r="E2" s="146">
        <v>15</v>
      </c>
      <c r="F2" s="146">
        <v>20</v>
      </c>
      <c r="G2" s="146">
        <v>0</v>
      </c>
      <c r="H2" s="146">
        <v>40</v>
      </c>
      <c r="I2" s="146">
        <v>0</v>
      </c>
      <c r="J2" s="146">
        <v>0</v>
      </c>
      <c r="K2" s="146">
        <v>7.9999999999999991</v>
      </c>
      <c r="L2" s="146">
        <v>34.694276699029118</v>
      </c>
      <c r="M2" s="146">
        <v>13</v>
      </c>
      <c r="N2" s="146">
        <v>20</v>
      </c>
      <c r="O2" s="146">
        <v>0</v>
      </c>
      <c r="P2" s="146">
        <v>10</v>
      </c>
      <c r="Q2" s="146">
        <v>0</v>
      </c>
      <c r="R2" s="146">
        <v>0</v>
      </c>
      <c r="T2" s="146">
        <v>0</v>
      </c>
      <c r="U2" s="146">
        <v>0</v>
      </c>
    </row>
    <row r="3" spans="1:21" x14ac:dyDescent="0.2">
      <c r="A3" s="147">
        <v>1</v>
      </c>
      <c r="B3" s="146">
        <v>2016</v>
      </c>
      <c r="C3" s="146">
        <v>-2.2331462936932667E-2</v>
      </c>
      <c r="D3" s="146">
        <v>4.954671214402512</v>
      </c>
      <c r="E3" s="146">
        <v>14.7900416044323</v>
      </c>
      <c r="F3" s="146">
        <v>21.632347053067125</v>
      </c>
      <c r="G3" s="146">
        <v>-2.2331462936932667E-2</v>
      </c>
      <c r="H3" s="146">
        <v>41.377059871901935</v>
      </c>
      <c r="I3" s="146">
        <v>0.41691015832627798</v>
      </c>
      <c r="J3" s="146">
        <v>1.1271605508512916</v>
      </c>
      <c r="K3" s="146">
        <v>8</v>
      </c>
      <c r="L3" s="146">
        <v>34.694276699029125</v>
      </c>
      <c r="M3" s="146">
        <v>13.000000000000002</v>
      </c>
      <c r="N3" s="146">
        <v>20.000000000000004</v>
      </c>
      <c r="O3" s="146">
        <v>-2.2331462936932667E-2</v>
      </c>
      <c r="P3" s="146">
        <v>10</v>
      </c>
      <c r="Q3" s="146">
        <v>2.4318517550370324</v>
      </c>
      <c r="R3" s="146">
        <v>-1.8812997704005041</v>
      </c>
      <c r="T3" s="146">
        <v>1.3770598719019347</v>
      </c>
      <c r="U3" s="146">
        <v>0</v>
      </c>
    </row>
    <row r="4" spans="1:21" x14ac:dyDescent="0.2">
      <c r="A4" s="147">
        <v>2</v>
      </c>
      <c r="B4" s="146">
        <v>2017</v>
      </c>
      <c r="C4" s="146">
        <v>0.21899777636315321</v>
      </c>
      <c r="D4" s="146">
        <v>4.9610179740308089</v>
      </c>
      <c r="E4" s="146">
        <v>14.865690395128381</v>
      </c>
      <c r="F4" s="146">
        <v>23.583225854307383</v>
      </c>
      <c r="G4" s="146">
        <v>0.21899777636315321</v>
      </c>
      <c r="H4" s="146">
        <v>43.409934223466571</v>
      </c>
      <c r="I4" s="146">
        <v>0.42375687387550265</v>
      </c>
      <c r="J4" s="146">
        <v>1.5600646150153885</v>
      </c>
      <c r="K4" s="146">
        <v>7.9999999999999973</v>
      </c>
      <c r="L4" s="146">
        <v>34.694276699029118</v>
      </c>
      <c r="M4" s="146">
        <v>12.999999999999998</v>
      </c>
      <c r="N4" s="146">
        <v>20</v>
      </c>
      <c r="O4" s="146">
        <v>0.21899777636315321</v>
      </c>
      <c r="P4" s="146">
        <v>10.000000658091567</v>
      </c>
      <c r="Q4" s="146">
        <v>2.7883259026191793</v>
      </c>
      <c r="R4" s="146">
        <v>-1.7271892577604553</v>
      </c>
      <c r="T4" s="146">
        <v>3.4099342234665713</v>
      </c>
      <c r="U4" s="146">
        <v>0</v>
      </c>
    </row>
    <row r="5" spans="1:21" x14ac:dyDescent="0.2">
      <c r="A5" s="147">
        <v>3</v>
      </c>
      <c r="B5" s="146">
        <v>2018</v>
      </c>
      <c r="C5" s="146">
        <v>0.4612521802334868</v>
      </c>
      <c r="D5" s="146">
        <v>4.9656852507339586</v>
      </c>
      <c r="E5" s="146">
        <v>14.936482918544071</v>
      </c>
      <c r="F5" s="146">
        <v>25.451298122105968</v>
      </c>
      <c r="G5" s="146">
        <v>0.4612521802334868</v>
      </c>
      <c r="H5" s="146">
        <v>45.353466291384009</v>
      </c>
      <c r="I5" s="146">
        <v>0.46902934009505071</v>
      </c>
      <c r="J5" s="146">
        <v>2.0426774155306804</v>
      </c>
      <c r="K5" s="146">
        <v>8</v>
      </c>
      <c r="L5" s="146">
        <v>34.694276699029125</v>
      </c>
      <c r="M5" s="146">
        <v>13.000000000000002</v>
      </c>
      <c r="N5" s="146">
        <v>20</v>
      </c>
      <c r="O5" s="146">
        <v>0.4612521802334868</v>
      </c>
      <c r="P5" s="146">
        <v>10.000002009087384</v>
      </c>
      <c r="Q5" s="146">
        <v>3.1494183104068085</v>
      </c>
      <c r="R5" s="146">
        <v>-1.5749509869101017</v>
      </c>
      <c r="T5" s="146">
        <v>5.3534662913840094</v>
      </c>
      <c r="U5" s="146">
        <v>0</v>
      </c>
    </row>
    <row r="6" spans="1:21" x14ac:dyDescent="0.2">
      <c r="A6" s="147">
        <v>4</v>
      </c>
      <c r="B6" s="146">
        <v>2019</v>
      </c>
      <c r="C6" s="146">
        <v>0.70739762370070025</v>
      </c>
      <c r="D6" s="146">
        <v>4.9692583831902137</v>
      </c>
      <c r="E6" s="146">
        <v>15.006183574108489</v>
      </c>
      <c r="F6" s="146">
        <v>27.236865819919984</v>
      </c>
      <c r="G6" s="146">
        <v>0.70739762370070025</v>
      </c>
      <c r="H6" s="146">
        <v>47.21230777721869</v>
      </c>
      <c r="I6" s="146">
        <v>0.54750895718942427</v>
      </c>
      <c r="J6" s="146">
        <v>2.5736871282406426</v>
      </c>
      <c r="K6" s="146">
        <v>7.9999999999999973</v>
      </c>
      <c r="L6" s="146">
        <v>34.694276699029118</v>
      </c>
      <c r="M6" s="146">
        <v>13</v>
      </c>
      <c r="N6" s="146">
        <v>20</v>
      </c>
      <c r="O6" s="146">
        <v>0.70739762370070025</v>
      </c>
      <c r="P6" s="146">
        <v>10.000004172459832</v>
      </c>
      <c r="Q6" s="146">
        <v>3.5165678708484727</v>
      </c>
      <c r="R6" s="146">
        <v>-1.4204624404832771</v>
      </c>
      <c r="T6" s="146">
        <v>7.2123077772186903</v>
      </c>
      <c r="U6" s="146">
        <v>0</v>
      </c>
    </row>
    <row r="7" spans="1:21" x14ac:dyDescent="0.2">
      <c r="A7" s="147">
        <v>5</v>
      </c>
      <c r="B7" s="146">
        <v>2020</v>
      </c>
      <c r="C7" s="146">
        <v>0.95995647357376868</v>
      </c>
      <c r="D7" s="146">
        <v>4.9726534755246554</v>
      </c>
      <c r="E7" s="146">
        <v>15.079590845834137</v>
      </c>
      <c r="F7" s="146">
        <v>28.946509084233522</v>
      </c>
      <c r="G7" s="146">
        <v>0.95995647357376868</v>
      </c>
      <c r="H7" s="146">
        <v>48.998753405592325</v>
      </c>
      <c r="I7" s="146">
        <v>0.64033383507060559</v>
      </c>
      <c r="J7" s="146">
        <v>3.0807116033056303</v>
      </c>
      <c r="K7" s="146">
        <v>7.9999999999999964</v>
      </c>
      <c r="L7" s="146">
        <v>34.694276699029118</v>
      </c>
      <c r="M7" s="146">
        <v>13.000000000000002</v>
      </c>
      <c r="N7" s="146">
        <v>20</v>
      </c>
      <c r="O7" s="146">
        <v>0.95995647357376868</v>
      </c>
      <c r="P7" s="146">
        <v>10.000007289533992</v>
      </c>
      <c r="Q7" s="146">
        <v>3.8549091526771289</v>
      </c>
      <c r="R7" s="146">
        <v>-1.2328811445168135</v>
      </c>
      <c r="T7" s="146">
        <v>8.9987534055923248</v>
      </c>
      <c r="U7" s="146">
        <v>0</v>
      </c>
    </row>
    <row r="8" spans="1:21" x14ac:dyDescent="0.2">
      <c r="A8" s="147">
        <v>6</v>
      </c>
      <c r="B8" s="146">
        <v>2021</v>
      </c>
      <c r="C8" s="146">
        <v>-0.56025385446106668</v>
      </c>
      <c r="D8" s="146">
        <v>5.1944301923669922</v>
      </c>
      <c r="E8" s="146">
        <v>16.229722952192507</v>
      </c>
      <c r="F8" s="146">
        <v>29.623827260049762</v>
      </c>
      <c r="G8" s="146">
        <v>-0.56025385446106668</v>
      </c>
      <c r="H8" s="146">
        <v>51.047980404609255</v>
      </c>
      <c r="I8" s="146">
        <v>-0.36705308304328943</v>
      </c>
      <c r="J8" s="146">
        <v>0.20222191983576554</v>
      </c>
      <c r="K8" s="146">
        <v>8</v>
      </c>
      <c r="L8" s="146">
        <v>35.622031610718373</v>
      </c>
      <c r="M8" s="146">
        <v>12.999999999999998</v>
      </c>
      <c r="N8" s="146">
        <v>20</v>
      </c>
      <c r="O8" s="146">
        <v>-0.56025385446106668</v>
      </c>
      <c r="P8" s="146">
        <v>10.000011656866874</v>
      </c>
      <c r="Q8" s="146">
        <v>6.3950643117104855E-2</v>
      </c>
      <c r="R8" s="146">
        <v>-1.033069563522903</v>
      </c>
      <c r="T8" s="146">
        <v>11.047980404609255</v>
      </c>
      <c r="U8" s="146">
        <v>0.92775491168925583</v>
      </c>
    </row>
    <row r="9" spans="1:21" x14ac:dyDescent="0.2">
      <c r="A9" s="147">
        <v>7</v>
      </c>
      <c r="B9" s="146">
        <v>2022</v>
      </c>
      <c r="C9" s="146">
        <v>-0.93295898172272018</v>
      </c>
      <c r="D9" s="146">
        <v>5.4335460759374294</v>
      </c>
      <c r="E9" s="146">
        <v>17.890360307541371</v>
      </c>
      <c r="F9" s="146">
        <v>29.117324516228564</v>
      </c>
      <c r="G9" s="146">
        <v>-0.93295898172272018</v>
      </c>
      <c r="H9" s="146">
        <v>52.441230899707364</v>
      </c>
      <c r="I9" s="146">
        <v>-0.13986650748397667</v>
      </c>
      <c r="J9" s="146">
        <v>-1.6116522490413399</v>
      </c>
      <c r="K9" s="146">
        <v>9.7390471841835762</v>
      </c>
      <c r="L9" s="146">
        <v>34.964119554119009</v>
      </c>
      <c r="M9" s="146">
        <v>13.000000000000002</v>
      </c>
      <c r="N9" s="146">
        <v>20</v>
      </c>
      <c r="O9" s="146">
        <v>-0.93295898172272018</v>
      </c>
      <c r="P9" s="146">
        <v>10.000022437024379</v>
      </c>
      <c r="Q9" s="146">
        <v>0.71424779949226136</v>
      </c>
      <c r="R9" s="146">
        <v>-2.180667457476047</v>
      </c>
      <c r="T9" s="146">
        <v>12.441230899707364</v>
      </c>
      <c r="U9" s="146">
        <v>0.26984285508989103</v>
      </c>
    </row>
    <row r="10" spans="1:21" x14ac:dyDescent="0.2">
      <c r="A10" s="147">
        <v>8</v>
      </c>
      <c r="B10" s="146">
        <v>2023</v>
      </c>
      <c r="C10" s="146">
        <v>-0.37185564263378978</v>
      </c>
      <c r="D10" s="146">
        <v>5.499830383719388</v>
      </c>
      <c r="E10" s="146">
        <v>18.429595571521766</v>
      </c>
      <c r="F10" s="146">
        <v>28.926705797409547</v>
      </c>
      <c r="G10" s="146">
        <v>-0.37185564263378978</v>
      </c>
      <c r="H10" s="146">
        <v>52.856131752650697</v>
      </c>
      <c r="I10" s="146">
        <v>-0.11338087780414785</v>
      </c>
      <c r="J10" s="146">
        <v>-0.57569439569430392</v>
      </c>
      <c r="K10" s="146">
        <v>8.3450027185254836</v>
      </c>
      <c r="L10" s="146">
        <v>34.942419552442701</v>
      </c>
      <c r="M10" s="146">
        <v>13</v>
      </c>
      <c r="N10" s="146">
        <v>20</v>
      </c>
      <c r="O10" s="146">
        <v>-0.37185564263378978</v>
      </c>
      <c r="P10" s="146">
        <v>10.000051178684174</v>
      </c>
      <c r="Q10" s="146">
        <v>2.8365758399771991E-2</v>
      </c>
      <c r="R10" s="146">
        <v>-0.67501104482264407</v>
      </c>
      <c r="T10" s="146">
        <v>12.856131752650697</v>
      </c>
      <c r="U10" s="146">
        <v>0.248142853413583</v>
      </c>
    </row>
    <row r="11" spans="1:21" x14ac:dyDescent="0.2">
      <c r="A11" s="147">
        <v>9</v>
      </c>
      <c r="B11" s="146">
        <v>2024</v>
      </c>
      <c r="C11" s="146">
        <v>-0.12168329626906882</v>
      </c>
      <c r="D11" s="146">
        <v>5.5140074621567843</v>
      </c>
      <c r="E11" s="146">
        <v>18.574227253200721</v>
      </c>
      <c r="F11" s="146">
        <v>28.63093605111327</v>
      </c>
      <c r="G11" s="146">
        <v>-0.12168329626906882</v>
      </c>
      <c r="H11" s="146">
        <v>52.719170766470782</v>
      </c>
      <c r="I11" s="146">
        <v>-4.0926802395702122E-2</v>
      </c>
      <c r="J11" s="146">
        <v>-0.15630739567092933</v>
      </c>
      <c r="K11" s="146">
        <v>8.0425569085154027</v>
      </c>
      <c r="L11" s="146">
        <v>34.853341085560878</v>
      </c>
      <c r="M11" s="146">
        <v>13.000000000000002</v>
      </c>
      <c r="N11" s="146">
        <v>20.000000000000004</v>
      </c>
      <c r="O11" s="146">
        <v>-0.12168329626906882</v>
      </c>
      <c r="P11" s="146">
        <v>10.000084808883225</v>
      </c>
      <c r="Q11" s="146">
        <v>-1.717875781210838E-3</v>
      </c>
      <c r="R11" s="146">
        <v>-0.21255341266671329</v>
      </c>
      <c r="T11" s="146">
        <v>12.719170766470782</v>
      </c>
      <c r="U11" s="146">
        <v>0.15906438653176025</v>
      </c>
    </row>
    <row r="12" spans="1:21" x14ac:dyDescent="0.2">
      <c r="A12" s="147">
        <v>10</v>
      </c>
      <c r="B12" s="146">
        <v>2025</v>
      </c>
      <c r="C12" s="146">
        <v>9.3037695482820482E-3</v>
      </c>
      <c r="D12" s="146">
        <v>5.5167960988621312</v>
      </c>
      <c r="E12" s="146">
        <v>18.620766962665993</v>
      </c>
      <c r="F12" s="146">
        <v>28.338598927928285</v>
      </c>
      <c r="G12" s="146">
        <v>9.3037695482820482E-3</v>
      </c>
      <c r="H12" s="146">
        <v>52.476161989456401</v>
      </c>
      <c r="I12" s="146">
        <v>1.7710680609961393E-2</v>
      </c>
      <c r="J12" s="146">
        <v>1.6861254406874693E-2</v>
      </c>
      <c r="K12" s="146">
        <v>7.9999999999999991</v>
      </c>
      <c r="L12" s="146">
        <v>34.780061851172221</v>
      </c>
      <c r="M12" s="146">
        <v>12.999999999999998</v>
      </c>
      <c r="N12" s="146">
        <v>20</v>
      </c>
      <c r="O12" s="146">
        <v>9.3037695482820482E-3</v>
      </c>
      <c r="P12" s="146">
        <v>10.000120077837186</v>
      </c>
      <c r="Q12" s="146">
        <v>6.9004948265144278E-2</v>
      </c>
      <c r="R12" s="146">
        <v>-3.5918037177483361E-2</v>
      </c>
      <c r="T12" s="146">
        <v>12.476161989456401</v>
      </c>
      <c r="U12" s="146">
        <v>8.5785152143103005E-2</v>
      </c>
    </row>
    <row r="13" spans="1:21" x14ac:dyDescent="0.2">
      <c r="A13" s="147">
        <v>11</v>
      </c>
      <c r="B13" s="146">
        <v>2026</v>
      </c>
      <c r="C13" s="146">
        <v>8.7270219659473014E-2</v>
      </c>
      <c r="D13" s="146">
        <v>5.5164173844044528</v>
      </c>
      <c r="E13" s="146">
        <v>18.634942335803942</v>
      </c>
      <c r="F13" s="146">
        <v>28.065947632117684</v>
      </c>
      <c r="G13" s="146">
        <v>8.7270219659473014E-2</v>
      </c>
      <c r="H13" s="146">
        <v>52.217307352326081</v>
      </c>
      <c r="I13" s="146">
        <v>6.1569046313025844E-2</v>
      </c>
      <c r="J13" s="146">
        <v>0.10312549461137799</v>
      </c>
      <c r="K13" s="146">
        <v>8</v>
      </c>
      <c r="L13" s="146">
        <v>34.730806917553871</v>
      </c>
      <c r="M13" s="146">
        <v>13</v>
      </c>
      <c r="N13" s="146">
        <v>20</v>
      </c>
      <c r="O13" s="146">
        <v>8.7270219659473014E-2</v>
      </c>
      <c r="P13" s="146">
        <v>10.000156051735758</v>
      </c>
      <c r="Q13" s="146">
        <v>0.12736189688440996</v>
      </c>
      <c r="R13" s="146">
        <v>5.6902007209665068E-2</v>
      </c>
      <c r="T13" s="146">
        <v>12.217307352326081</v>
      </c>
      <c r="U13" s="146">
        <v>3.6530218524752911E-2</v>
      </c>
    </row>
    <row r="14" spans="1:21" x14ac:dyDescent="0.2">
      <c r="A14" s="147">
        <v>12</v>
      </c>
      <c r="B14" s="146">
        <v>2027</v>
      </c>
      <c r="C14" s="146">
        <v>0.13891567451312881</v>
      </c>
      <c r="D14" s="146">
        <v>5.5141257605407024</v>
      </c>
      <c r="E14" s="146">
        <v>18.630079978795404</v>
      </c>
      <c r="F14" s="146">
        <v>27.810758672784914</v>
      </c>
      <c r="G14" s="146">
        <v>0.13891567451312881</v>
      </c>
      <c r="H14" s="146">
        <v>51.954964412121015</v>
      </c>
      <c r="I14" s="146">
        <v>9.5276286842249647E-2</v>
      </c>
      <c r="J14" s="146">
        <v>0.15513185369113724</v>
      </c>
      <c r="K14" s="146">
        <v>7.9999999999999991</v>
      </c>
      <c r="L14" s="146">
        <v>34.699737401449148</v>
      </c>
      <c r="M14" s="146">
        <v>13</v>
      </c>
      <c r="N14" s="146">
        <v>20</v>
      </c>
      <c r="O14" s="146">
        <v>0.13891567451312881</v>
      </c>
      <c r="P14" s="146">
        <v>10.000192343163841</v>
      </c>
      <c r="Q14" s="146">
        <v>0.16440988816625651</v>
      </c>
      <c r="R14" s="146">
        <v>0.11960459176359661</v>
      </c>
      <c r="T14" s="146">
        <v>11.954964412121015</v>
      </c>
      <c r="U14" s="146">
        <v>5.4607024200308274E-3</v>
      </c>
    </row>
    <row r="15" spans="1:21" x14ac:dyDescent="0.2">
      <c r="A15" s="147">
        <v>13</v>
      </c>
      <c r="B15" s="146">
        <v>2028</v>
      </c>
      <c r="C15" s="146">
        <v>0.1759192461149155</v>
      </c>
      <c r="D15" s="146">
        <v>5.5121198230249355</v>
      </c>
      <c r="E15" s="146">
        <v>18.624358170598065</v>
      </c>
      <c r="F15" s="146">
        <v>27.566298970720268</v>
      </c>
      <c r="G15" s="146">
        <v>0.1759192461149155</v>
      </c>
      <c r="H15" s="146">
        <v>51.702776964343272</v>
      </c>
      <c r="I15" s="146">
        <v>0.13003152203867607</v>
      </c>
      <c r="J15" s="146">
        <v>0.21135272340420119</v>
      </c>
      <c r="K15" s="146">
        <v>7.9999999999999991</v>
      </c>
      <c r="L15" s="146">
        <v>34.694276699029118</v>
      </c>
      <c r="M15" s="146">
        <v>12.999999999999998</v>
      </c>
      <c r="N15" s="146">
        <v>19.999999999999996</v>
      </c>
      <c r="O15" s="146">
        <v>0.1759192461149155</v>
      </c>
      <c r="P15" s="146">
        <v>10.000228700460474</v>
      </c>
      <c r="Q15" s="146">
        <v>0.20216575355394903</v>
      </c>
      <c r="R15" s="146">
        <v>0.15603832395987799</v>
      </c>
      <c r="T15" s="146">
        <v>11.702776964343272</v>
      </c>
      <c r="U15" s="146">
        <v>0</v>
      </c>
    </row>
    <row r="16" spans="1:21" x14ac:dyDescent="0.2">
      <c r="A16" s="147">
        <v>14</v>
      </c>
      <c r="B16" s="146">
        <v>2029</v>
      </c>
      <c r="C16" s="146">
        <v>0.20529785399565981</v>
      </c>
      <c r="D16" s="146">
        <v>5.5107747276603298</v>
      </c>
      <c r="E16" s="146">
        <v>18.621505277400523</v>
      </c>
      <c r="F16" s="146">
        <v>27.332415187710772</v>
      </c>
      <c r="G16" s="146">
        <v>0.20529785399565981</v>
      </c>
      <c r="H16" s="146">
        <v>51.464695192771629</v>
      </c>
      <c r="I16" s="146">
        <v>0.15964517610167483</v>
      </c>
      <c r="J16" s="146">
        <v>0.25787456590078417</v>
      </c>
      <c r="K16" s="146">
        <v>7.9999999999999991</v>
      </c>
      <c r="L16" s="146">
        <v>34.694276699029118</v>
      </c>
      <c r="M16" s="146">
        <v>13</v>
      </c>
      <c r="N16" s="146">
        <v>20.000000000000004</v>
      </c>
      <c r="O16" s="146">
        <v>0.20529785399565981</v>
      </c>
      <c r="P16" s="146">
        <v>10.000265095934125</v>
      </c>
      <c r="Q16" s="146">
        <v>0.23423908860983519</v>
      </c>
      <c r="R16" s="146">
        <v>0.18337575888370466</v>
      </c>
      <c r="T16" s="146">
        <v>11.464695192771629</v>
      </c>
      <c r="U16" s="146">
        <v>0</v>
      </c>
    </row>
    <row r="17" spans="1:21" x14ac:dyDescent="0.2">
      <c r="A17" s="147">
        <v>15</v>
      </c>
      <c r="B17" s="146">
        <v>2030</v>
      </c>
      <c r="C17" s="146">
        <v>0.22982399489126237</v>
      </c>
      <c r="D17" s="146">
        <v>5.5098961478457174</v>
      </c>
      <c r="E17" s="146">
        <v>18.620718047553073</v>
      </c>
      <c r="F17" s="146">
        <v>27.10804535259301</v>
      </c>
      <c r="G17" s="146">
        <v>0.22982399489126237</v>
      </c>
      <c r="H17" s="146">
        <v>51.238659547991787</v>
      </c>
      <c r="I17" s="146">
        <v>0.18382600463939802</v>
      </c>
      <c r="J17" s="146">
        <v>0.29469928997556405</v>
      </c>
      <c r="K17" s="146">
        <v>7.9999999999999973</v>
      </c>
      <c r="L17" s="146">
        <v>34.694276699029118</v>
      </c>
      <c r="M17" s="146">
        <v>13</v>
      </c>
      <c r="N17" s="146">
        <v>20</v>
      </c>
      <c r="O17" s="146">
        <v>0.22982399489126237</v>
      </c>
      <c r="P17" s="146">
        <v>10.000301537122262</v>
      </c>
      <c r="Q17" s="146">
        <v>0.26075533937502138</v>
      </c>
      <c r="R17" s="146">
        <v>0.20639445276033072</v>
      </c>
      <c r="T17" s="146">
        <v>11.238659547991787</v>
      </c>
      <c r="U17" s="146">
        <v>0</v>
      </c>
    </row>
    <row r="18" spans="1:21" x14ac:dyDescent="0.2">
      <c r="A18" s="147">
        <v>16</v>
      </c>
      <c r="B18" s="146">
        <v>2031</v>
      </c>
      <c r="C18" s="146">
        <v>0.25071224582323737</v>
      </c>
      <c r="D18" s="146">
        <v>5.5093531369676461</v>
      </c>
      <c r="E18" s="146">
        <v>18.621395109822945</v>
      </c>
      <c r="F18" s="146">
        <v>26.892114998568982</v>
      </c>
      <c r="G18" s="146">
        <v>0.25071224582323737</v>
      </c>
      <c r="H18" s="146">
        <v>51.022863245359574</v>
      </c>
      <c r="I18" s="146">
        <v>0.20385856269442559</v>
      </c>
      <c r="J18" s="146">
        <v>0.32499443575606524</v>
      </c>
      <c r="K18" s="146">
        <v>7.9999999999999991</v>
      </c>
      <c r="L18" s="146">
        <v>34.694276699029118</v>
      </c>
      <c r="M18" s="146">
        <v>13.000000000000002</v>
      </c>
      <c r="N18" s="146">
        <v>20.000000000000004</v>
      </c>
      <c r="O18" s="146">
        <v>0.25071224582323737</v>
      </c>
      <c r="P18" s="146">
        <v>10.000338027718069</v>
      </c>
      <c r="Q18" s="146">
        <v>0.28335095707863067</v>
      </c>
      <c r="R18" s="146">
        <v>0.22598942587408555</v>
      </c>
      <c r="T18" s="146">
        <v>11.022863245359574</v>
      </c>
      <c r="U18" s="146">
        <v>0</v>
      </c>
    </row>
    <row r="19" spans="1:21" x14ac:dyDescent="0.2">
      <c r="A19" s="147">
        <v>17</v>
      </c>
      <c r="B19" s="146">
        <v>2032</v>
      </c>
      <c r="C19" s="146">
        <v>0.26863551403076258</v>
      </c>
      <c r="D19" s="146">
        <v>5.5090655471985288</v>
      </c>
      <c r="E19" s="146">
        <v>18.623155728736048</v>
      </c>
      <c r="F19" s="146">
        <v>26.683906479546373</v>
      </c>
      <c r="G19" s="146">
        <v>0.26863551403076258</v>
      </c>
      <c r="H19" s="146">
        <v>50.816127755480949</v>
      </c>
      <c r="I19" s="146">
        <v>0.22052181082379274</v>
      </c>
      <c r="J19" s="146">
        <v>0.35031110768044549</v>
      </c>
      <c r="K19" s="146">
        <v>8</v>
      </c>
      <c r="L19" s="146">
        <v>34.694276699029118</v>
      </c>
      <c r="M19" s="146">
        <v>13</v>
      </c>
      <c r="N19" s="146">
        <v>20</v>
      </c>
      <c r="O19" s="146">
        <v>0.26863551403076258</v>
      </c>
      <c r="P19" s="146">
        <v>10.000374570356525</v>
      </c>
      <c r="Q19" s="146">
        <v>0.30279500510049806</v>
      </c>
      <c r="R19" s="146">
        <v>0.24276075014491219</v>
      </c>
      <c r="T19" s="146">
        <v>10.816127755480949</v>
      </c>
      <c r="U19" s="146">
        <v>0</v>
      </c>
    </row>
    <row r="20" spans="1:21" x14ac:dyDescent="0.2">
      <c r="A20" s="147">
        <v>18</v>
      </c>
      <c r="B20" s="146">
        <v>2033</v>
      </c>
      <c r="C20" s="146">
        <v>0.28399990433914013</v>
      </c>
      <c r="D20" s="146">
        <v>5.5089798469666507</v>
      </c>
      <c r="E20" s="146">
        <v>18.625738767442037</v>
      </c>
      <c r="F20" s="146">
        <v>26.48288376408928</v>
      </c>
      <c r="G20" s="146">
        <v>0.28399990433914013</v>
      </c>
      <c r="H20" s="146">
        <v>50.617602378497971</v>
      </c>
      <c r="I20" s="146">
        <v>0.23436088757293749</v>
      </c>
      <c r="J20" s="146">
        <v>0.37157289212281785</v>
      </c>
      <c r="K20" s="146">
        <v>7.9999999999999991</v>
      </c>
      <c r="L20" s="146">
        <v>34.694276699029118</v>
      </c>
      <c r="M20" s="146">
        <v>13</v>
      </c>
      <c r="N20" s="146">
        <v>20</v>
      </c>
      <c r="O20" s="146">
        <v>0.28399990433914013</v>
      </c>
      <c r="P20" s="146">
        <v>10.000411166790878</v>
      </c>
      <c r="Q20" s="146">
        <v>0.3195284857756025</v>
      </c>
      <c r="R20" s="146">
        <v>0.25708809660783039</v>
      </c>
      <c r="T20" s="146">
        <v>10.617602378497971</v>
      </c>
      <c r="U20" s="146">
        <v>0</v>
      </c>
    </row>
    <row r="21" spans="1:21" x14ac:dyDescent="0.2">
      <c r="A21" s="147">
        <v>19</v>
      </c>
      <c r="B21" s="146">
        <v>2034</v>
      </c>
      <c r="C21" s="146">
        <v>0.29708365408025372</v>
      </c>
      <c r="D21" s="146">
        <v>5.5090577778346912</v>
      </c>
      <c r="E21" s="146">
        <v>18.628955358199505</v>
      </c>
      <c r="F21" s="146">
        <v>26.288620329749332</v>
      </c>
      <c r="G21" s="146">
        <v>0.29708365408025372</v>
      </c>
      <c r="H21" s="146">
        <v>50.426633465783524</v>
      </c>
      <c r="I21" s="146">
        <v>0.24578194145334908</v>
      </c>
      <c r="J21" s="146">
        <v>0.38937960159479701</v>
      </c>
      <c r="K21" s="146">
        <v>7.9999999999999973</v>
      </c>
      <c r="L21" s="146">
        <v>34.694276699029118</v>
      </c>
      <c r="M21" s="146">
        <v>12.999999999999998</v>
      </c>
      <c r="N21" s="146">
        <v>19.999999999999996</v>
      </c>
      <c r="O21" s="146">
        <v>0.29708365408025372</v>
      </c>
      <c r="P21" s="146">
        <v>10.000447818100081</v>
      </c>
      <c r="Q21" s="146">
        <v>0.33383704594233388</v>
      </c>
      <c r="R21" s="146">
        <v>0.26924409012146738</v>
      </c>
      <c r="T21" s="146">
        <v>10.426633465783524</v>
      </c>
      <c r="U21" s="146">
        <v>0</v>
      </c>
    </row>
    <row r="22" spans="1:21" x14ac:dyDescent="0.2">
      <c r="A22" s="147">
        <v>20</v>
      </c>
      <c r="B22" s="146">
        <v>2035</v>
      </c>
      <c r="C22" s="146">
        <v>0.30810139376276879</v>
      </c>
      <c r="D22" s="146">
        <v>5.5092704255657665</v>
      </c>
      <c r="E22" s="146">
        <v>18.632663029999069</v>
      </c>
      <c r="F22" s="146">
        <v>26.100759934124032</v>
      </c>
      <c r="G22" s="146">
        <v>0.30810139376276879</v>
      </c>
      <c r="H22" s="146">
        <v>50.24269338968886</v>
      </c>
      <c r="I22" s="146">
        <v>0.25510404452906421</v>
      </c>
      <c r="J22" s="146">
        <v>0.40416188781871032</v>
      </c>
      <c r="K22" s="146">
        <v>7.9999999999999973</v>
      </c>
      <c r="L22" s="146">
        <v>34.694276699029118</v>
      </c>
      <c r="M22" s="146">
        <v>13</v>
      </c>
      <c r="N22" s="146">
        <v>20</v>
      </c>
      <c r="O22" s="146">
        <v>0.30810139376276879</v>
      </c>
      <c r="P22" s="146">
        <v>10.000484524833995</v>
      </c>
      <c r="Q22" s="146">
        <v>0.34593415325460702</v>
      </c>
      <c r="R22" s="146">
        <v>0.27944424202114793</v>
      </c>
      <c r="T22" s="146">
        <v>10.24269338968886</v>
      </c>
      <c r="U22" s="146">
        <v>0</v>
      </c>
    </row>
    <row r="23" spans="1:21" x14ac:dyDescent="0.2">
      <c r="A23" s="147">
        <v>21</v>
      </c>
      <c r="B23" s="146">
        <v>2036</v>
      </c>
      <c r="C23" s="146">
        <v>0.3172340099124682</v>
      </c>
      <c r="D23" s="146">
        <v>5.5095950027943346</v>
      </c>
      <c r="E23" s="146">
        <v>18.636750940795004</v>
      </c>
      <c r="F23" s="146">
        <v>25.918994661668997</v>
      </c>
      <c r="G23" s="146">
        <v>0.3172340099124682</v>
      </c>
      <c r="H23" s="146">
        <v>50.065340605258335</v>
      </c>
      <c r="I23" s="146">
        <v>0.26258762923838663</v>
      </c>
      <c r="J23" s="146">
        <v>0.41625615427980378</v>
      </c>
      <c r="K23" s="146">
        <v>7.9999999999999973</v>
      </c>
      <c r="L23" s="146">
        <v>34.69427669902911</v>
      </c>
      <c r="M23" s="146">
        <v>13.000000000000002</v>
      </c>
      <c r="N23" s="146">
        <v>20</v>
      </c>
      <c r="O23" s="146">
        <v>0.3172340099124682</v>
      </c>
      <c r="P23" s="146">
        <v>10.000521287122222</v>
      </c>
      <c r="Q23" s="146">
        <v>0.35599853906643281</v>
      </c>
      <c r="R23" s="146">
        <v>0.28787107130903827</v>
      </c>
      <c r="T23" s="146">
        <v>10.065340605258335</v>
      </c>
      <c r="U23" s="146">
        <v>0</v>
      </c>
    </row>
    <row r="24" spans="1:21" x14ac:dyDescent="0.2">
      <c r="A24" s="147">
        <v>22</v>
      </c>
      <c r="B24" s="146">
        <v>2037</v>
      </c>
      <c r="C24" s="146">
        <v>0.32464244938434206</v>
      </c>
      <c r="D24" s="146">
        <v>5.5100130010487671</v>
      </c>
      <c r="E24" s="146">
        <v>18.64113091041197</v>
      </c>
      <c r="F24" s="146">
        <v>25.743051834540339</v>
      </c>
      <c r="G24" s="146">
        <v>0.32464244938434206</v>
      </c>
      <c r="H24" s="146">
        <v>49.894195746001074</v>
      </c>
      <c r="I24" s="146">
        <v>0.26845108092077297</v>
      </c>
      <c r="J24" s="146">
        <v>0.42594183681927689</v>
      </c>
      <c r="K24" s="146">
        <v>7.9999999999999991</v>
      </c>
      <c r="L24" s="146">
        <v>34.694276699029118</v>
      </c>
      <c r="M24" s="146">
        <v>13</v>
      </c>
      <c r="N24" s="146">
        <v>20.000000000000004</v>
      </c>
      <c r="O24" s="146">
        <v>0.32464244938434206</v>
      </c>
      <c r="P24" s="146">
        <v>10.000558104757683</v>
      </c>
      <c r="Q24" s="146">
        <v>0.36419073857734452</v>
      </c>
      <c r="R24" s="146">
        <v>0.29468583665643883</v>
      </c>
      <c r="T24" s="146">
        <v>9.8941957460010741</v>
      </c>
      <c r="U24" s="146">
        <v>0</v>
      </c>
    </row>
    <row r="25" spans="1:21" x14ac:dyDescent="0.2">
      <c r="A25" s="147">
        <v>23</v>
      </c>
      <c r="B25" s="146">
        <v>2038</v>
      </c>
      <c r="C25" s="146">
        <v>0.33047409052667831</v>
      </c>
      <c r="D25" s="146">
        <v>5.5105090603827849</v>
      </c>
      <c r="E25" s="146">
        <v>18.645731634081702</v>
      </c>
      <c r="F25" s="146">
        <v>25.572685703493541</v>
      </c>
      <c r="G25" s="146">
        <v>0.33047409052667831</v>
      </c>
      <c r="H25" s="146">
        <v>49.728926397958027</v>
      </c>
      <c r="I25" s="146">
        <v>0.27288106119436328</v>
      </c>
      <c r="J25" s="146">
        <v>0.4334605451602469</v>
      </c>
      <c r="K25" s="146">
        <v>7.9999999999999991</v>
      </c>
      <c r="L25" s="146">
        <v>34.694276699029125</v>
      </c>
      <c r="M25" s="146">
        <v>12.999999999999998</v>
      </c>
      <c r="N25" s="146">
        <v>19.999999999999996</v>
      </c>
      <c r="O25" s="146">
        <v>0.33047409052667831</v>
      </c>
      <c r="P25" s="146">
        <v>10.000594977262054</v>
      </c>
      <c r="Q25" s="146">
        <v>0.37066010708771385</v>
      </c>
      <c r="R25" s="146">
        <v>0.3000344189312491</v>
      </c>
      <c r="T25" s="146">
        <v>9.7289263979580269</v>
      </c>
      <c r="U25" s="146">
        <v>0</v>
      </c>
    </row>
    <row r="26" spans="1:21" x14ac:dyDescent="0.2">
      <c r="A26" s="147">
        <v>24</v>
      </c>
      <c r="B26" s="146">
        <v>2039</v>
      </c>
      <c r="C26" s="146">
        <v>0.33486571015336608</v>
      </c>
      <c r="D26" s="146">
        <v>5.5110702329089118</v>
      </c>
      <c r="E26" s="146">
        <v>18.650494738713995</v>
      </c>
      <c r="F26" s="146">
        <v>25.407671857784706</v>
      </c>
      <c r="G26" s="146">
        <v>0.33486571015336608</v>
      </c>
      <c r="H26" s="146">
        <v>49.569236829407615</v>
      </c>
      <c r="I26" s="146">
        <v>0.27603935077158415</v>
      </c>
      <c r="J26" s="146">
        <v>0.43902636675825502</v>
      </c>
      <c r="K26" s="146">
        <v>8</v>
      </c>
      <c r="L26" s="146">
        <v>34.69427669902911</v>
      </c>
      <c r="M26" s="146">
        <v>13</v>
      </c>
      <c r="N26" s="146">
        <v>20.000000000000004</v>
      </c>
      <c r="O26" s="146">
        <v>0.33486571015336608</v>
      </c>
      <c r="P26" s="146">
        <v>10.000631903937666</v>
      </c>
      <c r="Q26" s="146">
        <v>0.37554760404088516</v>
      </c>
      <c r="R26" s="146">
        <v>0.30405042673419824</v>
      </c>
      <c r="T26" s="146">
        <v>9.5692368294076147</v>
      </c>
      <c r="U26" s="146">
        <v>0</v>
      </c>
    </row>
    <row r="27" spans="1:21" x14ac:dyDescent="0.2">
      <c r="A27" s="147">
        <v>25</v>
      </c>
      <c r="B27" s="146">
        <v>2040</v>
      </c>
      <c r="C27" s="146">
        <v>0.33794491883790556</v>
      </c>
      <c r="D27" s="146">
        <v>5.5116854750147759</v>
      </c>
      <c r="E27" s="146">
        <v>18.655371972686794</v>
      </c>
      <c r="F27" s="146">
        <v>25.247803276428922</v>
      </c>
      <c r="G27" s="146">
        <v>0.33794491883790556</v>
      </c>
      <c r="H27" s="146">
        <v>49.414860724130492</v>
      </c>
      <c r="I27" s="146">
        <v>0.27806764497797509</v>
      </c>
      <c r="J27" s="146">
        <v>0.44283178285666747</v>
      </c>
      <c r="K27" s="146">
        <v>7.9999999999999991</v>
      </c>
      <c r="L27" s="146">
        <v>34.69427669902911</v>
      </c>
      <c r="M27" s="146">
        <v>13</v>
      </c>
      <c r="N27" s="146">
        <v>20</v>
      </c>
      <c r="O27" s="146">
        <v>0.33794491883790556</v>
      </c>
      <c r="P27" s="146">
        <v>10.000668883909194</v>
      </c>
      <c r="Q27" s="146">
        <v>0.37898677532066272</v>
      </c>
      <c r="R27" s="146">
        <v>0.30685697482372576</v>
      </c>
      <c r="T27" s="146">
        <v>9.4148607241304916</v>
      </c>
      <c r="U27" s="146">
        <v>0</v>
      </c>
    </row>
    <row r="28" spans="1:21" x14ac:dyDescent="0.2">
      <c r="A28" s="147">
        <v>26</v>
      </c>
      <c r="B28" s="146">
        <v>2041</v>
      </c>
      <c r="C28" s="146">
        <v>0.33983092683369875</v>
      </c>
      <c r="D28" s="146">
        <v>5.5123452806591624</v>
      </c>
      <c r="E28" s="146">
        <v>18.660323134473192</v>
      </c>
      <c r="F28" s="146">
        <v>25.092887430118754</v>
      </c>
      <c r="G28" s="146">
        <v>0.33983092683369875</v>
      </c>
      <c r="H28" s="146">
        <v>49.265555845251107</v>
      </c>
      <c r="I28" s="146">
        <v>0.27909106906007786</v>
      </c>
      <c r="J28" s="146">
        <v>0.44505134399799307</v>
      </c>
      <c r="K28" s="146">
        <v>7.9999999999999991</v>
      </c>
      <c r="L28" s="146">
        <v>34.694276699029118</v>
      </c>
      <c r="M28" s="146">
        <v>13</v>
      </c>
      <c r="N28" s="146">
        <v>20</v>
      </c>
      <c r="O28" s="146">
        <v>0.33983092683369875</v>
      </c>
      <c r="P28" s="146">
        <v>10.000705916157376</v>
      </c>
      <c r="Q28" s="146">
        <v>0.38110403094141915</v>
      </c>
      <c r="R28" s="146">
        <v>0.30856781985580706</v>
      </c>
      <c r="T28" s="146">
        <v>9.2655558452511073</v>
      </c>
      <c r="U28" s="146">
        <v>0</v>
      </c>
    </row>
    <row r="29" spans="1:21" x14ac:dyDescent="0.2">
      <c r="A29" s="147">
        <v>27</v>
      </c>
      <c r="B29" s="146">
        <v>2042</v>
      </c>
      <c r="C29" s="146">
        <v>0.34063503156031061</v>
      </c>
      <c r="D29" s="146">
        <v>5.5130414069777052</v>
      </c>
      <c r="E29" s="146">
        <v>18.665314507679557</v>
      </c>
      <c r="F29" s="146">
        <v>24.942744091597365</v>
      </c>
      <c r="G29" s="146">
        <v>0.34063503156031061</v>
      </c>
      <c r="H29" s="146">
        <v>49.121100006254629</v>
      </c>
      <c r="I29" s="146">
        <v>0.27922084517615353</v>
      </c>
      <c r="J29" s="146">
        <v>0.44584415445394487</v>
      </c>
      <c r="K29" s="146">
        <v>7.9999999999999991</v>
      </c>
      <c r="L29" s="146">
        <v>34.694276699029118</v>
      </c>
      <c r="M29" s="146">
        <v>13</v>
      </c>
      <c r="N29" s="146">
        <v>20</v>
      </c>
      <c r="O29" s="146">
        <v>0.34063503156031061</v>
      </c>
      <c r="P29" s="146">
        <v>10.000742999546528</v>
      </c>
      <c r="Q29" s="146">
        <v>0.38201869810052952</v>
      </c>
      <c r="R29" s="146">
        <v>0.30928817694024013</v>
      </c>
      <c r="T29" s="146">
        <v>9.121100006254629</v>
      </c>
      <c r="U29" s="146">
        <v>0</v>
      </c>
    </row>
    <row r="30" spans="1:21" x14ac:dyDescent="0.2">
      <c r="A30" s="147">
        <v>28</v>
      </c>
      <c r="B30" s="146">
        <v>2043</v>
      </c>
      <c r="C30" s="146">
        <v>0.34046099910275984</v>
      </c>
      <c r="D30" s="146">
        <v>5.5137666634590419</v>
      </c>
      <c r="E30" s="146">
        <v>18.670317657284507</v>
      </c>
      <c r="F30" s="146">
        <v>24.797203644283595</v>
      </c>
      <c r="G30" s="146">
        <v>0.34046099910275984</v>
      </c>
      <c r="H30" s="146">
        <v>48.98128796502715</v>
      </c>
      <c r="I30" s="146">
        <v>0.27855636873923562</v>
      </c>
      <c r="J30" s="146">
        <v>0.44535568848182994</v>
      </c>
      <c r="K30" s="146">
        <v>7.9999999999999973</v>
      </c>
      <c r="L30" s="146">
        <v>34.694276699029125</v>
      </c>
      <c r="M30" s="146">
        <v>13</v>
      </c>
      <c r="N30" s="146">
        <v>20.000000000000004</v>
      </c>
      <c r="O30" s="146">
        <v>0.34046099910275984</v>
      </c>
      <c r="P30" s="146">
        <v>10.000780132847158</v>
      </c>
      <c r="Q30" s="146">
        <v>0.38184304737110319</v>
      </c>
      <c r="R30" s="146">
        <v>0.30911537027383901</v>
      </c>
      <c r="T30" s="146">
        <v>8.9812879650271498</v>
      </c>
      <c r="U30" s="146">
        <v>0</v>
      </c>
    </row>
    <row r="31" spans="1:21" x14ac:dyDescent="0.2">
      <c r="A31" s="147">
        <v>29</v>
      </c>
      <c r="B31" s="146">
        <v>2044</v>
      </c>
      <c r="C31" s="146">
        <v>0.33940541203227781</v>
      </c>
      <c r="D31" s="146">
        <v>5.5145147467190467</v>
      </c>
      <c r="E31" s="146">
        <v>18.675308491207748</v>
      </c>
      <c r="F31" s="146">
        <v>24.656105752664249</v>
      </c>
      <c r="G31" s="146">
        <v>0.33940541203227781</v>
      </c>
      <c r="H31" s="146">
        <v>48.845928990591034</v>
      </c>
      <c r="I31" s="146">
        <v>0.27718685721174197</v>
      </c>
      <c r="J31" s="146">
        <v>0.44371920637080731</v>
      </c>
      <c r="K31" s="146">
        <v>8</v>
      </c>
      <c r="L31" s="146">
        <v>34.694276699029125</v>
      </c>
      <c r="M31" s="146">
        <v>13.000000000000002</v>
      </c>
      <c r="N31" s="146">
        <v>20</v>
      </c>
      <c r="O31" s="146">
        <v>0.33940541203227781</v>
      </c>
      <c r="P31" s="146">
        <v>10.000817314754629</v>
      </c>
      <c r="Q31" s="146">
        <v>0.38068236351361806</v>
      </c>
      <c r="R31" s="146">
        <v>0.30813939078719782</v>
      </c>
      <c r="T31" s="146">
        <v>8.8459289905910339</v>
      </c>
      <c r="U31" s="146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FC3F-1446-4FE6-802F-D2520F95944F}">
  <dimension ref="A1:U31"/>
  <sheetViews>
    <sheetView workbookViewId="0">
      <selection activeCell="AB25" sqref="AB25"/>
    </sheetView>
  </sheetViews>
  <sheetFormatPr defaultColWidth="9.140625" defaultRowHeight="12.75" x14ac:dyDescent="0.2"/>
  <cols>
    <col min="1" max="1" width="4.140625" style="147" customWidth="1"/>
    <col min="2" max="16384" width="9.140625" style="146"/>
  </cols>
  <sheetData>
    <row r="1" spans="1:21" x14ac:dyDescent="0.2">
      <c r="B1" s="146" t="s">
        <v>215</v>
      </c>
      <c r="C1" s="146" t="s">
        <v>216</v>
      </c>
      <c r="D1" s="146" t="s">
        <v>217</v>
      </c>
      <c r="E1" s="146" t="s">
        <v>218</v>
      </c>
      <c r="F1" s="146" t="s">
        <v>219</v>
      </c>
      <c r="G1" s="146" t="s">
        <v>228</v>
      </c>
      <c r="H1" s="146" t="s">
        <v>221</v>
      </c>
      <c r="I1" s="146" t="s">
        <v>222</v>
      </c>
      <c r="J1" s="146" t="s">
        <v>223</v>
      </c>
      <c r="K1" s="146" t="s">
        <v>224</v>
      </c>
      <c r="L1" s="146" t="s">
        <v>225</v>
      </c>
      <c r="M1" s="146" t="s">
        <v>226</v>
      </c>
      <c r="N1" s="146" t="s">
        <v>227</v>
      </c>
      <c r="O1" s="146" t="s">
        <v>228</v>
      </c>
      <c r="P1" s="146" t="s">
        <v>229</v>
      </c>
      <c r="Q1" s="146" t="s">
        <v>230</v>
      </c>
      <c r="R1" s="146" t="s">
        <v>231</v>
      </c>
    </row>
    <row r="2" spans="1:21" x14ac:dyDescent="0.2">
      <c r="A2" s="147">
        <v>0</v>
      </c>
      <c r="B2" s="146">
        <v>2015</v>
      </c>
      <c r="C2" s="146">
        <v>0</v>
      </c>
      <c r="D2" s="146">
        <v>5</v>
      </c>
      <c r="E2" s="146">
        <v>15</v>
      </c>
      <c r="F2" s="146">
        <v>20</v>
      </c>
      <c r="G2" s="146">
        <v>0</v>
      </c>
      <c r="H2" s="146">
        <v>40</v>
      </c>
      <c r="I2" s="146">
        <v>0</v>
      </c>
      <c r="J2" s="146">
        <v>0</v>
      </c>
      <c r="K2" s="146">
        <v>7.9999999999999991</v>
      </c>
      <c r="L2" s="146">
        <v>34.694276699029132</v>
      </c>
      <c r="M2" s="146">
        <v>13</v>
      </c>
      <c r="N2" s="146">
        <v>20</v>
      </c>
      <c r="O2" s="146">
        <v>0</v>
      </c>
      <c r="P2" s="146">
        <v>10</v>
      </c>
      <c r="Q2" s="146">
        <v>0</v>
      </c>
      <c r="R2" s="146">
        <v>0</v>
      </c>
      <c r="T2" s="146">
        <v>0</v>
      </c>
      <c r="U2" s="146">
        <v>0</v>
      </c>
    </row>
    <row r="3" spans="1:21" x14ac:dyDescent="0.2">
      <c r="A3" s="147">
        <v>1</v>
      </c>
      <c r="B3" s="146">
        <v>2016</v>
      </c>
      <c r="C3" s="146">
        <v>-1.6483110600177042E-2</v>
      </c>
      <c r="D3" s="146">
        <v>5.1896087502818409</v>
      </c>
      <c r="E3" s="146">
        <v>16.418725197624497</v>
      </c>
      <c r="F3" s="146">
        <v>19.684491886347192</v>
      </c>
      <c r="G3" s="146">
        <v>-1.6483110600177042E-2</v>
      </c>
      <c r="H3" s="146">
        <v>41.292825834253534</v>
      </c>
      <c r="I3" s="146">
        <v>0.13564156419330065</v>
      </c>
      <c r="J3" s="146">
        <v>0.52621778962687049</v>
      </c>
      <c r="K3" s="146">
        <v>7.9999999999999991</v>
      </c>
      <c r="L3" s="146">
        <v>34.694276699029139</v>
      </c>
      <c r="M3" s="146">
        <v>12.999999999999998</v>
      </c>
      <c r="N3" s="146">
        <v>20</v>
      </c>
      <c r="O3" s="146">
        <v>-1.6483110600177042E-2</v>
      </c>
      <c r="P3" s="146">
        <v>10.217273918072015</v>
      </c>
      <c r="Q3" s="146">
        <v>2.0914247697250095</v>
      </c>
      <c r="R3" s="146">
        <v>-1.6131584997392781</v>
      </c>
      <c r="T3" s="146">
        <v>1.2928258342535344</v>
      </c>
      <c r="U3" s="146">
        <v>0</v>
      </c>
    </row>
    <row r="4" spans="1:21" x14ac:dyDescent="0.2">
      <c r="A4" s="147">
        <v>2</v>
      </c>
      <c r="B4" s="146">
        <v>2017</v>
      </c>
      <c r="C4" s="146">
        <v>0.18884384320270442</v>
      </c>
      <c r="D4" s="146">
        <v>5.4046706973145513</v>
      </c>
      <c r="E4" s="146">
        <v>17.950226117109207</v>
      </c>
      <c r="F4" s="146">
        <v>19.699130900051049</v>
      </c>
      <c r="G4" s="146">
        <v>0.18884384320270442</v>
      </c>
      <c r="H4" s="146">
        <v>43.054027714474806</v>
      </c>
      <c r="I4" s="146">
        <v>3.959107409561291E-2</v>
      </c>
      <c r="J4" s="146">
        <v>0.74772747693612196</v>
      </c>
      <c r="K4" s="146">
        <v>8</v>
      </c>
      <c r="L4" s="146">
        <v>34.694276699029132</v>
      </c>
      <c r="M4" s="146">
        <v>13</v>
      </c>
      <c r="N4" s="146">
        <v>20</v>
      </c>
      <c r="O4" s="146">
        <v>0.18884384320270442</v>
      </c>
      <c r="P4" s="146">
        <v>10.401678918233991</v>
      </c>
      <c r="Q4" s="146">
        <v>2.2928866451900687</v>
      </c>
      <c r="R4" s="146">
        <v>-1.4049038679687189</v>
      </c>
      <c r="T4" s="146">
        <v>3.054027714474806</v>
      </c>
      <c r="U4" s="146">
        <v>0</v>
      </c>
    </row>
    <row r="5" spans="1:21" x14ac:dyDescent="0.2">
      <c r="A5" s="147">
        <v>3</v>
      </c>
      <c r="B5" s="146">
        <v>2018</v>
      </c>
      <c r="C5" s="146">
        <v>0.38724381057627966</v>
      </c>
      <c r="D5" s="146">
        <v>5.6017691340354352</v>
      </c>
      <c r="E5" s="146">
        <v>19.360994938723746</v>
      </c>
      <c r="F5" s="146">
        <v>19.695160484992851</v>
      </c>
      <c r="G5" s="146">
        <v>0.38724381057627966</v>
      </c>
      <c r="H5" s="146">
        <v>44.657924557752033</v>
      </c>
      <c r="I5" s="146">
        <v>8.7721846111499246E-4</v>
      </c>
      <c r="J5" s="146">
        <v>0.99592558122894026</v>
      </c>
      <c r="K5" s="146">
        <v>7.9999999999999991</v>
      </c>
      <c r="L5" s="146">
        <v>34.694276699029132</v>
      </c>
      <c r="M5" s="146">
        <v>13.000000000000002</v>
      </c>
      <c r="N5" s="146">
        <v>20</v>
      </c>
      <c r="O5" s="146">
        <v>0.38724381057627966</v>
      </c>
      <c r="P5" s="146">
        <v>10.556811385815314</v>
      </c>
      <c r="Q5" s="146">
        <v>2.4958216727510578</v>
      </c>
      <c r="R5" s="146">
        <v>-1.2099390692081058</v>
      </c>
      <c r="T5" s="146">
        <v>4.6579245577520325</v>
      </c>
      <c r="U5" s="146">
        <v>0</v>
      </c>
    </row>
    <row r="6" spans="1:21" x14ac:dyDescent="0.2">
      <c r="A6" s="147">
        <v>4</v>
      </c>
      <c r="B6" s="146">
        <v>2019</v>
      </c>
      <c r="C6" s="146">
        <v>0.58135480508477144</v>
      </c>
      <c r="D6" s="146">
        <v>5.7840870042264667</v>
      </c>
      <c r="E6" s="146">
        <v>20.67177075130812</v>
      </c>
      <c r="F6" s="146">
        <v>19.67551700854931</v>
      </c>
      <c r="G6" s="146">
        <v>0.58135480508477144</v>
      </c>
      <c r="H6" s="146">
        <v>46.131374764083901</v>
      </c>
      <c r="I6" s="146">
        <v>1.1432179548931387E-2</v>
      </c>
      <c r="J6" s="146">
        <v>1.2614780202111486</v>
      </c>
      <c r="K6" s="146">
        <v>7.9999999999999991</v>
      </c>
      <c r="L6" s="146">
        <v>34.694276699029132</v>
      </c>
      <c r="M6" s="146">
        <v>13</v>
      </c>
      <c r="N6" s="146">
        <v>20</v>
      </c>
      <c r="O6" s="146">
        <v>0.58135480508477144</v>
      </c>
      <c r="P6" s="146">
        <v>10.684959525079593</v>
      </c>
      <c r="Q6" s="146">
        <v>2.6976979064075484</v>
      </c>
      <c r="R6" s="146">
        <v>-1.0217100045287908</v>
      </c>
      <c r="T6" s="146">
        <v>6.1313747640839011</v>
      </c>
      <c r="U6" s="146">
        <v>0</v>
      </c>
    </row>
    <row r="7" spans="1:21" x14ac:dyDescent="0.2">
      <c r="A7" s="147">
        <v>5</v>
      </c>
      <c r="B7" s="146">
        <v>2020</v>
      </c>
      <c r="C7" s="146">
        <v>0.77287717612171036</v>
      </c>
      <c r="D7" s="146">
        <v>5.9547763234669855</v>
      </c>
      <c r="E7" s="146">
        <v>21.902810580236061</v>
      </c>
      <c r="F7" s="146">
        <v>19.646059534767332</v>
      </c>
      <c r="G7" s="146">
        <v>0.77287717612171036</v>
      </c>
      <c r="H7" s="146">
        <v>47.503646438470383</v>
      </c>
      <c r="I7" s="146">
        <v>5.4403230535493563E-2</v>
      </c>
      <c r="J7" s="146">
        <v>1.4796040996192028</v>
      </c>
      <c r="K7" s="146">
        <v>7.9999999999999991</v>
      </c>
      <c r="L7" s="146">
        <v>34.694276699029132</v>
      </c>
      <c r="M7" s="146">
        <v>12.999999999999998</v>
      </c>
      <c r="N7" s="146">
        <v>20</v>
      </c>
      <c r="O7" s="146">
        <v>0.77287717612171036</v>
      </c>
      <c r="P7" s="146">
        <v>10.789149972968131</v>
      </c>
      <c r="Q7" s="146">
        <v>2.8679312418123888</v>
      </c>
      <c r="R7" s="146">
        <v>-0.81406184375998114</v>
      </c>
      <c r="T7" s="146">
        <v>7.5036464384703834</v>
      </c>
      <c r="U7" s="146">
        <v>0</v>
      </c>
    </row>
    <row r="8" spans="1:21" x14ac:dyDescent="0.2">
      <c r="A8" s="147">
        <v>6</v>
      </c>
      <c r="B8" s="146">
        <v>2021</v>
      </c>
      <c r="C8" s="146">
        <v>-0.81942564212432956</v>
      </c>
      <c r="D8" s="146">
        <v>6.1151096657697392</v>
      </c>
      <c r="E8" s="146">
        <v>22.666364173889384</v>
      </c>
      <c r="F8" s="146">
        <v>20.255232608403521</v>
      </c>
      <c r="G8" s="146">
        <v>-0.81942564212432956</v>
      </c>
      <c r="H8" s="146">
        <v>49.036706448062638</v>
      </c>
      <c r="I8" s="146">
        <v>-0.94802258914271631</v>
      </c>
      <c r="J8" s="146">
        <v>-0.70385843311352447</v>
      </c>
      <c r="K8" s="146">
        <v>7.9999999999999991</v>
      </c>
      <c r="L8" s="146">
        <v>35.575834390757485</v>
      </c>
      <c r="M8" s="146">
        <v>12.999999999999998</v>
      </c>
      <c r="N8" s="146">
        <v>20</v>
      </c>
      <c r="O8" s="146">
        <v>-0.81942564212432956</v>
      </c>
      <c r="P8" s="146">
        <v>10.706072043183537</v>
      </c>
      <c r="Q8" s="146">
        <v>-0.64070756836130693</v>
      </c>
      <c r="R8" s="146">
        <v>-0.95479908639824118</v>
      </c>
      <c r="T8" s="146">
        <v>9.0367064480626382</v>
      </c>
      <c r="U8" s="146">
        <v>0.88155769172835363</v>
      </c>
    </row>
    <row r="9" spans="1:21" x14ac:dyDescent="0.2">
      <c r="A9" s="147">
        <v>7</v>
      </c>
      <c r="B9" s="146">
        <v>2022</v>
      </c>
      <c r="C9" s="146">
        <v>-1.2121020695049509</v>
      </c>
      <c r="D9" s="146">
        <v>6.2552673536446797</v>
      </c>
      <c r="E9" s="146">
        <v>23.601704611541329</v>
      </c>
      <c r="F9" s="146">
        <v>20.078392377044398</v>
      </c>
      <c r="G9" s="146">
        <v>-1.2121020695049509</v>
      </c>
      <c r="H9" s="146">
        <v>49.9353643422304</v>
      </c>
      <c r="I9" s="146">
        <v>-1.1093312974436387</v>
      </c>
      <c r="J9" s="146">
        <v>-1.9338840538255631</v>
      </c>
      <c r="K9" s="146">
        <v>9.7390471841835762</v>
      </c>
      <c r="L9" s="146">
        <v>34.905697966314854</v>
      </c>
      <c r="M9" s="146">
        <v>12.999999999999998</v>
      </c>
      <c r="N9" s="146">
        <v>19.999999999999996</v>
      </c>
      <c r="O9" s="146">
        <v>-1.2121020695049509</v>
      </c>
      <c r="P9" s="146">
        <v>10.886163713069553</v>
      </c>
      <c r="Q9" s="146">
        <v>0.13646996760112989</v>
      </c>
      <c r="R9" s="146">
        <v>-2.2336039113199138</v>
      </c>
      <c r="T9" s="146">
        <v>9.9353643422304003</v>
      </c>
      <c r="U9" s="146">
        <v>0.21142126728572208</v>
      </c>
    </row>
    <row r="10" spans="1:21" x14ac:dyDescent="0.2">
      <c r="A10" s="147">
        <v>8</v>
      </c>
      <c r="B10" s="146">
        <v>2023</v>
      </c>
      <c r="C10" s="146">
        <v>-0.63781049993059469</v>
      </c>
      <c r="D10" s="146">
        <v>6.2307907860553255</v>
      </c>
      <c r="E10" s="146">
        <v>23.527105890906025</v>
      </c>
      <c r="F10" s="146">
        <v>20.135653883575308</v>
      </c>
      <c r="G10" s="146">
        <v>-0.63781049993059469</v>
      </c>
      <c r="H10" s="146">
        <v>49.893550560536653</v>
      </c>
      <c r="I10" s="146">
        <v>-0.96830417355548981</v>
      </c>
      <c r="J10" s="146">
        <v>-1.0599045866111934</v>
      </c>
      <c r="K10" s="146">
        <v>8.3450027185254818</v>
      </c>
      <c r="L10" s="146">
        <v>34.911725884942335</v>
      </c>
      <c r="M10" s="146">
        <v>13.000000000000002</v>
      </c>
      <c r="N10" s="146">
        <v>20</v>
      </c>
      <c r="O10" s="146">
        <v>-0.63781049993059469</v>
      </c>
      <c r="P10" s="146">
        <v>10.834275224589138</v>
      </c>
      <c r="Q10" s="146">
        <v>-0.57488339036194347</v>
      </c>
      <c r="R10" s="146">
        <v>-0.68547585006077838</v>
      </c>
      <c r="T10" s="146">
        <v>9.8935505605366529</v>
      </c>
      <c r="U10" s="146">
        <v>0.21744918591320328</v>
      </c>
    </row>
    <row r="11" spans="1:21" x14ac:dyDescent="0.2">
      <c r="A11" s="147">
        <v>9</v>
      </c>
      <c r="B11" s="146">
        <v>2024</v>
      </c>
      <c r="C11" s="146">
        <v>-0.38465521635637856</v>
      </c>
      <c r="D11" s="146">
        <v>6.1632845479070593</v>
      </c>
      <c r="E11" s="146">
        <v>23.103478641784413</v>
      </c>
      <c r="F11" s="146">
        <v>20.105873236945104</v>
      </c>
      <c r="G11" s="146">
        <v>-0.38465521635637856</v>
      </c>
      <c r="H11" s="146">
        <v>49.372636426636575</v>
      </c>
      <c r="I11" s="146">
        <v>-0.80576950997001129</v>
      </c>
      <c r="J11" s="146">
        <v>-0.63353033979973716</v>
      </c>
      <c r="K11" s="146">
        <v>8.0425569085153992</v>
      </c>
      <c r="L11" s="146">
        <v>34.831311679860541</v>
      </c>
      <c r="M11" s="146">
        <v>12.999999999999998</v>
      </c>
      <c r="N11" s="146">
        <v>19.999999999999996</v>
      </c>
      <c r="O11" s="146">
        <v>-0.38465521635637856</v>
      </c>
      <c r="P11" s="146">
        <v>10.747262714798495</v>
      </c>
      <c r="Q11" s="146">
        <v>-0.57095337633027254</v>
      </c>
      <c r="R11" s="146">
        <v>-0.24354008990865381</v>
      </c>
      <c r="T11" s="146">
        <v>9.3726364266365749</v>
      </c>
      <c r="U11" s="146">
        <v>0.13703498083140886</v>
      </c>
    </row>
    <row r="12" spans="1:21" x14ac:dyDescent="0.2">
      <c r="A12" s="147">
        <v>10</v>
      </c>
      <c r="B12" s="146">
        <v>2025</v>
      </c>
      <c r="C12" s="146">
        <v>-0.25021836479994874</v>
      </c>
      <c r="D12" s="146">
        <v>6.0942391713901101</v>
      </c>
      <c r="E12" s="146">
        <v>22.647811730177668</v>
      </c>
      <c r="F12" s="146">
        <v>20.072891661902048</v>
      </c>
      <c r="G12" s="146">
        <v>-0.25021836479994874</v>
      </c>
      <c r="H12" s="146">
        <v>48.814942563469828</v>
      </c>
      <c r="I12" s="146">
        <v>-0.67598517817057946</v>
      </c>
      <c r="J12" s="146">
        <v>-0.43788733302950744</v>
      </c>
      <c r="K12" s="146">
        <v>8</v>
      </c>
      <c r="L12" s="146">
        <v>34.764769889084882</v>
      </c>
      <c r="M12" s="146">
        <v>13.000000000000002</v>
      </c>
      <c r="N12" s="146">
        <v>20</v>
      </c>
      <c r="O12" s="146">
        <v>-0.25021836479994874</v>
      </c>
      <c r="P12" s="146">
        <v>10.664252872239683</v>
      </c>
      <c r="Q12" s="146">
        <v>-0.46509531288703587</v>
      </c>
      <c r="R12" s="146">
        <v>-8.7455685317450238E-2</v>
      </c>
      <c r="T12" s="146">
        <v>8.8149425634698275</v>
      </c>
      <c r="U12" s="146">
        <v>7.0493190055749722E-2</v>
      </c>
    </row>
    <row r="13" spans="1:21" x14ac:dyDescent="0.2">
      <c r="A13" s="147">
        <v>11</v>
      </c>
      <c r="B13" s="146">
        <v>2026</v>
      </c>
      <c r="C13" s="146">
        <v>-0.16773057506590305</v>
      </c>
      <c r="D13" s="146">
        <v>6.0305553008572099</v>
      </c>
      <c r="E13" s="146">
        <v>22.219475718661727</v>
      </c>
      <c r="F13" s="146">
        <v>20.048458194781517</v>
      </c>
      <c r="G13" s="146">
        <v>-0.16773057506590305</v>
      </c>
      <c r="H13" s="146">
        <v>48.298489214300453</v>
      </c>
      <c r="I13" s="146">
        <v>-0.57286679510217819</v>
      </c>
      <c r="J13" s="146">
        <v>-0.32316245961980794</v>
      </c>
      <c r="K13" s="146">
        <v>7.9999999999999991</v>
      </c>
      <c r="L13" s="146">
        <v>34.720824430106738</v>
      </c>
      <c r="M13" s="146">
        <v>12.999999999999998</v>
      </c>
      <c r="N13" s="146">
        <v>20</v>
      </c>
      <c r="O13" s="146">
        <v>-0.16773057506590305</v>
      </c>
      <c r="P13" s="146">
        <v>10.591597003111923</v>
      </c>
      <c r="Q13" s="146">
        <v>-0.37209003149915487</v>
      </c>
      <c r="R13" s="146">
        <v>-1.2934572038242869E-2</v>
      </c>
      <c r="T13" s="146">
        <v>8.2984892143004529</v>
      </c>
      <c r="U13" s="146">
        <v>2.6547731077606329E-2</v>
      </c>
    </row>
    <row r="14" spans="1:21" x14ac:dyDescent="0.2">
      <c r="A14" s="147">
        <v>12</v>
      </c>
      <c r="B14" s="146">
        <v>2027</v>
      </c>
      <c r="C14" s="146">
        <v>-0.11034926318836824</v>
      </c>
      <c r="D14" s="146">
        <v>5.9722468530589694</v>
      </c>
      <c r="E14" s="146">
        <v>21.823497527046413</v>
      </c>
      <c r="F14" s="146">
        <v>20.031395848657453</v>
      </c>
      <c r="G14" s="146">
        <v>-0.11034926318836824</v>
      </c>
      <c r="H14" s="146">
        <v>47.827140228762843</v>
      </c>
      <c r="I14" s="146">
        <v>-0.48775586713917241</v>
      </c>
      <c r="J14" s="146">
        <v>-0.24226606792996375</v>
      </c>
      <c r="K14" s="146">
        <v>7.9999999999999973</v>
      </c>
      <c r="L14" s="146">
        <v>34.694276699029139</v>
      </c>
      <c r="M14" s="146">
        <v>13</v>
      </c>
      <c r="N14" s="146">
        <v>20.000000000000004</v>
      </c>
      <c r="O14" s="146">
        <v>-0.11034926318836824</v>
      </c>
      <c r="P14" s="146">
        <v>10.528544583304347</v>
      </c>
      <c r="Q14" s="146">
        <v>-0.30213158097963283</v>
      </c>
      <c r="R14" s="146">
        <v>3.4919944136825143E-2</v>
      </c>
      <c r="T14" s="146">
        <v>7.8271402287628433</v>
      </c>
      <c r="U14" s="146">
        <v>0</v>
      </c>
    </row>
    <row r="15" spans="1:21" x14ac:dyDescent="0.2">
      <c r="A15" s="147">
        <v>13</v>
      </c>
      <c r="B15" s="146">
        <v>2028</v>
      </c>
      <c r="C15" s="146">
        <v>-6.6556721761259041E-2</v>
      </c>
      <c r="D15" s="146">
        <v>5.9206240810622104</v>
      </c>
      <c r="E15" s="146">
        <v>21.471588829174138</v>
      </c>
      <c r="F15" s="146">
        <v>20.017418944576455</v>
      </c>
      <c r="G15" s="146">
        <v>-6.6556721761259041E-2</v>
      </c>
      <c r="H15" s="146">
        <v>47.409631854812808</v>
      </c>
      <c r="I15" s="146">
        <v>-0.40297295882546491</v>
      </c>
      <c r="J15" s="146">
        <v>-0.16661391417500671</v>
      </c>
      <c r="K15" s="146">
        <v>7.9999999999999973</v>
      </c>
      <c r="L15" s="146">
        <v>34.694276699029132</v>
      </c>
      <c r="M15" s="146">
        <v>13</v>
      </c>
      <c r="N15" s="146">
        <v>20</v>
      </c>
      <c r="O15" s="146">
        <v>-6.6556721761259041E-2</v>
      </c>
      <c r="P15" s="146">
        <v>10.473675619304959</v>
      </c>
      <c r="Q15" s="146">
        <v>-0.23572204158772367</v>
      </c>
      <c r="R15" s="146">
        <v>6.15808052074815E-2</v>
      </c>
      <c r="T15" s="146">
        <v>7.4096318548128082</v>
      </c>
      <c r="U15" s="146">
        <v>0</v>
      </c>
    </row>
    <row r="16" spans="1:21" x14ac:dyDescent="0.2">
      <c r="A16" s="147">
        <v>14</v>
      </c>
      <c r="B16" s="146">
        <v>2029</v>
      </c>
      <c r="C16" s="146">
        <v>-3.0031598266859305E-2</v>
      </c>
      <c r="D16" s="146">
        <v>5.8746687197132816</v>
      </c>
      <c r="E16" s="146">
        <v>21.157677037955647</v>
      </c>
      <c r="F16" s="146">
        <v>20.006711427141994</v>
      </c>
      <c r="G16" s="146">
        <v>-3.0031598266859305E-2</v>
      </c>
      <c r="H16" s="146">
        <v>47.039057184810922</v>
      </c>
      <c r="I16" s="146">
        <v>-0.33221729822678903</v>
      </c>
      <c r="J16" s="146">
        <v>-0.10628949156197276</v>
      </c>
      <c r="K16" s="146">
        <v>7.9999999999999991</v>
      </c>
      <c r="L16" s="146">
        <v>34.694276699029139</v>
      </c>
      <c r="M16" s="146">
        <v>13.000000000000002</v>
      </c>
      <c r="N16" s="146">
        <v>20</v>
      </c>
      <c r="O16" s="146">
        <v>-3.0031598266859305E-2</v>
      </c>
      <c r="P16" s="146">
        <v>10.426079781963011</v>
      </c>
      <c r="Q16" s="146">
        <v>-0.18012109250866529</v>
      </c>
      <c r="R16" s="146">
        <v>8.3656577512095862E-2</v>
      </c>
      <c r="T16" s="146">
        <v>7.0390571848109218</v>
      </c>
      <c r="U16" s="146">
        <v>0</v>
      </c>
    </row>
    <row r="17" spans="1:21" x14ac:dyDescent="0.2">
      <c r="A17" s="147">
        <v>15</v>
      </c>
      <c r="B17" s="146">
        <v>2030</v>
      </c>
      <c r="C17" s="146">
        <v>1.6157456858820751E-3</v>
      </c>
      <c r="D17" s="146">
        <v>5.8334695827259306</v>
      </c>
      <c r="E17" s="146">
        <v>20.875926100391251</v>
      </c>
      <c r="F17" s="146">
        <v>19.998180469431315</v>
      </c>
      <c r="G17" s="146">
        <v>1.6157456858820751E-3</v>
      </c>
      <c r="H17" s="146">
        <v>46.707576152548498</v>
      </c>
      <c r="I17" s="146">
        <v>-0.27202817191899209</v>
      </c>
      <c r="J17" s="146">
        <v>-5.5314969183617446E-2</v>
      </c>
      <c r="K17" s="146">
        <v>7.9999999999999991</v>
      </c>
      <c r="L17" s="146">
        <v>34.694276699029125</v>
      </c>
      <c r="M17" s="146">
        <v>12.999999999999996</v>
      </c>
      <c r="N17" s="146">
        <v>19.999999999999996</v>
      </c>
      <c r="O17" s="146">
        <v>1.6157456858820751E-3</v>
      </c>
      <c r="P17" s="146">
        <v>10.384885903250627</v>
      </c>
      <c r="Q17" s="146">
        <v>-0.1317099150470524</v>
      </c>
      <c r="R17" s="146">
        <v>0.10260583316551121</v>
      </c>
      <c r="T17" s="146">
        <v>6.7075761525484978</v>
      </c>
      <c r="U17" s="146">
        <v>0</v>
      </c>
    </row>
    <row r="18" spans="1:21" x14ac:dyDescent="0.2">
      <c r="A18" s="147">
        <v>16</v>
      </c>
      <c r="B18" s="146">
        <v>2031</v>
      </c>
      <c r="C18" s="146">
        <v>2.9615757437710499E-2</v>
      </c>
      <c r="D18" s="146">
        <v>5.7963154964150361</v>
      </c>
      <c r="E18" s="146">
        <v>20.621640814475182</v>
      </c>
      <c r="F18" s="146">
        <v>19.991237945572809</v>
      </c>
      <c r="G18" s="146">
        <v>2.9615757437710499E-2</v>
      </c>
      <c r="H18" s="146">
        <v>46.409194256463024</v>
      </c>
      <c r="I18" s="146">
        <v>-0.22031858061704046</v>
      </c>
      <c r="J18" s="146">
        <v>-1.1324330527728854E-2</v>
      </c>
      <c r="K18" s="146">
        <v>7.9999999999999973</v>
      </c>
      <c r="L18" s="146">
        <v>34.694276699029125</v>
      </c>
      <c r="M18" s="146">
        <v>12.999999999999998</v>
      </c>
      <c r="N18" s="146">
        <v>19.999999999999996</v>
      </c>
      <c r="O18" s="146">
        <v>2.9615757437710499E-2</v>
      </c>
      <c r="P18" s="146">
        <v>10.349230009838839</v>
      </c>
      <c r="Q18" s="146">
        <v>-8.8946927827692771E-2</v>
      </c>
      <c r="R18" s="146">
        <v>0.11942334504650318</v>
      </c>
      <c r="T18" s="146">
        <v>6.4091942564630244</v>
      </c>
      <c r="U18" s="146">
        <v>0</v>
      </c>
    </row>
    <row r="19" spans="1:21" x14ac:dyDescent="0.2">
      <c r="A19" s="147">
        <v>17</v>
      </c>
      <c r="B19" s="146">
        <v>2032</v>
      </c>
      <c r="C19" s="146">
        <v>5.461075465450449E-2</v>
      </c>
      <c r="D19" s="146">
        <v>5.7626300732307669</v>
      </c>
      <c r="E19" s="146">
        <v>20.39094452769513</v>
      </c>
      <c r="F19" s="146">
        <v>19.985507387795881</v>
      </c>
      <c r="G19" s="146">
        <v>5.461075465450449E-2</v>
      </c>
      <c r="H19" s="146">
        <v>46.139081988721777</v>
      </c>
      <c r="I19" s="146">
        <v>-0.17561224914379725</v>
      </c>
      <c r="J19" s="146">
        <v>2.7087531735170423E-2</v>
      </c>
      <c r="K19" s="146">
        <v>7.9999999999999973</v>
      </c>
      <c r="L19" s="146">
        <v>34.694276699029132</v>
      </c>
      <c r="M19" s="146">
        <v>12.999999999999998</v>
      </c>
      <c r="N19" s="146">
        <v>19.999999999999996</v>
      </c>
      <c r="O19" s="146">
        <v>5.461075465450449E-2</v>
      </c>
      <c r="P19" s="146">
        <v>10.318323773766007</v>
      </c>
      <c r="Q19" s="146">
        <v>-5.0921061923247898E-2</v>
      </c>
      <c r="R19" s="146">
        <v>0.13454786000601818</v>
      </c>
      <c r="T19" s="146">
        <v>6.1390819887217773</v>
      </c>
      <c r="U19" s="146">
        <v>0</v>
      </c>
    </row>
    <row r="20" spans="1:21" x14ac:dyDescent="0.2">
      <c r="A20" s="147">
        <v>18</v>
      </c>
      <c r="B20" s="146">
        <v>2033</v>
      </c>
      <c r="C20" s="146">
        <v>7.6972703755089356E-2</v>
      </c>
      <c r="D20" s="146">
        <v>5.7319377233317015</v>
      </c>
      <c r="E20" s="146">
        <v>20.180605741916594</v>
      </c>
      <c r="F20" s="146">
        <v>19.980735308648406</v>
      </c>
      <c r="G20" s="146">
        <v>7.6972703755089356E-2</v>
      </c>
      <c r="H20" s="146">
        <v>45.893278773896697</v>
      </c>
      <c r="I20" s="146">
        <v>-0.13680717797435182</v>
      </c>
      <c r="J20" s="146">
        <v>6.0798809339090987E-2</v>
      </c>
      <c r="K20" s="146">
        <v>7.9999999999999991</v>
      </c>
      <c r="L20" s="146">
        <v>34.694276699029132</v>
      </c>
      <c r="M20" s="146">
        <v>12.999999999999998</v>
      </c>
      <c r="N20" s="146">
        <v>20</v>
      </c>
      <c r="O20" s="146">
        <v>7.6972703755089356E-2</v>
      </c>
      <c r="P20" s="146">
        <v>10.29147263006033</v>
      </c>
      <c r="Q20" s="146">
        <v>-1.7044654990449565E-2</v>
      </c>
      <c r="R20" s="146">
        <v>0.14818796143406018</v>
      </c>
      <c r="T20" s="146">
        <v>5.8932787738966965</v>
      </c>
      <c r="U20" s="146">
        <v>0</v>
      </c>
    </row>
    <row r="21" spans="1:21" x14ac:dyDescent="0.2">
      <c r="A21" s="147">
        <v>19</v>
      </c>
      <c r="B21" s="146">
        <v>2034</v>
      </c>
      <c r="C21" s="146">
        <v>9.6947982423102985E-2</v>
      </c>
      <c r="D21" s="146">
        <v>5.7038414551371606</v>
      </c>
      <c r="E21" s="146">
        <v>19.987913082410202</v>
      </c>
      <c r="F21" s="146">
        <v>19.976741497876098</v>
      </c>
      <c r="G21" s="146">
        <v>9.6947982423102985E-2</v>
      </c>
      <c r="H21" s="146">
        <v>45.668496035423459</v>
      </c>
      <c r="I21" s="146">
        <v>-0.10304188083188892</v>
      </c>
      <c r="J21" s="146">
        <v>9.0418952563076083E-2</v>
      </c>
      <c r="K21" s="146">
        <v>7.9999999999999991</v>
      </c>
      <c r="L21" s="146">
        <v>34.694276699029132</v>
      </c>
      <c r="M21" s="146">
        <v>13</v>
      </c>
      <c r="N21" s="146">
        <v>19.999999999999996</v>
      </c>
      <c r="O21" s="146">
        <v>9.6947982423102985E-2</v>
      </c>
      <c r="P21" s="146">
        <v>10.268076617539586</v>
      </c>
      <c r="Q21" s="146">
        <v>1.3111720839549987E-2</v>
      </c>
      <c r="R21" s="146">
        <v>0.16045137212877181</v>
      </c>
      <c r="T21" s="146">
        <v>5.668496035423459</v>
      </c>
      <c r="U21" s="146">
        <v>0</v>
      </c>
    </row>
    <row r="22" spans="1:21" x14ac:dyDescent="0.2">
      <c r="A22" s="147">
        <v>20</v>
      </c>
      <c r="B22" s="146">
        <v>2035</v>
      </c>
      <c r="C22" s="146">
        <v>0.11472433638984114</v>
      </c>
      <c r="D22" s="146">
        <v>5.6780073599666787</v>
      </c>
      <c r="E22" s="146">
        <v>19.8105810620293</v>
      </c>
      <c r="F22" s="146">
        <v>19.973392282614295</v>
      </c>
      <c r="G22" s="146">
        <v>0.11472433638984114</v>
      </c>
      <c r="H22" s="146">
        <v>45.461980704610276</v>
      </c>
      <c r="I22" s="146">
        <v>-7.3621487217168102E-2</v>
      </c>
      <c r="J22" s="146">
        <v>0.11641048429174017</v>
      </c>
      <c r="K22" s="146">
        <v>8.0000000000000018</v>
      </c>
      <c r="L22" s="146">
        <v>34.694276699029132</v>
      </c>
      <c r="M22" s="146">
        <v>13</v>
      </c>
      <c r="N22" s="146">
        <v>20</v>
      </c>
      <c r="O22" s="146">
        <v>0.11472433638984114</v>
      </c>
      <c r="P22" s="146">
        <v>10.247623441568074</v>
      </c>
      <c r="Q22" s="146">
        <v>3.9894527137793429E-2</v>
      </c>
      <c r="R22" s="146">
        <v>0.17140561545423427</v>
      </c>
      <c r="T22" s="146">
        <v>5.4619807046102764</v>
      </c>
      <c r="U22" s="146">
        <v>0</v>
      </c>
    </row>
    <row r="23" spans="1:21" x14ac:dyDescent="0.2">
      <c r="A23" s="147">
        <v>21</v>
      </c>
      <c r="B23" s="146">
        <v>2036</v>
      </c>
      <c r="C23" s="146">
        <v>0.13046130499864717</v>
      </c>
      <c r="D23" s="146">
        <v>5.6541530348851738</v>
      </c>
      <c r="E23" s="146">
        <v>19.646675897624231</v>
      </c>
      <c r="F23" s="146">
        <v>19.970585208724067</v>
      </c>
      <c r="G23" s="146">
        <v>0.13046130499864717</v>
      </c>
      <c r="H23" s="146">
        <v>45.271414141233471</v>
      </c>
      <c r="I23" s="146">
        <v>-4.7973546549451296E-2</v>
      </c>
      <c r="J23" s="146">
        <v>0.13914919757200828</v>
      </c>
      <c r="K23" s="146">
        <v>8</v>
      </c>
      <c r="L23" s="146">
        <v>34.694276699029125</v>
      </c>
      <c r="M23" s="146">
        <v>13</v>
      </c>
      <c r="N23" s="146">
        <v>19.999999999999996</v>
      </c>
      <c r="O23" s="146">
        <v>0.13046130499864717</v>
      </c>
      <c r="P23" s="146">
        <v>10.229678688748201</v>
      </c>
      <c r="Q23" s="146">
        <v>6.3602222539299758E-2</v>
      </c>
      <c r="R23" s="146">
        <v>0.18110500366295817</v>
      </c>
      <c r="T23" s="146">
        <v>5.2714141412334712</v>
      </c>
      <c r="U23" s="146">
        <v>0</v>
      </c>
    </row>
    <row r="24" spans="1:21" x14ac:dyDescent="0.2">
      <c r="A24" s="147">
        <v>22</v>
      </c>
      <c r="B24" s="146">
        <v>2037</v>
      </c>
      <c r="C24" s="146">
        <v>0.1443037121890427</v>
      </c>
      <c r="D24" s="146">
        <v>5.632038559646718</v>
      </c>
      <c r="E24" s="146">
        <v>19.494555672670668</v>
      </c>
      <c r="F24" s="146">
        <v>19.96823974671512</v>
      </c>
      <c r="G24" s="146">
        <v>0.1443037121890427</v>
      </c>
      <c r="H24" s="146">
        <v>45.094833979032501</v>
      </c>
      <c r="I24" s="146">
        <v>-2.5619545173838354E-2</v>
      </c>
      <c r="J24" s="146">
        <v>0.15895470707039117</v>
      </c>
      <c r="K24" s="146">
        <v>8</v>
      </c>
      <c r="L24" s="146">
        <v>34.694276699029139</v>
      </c>
      <c r="M24" s="146">
        <v>13</v>
      </c>
      <c r="N24" s="146">
        <v>20.000000000000004</v>
      </c>
      <c r="O24" s="146">
        <v>0.1443037121890427</v>
      </c>
      <c r="P24" s="146">
        <v>10.213875503673677</v>
      </c>
      <c r="Q24" s="146">
        <v>8.4501576176131202E-2</v>
      </c>
      <c r="R24" s="146">
        <v>0.18960199096158942</v>
      </c>
      <c r="T24" s="146">
        <v>5.0948339790325008</v>
      </c>
      <c r="U24" s="146">
        <v>0</v>
      </c>
    </row>
    <row r="25" spans="1:21" x14ac:dyDescent="0.2">
      <c r="A25" s="147">
        <v>23</v>
      </c>
      <c r="B25" s="146">
        <v>2038</v>
      </c>
      <c r="C25" s="146">
        <v>0.15638739477049057</v>
      </c>
      <c r="D25" s="146">
        <v>5.611459273021536</v>
      </c>
      <c r="E25" s="146">
        <v>19.352821431804195</v>
      </c>
      <c r="F25" s="146">
        <v>19.966291320885446</v>
      </c>
      <c r="G25" s="146">
        <v>0.15638739477049057</v>
      </c>
      <c r="H25" s="146">
        <v>44.930572025711179</v>
      </c>
      <c r="I25" s="146">
        <v>-6.1552176511492362E-3</v>
      </c>
      <c r="J25" s="146">
        <v>0.17610669976628746</v>
      </c>
      <c r="K25" s="146">
        <v>7.9999999999999973</v>
      </c>
      <c r="L25" s="146">
        <v>34.694276699029125</v>
      </c>
      <c r="M25" s="146">
        <v>13</v>
      </c>
      <c r="N25" s="146">
        <v>19.999999999999996</v>
      </c>
      <c r="O25" s="146">
        <v>0.15638739477049057</v>
      </c>
      <c r="P25" s="146">
        <v>10.199904783572325</v>
      </c>
      <c r="Q25" s="146">
        <v>0.10283548282965356</v>
      </c>
      <c r="R25" s="146">
        <v>0.19695132103850599</v>
      </c>
      <c r="T25" s="146">
        <v>4.9305720257111787</v>
      </c>
      <c r="U25" s="146">
        <v>0</v>
      </c>
    </row>
    <row r="26" spans="1:21" x14ac:dyDescent="0.2">
      <c r="A26" s="147">
        <v>24</v>
      </c>
      <c r="B26" s="146">
        <v>2039</v>
      </c>
      <c r="C26" s="146">
        <v>0.16684144914700028</v>
      </c>
      <c r="D26" s="146">
        <v>5.5922399004945627</v>
      </c>
      <c r="E26" s="146">
        <v>19.220276947390563</v>
      </c>
      <c r="F26" s="146">
        <v>19.964687276783355</v>
      </c>
      <c r="G26" s="146">
        <v>0.16684144914700028</v>
      </c>
      <c r="H26" s="146">
        <v>44.777204124668472</v>
      </c>
      <c r="I26" s="146">
        <v>1.0763851498363231E-2</v>
      </c>
      <c r="J26" s="146">
        <v>0.19085416511888109</v>
      </c>
      <c r="K26" s="146">
        <v>8.0000000000000018</v>
      </c>
      <c r="L26" s="146">
        <v>34.694276699029125</v>
      </c>
      <c r="M26" s="146">
        <v>13</v>
      </c>
      <c r="N26" s="146">
        <v>19.999999999999996</v>
      </c>
      <c r="O26" s="146">
        <v>0.16684144914700028</v>
      </c>
      <c r="P26" s="146">
        <v>10.187506329021506</v>
      </c>
      <c r="Q26" s="146">
        <v>0.11882695531121124</v>
      </c>
      <c r="R26" s="146">
        <v>0.20321095150767707</v>
      </c>
      <c r="T26" s="146">
        <v>4.7772041246684722</v>
      </c>
      <c r="U26" s="146">
        <v>0</v>
      </c>
    </row>
    <row r="27" spans="1:21" x14ac:dyDescent="0.2">
      <c r="A27" s="147">
        <v>25</v>
      </c>
      <c r="B27" s="146">
        <v>2040</v>
      </c>
      <c r="C27" s="146">
        <v>0.17578897899917934</v>
      </c>
      <c r="D27" s="146">
        <v>5.574229740826719</v>
      </c>
      <c r="E27" s="146">
        <v>19.095895521363097</v>
      </c>
      <c r="F27" s="146">
        <v>19.96338404721314</v>
      </c>
      <c r="G27" s="146">
        <v>0.17578897899917934</v>
      </c>
      <c r="H27" s="146">
        <v>44.633509309402953</v>
      </c>
      <c r="I27" s="146">
        <v>2.5433192431223439E-2</v>
      </c>
      <c r="J27" s="146">
        <v>0.20342108406794512</v>
      </c>
      <c r="K27" s="146">
        <v>8</v>
      </c>
      <c r="L27" s="146">
        <v>34.694276699029125</v>
      </c>
      <c r="M27" s="146">
        <v>12.999999999999998</v>
      </c>
      <c r="N27" s="146">
        <v>19.999999999999996</v>
      </c>
      <c r="O27" s="146">
        <v>0.17578897899917934</v>
      </c>
      <c r="P27" s="146">
        <v>10.176461085526936</v>
      </c>
      <c r="Q27" s="146">
        <v>0.13268142474066985</v>
      </c>
      <c r="R27" s="146">
        <v>0.20844162554649867</v>
      </c>
      <c r="T27" s="146">
        <v>4.6335093094029531</v>
      </c>
      <c r="U27" s="146">
        <v>0</v>
      </c>
    </row>
    <row r="28" spans="1:21" x14ac:dyDescent="0.2">
      <c r="A28" s="147">
        <v>26</v>
      </c>
      <c r="B28" s="146">
        <v>2041</v>
      </c>
      <c r="C28" s="146">
        <v>0.18334724908166322</v>
      </c>
      <c r="D28" s="146">
        <v>5.5572987033426102</v>
      </c>
      <c r="E28" s="146">
        <v>18.978792558191337</v>
      </c>
      <c r="F28" s="146">
        <v>19.962345101074352</v>
      </c>
      <c r="G28" s="146">
        <v>0.18334724908166322</v>
      </c>
      <c r="H28" s="146">
        <v>44.498436362608295</v>
      </c>
      <c r="I28" s="146">
        <v>3.8108027311123394E-2</v>
      </c>
      <c r="J28" s="146">
        <v>0.21401025537017837</v>
      </c>
      <c r="K28" s="146">
        <v>7.9999999999999991</v>
      </c>
      <c r="L28" s="146">
        <v>34.694276699029132</v>
      </c>
      <c r="M28" s="146">
        <v>12.999999999999998</v>
      </c>
      <c r="N28" s="146">
        <v>19.999999999999996</v>
      </c>
      <c r="O28" s="146">
        <v>0.18334724908166322</v>
      </c>
      <c r="P28" s="146">
        <v>10.166584463855417</v>
      </c>
      <c r="Q28" s="146">
        <v>0.14458830204332579</v>
      </c>
      <c r="R28" s="146">
        <v>0.21270595940420003</v>
      </c>
      <c r="T28" s="146">
        <v>4.4984363626082953</v>
      </c>
      <c r="U28" s="146">
        <v>0</v>
      </c>
    </row>
    <row r="29" spans="1:21" x14ac:dyDescent="0.2">
      <c r="A29" s="147">
        <v>27</v>
      </c>
      <c r="B29" s="146">
        <v>2042</v>
      </c>
      <c r="C29" s="146">
        <v>0.189627647646887</v>
      </c>
      <c r="D29" s="146">
        <v>5.5413340379397686</v>
      </c>
      <c r="E29" s="146">
        <v>18.868202893801151</v>
      </c>
      <c r="F29" s="146">
        <v>19.961539427582135</v>
      </c>
      <c r="G29" s="146">
        <v>0.189627647646887</v>
      </c>
      <c r="H29" s="146">
        <v>44.371076359323055</v>
      </c>
      <c r="I29" s="146">
        <v>4.9010095403034803E-2</v>
      </c>
      <c r="J29" s="146">
        <v>0.22280608234177546</v>
      </c>
      <c r="K29" s="146">
        <v>8</v>
      </c>
      <c r="L29" s="146">
        <v>34.694276699029132</v>
      </c>
      <c r="M29" s="146">
        <v>12.999999999999998</v>
      </c>
      <c r="N29" s="146">
        <v>20</v>
      </c>
      <c r="O29" s="146">
        <v>0.189627647646887</v>
      </c>
      <c r="P29" s="146">
        <v>10.157720659242711</v>
      </c>
      <c r="Q29" s="146">
        <v>0.15472221537073041</v>
      </c>
      <c r="R29" s="146">
        <v>0.21606743905468614</v>
      </c>
      <c r="T29" s="146">
        <v>4.3710763593230553</v>
      </c>
      <c r="U29" s="146">
        <v>0</v>
      </c>
    </row>
    <row r="30" spans="1:21" x14ac:dyDescent="0.2">
      <c r="A30" s="147">
        <v>28</v>
      </c>
      <c r="B30" s="146">
        <v>2043</v>
      </c>
      <c r="C30" s="146">
        <v>0.19473562747293727</v>
      </c>
      <c r="D30" s="146">
        <v>5.5262376327725189</v>
      </c>
      <c r="E30" s="146">
        <v>18.763462048306792</v>
      </c>
      <c r="F30" s="146">
        <v>19.960940399733907</v>
      </c>
      <c r="G30" s="146">
        <v>0.19473562747293727</v>
      </c>
      <c r="H30" s="146">
        <v>44.25064008081322</v>
      </c>
      <c r="I30" s="146">
        <v>5.8333142319400011E-2</v>
      </c>
      <c r="J30" s="146">
        <v>0.22997673450855238</v>
      </c>
      <c r="K30" s="146">
        <v>8</v>
      </c>
      <c r="L30" s="146">
        <v>34.694276699029139</v>
      </c>
      <c r="M30" s="146">
        <v>13.000000000000002</v>
      </c>
      <c r="N30" s="146">
        <v>20</v>
      </c>
      <c r="O30" s="146">
        <v>0.19473562747293727</v>
      </c>
      <c r="P30" s="146">
        <v>10.149737862309653</v>
      </c>
      <c r="Q30" s="146">
        <v>0.16324409597328332</v>
      </c>
      <c r="R30" s="146">
        <v>0.21858949403945899</v>
      </c>
      <c r="T30" s="146">
        <v>4.2506400808132199</v>
      </c>
      <c r="U30" s="146">
        <v>0</v>
      </c>
    </row>
    <row r="31" spans="1:21" x14ac:dyDescent="0.2">
      <c r="A31" s="147">
        <v>29</v>
      </c>
      <c r="B31" s="146">
        <v>2044</v>
      </c>
      <c r="C31" s="146">
        <v>0.19877068956776611</v>
      </c>
      <c r="D31" s="146">
        <v>5.5119237782966657</v>
      </c>
      <c r="E31" s="146">
        <v>18.663990714250989</v>
      </c>
      <c r="F31" s="146">
        <v>19.960524913196952</v>
      </c>
      <c r="G31" s="146">
        <v>0.19877068956776611</v>
      </c>
      <c r="H31" s="146">
        <v>44.136439405744611</v>
      </c>
      <c r="I31" s="146">
        <v>6.6247365783311807E-2</v>
      </c>
      <c r="J31" s="146">
        <v>0.23567590164492724</v>
      </c>
      <c r="K31" s="146">
        <v>8</v>
      </c>
      <c r="L31" s="146">
        <v>34.694276699029139</v>
      </c>
      <c r="M31" s="146">
        <v>13</v>
      </c>
      <c r="N31" s="146">
        <v>20.000000000000004</v>
      </c>
      <c r="O31" s="146">
        <v>0.19877068956776611</v>
      </c>
      <c r="P31" s="146">
        <v>10.142524248001909</v>
      </c>
      <c r="Q31" s="146">
        <v>0.17030217919597332</v>
      </c>
      <c r="R31" s="146">
        <v>0.22033471060509952</v>
      </c>
      <c r="T31" s="146">
        <v>4.1364394057446106</v>
      </c>
      <c r="U31" s="14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298BF-F5BA-4E4E-A19C-6D1D492C3291}">
  <dimension ref="A1:U31"/>
  <sheetViews>
    <sheetView workbookViewId="0">
      <selection activeCell="L39" sqref="L39"/>
    </sheetView>
  </sheetViews>
  <sheetFormatPr defaultColWidth="9.140625" defaultRowHeight="12.75" x14ac:dyDescent="0.2"/>
  <cols>
    <col min="1" max="1" width="4.140625" style="146" customWidth="1"/>
    <col min="2" max="16384" width="9.140625" style="146"/>
  </cols>
  <sheetData>
    <row r="1" spans="1:21" x14ac:dyDescent="0.2">
      <c r="B1" s="146" t="s">
        <v>215</v>
      </c>
      <c r="C1" s="146" t="s">
        <v>216</v>
      </c>
      <c r="D1" s="146" t="s">
        <v>217</v>
      </c>
      <c r="E1" s="146" t="s">
        <v>218</v>
      </c>
      <c r="F1" s="146" t="s">
        <v>219</v>
      </c>
      <c r="G1" s="146" t="s">
        <v>228</v>
      </c>
      <c r="H1" s="146" t="s">
        <v>221</v>
      </c>
      <c r="I1" s="146" t="s">
        <v>222</v>
      </c>
      <c r="J1" s="146" t="s">
        <v>223</v>
      </c>
      <c r="K1" s="146" t="s">
        <v>224</v>
      </c>
      <c r="L1" s="146" t="s">
        <v>225</v>
      </c>
      <c r="M1" s="146" t="s">
        <v>226</v>
      </c>
      <c r="N1" s="146" t="s">
        <v>227</v>
      </c>
      <c r="O1" s="146" t="s">
        <v>228</v>
      </c>
      <c r="P1" s="146" t="s">
        <v>229</v>
      </c>
      <c r="Q1" s="146" t="s">
        <v>230</v>
      </c>
      <c r="R1" s="146" t="s">
        <v>231</v>
      </c>
    </row>
    <row r="2" spans="1:21" x14ac:dyDescent="0.2">
      <c r="A2" s="147">
        <v>0</v>
      </c>
      <c r="B2" s="146">
        <v>2015</v>
      </c>
      <c r="C2" s="146">
        <v>0</v>
      </c>
      <c r="D2" s="146">
        <v>5</v>
      </c>
      <c r="E2" s="146">
        <v>15</v>
      </c>
      <c r="F2" s="146">
        <v>20</v>
      </c>
      <c r="G2" s="146">
        <v>0</v>
      </c>
      <c r="H2" s="146">
        <v>40</v>
      </c>
      <c r="I2" s="146">
        <v>0</v>
      </c>
      <c r="J2" s="146">
        <v>0</v>
      </c>
      <c r="K2" s="146">
        <v>7.9999999999999991</v>
      </c>
      <c r="L2" s="146">
        <v>34.694276699029132</v>
      </c>
      <c r="M2" s="146">
        <v>13</v>
      </c>
      <c r="N2" s="146">
        <v>20</v>
      </c>
      <c r="O2" s="146">
        <v>0</v>
      </c>
      <c r="P2" s="146">
        <v>10</v>
      </c>
      <c r="Q2" s="146">
        <v>0</v>
      </c>
      <c r="R2" s="146">
        <v>0</v>
      </c>
      <c r="T2" s="146">
        <v>0</v>
      </c>
      <c r="U2" s="146">
        <v>0</v>
      </c>
    </row>
    <row r="3" spans="1:21" x14ac:dyDescent="0.2">
      <c r="A3" s="147">
        <v>1</v>
      </c>
      <c r="B3" s="146">
        <v>2016</v>
      </c>
      <c r="C3" s="146">
        <v>-2.1756371626395321E-2</v>
      </c>
      <c r="D3" s="146">
        <v>4.9626456719590148</v>
      </c>
      <c r="E3" s="146">
        <v>14.84439155254328</v>
      </c>
      <c r="F3" s="146">
        <v>21.637149388729547</v>
      </c>
      <c r="G3" s="146">
        <v>-2.1756371626395321E-2</v>
      </c>
      <c r="H3" s="146">
        <v>41.444186613231835</v>
      </c>
      <c r="I3" s="146">
        <v>0.54636548560575982</v>
      </c>
      <c r="J3" s="146">
        <v>0.96851295300226514</v>
      </c>
      <c r="K3" s="146">
        <v>7.9999999999999991</v>
      </c>
      <c r="L3" s="146">
        <v>34.694276699029125</v>
      </c>
      <c r="M3" s="146">
        <v>12.999999999999998</v>
      </c>
      <c r="N3" s="146">
        <v>19.999999999999996</v>
      </c>
      <c r="O3" s="146">
        <v>-2.1756371626395321E-2</v>
      </c>
      <c r="P3" s="146">
        <v>9.9200161186581948</v>
      </c>
      <c r="Q3" s="146">
        <v>2.4005605222217627</v>
      </c>
      <c r="R3" s="146">
        <v>-1.8565869186361605</v>
      </c>
      <c r="T3" s="146">
        <v>1.4441866132318353</v>
      </c>
      <c r="U3" s="146">
        <v>0</v>
      </c>
    </row>
    <row r="4" spans="1:21" x14ac:dyDescent="0.2">
      <c r="A4" s="147">
        <v>2</v>
      </c>
      <c r="B4" s="146">
        <v>2017</v>
      </c>
      <c r="C4" s="146">
        <v>0.21004602921269111</v>
      </c>
      <c r="D4" s="146">
        <v>4.9819057825122197</v>
      </c>
      <c r="E4" s="146">
        <v>15.009058428605705</v>
      </c>
      <c r="F4" s="146">
        <v>23.588441316714412</v>
      </c>
      <c r="G4" s="146">
        <v>0.21004602921269111</v>
      </c>
      <c r="H4" s="146">
        <v>43.579405527832343</v>
      </c>
      <c r="I4" s="146">
        <v>0.62256501087896154</v>
      </c>
      <c r="J4" s="146">
        <v>1.3309956610221496</v>
      </c>
      <c r="K4" s="146">
        <v>7.9999999999999973</v>
      </c>
      <c r="L4" s="146">
        <v>34.694276699029132</v>
      </c>
      <c r="M4" s="146">
        <v>13</v>
      </c>
      <c r="N4" s="146">
        <v>20</v>
      </c>
      <c r="O4" s="146">
        <v>0.21004602921269111</v>
      </c>
      <c r="P4" s="146">
        <v>9.8628826513965056</v>
      </c>
      <c r="Q4" s="146">
        <v>2.7407067413599511</v>
      </c>
      <c r="R4" s="146">
        <v>-1.7068516279673955</v>
      </c>
      <c r="T4" s="146">
        <v>3.5794055278323427</v>
      </c>
      <c r="U4" s="146">
        <v>0</v>
      </c>
    </row>
    <row r="5" spans="1:21" x14ac:dyDescent="0.2">
      <c r="A5" s="147">
        <v>3</v>
      </c>
      <c r="B5" s="146">
        <v>2018</v>
      </c>
      <c r="C5" s="146">
        <v>0.43994917713709469</v>
      </c>
      <c r="D5" s="146">
        <v>5.0037349191098714</v>
      </c>
      <c r="E5" s="146">
        <v>15.197442118159394</v>
      </c>
      <c r="F5" s="146">
        <v>25.460107688280981</v>
      </c>
      <c r="G5" s="146">
        <v>0.43994917713709469</v>
      </c>
      <c r="H5" s="146">
        <v>45.661284725550246</v>
      </c>
      <c r="I5" s="146">
        <v>0.73137462902388428</v>
      </c>
      <c r="J5" s="146">
        <v>1.7115972001867652</v>
      </c>
      <c r="K5" s="146">
        <v>8</v>
      </c>
      <c r="L5" s="146">
        <v>34.694276699029132</v>
      </c>
      <c r="M5" s="146">
        <v>13</v>
      </c>
      <c r="N5" s="146">
        <v>19.999999999999996</v>
      </c>
      <c r="O5" s="146">
        <v>0.43994917713709469</v>
      </c>
      <c r="P5" s="146">
        <v>9.8197123467406104</v>
      </c>
      <c r="Q5" s="146">
        <v>3.0694043016023342</v>
      </c>
      <c r="R5" s="146">
        <v>-1.5517822088813786</v>
      </c>
      <c r="T5" s="146">
        <v>5.6612847255502459</v>
      </c>
      <c r="U5" s="146">
        <v>0</v>
      </c>
    </row>
    <row r="6" spans="1:21" x14ac:dyDescent="0.2">
      <c r="A6" s="147">
        <v>4</v>
      </c>
      <c r="B6" s="146">
        <v>2019</v>
      </c>
      <c r="C6" s="146">
        <v>0.6693624016802886</v>
      </c>
      <c r="D6" s="146">
        <v>5.0278770359688503</v>
      </c>
      <c r="E6" s="146">
        <v>15.407186611696249</v>
      </c>
      <c r="F6" s="146">
        <v>27.252844066965928</v>
      </c>
      <c r="G6" s="146">
        <v>0.6693624016802886</v>
      </c>
      <c r="H6" s="146">
        <v>47.687907714631024</v>
      </c>
      <c r="I6" s="146">
        <v>0.87284772202260719</v>
      </c>
      <c r="J6" s="146">
        <v>2.1077254850048854</v>
      </c>
      <c r="K6" s="146">
        <v>7.9999999999999991</v>
      </c>
      <c r="L6" s="146">
        <v>34.694276699029132</v>
      </c>
      <c r="M6" s="146">
        <v>13</v>
      </c>
      <c r="N6" s="146">
        <v>19.999999999999996</v>
      </c>
      <c r="O6" s="146">
        <v>0.6693624016802886</v>
      </c>
      <c r="P6" s="146">
        <v>9.7832715099637486</v>
      </c>
      <c r="Q6" s="146">
        <v>3.3884745864216197</v>
      </c>
      <c r="R6" s="146">
        <v>-1.3902814500306195</v>
      </c>
      <c r="T6" s="146">
        <v>7.6879077146310237</v>
      </c>
      <c r="U6" s="146">
        <v>0</v>
      </c>
    </row>
    <row r="7" spans="1:21" x14ac:dyDescent="0.2">
      <c r="A7" s="147">
        <v>5</v>
      </c>
      <c r="B7" s="146">
        <v>2020</v>
      </c>
      <c r="C7" s="146">
        <v>0.8994256917270036</v>
      </c>
      <c r="D7" s="146">
        <v>5.0548342033220726</v>
      </c>
      <c r="E7" s="146">
        <v>15.639964892776451</v>
      </c>
      <c r="F7" s="146">
        <v>28.973739381232381</v>
      </c>
      <c r="G7" s="146">
        <v>0.8994256917270036</v>
      </c>
      <c r="H7" s="146">
        <v>49.668538477330912</v>
      </c>
      <c r="I7" s="146">
        <v>1.0336561167121561</v>
      </c>
      <c r="J7" s="146">
        <v>2.4451481961427435</v>
      </c>
      <c r="K7" s="146">
        <v>8</v>
      </c>
      <c r="L7" s="146">
        <v>34.694276699029132</v>
      </c>
      <c r="M7" s="146">
        <v>13</v>
      </c>
      <c r="N7" s="146">
        <v>19.999999999999996</v>
      </c>
      <c r="O7" s="146">
        <v>0.8994256917270036</v>
      </c>
      <c r="P7" s="146">
        <v>9.7492005888306235</v>
      </c>
      <c r="Q7" s="146">
        <v>3.6635618356241388</v>
      </c>
      <c r="R7" s="146">
        <v>-1.1943224243005155</v>
      </c>
      <c r="T7" s="146">
        <v>9.6685384773309124</v>
      </c>
      <c r="U7" s="146">
        <v>0</v>
      </c>
    </row>
    <row r="8" spans="1:21" x14ac:dyDescent="0.2">
      <c r="A8" s="147">
        <v>6</v>
      </c>
      <c r="B8" s="146">
        <v>2021</v>
      </c>
      <c r="C8" s="146">
        <v>-0.65011042055411394</v>
      </c>
      <c r="D8" s="146">
        <v>5.2936376207841862</v>
      </c>
      <c r="E8" s="146">
        <v>16.910010600645872</v>
      </c>
      <c r="F8" s="146">
        <v>29.645534918372533</v>
      </c>
      <c r="G8" s="146">
        <v>-0.65011042055411394</v>
      </c>
      <c r="H8" s="146">
        <v>51.849183139802591</v>
      </c>
      <c r="I8" s="146">
        <v>-0.16275980438863469</v>
      </c>
      <c r="J8" s="146">
        <v>-0.22763384889583627</v>
      </c>
      <c r="K8" s="146">
        <v>7.9999999999999973</v>
      </c>
      <c r="L8" s="146">
        <v>35.623052484853027</v>
      </c>
      <c r="M8" s="146">
        <v>13.000000000000002</v>
      </c>
      <c r="N8" s="146">
        <v>20</v>
      </c>
      <c r="O8" s="146">
        <v>-0.65011042055411394</v>
      </c>
      <c r="P8" s="146">
        <v>9.84365009205729</v>
      </c>
      <c r="Q8" s="146">
        <v>-9.9673888804599056E-2</v>
      </c>
      <c r="R8" s="146">
        <v>-1.0670491642870257</v>
      </c>
      <c r="T8" s="146">
        <v>11.849183139802591</v>
      </c>
      <c r="U8" s="146">
        <v>0.92877578582389475</v>
      </c>
    </row>
    <row r="9" spans="1:21" x14ac:dyDescent="0.2">
      <c r="A9" s="147">
        <v>7</v>
      </c>
      <c r="B9" s="146">
        <v>2022</v>
      </c>
      <c r="C9" s="146">
        <v>-1.0370853636784716</v>
      </c>
      <c r="D9" s="146">
        <v>5.5156008692856515</v>
      </c>
      <c r="E9" s="146">
        <v>18.447786279762489</v>
      </c>
      <c r="F9" s="146">
        <v>29.124035934611108</v>
      </c>
      <c r="G9" s="146">
        <v>-1.0370853636784716</v>
      </c>
      <c r="H9" s="146">
        <v>53.087423083659246</v>
      </c>
      <c r="I9" s="146">
        <v>-0.43540118251865767</v>
      </c>
      <c r="J9" s="146">
        <v>-1.528555419286648</v>
      </c>
      <c r="K9" s="146">
        <v>9.7390471841835744</v>
      </c>
      <c r="L9" s="146">
        <v>34.948652431388027</v>
      </c>
      <c r="M9" s="146">
        <v>12.999999999999998</v>
      </c>
      <c r="N9" s="146">
        <v>20</v>
      </c>
      <c r="O9" s="146">
        <v>-1.0370853636784716</v>
      </c>
      <c r="P9" s="146">
        <v>10.163522710715471</v>
      </c>
      <c r="Q9" s="146">
        <v>0.61642180788246248</v>
      </c>
      <c r="R9" s="146">
        <v>-2.2895661913458807</v>
      </c>
      <c r="T9" s="146">
        <v>13.087423083659246</v>
      </c>
      <c r="U9" s="146">
        <v>0.25437573235889488</v>
      </c>
    </row>
    <row r="10" spans="1:21" x14ac:dyDescent="0.2">
      <c r="A10" s="147">
        <v>8</v>
      </c>
      <c r="B10" s="146">
        <v>2023</v>
      </c>
      <c r="C10" s="146">
        <v>-0.45863784126665053</v>
      </c>
      <c r="D10" s="146">
        <v>5.5590072926341429</v>
      </c>
      <c r="E10" s="146">
        <v>18.829601340439389</v>
      </c>
      <c r="F10" s="146">
        <v>28.94618106007173</v>
      </c>
      <c r="G10" s="146">
        <v>-0.45863784126665053</v>
      </c>
      <c r="H10" s="146">
        <v>53.334789693145261</v>
      </c>
      <c r="I10" s="146">
        <v>-0.3803547283923292</v>
      </c>
      <c r="J10" s="146">
        <v>-0.6685185510268421</v>
      </c>
      <c r="K10" s="146">
        <v>8.34500271852548</v>
      </c>
      <c r="L10" s="146">
        <v>34.944907074512273</v>
      </c>
      <c r="M10" s="146">
        <v>12.999999999999998</v>
      </c>
      <c r="N10" s="146">
        <v>20</v>
      </c>
      <c r="O10" s="146">
        <v>-0.45863784126665053</v>
      </c>
      <c r="P10" s="146">
        <v>10.22665557292378</v>
      </c>
      <c r="Q10" s="146">
        <v>-0.12914268210915311</v>
      </c>
      <c r="R10" s="146">
        <v>-0.70822029047029611</v>
      </c>
      <c r="T10" s="146">
        <v>13.334789693145261</v>
      </c>
      <c r="U10" s="146">
        <v>0.25063037548314071</v>
      </c>
    </row>
    <row r="11" spans="1:21" x14ac:dyDescent="0.2">
      <c r="A11" s="147">
        <v>9</v>
      </c>
      <c r="B11" s="146">
        <v>2024</v>
      </c>
      <c r="C11" s="146">
        <v>-0.20362950562746107</v>
      </c>
      <c r="D11" s="146">
        <v>5.5493811813121203</v>
      </c>
      <c r="E11" s="146">
        <v>18.808612839381929</v>
      </c>
      <c r="F11" s="146">
        <v>28.650635038576365</v>
      </c>
      <c r="G11" s="146">
        <v>-0.20362950562746107</v>
      </c>
      <c r="H11" s="146">
        <v>53.008629059270426</v>
      </c>
      <c r="I11" s="146">
        <v>-0.28916891099125541</v>
      </c>
      <c r="J11" s="146">
        <v>-0.27610693512711837</v>
      </c>
      <c r="K11" s="146">
        <v>8.0425569085154009</v>
      </c>
      <c r="L11" s="146">
        <v>34.857520980703882</v>
      </c>
      <c r="M11" s="146">
        <v>13.000000000000002</v>
      </c>
      <c r="N11" s="146">
        <v>20</v>
      </c>
      <c r="O11" s="146">
        <v>-0.20362950562746107</v>
      </c>
      <c r="P11" s="146">
        <v>10.232037305477732</v>
      </c>
      <c r="Q11" s="146">
        <v>-0.16396071478359181</v>
      </c>
      <c r="R11" s="146">
        <v>-0.23367739464978193</v>
      </c>
      <c r="T11" s="146">
        <v>13.008629059270426</v>
      </c>
      <c r="U11" s="146">
        <v>0.16324428167474991</v>
      </c>
    </row>
    <row r="12" spans="1:21" x14ac:dyDescent="0.2">
      <c r="A12" s="147">
        <v>10</v>
      </c>
      <c r="B12" s="146">
        <v>2025</v>
      </c>
      <c r="C12" s="146">
        <v>-6.9830114817449385E-2</v>
      </c>
      <c r="D12" s="146">
        <v>5.5292499121283045</v>
      </c>
      <c r="E12" s="146">
        <v>18.695333123670803</v>
      </c>
      <c r="F12" s="146">
        <v>28.35710221388128</v>
      </c>
      <c r="G12" s="146">
        <v>-6.9830114817449385E-2</v>
      </c>
      <c r="H12" s="146">
        <v>52.581685249680383</v>
      </c>
      <c r="I12" s="146">
        <v>-0.21742975257103003</v>
      </c>
      <c r="J12" s="146">
        <v>-0.10562546767883818</v>
      </c>
      <c r="K12" s="146">
        <v>7.9999999999999973</v>
      </c>
      <c r="L12" s="146">
        <v>34.784029306863175</v>
      </c>
      <c r="M12" s="146">
        <v>13.000000000000002</v>
      </c>
      <c r="N12" s="146">
        <v>20</v>
      </c>
      <c r="O12" s="146">
        <v>-6.9830114817449385E-2</v>
      </c>
      <c r="P12" s="146">
        <v>10.223646683408978</v>
      </c>
      <c r="Q12" s="146">
        <v>-8.9919747696797794E-2</v>
      </c>
      <c r="R12" s="146">
        <v>-5.4612835782301479E-2</v>
      </c>
      <c r="T12" s="146">
        <v>12.581685249680383</v>
      </c>
      <c r="U12" s="146">
        <v>8.9752607834043374E-2</v>
      </c>
    </row>
    <row r="13" spans="1:21" x14ac:dyDescent="0.2">
      <c r="A13" s="147">
        <v>11</v>
      </c>
      <c r="B13" s="146">
        <v>2026</v>
      </c>
      <c r="C13" s="146">
        <v>1.0504665949923719E-2</v>
      </c>
      <c r="D13" s="146">
        <v>5.5071968995137359</v>
      </c>
      <c r="E13" s="146">
        <v>18.558390177050441</v>
      </c>
      <c r="F13" s="146">
        <v>28.082859611607056</v>
      </c>
      <c r="G13" s="146">
        <v>1.0504665949923719E-2</v>
      </c>
      <c r="H13" s="146">
        <v>52.148446688171234</v>
      </c>
      <c r="I13" s="146">
        <v>-0.16218432111374526</v>
      </c>
      <c r="J13" s="146">
        <v>-1.3212745757285038E-2</v>
      </c>
      <c r="K13" s="146">
        <v>8</v>
      </c>
      <c r="L13" s="146">
        <v>34.734029855956457</v>
      </c>
      <c r="M13" s="146">
        <v>13</v>
      </c>
      <c r="N13" s="146">
        <v>19.999999999999996</v>
      </c>
      <c r="O13" s="146">
        <v>1.0504665949923719E-2</v>
      </c>
      <c r="P13" s="146">
        <v>10.211357625313459</v>
      </c>
      <c r="Q13" s="146">
        <v>-2.4909801864245538E-2</v>
      </c>
      <c r="R13" s="146">
        <v>3.7330036122017157E-2</v>
      </c>
      <c r="T13" s="146">
        <v>12.148446688171234</v>
      </c>
      <c r="U13" s="146">
        <v>3.9753156927325506E-2</v>
      </c>
    </row>
    <row r="14" spans="1:21" x14ac:dyDescent="0.2">
      <c r="A14" s="147">
        <v>12</v>
      </c>
      <c r="B14" s="146">
        <v>2027</v>
      </c>
      <c r="C14" s="146">
        <v>6.4615485008943097E-2</v>
      </c>
      <c r="D14" s="146">
        <v>5.4846383517434329</v>
      </c>
      <c r="E14" s="146">
        <v>18.412300422889942</v>
      </c>
      <c r="F14" s="146">
        <v>27.826024254163141</v>
      </c>
      <c r="G14" s="146">
        <v>6.4615485008943097E-2</v>
      </c>
      <c r="H14" s="146">
        <v>51.722963028796521</v>
      </c>
      <c r="I14" s="146">
        <v>-0.11693924988843696</v>
      </c>
      <c r="J14" s="146">
        <v>4.7560110785416221E-2</v>
      </c>
      <c r="K14" s="146">
        <v>8</v>
      </c>
      <c r="L14" s="146">
        <v>34.702141991292052</v>
      </c>
      <c r="M14" s="146">
        <v>13</v>
      </c>
      <c r="N14" s="146">
        <v>20.000000000000004</v>
      </c>
      <c r="O14" s="146">
        <v>6.4615485008943097E-2</v>
      </c>
      <c r="P14" s="146">
        <v>10.197282059123973</v>
      </c>
      <c r="Q14" s="146">
        <v>2.0176029270954573E-2</v>
      </c>
      <c r="R14" s="146">
        <v>9.8277005963377295E-2</v>
      </c>
      <c r="T14" s="146">
        <v>11.722963028796521</v>
      </c>
      <c r="U14" s="146">
        <v>7.8652922629203204E-3</v>
      </c>
    </row>
    <row r="15" spans="1:21" x14ac:dyDescent="0.2">
      <c r="A15" s="147">
        <v>13</v>
      </c>
      <c r="B15" s="146">
        <v>2028</v>
      </c>
      <c r="C15" s="146">
        <v>0.10430927957273184</v>
      </c>
      <c r="D15" s="146">
        <v>5.4636517204068893</v>
      </c>
      <c r="E15" s="146">
        <v>18.274283953444812</v>
      </c>
      <c r="F15" s="146">
        <v>27.580747867650366</v>
      </c>
      <c r="G15" s="146">
        <v>0.10430927957273184</v>
      </c>
      <c r="H15" s="146">
        <v>51.318683541502061</v>
      </c>
      <c r="I15" s="146">
        <v>-6.8005076558541599E-2</v>
      </c>
      <c r="J15" s="146">
        <v>0.10246039332211243</v>
      </c>
      <c r="K15" s="146">
        <v>7.9999999999999973</v>
      </c>
      <c r="L15" s="146">
        <v>34.694276699029139</v>
      </c>
      <c r="M15" s="146">
        <v>13</v>
      </c>
      <c r="N15" s="146">
        <v>20</v>
      </c>
      <c r="O15" s="146">
        <v>0.10430927957273184</v>
      </c>
      <c r="P15" s="146">
        <v>10.18236029455718</v>
      </c>
      <c r="Q15" s="146">
        <v>6.2645904534414237E-2</v>
      </c>
      <c r="R15" s="146">
        <v>0.13586800477750319</v>
      </c>
      <c r="T15" s="146">
        <v>11.318683541502061</v>
      </c>
      <c r="U15" s="146">
        <v>0</v>
      </c>
    </row>
    <row r="16" spans="1:21" x14ac:dyDescent="0.2">
      <c r="A16" s="147">
        <v>14</v>
      </c>
      <c r="B16" s="146">
        <v>2029</v>
      </c>
      <c r="C16" s="146">
        <v>0.13598165140192009</v>
      </c>
      <c r="D16" s="146">
        <v>5.4448645194829606</v>
      </c>
      <c r="E16" s="146">
        <v>18.14986591098587</v>
      </c>
      <c r="F16" s="146">
        <v>27.345934808791231</v>
      </c>
      <c r="G16" s="146">
        <v>0.13598165140192009</v>
      </c>
      <c r="H16" s="146">
        <v>50.940665239260063</v>
      </c>
      <c r="I16" s="146">
        <v>-2.2583995126246315E-2</v>
      </c>
      <c r="J16" s="146">
        <v>0.14932100309150709</v>
      </c>
      <c r="K16" s="146">
        <v>7.9999999999999991</v>
      </c>
      <c r="L16" s="146">
        <v>34.694276699029125</v>
      </c>
      <c r="M16" s="146">
        <v>12.999999999999998</v>
      </c>
      <c r="N16" s="146">
        <v>20</v>
      </c>
      <c r="O16" s="146">
        <v>0.13598165140192009</v>
      </c>
      <c r="P16" s="146">
        <v>10.167354712914909</v>
      </c>
      <c r="Q16" s="146">
        <v>0.10057404611432552</v>
      </c>
      <c r="R16" s="146">
        <v>0.16280182342119512</v>
      </c>
      <c r="T16" s="146">
        <v>10.940665239260063</v>
      </c>
      <c r="U16" s="146">
        <v>0</v>
      </c>
    </row>
    <row r="17" spans="1:21" x14ac:dyDescent="0.2">
      <c r="A17" s="147">
        <v>15</v>
      </c>
      <c r="B17" s="146">
        <v>2030</v>
      </c>
      <c r="C17" s="146">
        <v>0.16254686587495826</v>
      </c>
      <c r="D17" s="146">
        <v>5.428044930868432</v>
      </c>
      <c r="E17" s="146">
        <v>18.037969827505588</v>
      </c>
      <c r="F17" s="146">
        <v>27.120706458902038</v>
      </c>
      <c r="G17" s="146">
        <v>0.16254686587495826</v>
      </c>
      <c r="H17" s="146">
        <v>50.58672121727605</v>
      </c>
      <c r="I17" s="146">
        <v>1.6013239018897174E-2</v>
      </c>
      <c r="J17" s="146">
        <v>0.18773215073926153</v>
      </c>
      <c r="K17" s="146">
        <v>7.9999999999999973</v>
      </c>
      <c r="L17" s="146">
        <v>34.694276699029132</v>
      </c>
      <c r="M17" s="146">
        <v>12.999999999999998</v>
      </c>
      <c r="N17" s="146">
        <v>20</v>
      </c>
      <c r="O17" s="146">
        <v>0.16254686587495826</v>
      </c>
      <c r="P17" s="146">
        <v>10.152892288981462</v>
      </c>
      <c r="Q17" s="146">
        <v>0.13306110156399251</v>
      </c>
      <c r="R17" s="146">
        <v>0.1848814254848587</v>
      </c>
      <c r="T17" s="146">
        <v>10.58672121727605</v>
      </c>
      <c r="U17" s="146">
        <v>0</v>
      </c>
    </row>
    <row r="18" spans="1:21" x14ac:dyDescent="0.2">
      <c r="A18" s="147">
        <v>16</v>
      </c>
      <c r="B18" s="146">
        <v>2031</v>
      </c>
      <c r="C18" s="146">
        <v>0.18532236586466411</v>
      </c>
      <c r="D18" s="146">
        <v>5.4129696055090886</v>
      </c>
      <c r="E18" s="146">
        <v>17.937358952976155</v>
      </c>
      <c r="F18" s="146">
        <v>26.90400670941537</v>
      </c>
      <c r="G18" s="146">
        <v>0.18532236586466411</v>
      </c>
      <c r="H18" s="146">
        <v>50.254335267900615</v>
      </c>
      <c r="I18" s="146">
        <v>4.9147232132074059E-2</v>
      </c>
      <c r="J18" s="146">
        <v>0.22024277936540937</v>
      </c>
      <c r="K18" s="146">
        <v>7.9999999999999991</v>
      </c>
      <c r="L18" s="146">
        <v>34.694276699029132</v>
      </c>
      <c r="M18" s="146">
        <v>13</v>
      </c>
      <c r="N18" s="146">
        <v>20</v>
      </c>
      <c r="O18" s="146">
        <v>0.18532236586466411</v>
      </c>
      <c r="P18" s="146">
        <v>10.139331758761664</v>
      </c>
      <c r="Q18" s="146">
        <v>0.16151330372817918</v>
      </c>
      <c r="R18" s="146">
        <v>0.20335699816841124</v>
      </c>
      <c r="T18" s="146">
        <v>10.254335267900615</v>
      </c>
      <c r="U18" s="146">
        <v>0</v>
      </c>
    </row>
    <row r="19" spans="1:21" x14ac:dyDescent="0.2">
      <c r="A19" s="147">
        <v>17</v>
      </c>
      <c r="B19" s="146">
        <v>2032</v>
      </c>
      <c r="C19" s="146">
        <v>0.20503581057369047</v>
      </c>
      <c r="D19" s="146">
        <v>5.3994469549728983</v>
      </c>
      <c r="E19" s="146">
        <v>17.846880006827249</v>
      </c>
      <c r="F19" s="146">
        <v>26.695118023240752</v>
      </c>
      <c r="G19" s="146">
        <v>0.20503581057369047</v>
      </c>
      <c r="H19" s="146">
        <v>49.941444985040903</v>
      </c>
      <c r="I19" s="146">
        <v>7.7671409917012824E-2</v>
      </c>
      <c r="J19" s="146">
        <v>0.24806726114536826</v>
      </c>
      <c r="K19" s="146">
        <v>8</v>
      </c>
      <c r="L19" s="146">
        <v>34.694276699029139</v>
      </c>
      <c r="M19" s="146">
        <v>13.000000000000002</v>
      </c>
      <c r="N19" s="146">
        <v>20</v>
      </c>
      <c r="O19" s="146">
        <v>0.20503581057369047</v>
      </c>
      <c r="P19" s="146">
        <v>10.126847327268425</v>
      </c>
      <c r="Q19" s="146">
        <v>0.18657439243452681</v>
      </c>
      <c r="R19" s="146">
        <v>0.21901976702005174</v>
      </c>
      <c r="T19" s="146">
        <v>9.9414449850409028</v>
      </c>
      <c r="U19" s="146">
        <v>0</v>
      </c>
    </row>
    <row r="20" spans="1:21" x14ac:dyDescent="0.2">
      <c r="A20" s="147">
        <v>18</v>
      </c>
      <c r="B20" s="146">
        <v>2033</v>
      </c>
      <c r="C20" s="146">
        <v>0.22212190990688896</v>
      </c>
      <c r="D20" s="146">
        <v>5.3873050640829288</v>
      </c>
      <c r="E20" s="146">
        <v>17.76544855019015</v>
      </c>
      <c r="F20" s="146">
        <v>26.493496509709075</v>
      </c>
      <c r="G20" s="146">
        <v>0.22212190990688896</v>
      </c>
      <c r="H20" s="146">
        <v>49.646250123982156</v>
      </c>
      <c r="I20" s="146">
        <v>0.10220585841216323</v>
      </c>
      <c r="J20" s="146">
        <v>0.27194845573177417</v>
      </c>
      <c r="K20" s="146">
        <v>7.9999999999999973</v>
      </c>
      <c r="L20" s="146">
        <v>34.694276699029125</v>
      </c>
      <c r="M20" s="146">
        <v>12.999999999999996</v>
      </c>
      <c r="N20" s="146">
        <v>19.999999999999996</v>
      </c>
      <c r="O20" s="146">
        <v>0.22212190990688896</v>
      </c>
      <c r="P20" s="146">
        <v>10.115502667516777</v>
      </c>
      <c r="Q20" s="146">
        <v>0.208621282522718</v>
      </c>
      <c r="R20" s="146">
        <v>0.23234821992899388</v>
      </c>
      <c r="T20" s="146">
        <v>9.6462501239821563</v>
      </c>
      <c r="U20" s="146">
        <v>0</v>
      </c>
    </row>
    <row r="21" spans="1:21" x14ac:dyDescent="0.2">
      <c r="A21" s="147">
        <v>19</v>
      </c>
      <c r="B21" s="146">
        <v>2034</v>
      </c>
      <c r="C21" s="146">
        <v>0.23687352989718136</v>
      </c>
      <c r="D21" s="146">
        <v>5.3763875999255983</v>
      </c>
      <c r="E21" s="146">
        <v>17.69205322872725</v>
      </c>
      <c r="F21" s="146">
        <v>26.298705219765992</v>
      </c>
      <c r="G21" s="146">
        <v>0.23687352989718136</v>
      </c>
      <c r="H21" s="146">
        <v>49.367146048418839</v>
      </c>
      <c r="I21" s="146">
        <v>0.12323723200733383</v>
      </c>
      <c r="J21" s="146">
        <v>0.29238632375905294</v>
      </c>
      <c r="K21" s="146">
        <v>7.9999999999999991</v>
      </c>
      <c r="L21" s="146">
        <v>34.694276699029125</v>
      </c>
      <c r="M21" s="146">
        <v>13</v>
      </c>
      <c r="N21" s="146">
        <v>20</v>
      </c>
      <c r="O21" s="146">
        <v>0.23687352989718136</v>
      </c>
      <c r="P21" s="146">
        <v>10.105294240689981</v>
      </c>
      <c r="Q21" s="146">
        <v>0.22791077490781711</v>
      </c>
      <c r="R21" s="146">
        <v>0.24366254114572813</v>
      </c>
      <c r="T21" s="146">
        <v>9.3671460484188387</v>
      </c>
      <c r="U21" s="146">
        <v>0</v>
      </c>
    </row>
    <row r="22" spans="1:21" x14ac:dyDescent="0.2">
      <c r="A22" s="147">
        <v>20</v>
      </c>
      <c r="B22" s="146">
        <v>2035</v>
      </c>
      <c r="C22" s="146">
        <v>0.24951233370788373</v>
      </c>
      <c r="D22" s="146">
        <v>5.3665521645082599</v>
      </c>
      <c r="E22" s="146">
        <v>17.625760306799936</v>
      </c>
      <c r="F22" s="146">
        <v>26.11037734477263</v>
      </c>
      <c r="G22" s="146">
        <v>0.24951233370788373</v>
      </c>
      <c r="H22" s="146">
        <v>49.102689816080826</v>
      </c>
      <c r="I22" s="146">
        <v>0.1411692094906325</v>
      </c>
      <c r="J22" s="146">
        <v>0.30975587669210825</v>
      </c>
      <c r="K22" s="146">
        <v>7.9999999999999991</v>
      </c>
      <c r="L22" s="146">
        <v>34.694276699029132</v>
      </c>
      <c r="M22" s="146">
        <v>13.000000000000002</v>
      </c>
      <c r="N22" s="146">
        <v>20</v>
      </c>
      <c r="O22" s="146">
        <v>0.24951233370788373</v>
      </c>
      <c r="P22" s="146">
        <v>10.096178409598798</v>
      </c>
      <c r="Q22" s="146">
        <v>0.2446486190237846</v>
      </c>
      <c r="R22" s="146">
        <v>0.25319644799408186</v>
      </c>
      <c r="T22" s="146">
        <v>9.1026898160808258</v>
      </c>
      <c r="U22" s="146">
        <v>0</v>
      </c>
    </row>
    <row r="23" spans="1:21" x14ac:dyDescent="0.2">
      <c r="A23" s="147">
        <v>21</v>
      </c>
      <c r="B23" s="146">
        <v>2036</v>
      </c>
      <c r="C23" s="146">
        <v>0.26022213852432685</v>
      </c>
      <c r="D23" s="146">
        <v>5.3576694839310504</v>
      </c>
      <c r="E23" s="146">
        <v>17.565715995765476</v>
      </c>
      <c r="F23" s="146">
        <v>25.928195321970769</v>
      </c>
      <c r="G23" s="146">
        <v>0.26022213852432685</v>
      </c>
      <c r="H23" s="146">
        <v>48.851580801667303</v>
      </c>
      <c r="I23" s="146">
        <v>0.15634801654009767</v>
      </c>
      <c r="J23" s="146">
        <v>0.32436285868890913</v>
      </c>
      <c r="K23" s="146">
        <v>7.9999999999999991</v>
      </c>
      <c r="L23" s="146">
        <v>34.694276699029132</v>
      </c>
      <c r="M23" s="146">
        <v>13.000000000000002</v>
      </c>
      <c r="N23" s="146">
        <v>20</v>
      </c>
      <c r="O23" s="146">
        <v>0.26022213852432685</v>
      </c>
      <c r="P23" s="146">
        <v>10.088088739583306</v>
      </c>
      <c r="Q23" s="146">
        <v>0.25901861291804512</v>
      </c>
      <c r="R23" s="146">
        <v>0.26113377215581113</v>
      </c>
      <c r="T23" s="146">
        <v>8.8515808016673034</v>
      </c>
      <c r="U23" s="146">
        <v>0</v>
      </c>
    </row>
    <row r="24" spans="1:21" x14ac:dyDescent="0.2">
      <c r="A24" s="147">
        <v>22</v>
      </c>
      <c r="B24" s="146">
        <v>2037</v>
      </c>
      <c r="C24" s="146">
        <v>0.26916467706871572</v>
      </c>
      <c r="D24" s="146">
        <v>5.349622769143294</v>
      </c>
      <c r="E24" s="146">
        <v>17.511146108647182</v>
      </c>
      <c r="F24" s="146">
        <v>25.751878122575665</v>
      </c>
      <c r="G24" s="146">
        <v>0.26916467706871572</v>
      </c>
      <c r="H24" s="146">
        <v>48.612647000366138</v>
      </c>
      <c r="I24" s="146">
        <v>0.16907628168751909</v>
      </c>
      <c r="J24" s="146">
        <v>0.33647063970214663</v>
      </c>
      <c r="K24" s="146">
        <v>7.9999999999999973</v>
      </c>
      <c r="L24" s="146">
        <v>34.694276699029132</v>
      </c>
      <c r="M24" s="146">
        <v>13.000000000000002</v>
      </c>
      <c r="N24" s="146">
        <v>20</v>
      </c>
      <c r="O24" s="146">
        <v>0.26916467706871572</v>
      </c>
      <c r="P24" s="146">
        <v>10.080947165295603</v>
      </c>
      <c r="Q24" s="146">
        <v>0.27119403207412973</v>
      </c>
      <c r="R24" s="146">
        <v>0.26762750306639721</v>
      </c>
      <c r="T24" s="146">
        <v>8.6126470003661382</v>
      </c>
      <c r="U24" s="146">
        <v>0</v>
      </c>
    </row>
    <row r="25" spans="1:21" x14ac:dyDescent="0.2">
      <c r="A25" s="147">
        <v>23</v>
      </c>
      <c r="B25" s="146">
        <v>2038</v>
      </c>
      <c r="C25" s="146">
        <v>0.2764870846218912</v>
      </c>
      <c r="D25" s="146">
        <v>5.3423070299249984</v>
      </c>
      <c r="E25" s="146">
        <v>17.461353497456862</v>
      </c>
      <c r="F25" s="146">
        <v>25.581172992053734</v>
      </c>
      <c r="G25" s="146">
        <v>0.2764870846218912</v>
      </c>
      <c r="H25" s="146">
        <v>48.384833519435595</v>
      </c>
      <c r="I25" s="146">
        <v>0.17962130741207005</v>
      </c>
      <c r="J25" s="146">
        <v>0.34631351258893606</v>
      </c>
      <c r="K25" s="146">
        <v>7.9999999999999991</v>
      </c>
      <c r="L25" s="146">
        <v>34.694276699029132</v>
      </c>
      <c r="M25" s="146">
        <v>13</v>
      </c>
      <c r="N25" s="146">
        <v>20</v>
      </c>
      <c r="O25" s="146">
        <v>0.2764870846218912</v>
      </c>
      <c r="P25" s="146">
        <v>10.074671192986992</v>
      </c>
      <c r="Q25" s="146">
        <v>0.28134140460784174</v>
      </c>
      <c r="R25" s="146">
        <v>0.27281008653060007</v>
      </c>
      <c r="T25" s="146">
        <v>8.3848335194355954</v>
      </c>
      <c r="U25" s="146">
        <v>0</v>
      </c>
    </row>
    <row r="26" spans="1:21" x14ac:dyDescent="0.2">
      <c r="A26" s="147">
        <v>24</v>
      </c>
      <c r="B26" s="146">
        <v>2039</v>
      </c>
      <c r="C26" s="146">
        <v>0.28232550517465427</v>
      </c>
      <c r="D26" s="146">
        <v>5.3356283016487502</v>
      </c>
      <c r="E26" s="146">
        <v>17.415713937677278</v>
      </c>
      <c r="F26" s="146">
        <v>25.415849759862901</v>
      </c>
      <c r="G26" s="146">
        <v>0.28232550517465427</v>
      </c>
      <c r="H26" s="146">
        <v>48.16719199918893</v>
      </c>
      <c r="I26" s="146">
        <v>0.18822058614458292</v>
      </c>
      <c r="J26" s="146">
        <v>0.35410357295735384</v>
      </c>
      <c r="K26" s="146">
        <v>8</v>
      </c>
      <c r="L26" s="146">
        <v>34.694276699029132</v>
      </c>
      <c r="M26" s="146">
        <v>13</v>
      </c>
      <c r="N26" s="146">
        <v>20</v>
      </c>
      <c r="O26" s="146">
        <v>0.28232550517465427</v>
      </c>
      <c r="P26" s="146">
        <v>10.069178481725597</v>
      </c>
      <c r="Q26" s="146">
        <v>0.28962119349380927</v>
      </c>
      <c r="R26" s="146">
        <v>0.27679924565699399</v>
      </c>
      <c r="T26" s="146">
        <v>8.1671919991889297</v>
      </c>
      <c r="U26" s="146">
        <v>0</v>
      </c>
    </row>
    <row r="27" spans="1:21" x14ac:dyDescent="0.2">
      <c r="A27" s="147">
        <v>25</v>
      </c>
      <c r="B27" s="146">
        <v>2040</v>
      </c>
      <c r="C27" s="146">
        <v>0.28680688757498274</v>
      </c>
      <c r="D27" s="146">
        <v>5.329502807277902</v>
      </c>
      <c r="E27" s="146">
        <v>17.373671073642964</v>
      </c>
      <c r="F27" s="146">
        <v>25.255696731640512</v>
      </c>
      <c r="G27" s="146">
        <v>0.28680688757498274</v>
      </c>
      <c r="H27" s="146">
        <v>47.958870612561377</v>
      </c>
      <c r="I27" s="146">
        <v>0.19508587433831881</v>
      </c>
      <c r="J27" s="146">
        <v>0.36003455387767502</v>
      </c>
      <c r="K27" s="146">
        <v>7.9999999999999973</v>
      </c>
      <c r="L27" s="146">
        <v>34.694276699029132</v>
      </c>
      <c r="M27" s="146">
        <v>13</v>
      </c>
      <c r="N27" s="146">
        <v>20</v>
      </c>
      <c r="O27" s="146">
        <v>0.28680688757498274</v>
      </c>
      <c r="P27" s="146">
        <v>10.064389669137576</v>
      </c>
      <c r="Q27" s="146">
        <v>0.29618740190593129</v>
      </c>
      <c r="R27" s="146">
        <v>0.27970143647369683</v>
      </c>
      <c r="T27" s="146">
        <v>7.9588706125613768</v>
      </c>
      <c r="U27" s="146">
        <v>0</v>
      </c>
    </row>
    <row r="28" spans="1:21" x14ac:dyDescent="0.2">
      <c r="A28" s="147">
        <v>26</v>
      </c>
      <c r="B28" s="146">
        <v>2041</v>
      </c>
      <c r="C28" s="146">
        <v>0.29004994604632373</v>
      </c>
      <c r="D28" s="146">
        <v>5.3238560919379392</v>
      </c>
      <c r="E28" s="146">
        <v>17.334730909449899</v>
      </c>
      <c r="F28" s="146">
        <v>25.100517618684727</v>
      </c>
      <c r="G28" s="146">
        <v>0.29004994604632373</v>
      </c>
      <c r="H28" s="146">
        <v>47.75910462007257</v>
      </c>
      <c r="I28" s="146">
        <v>0.20040643755607768</v>
      </c>
      <c r="J28" s="146">
        <v>0.36428419817169377</v>
      </c>
      <c r="K28" s="146">
        <v>8</v>
      </c>
      <c r="L28" s="146">
        <v>34.694276699029125</v>
      </c>
      <c r="M28" s="146">
        <v>13</v>
      </c>
      <c r="N28" s="146">
        <v>20</v>
      </c>
      <c r="O28" s="146">
        <v>0.29004994604632373</v>
      </c>
      <c r="P28" s="146">
        <v>10.060230016870213</v>
      </c>
      <c r="Q28" s="146">
        <v>0.30118695138276963</v>
      </c>
      <c r="R28" s="146">
        <v>0.28161400703050465</v>
      </c>
      <c r="T28" s="146">
        <v>7.75910462007257</v>
      </c>
      <c r="U28" s="146">
        <v>0</v>
      </c>
    </row>
    <row r="29" spans="1:21" x14ac:dyDescent="0.2">
      <c r="A29" s="147">
        <v>27</v>
      </c>
      <c r="B29" s="146">
        <v>2042</v>
      </c>
      <c r="C29" s="146">
        <v>0.29216574176125221</v>
      </c>
      <c r="D29" s="146">
        <v>5.3186221641482447</v>
      </c>
      <c r="E29" s="146">
        <v>17.298456195781373</v>
      </c>
      <c r="F29" s="146">
        <v>24.950129184545261</v>
      </c>
      <c r="G29" s="146">
        <v>0.29216574176125221</v>
      </c>
      <c r="H29" s="146">
        <v>47.567207544474883</v>
      </c>
      <c r="I29" s="146">
        <v>0.20435175858521948</v>
      </c>
      <c r="J29" s="146">
        <v>0.36701591016297108</v>
      </c>
      <c r="K29" s="146">
        <v>8</v>
      </c>
      <c r="L29" s="146">
        <v>34.694276699029125</v>
      </c>
      <c r="M29" s="146">
        <v>13</v>
      </c>
      <c r="N29" s="146">
        <v>20</v>
      </c>
      <c r="O29" s="146">
        <v>0.29216574176125221</v>
      </c>
      <c r="P29" s="146">
        <v>10.056630266178987</v>
      </c>
      <c r="Q29" s="146">
        <v>0.30475915738114912</v>
      </c>
      <c r="R29" s="146">
        <v>0.28262661674865391</v>
      </c>
      <c r="T29" s="146">
        <v>7.5672075444748828</v>
      </c>
      <c r="U29" s="146">
        <v>0</v>
      </c>
    </row>
    <row r="30" spans="1:21" x14ac:dyDescent="0.2">
      <c r="A30" s="147">
        <v>28</v>
      </c>
      <c r="B30" s="146">
        <v>2043</v>
      </c>
      <c r="C30" s="146">
        <v>0.29325809777448342</v>
      </c>
      <c r="D30" s="146">
        <v>5.313742669213795</v>
      </c>
      <c r="E30" s="146">
        <v>17.264460949090747</v>
      </c>
      <c r="F30" s="146">
        <v>24.80435940814797</v>
      </c>
      <c r="G30" s="146">
        <v>0.29325809777448342</v>
      </c>
      <c r="H30" s="146">
        <v>47.382563026452516</v>
      </c>
      <c r="I30" s="146">
        <v>0.20707385476392837</v>
      </c>
      <c r="J30" s="146">
        <v>0.36838003457160262</v>
      </c>
      <c r="K30" s="146">
        <v>8</v>
      </c>
      <c r="L30" s="146">
        <v>34.694276699029132</v>
      </c>
      <c r="M30" s="146">
        <v>13.000000000000002</v>
      </c>
      <c r="N30" s="146">
        <v>20.000000000000004</v>
      </c>
      <c r="O30" s="146">
        <v>0.29325809777448342</v>
      </c>
      <c r="P30" s="146">
        <v>10.053526971897213</v>
      </c>
      <c r="Q30" s="146">
        <v>0.30703539808760527</v>
      </c>
      <c r="R30" s="146">
        <v>0.28282221651798362</v>
      </c>
      <c r="T30" s="146">
        <v>7.3825630264525159</v>
      </c>
      <c r="U30" s="146">
        <v>0</v>
      </c>
    </row>
    <row r="31" spans="1:21" x14ac:dyDescent="0.2">
      <c r="A31" s="147">
        <v>29</v>
      </c>
      <c r="B31" s="146">
        <v>2044</v>
      </c>
      <c r="C31" s="146">
        <v>0.29342394439602515</v>
      </c>
      <c r="D31" s="146">
        <v>5.309166111459021</v>
      </c>
      <c r="E31" s="146">
        <v>17.232405251437477</v>
      </c>
      <c r="F31" s="146">
        <v>24.663046030079549</v>
      </c>
      <c r="G31" s="146">
        <v>0.29342394439602515</v>
      </c>
      <c r="H31" s="146">
        <v>47.204617392976047</v>
      </c>
      <c r="I31" s="146">
        <v>0.2087092848890304</v>
      </c>
      <c r="J31" s="146">
        <v>0.36851492600695757</v>
      </c>
      <c r="K31" s="146">
        <v>8</v>
      </c>
      <c r="L31" s="146">
        <v>34.694276699029125</v>
      </c>
      <c r="M31" s="146">
        <v>12.999999999999998</v>
      </c>
      <c r="N31" s="146">
        <v>19.999999999999996</v>
      </c>
      <c r="O31" s="146">
        <v>0.29342394439602515</v>
      </c>
      <c r="P31" s="146">
        <v>10.050862500001809</v>
      </c>
      <c r="Q31" s="146">
        <v>0.30813897891351566</v>
      </c>
      <c r="R31" s="146">
        <v>0.28227775832039897</v>
      </c>
      <c r="T31" s="146">
        <v>7.2046173929760471</v>
      </c>
      <c r="U31" s="1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8CA2-BEBA-40B3-8DB5-1AE0C64FA79A}">
  <dimension ref="A1:H53"/>
  <sheetViews>
    <sheetView topLeftCell="A14" workbookViewId="0">
      <selection activeCell="A21" sqref="A21"/>
    </sheetView>
  </sheetViews>
  <sheetFormatPr defaultColWidth="8.7109375" defaultRowHeight="12.75" x14ac:dyDescent="0.2"/>
  <cols>
    <col min="1" max="1" width="36.5703125" style="148" customWidth="1"/>
    <col min="2" max="2" width="32.140625" style="148" customWidth="1"/>
    <col min="3" max="3" width="16.85546875" style="148" customWidth="1"/>
    <col min="4" max="16384" width="8.7109375" style="148"/>
  </cols>
  <sheetData>
    <row r="1" spans="1:8" x14ac:dyDescent="0.2">
      <c r="A1" s="148" t="s">
        <v>146</v>
      </c>
      <c r="B1" s="148" t="s">
        <v>321</v>
      </c>
      <c r="C1" s="148" t="s">
        <v>320</v>
      </c>
      <c r="D1" s="148" t="s">
        <v>319</v>
      </c>
      <c r="E1" s="148" t="s">
        <v>318</v>
      </c>
      <c r="F1" s="148" t="s">
        <v>233</v>
      </c>
      <c r="G1" s="148" t="s">
        <v>19</v>
      </c>
      <c r="H1" s="148" t="s">
        <v>133</v>
      </c>
    </row>
    <row r="2" spans="1:8" x14ac:dyDescent="0.2">
      <c r="A2" s="148" t="s">
        <v>138</v>
      </c>
      <c r="B2" s="148">
        <v>1</v>
      </c>
      <c r="D2" s="148" t="s">
        <v>316</v>
      </c>
    </row>
    <row r="3" spans="1:8" x14ac:dyDescent="0.2">
      <c r="A3" s="148" t="s">
        <v>303</v>
      </c>
      <c r="B3" s="148">
        <v>1</v>
      </c>
      <c r="C3" s="148" t="s">
        <v>269</v>
      </c>
    </row>
    <row r="4" spans="1:8" x14ac:dyDescent="0.2">
      <c r="A4" s="148" t="s">
        <v>272</v>
      </c>
      <c r="B4" s="148">
        <v>1</v>
      </c>
      <c r="G4" s="148">
        <v>2.2999999999999998</v>
      </c>
      <c r="H4" s="148" t="s">
        <v>275</v>
      </c>
    </row>
    <row r="5" spans="1:8" x14ac:dyDescent="0.2">
      <c r="B5" s="148">
        <v>1</v>
      </c>
      <c r="G5" s="148" t="s">
        <v>274</v>
      </c>
      <c r="H5" s="148" t="s">
        <v>273</v>
      </c>
    </row>
    <row r="6" spans="1:8" x14ac:dyDescent="0.2">
      <c r="B6" s="148">
        <v>1</v>
      </c>
      <c r="G6" s="148">
        <v>0.2</v>
      </c>
      <c r="H6" s="148" t="s">
        <v>271</v>
      </c>
    </row>
    <row r="7" spans="1:8" x14ac:dyDescent="0.2">
      <c r="A7" s="148" t="s">
        <v>302</v>
      </c>
      <c r="B7" s="148">
        <v>1</v>
      </c>
      <c r="C7" s="148" t="s">
        <v>301</v>
      </c>
      <c r="H7" s="148" t="s">
        <v>279</v>
      </c>
    </row>
    <row r="8" spans="1:8" x14ac:dyDescent="0.2">
      <c r="A8" s="148" t="s">
        <v>315</v>
      </c>
      <c r="B8" s="148">
        <v>1.1000000000000001</v>
      </c>
      <c r="D8" s="148" t="s">
        <v>314</v>
      </c>
    </row>
    <row r="9" spans="1:8" x14ac:dyDescent="0.2">
      <c r="A9" s="148" t="s">
        <v>258</v>
      </c>
      <c r="B9" s="148">
        <v>1.5</v>
      </c>
      <c r="E9" s="148" t="s">
        <v>257</v>
      </c>
    </row>
    <row r="10" spans="1:8" x14ac:dyDescent="0.2">
      <c r="A10" s="148" t="s">
        <v>245</v>
      </c>
      <c r="B10" s="148">
        <v>1.6</v>
      </c>
      <c r="E10" s="148" t="s">
        <v>256</v>
      </c>
      <c r="H10" s="148" t="s">
        <v>248</v>
      </c>
    </row>
    <row r="11" spans="1:8" x14ac:dyDescent="0.2">
      <c r="B11" s="148">
        <v>1.6</v>
      </c>
      <c r="E11" s="148" t="s">
        <v>255</v>
      </c>
      <c r="H11" s="148" t="s">
        <v>246</v>
      </c>
    </row>
    <row r="12" spans="1:8" x14ac:dyDescent="0.2">
      <c r="B12" s="148">
        <v>1.6</v>
      </c>
      <c r="E12" s="148" t="s">
        <v>239</v>
      </c>
      <c r="H12" s="148" t="s">
        <v>243</v>
      </c>
    </row>
    <row r="13" spans="1:8" x14ac:dyDescent="0.2">
      <c r="A13" s="148" t="s">
        <v>282</v>
      </c>
      <c r="B13" s="148">
        <v>1.7</v>
      </c>
      <c r="C13" s="148" t="s">
        <v>269</v>
      </c>
      <c r="H13" s="148" t="s">
        <v>281</v>
      </c>
    </row>
    <row r="14" spans="1:8" x14ac:dyDescent="0.2">
      <c r="A14" s="148" t="s">
        <v>242</v>
      </c>
      <c r="B14" s="148">
        <v>1.9</v>
      </c>
      <c r="F14" s="148" t="s">
        <v>241</v>
      </c>
    </row>
    <row r="15" spans="1:8" x14ac:dyDescent="0.2">
      <c r="A15" s="148" t="s">
        <v>138</v>
      </c>
      <c r="B15" s="148">
        <v>2</v>
      </c>
      <c r="D15" s="148" t="s">
        <v>313</v>
      </c>
      <c r="H15" s="148" t="s">
        <v>312</v>
      </c>
    </row>
    <row r="16" spans="1:8" x14ac:dyDescent="0.2">
      <c r="A16" s="148" t="s">
        <v>254</v>
      </c>
      <c r="B16" s="148">
        <v>2</v>
      </c>
      <c r="E16" s="148" t="s">
        <v>253</v>
      </c>
    </row>
    <row r="17" spans="1:8" x14ac:dyDescent="0.2">
      <c r="A17" s="148" t="s">
        <v>240</v>
      </c>
      <c r="B17" s="148">
        <v>2.5</v>
      </c>
      <c r="F17" s="148" t="s">
        <v>239</v>
      </c>
    </row>
    <row r="18" spans="1:8" x14ac:dyDescent="0.2">
      <c r="A18" s="148" t="s">
        <v>270</v>
      </c>
      <c r="B18" s="148">
        <v>2.5</v>
      </c>
      <c r="G18" s="148" t="s">
        <v>269</v>
      </c>
    </row>
    <row r="19" spans="1:8" x14ac:dyDescent="0.2">
      <c r="A19" s="148" t="s">
        <v>300</v>
      </c>
      <c r="B19" s="148">
        <v>2.5</v>
      </c>
      <c r="C19" s="148" t="s">
        <v>280</v>
      </c>
    </row>
    <row r="20" spans="1:8" x14ac:dyDescent="0.2">
      <c r="A20" s="148" t="s">
        <v>299</v>
      </c>
      <c r="B20" s="148">
        <v>2.5</v>
      </c>
      <c r="C20" s="148" t="s">
        <v>265</v>
      </c>
    </row>
    <row r="21" spans="1:8" x14ac:dyDescent="0.2">
      <c r="A21" s="148" t="s">
        <v>238</v>
      </c>
      <c r="B21" s="148">
        <v>2.5</v>
      </c>
      <c r="C21" s="148" t="s">
        <v>269</v>
      </c>
    </row>
    <row r="22" spans="1:8" x14ac:dyDescent="0.2">
      <c r="A22" s="148" t="s">
        <v>311</v>
      </c>
      <c r="B22" s="148">
        <v>2.5</v>
      </c>
      <c r="D22" s="148">
        <v>0.1</v>
      </c>
    </row>
    <row r="23" spans="1:8" x14ac:dyDescent="0.2">
      <c r="A23" s="148" t="s">
        <v>158</v>
      </c>
      <c r="B23" s="148">
        <v>2.5</v>
      </c>
      <c r="C23" s="148" t="s">
        <v>297</v>
      </c>
      <c r="H23" s="148" t="s">
        <v>279</v>
      </c>
    </row>
    <row r="24" spans="1:8" x14ac:dyDescent="0.2">
      <c r="A24" s="148" t="s">
        <v>298</v>
      </c>
      <c r="B24" s="148">
        <v>2.5</v>
      </c>
      <c r="C24" s="148" t="s">
        <v>297</v>
      </c>
    </row>
    <row r="25" spans="1:8" x14ac:dyDescent="0.2">
      <c r="A25" s="148" t="s">
        <v>296</v>
      </c>
      <c r="B25" s="148">
        <v>2.5</v>
      </c>
      <c r="C25" s="148" t="s">
        <v>295</v>
      </c>
    </row>
    <row r="26" spans="1:8" x14ac:dyDescent="0.2">
      <c r="A26" s="148" t="s">
        <v>294</v>
      </c>
      <c r="B26" s="148">
        <v>2.5</v>
      </c>
      <c r="C26" s="148" t="s">
        <v>283</v>
      </c>
    </row>
    <row r="27" spans="1:8" x14ac:dyDescent="0.2">
      <c r="A27" s="148" t="s">
        <v>142</v>
      </c>
      <c r="G27" s="148" t="s">
        <v>268</v>
      </c>
    </row>
    <row r="28" spans="1:8" x14ac:dyDescent="0.2">
      <c r="A28" s="148" t="s">
        <v>293</v>
      </c>
      <c r="B28" s="148">
        <v>2.5</v>
      </c>
      <c r="C28" s="148" t="s">
        <v>265</v>
      </c>
    </row>
    <row r="29" spans="1:8" x14ac:dyDescent="0.2">
      <c r="A29" s="148" t="s">
        <v>292</v>
      </c>
      <c r="B29" s="148">
        <v>2.9</v>
      </c>
      <c r="C29" s="148" t="s">
        <v>291</v>
      </c>
    </row>
    <row r="30" spans="1:8" x14ac:dyDescent="0.2">
      <c r="A30" s="148" t="s">
        <v>237</v>
      </c>
      <c r="B30" s="148">
        <v>2.9</v>
      </c>
      <c r="F30" s="148" t="s">
        <v>236</v>
      </c>
    </row>
    <row r="31" spans="1:8" x14ac:dyDescent="0.2">
      <c r="A31" s="148" t="s">
        <v>137</v>
      </c>
      <c r="B31" s="148">
        <v>3</v>
      </c>
      <c r="C31" s="148" t="s">
        <v>290</v>
      </c>
    </row>
    <row r="32" spans="1:8" x14ac:dyDescent="0.2">
      <c r="A32" s="148" t="s">
        <v>262</v>
      </c>
      <c r="B32" s="148">
        <v>3</v>
      </c>
      <c r="G32" s="148" t="s">
        <v>264</v>
      </c>
      <c r="H32" s="148" t="s">
        <v>263</v>
      </c>
    </row>
    <row r="33" spans="1:8" x14ac:dyDescent="0.2">
      <c r="B33" s="148">
        <v>3</v>
      </c>
      <c r="G33" s="148" t="s">
        <v>261</v>
      </c>
      <c r="H33" s="148" t="s">
        <v>260</v>
      </c>
    </row>
    <row r="34" spans="1:8" x14ac:dyDescent="0.2">
      <c r="A34" s="148" t="s">
        <v>134</v>
      </c>
      <c r="B34" s="148">
        <v>3</v>
      </c>
      <c r="C34" s="148" t="s">
        <v>289</v>
      </c>
    </row>
    <row r="35" spans="1:8" x14ac:dyDescent="0.2">
      <c r="B35" s="148">
        <v>3</v>
      </c>
      <c r="C35" s="148" t="s">
        <v>288</v>
      </c>
    </row>
    <row r="36" spans="1:8" x14ac:dyDescent="0.2">
      <c r="A36" s="148" t="s">
        <v>158</v>
      </c>
      <c r="B36" s="148">
        <v>3</v>
      </c>
      <c r="C36" s="148" t="s">
        <v>287</v>
      </c>
      <c r="H36" s="148" t="s">
        <v>279</v>
      </c>
    </row>
    <row r="37" spans="1:8" x14ac:dyDescent="0.2">
      <c r="A37" s="148" t="s">
        <v>267</v>
      </c>
      <c r="B37" s="148">
        <v>3</v>
      </c>
      <c r="C37" s="148" t="s">
        <v>266</v>
      </c>
      <c r="G37" s="148" t="s">
        <v>265</v>
      </c>
    </row>
    <row r="38" spans="1:8" x14ac:dyDescent="0.2">
      <c r="A38" s="148" t="s">
        <v>286</v>
      </c>
      <c r="B38" s="148">
        <v>3</v>
      </c>
      <c r="C38" s="148" t="s">
        <v>285</v>
      </c>
    </row>
    <row r="39" spans="1:8" x14ac:dyDescent="0.2">
      <c r="A39" s="148" t="s">
        <v>307</v>
      </c>
      <c r="B39" s="148">
        <v>3</v>
      </c>
      <c r="D39" s="148" t="s">
        <v>280</v>
      </c>
      <c r="H39" s="148" t="s">
        <v>310</v>
      </c>
    </row>
    <row r="40" spans="1:8" x14ac:dyDescent="0.2">
      <c r="B40" s="148">
        <v>3</v>
      </c>
      <c r="D40" s="148" t="s">
        <v>239</v>
      </c>
      <c r="H40" s="148" t="s">
        <v>309</v>
      </c>
    </row>
    <row r="41" spans="1:8" x14ac:dyDescent="0.2">
      <c r="B41" s="148">
        <v>3</v>
      </c>
      <c r="D41" s="148" t="s">
        <v>295</v>
      </c>
      <c r="H41" s="148" t="s">
        <v>308</v>
      </c>
    </row>
    <row r="42" spans="1:8" x14ac:dyDescent="0.2">
      <c r="B42" s="148">
        <v>3</v>
      </c>
      <c r="D42" s="148" t="s">
        <v>306</v>
      </c>
      <c r="H42" s="148" t="s">
        <v>305</v>
      </c>
    </row>
    <row r="43" spans="1:8" x14ac:dyDescent="0.2">
      <c r="A43" s="148" t="s">
        <v>284</v>
      </c>
      <c r="B43" s="148">
        <v>3</v>
      </c>
      <c r="C43" s="148" t="s">
        <v>283</v>
      </c>
    </row>
    <row r="44" spans="1:8" x14ac:dyDescent="0.2">
      <c r="A44" s="148" t="s">
        <v>60</v>
      </c>
      <c r="B44" s="148">
        <v>3.5</v>
      </c>
      <c r="E44" s="148" t="s">
        <v>252</v>
      </c>
    </row>
    <row r="45" spans="1:8" x14ac:dyDescent="0.2">
      <c r="B45" s="148">
        <v>3.5</v>
      </c>
      <c r="D45" s="148" t="s">
        <v>304</v>
      </c>
    </row>
    <row r="46" spans="1:8" x14ac:dyDescent="0.2">
      <c r="A46" s="148" t="s">
        <v>282</v>
      </c>
      <c r="B46" s="148">
        <v>3.8</v>
      </c>
      <c r="C46" s="148" t="s">
        <v>252</v>
      </c>
      <c r="H46" s="148" t="s">
        <v>281</v>
      </c>
    </row>
    <row r="47" spans="1:8" x14ac:dyDescent="0.2">
      <c r="A47" s="148" t="s">
        <v>278</v>
      </c>
      <c r="B47" s="148">
        <v>3.9</v>
      </c>
      <c r="C47" s="148" t="s">
        <v>280</v>
      </c>
      <c r="H47" s="148" t="s">
        <v>276</v>
      </c>
    </row>
    <row r="48" spans="1:8" x14ac:dyDescent="0.2">
      <c r="A48" s="148" t="s">
        <v>251</v>
      </c>
      <c r="B48" s="148">
        <v>4.3</v>
      </c>
      <c r="E48" s="148" t="s">
        <v>250</v>
      </c>
    </row>
    <row r="49" spans="1:8" x14ac:dyDescent="0.2">
      <c r="A49" s="148" t="s">
        <v>245</v>
      </c>
      <c r="B49" s="148">
        <v>4.3</v>
      </c>
      <c r="E49" s="148" t="s">
        <v>249</v>
      </c>
      <c r="H49" s="148" t="s">
        <v>248</v>
      </c>
    </row>
    <row r="50" spans="1:8" x14ac:dyDescent="0.2">
      <c r="B50" s="148">
        <v>4.3</v>
      </c>
      <c r="E50" s="148" t="s">
        <v>247</v>
      </c>
      <c r="H50" s="148" t="s">
        <v>246</v>
      </c>
    </row>
    <row r="51" spans="1:8" x14ac:dyDescent="0.2">
      <c r="B51" s="148">
        <v>4.3</v>
      </c>
      <c r="E51" s="148" t="s">
        <v>244</v>
      </c>
      <c r="H51" s="148" t="s">
        <v>243</v>
      </c>
    </row>
    <row r="52" spans="1:8" x14ac:dyDescent="0.2">
      <c r="A52" s="148" t="s">
        <v>158</v>
      </c>
      <c r="B52" s="148">
        <v>4.3</v>
      </c>
      <c r="C52" s="148" t="s">
        <v>249</v>
      </c>
      <c r="H52" s="148" t="s">
        <v>279</v>
      </c>
    </row>
    <row r="53" spans="1:8" x14ac:dyDescent="0.2">
      <c r="A53" s="148" t="s">
        <v>278</v>
      </c>
      <c r="B53" s="148">
        <v>4.3</v>
      </c>
      <c r="C53" s="148" t="s">
        <v>277</v>
      </c>
      <c r="H53" s="148" t="s">
        <v>276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04360-2DFD-4E01-B49A-265301912FF2}">
  <sheetPr>
    <tabColor theme="6"/>
  </sheetPr>
  <dimension ref="A1:Q13"/>
  <sheetViews>
    <sheetView zoomScale="70" zoomScaleNormal="70" workbookViewId="0">
      <selection activeCell="J40" sqref="J40"/>
    </sheetView>
  </sheetViews>
  <sheetFormatPr defaultColWidth="8.7109375" defaultRowHeight="15" x14ac:dyDescent="0.25"/>
  <cols>
    <col min="1" max="1" width="9.5703125" style="2" bestFit="1" customWidth="1"/>
    <col min="2" max="10" width="8.7109375" style="2"/>
    <col min="11" max="11" width="10.28515625" style="2" bestFit="1" customWidth="1"/>
    <col min="12" max="16384" width="8.7109375" style="2"/>
  </cols>
  <sheetData>
    <row r="1" spans="1:17" x14ac:dyDescent="0.25">
      <c r="B1" s="2" t="s">
        <v>75</v>
      </c>
      <c r="D1" s="2" t="s">
        <v>76</v>
      </c>
      <c r="F1" s="2" t="s">
        <v>77</v>
      </c>
      <c r="H1" s="2" t="s">
        <v>78</v>
      </c>
      <c r="J1" s="2" t="s">
        <v>79</v>
      </c>
      <c r="L1" s="2" t="s">
        <v>80</v>
      </c>
      <c r="N1" s="2" t="s">
        <v>81</v>
      </c>
      <c r="P1" s="2" t="s">
        <v>82</v>
      </c>
    </row>
    <row r="2" spans="1:17" x14ac:dyDescent="0.25">
      <c r="B2" s="2" t="s">
        <v>72</v>
      </c>
      <c r="C2" s="2" t="s">
        <v>73</v>
      </c>
      <c r="D2" s="2" t="s">
        <v>70</v>
      </c>
      <c r="E2" s="2" t="s">
        <v>71</v>
      </c>
      <c r="F2" s="2" t="s">
        <v>70</v>
      </c>
      <c r="G2" s="2" t="s">
        <v>71</v>
      </c>
      <c r="H2" s="2" t="s">
        <v>72</v>
      </c>
      <c r="I2" s="2" t="s">
        <v>73</v>
      </c>
      <c r="J2" s="2" t="s">
        <v>72</v>
      </c>
      <c r="K2" s="2" t="s">
        <v>73</v>
      </c>
      <c r="L2" s="2" t="s">
        <v>72</v>
      </c>
      <c r="M2" s="2" t="s">
        <v>73</v>
      </c>
      <c r="N2" s="2" t="s">
        <v>72</v>
      </c>
      <c r="O2" s="2" t="s">
        <v>73</v>
      </c>
      <c r="P2" s="2" t="s">
        <v>72</v>
      </c>
      <c r="Q2" s="2" t="s">
        <v>73</v>
      </c>
    </row>
    <row r="3" spans="1:17" x14ac:dyDescent="0.25">
      <c r="A3" s="2">
        <v>2030</v>
      </c>
      <c r="B3" s="4">
        <v>1.2795093803756878E-3</v>
      </c>
      <c r="C3" s="4">
        <v>2.7418058150907596E-3</v>
      </c>
      <c r="D3" s="5">
        <v>1E-3</v>
      </c>
      <c r="E3" s="5">
        <v>1E-4</v>
      </c>
      <c r="F3" s="5">
        <v>5.0000000000000001E-4</v>
      </c>
      <c r="G3" s="5">
        <v>5.0000000000000002E-5</v>
      </c>
      <c r="H3" s="4">
        <v>8.706147398184859E-4</v>
      </c>
      <c r="I3" s="4">
        <v>7.3069124972168734E-4</v>
      </c>
      <c r="J3" s="4">
        <v>8.2254174452722791E-5</v>
      </c>
      <c r="K3" s="4">
        <v>3.3658264023351419E-4</v>
      </c>
      <c r="L3" s="5">
        <v>4.4782828313149069E-4</v>
      </c>
      <c r="M3" s="5">
        <v>1.5628293146017329E-3</v>
      </c>
    </row>
    <row r="4" spans="1:17" x14ac:dyDescent="0.25">
      <c r="A4" s="2">
        <v>2050</v>
      </c>
      <c r="B4" s="4">
        <v>1.7221462668713826E-3</v>
      </c>
      <c r="C4" s="4">
        <v>3.075261190841754E-3</v>
      </c>
      <c r="D4" s="5">
        <v>3.0000000000000001E-3</v>
      </c>
      <c r="E4" s="5">
        <v>1.5E-3</v>
      </c>
      <c r="F4" s="5">
        <v>2E-3</v>
      </c>
      <c r="G4" s="5">
        <v>1E-3</v>
      </c>
      <c r="H4" s="4">
        <v>7.9489351260877668E-4</v>
      </c>
      <c r="I4" s="4">
        <v>6.6874629856044797E-4</v>
      </c>
      <c r="J4" s="4"/>
      <c r="K4" s="4"/>
      <c r="L4" s="5"/>
      <c r="M4" s="5"/>
      <c r="N4" s="5">
        <v>3.5673029813764351E-4</v>
      </c>
      <c r="O4" s="5">
        <v>8.1186895438222319E-4</v>
      </c>
      <c r="P4" s="5">
        <v>3.5673029813764351E-4</v>
      </c>
      <c r="Q4" s="5">
        <v>8.1186895438222319E-4</v>
      </c>
    </row>
    <row r="5" spans="1:17" x14ac:dyDescent="0.25">
      <c r="B5" s="5"/>
      <c r="C5" s="5"/>
    </row>
    <row r="9" spans="1:17" x14ac:dyDescent="0.25">
      <c r="B9" s="4"/>
    </row>
    <row r="10" spans="1:17" x14ac:dyDescent="0.25">
      <c r="B10" s="4"/>
    </row>
    <row r="11" spans="1:17" x14ac:dyDescent="0.25">
      <c r="B11" s="4"/>
    </row>
    <row r="12" spans="1:17" x14ac:dyDescent="0.25">
      <c r="B12" s="4"/>
    </row>
    <row r="13" spans="1:17" x14ac:dyDescent="0.25">
      <c r="B13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FCD9-D433-493A-9E89-B5BDDF34F2DD}">
  <sheetPr>
    <tabColor theme="6"/>
  </sheetPr>
  <dimension ref="A1:BS195"/>
  <sheetViews>
    <sheetView zoomScale="70" zoomScaleNormal="70" workbookViewId="0">
      <selection activeCell="R32" sqref="R32"/>
    </sheetView>
  </sheetViews>
  <sheetFormatPr defaultColWidth="9.28515625" defaultRowHeight="14.25" x14ac:dyDescent="0.25"/>
  <cols>
    <col min="1" max="1" width="9.28515625" style="78"/>
    <col min="2" max="2" width="5.42578125" style="78" customWidth="1"/>
    <col min="3" max="3" width="12.7109375" style="78" customWidth="1"/>
    <col min="4" max="4" width="4.85546875" style="78" customWidth="1"/>
    <col min="5" max="13" width="4.5703125" style="78" customWidth="1"/>
    <col min="14" max="14" width="17.140625" style="78" customWidth="1"/>
    <col min="15" max="15" width="7.28515625" style="78" customWidth="1"/>
    <col min="16" max="16" width="16.42578125" style="78" customWidth="1"/>
    <col min="17" max="17" width="7.28515625" style="78" customWidth="1"/>
    <col min="18" max="18" width="18.140625" style="78" customWidth="1"/>
    <col min="19" max="19" width="7.28515625" style="78" customWidth="1"/>
    <col min="20" max="22" width="9.28515625" style="78"/>
    <col min="23" max="26" width="10.140625" style="78" customWidth="1"/>
    <col min="27" max="27" width="4.42578125" style="78" customWidth="1"/>
    <col min="28" max="30" width="0" style="78" hidden="1" customWidth="1"/>
    <col min="31" max="33" width="9.28515625" style="78"/>
    <col min="34" max="34" width="4.85546875" style="78" customWidth="1"/>
    <col min="35" max="41" width="9.28515625" style="78"/>
    <col min="42" max="42" width="3.140625" style="78" customWidth="1"/>
    <col min="43" max="50" width="9.28515625" style="78"/>
    <col min="51" max="51" width="5.42578125" style="78" customWidth="1"/>
    <col min="52" max="52" width="13.140625" style="78" customWidth="1"/>
    <col min="53" max="53" width="9.28515625" style="78"/>
    <col min="54" max="54" width="18.42578125" style="78" customWidth="1"/>
    <col min="55" max="55" width="7.28515625" style="78" customWidth="1"/>
    <col min="56" max="56" width="18.42578125" style="78" customWidth="1"/>
    <col min="57" max="57" width="7.28515625" style="78" customWidth="1"/>
    <col min="58" max="58" width="11.7109375" style="78" customWidth="1"/>
    <col min="59" max="59" width="2.140625" style="78" customWidth="1"/>
    <col min="60" max="60" width="9.28515625" style="78"/>
    <col min="61" max="66" width="11.140625" style="78" customWidth="1"/>
    <col min="67" max="71" width="10.140625" style="78" customWidth="1"/>
    <col min="72" max="16384" width="9.28515625" style="78"/>
  </cols>
  <sheetData>
    <row r="1" spans="1:60" ht="48" customHeight="1" x14ac:dyDescent="0.25">
      <c r="A1" s="77"/>
      <c r="N1" s="79"/>
      <c r="O1" s="79"/>
      <c r="P1" s="79"/>
      <c r="Q1" s="79"/>
      <c r="R1" s="79"/>
      <c r="S1" s="79"/>
      <c r="V1" s="164" t="s">
        <v>83</v>
      </c>
      <c r="W1" s="166" t="s">
        <v>84</v>
      </c>
      <c r="X1" s="166" t="s">
        <v>85</v>
      </c>
      <c r="Y1" s="166" t="s">
        <v>86</v>
      </c>
      <c r="Z1" s="166" t="s">
        <v>87</v>
      </c>
      <c r="AE1" s="166" t="s">
        <v>178</v>
      </c>
      <c r="AF1" s="166" t="s">
        <v>179</v>
      </c>
      <c r="AG1" s="166" t="s">
        <v>180</v>
      </c>
      <c r="AI1" s="80"/>
      <c r="AZ1" s="171" t="s">
        <v>181</v>
      </c>
      <c r="BA1" s="171"/>
      <c r="BB1" s="79" t="s">
        <v>83</v>
      </c>
      <c r="BC1" s="79"/>
      <c r="BD1" s="79" t="s">
        <v>83</v>
      </c>
      <c r="BE1" s="79"/>
      <c r="BF1" s="79"/>
      <c r="BG1" s="81"/>
      <c r="BH1" s="81"/>
    </row>
    <row r="2" spans="1:60" x14ac:dyDescent="0.25">
      <c r="A2" s="80"/>
      <c r="B2" s="80"/>
      <c r="C2" s="80"/>
      <c r="D2" s="80"/>
      <c r="E2" s="82"/>
      <c r="F2" s="82"/>
      <c r="G2" s="82"/>
      <c r="H2" s="82"/>
      <c r="I2" s="82"/>
      <c r="J2" s="82"/>
      <c r="K2" s="82"/>
      <c r="L2" s="82"/>
      <c r="M2" s="82"/>
      <c r="N2" s="80"/>
      <c r="O2" s="80"/>
      <c r="P2" s="80"/>
      <c r="Q2" s="80"/>
      <c r="R2" s="80"/>
      <c r="S2" s="80"/>
      <c r="V2" s="165"/>
      <c r="W2" s="167"/>
      <c r="X2" s="167"/>
      <c r="Y2" s="167"/>
      <c r="Z2" s="167"/>
      <c r="AE2" s="166"/>
      <c r="AF2" s="166"/>
      <c r="AG2" s="166"/>
      <c r="AY2" s="80" t="s">
        <v>0</v>
      </c>
      <c r="AZ2" s="80" t="s">
        <v>182</v>
      </c>
      <c r="BA2" s="80" t="s">
        <v>183</v>
      </c>
      <c r="BB2" s="80" t="s">
        <v>184</v>
      </c>
      <c r="BC2" s="80" t="s">
        <v>183</v>
      </c>
      <c r="BD2" s="80" t="s">
        <v>185</v>
      </c>
      <c r="BE2" s="80" t="s">
        <v>183</v>
      </c>
      <c r="BF2" s="78" t="s">
        <v>186</v>
      </c>
    </row>
    <row r="3" spans="1:60" x14ac:dyDescent="0.25">
      <c r="V3" s="83"/>
      <c r="W3" s="84"/>
      <c r="X3" s="85"/>
      <c r="Y3" s="85"/>
      <c r="Z3" s="86"/>
      <c r="AI3" s="80"/>
    </row>
    <row r="4" spans="1:60" x14ac:dyDescent="0.25">
      <c r="C4" s="87"/>
      <c r="N4" s="88"/>
      <c r="O4" s="89"/>
      <c r="P4" s="88"/>
      <c r="Q4" s="89"/>
      <c r="R4" s="88"/>
      <c r="S4" s="89"/>
      <c r="V4" s="90"/>
      <c r="W4" s="91"/>
      <c r="X4" s="91"/>
      <c r="Y4" s="91"/>
      <c r="Z4" s="92"/>
      <c r="AA4" s="93"/>
      <c r="AB4" s="93"/>
      <c r="AC4" s="93"/>
      <c r="AD4" s="93"/>
      <c r="AZ4" s="88"/>
      <c r="BA4" s="89"/>
      <c r="BB4" s="88"/>
      <c r="BC4" s="89"/>
      <c r="BD4" s="88"/>
      <c r="BE4" s="89"/>
      <c r="BF4" s="88"/>
    </row>
    <row r="5" spans="1:60" x14ac:dyDescent="0.25">
      <c r="C5" s="87"/>
      <c r="N5" s="88"/>
      <c r="O5" s="89"/>
      <c r="P5" s="88"/>
      <c r="Q5" s="89"/>
      <c r="R5" s="88"/>
      <c r="S5" s="89"/>
      <c r="V5" s="90"/>
      <c r="W5" s="91"/>
      <c r="X5" s="91"/>
      <c r="Y5" s="91"/>
      <c r="Z5" s="92"/>
      <c r="AA5" s="93"/>
      <c r="AB5" s="93"/>
      <c r="AC5" s="93"/>
      <c r="AD5" s="93"/>
      <c r="AZ5" s="88"/>
      <c r="BA5" s="89"/>
      <c r="BB5" s="88"/>
      <c r="BC5" s="89"/>
      <c r="BD5" s="88"/>
      <c r="BE5" s="89"/>
      <c r="BF5" s="88"/>
    </row>
    <row r="6" spans="1:60" x14ac:dyDescent="0.25">
      <c r="C6" s="87"/>
      <c r="N6" s="88"/>
      <c r="O6" s="89"/>
      <c r="P6" s="88"/>
      <c r="Q6" s="89"/>
      <c r="R6" s="88"/>
      <c r="S6" s="89"/>
      <c r="V6" s="90"/>
      <c r="W6" s="91"/>
      <c r="X6" s="91"/>
      <c r="Y6" s="91"/>
      <c r="Z6" s="92"/>
      <c r="AA6" s="93"/>
      <c r="AB6" s="93"/>
      <c r="AC6" s="93"/>
      <c r="AD6" s="93"/>
      <c r="AZ6" s="88"/>
      <c r="BA6" s="89"/>
      <c r="BB6" s="88"/>
      <c r="BC6" s="89"/>
      <c r="BD6" s="88"/>
      <c r="BE6" s="89"/>
      <c r="BF6" s="88"/>
    </row>
    <row r="7" spans="1:60" x14ac:dyDescent="0.25">
      <c r="C7" s="87"/>
      <c r="N7" s="88"/>
      <c r="O7" s="89"/>
      <c r="P7" s="88"/>
      <c r="Q7" s="89"/>
      <c r="R7" s="88"/>
      <c r="S7" s="89"/>
      <c r="V7" s="90"/>
      <c r="W7" s="91"/>
      <c r="X7" s="91"/>
      <c r="Y7" s="91"/>
      <c r="Z7" s="92"/>
      <c r="AA7" s="93"/>
      <c r="AB7" s="93"/>
      <c r="AC7" s="93"/>
      <c r="AD7" s="93"/>
      <c r="AZ7" s="88"/>
      <c r="BA7" s="89"/>
      <c r="BB7" s="88"/>
      <c r="BC7" s="89"/>
      <c r="BD7" s="88"/>
      <c r="BE7" s="89"/>
      <c r="BF7" s="88"/>
    </row>
    <row r="8" spans="1:60" x14ac:dyDescent="0.25">
      <c r="C8" s="87"/>
      <c r="N8" s="88"/>
      <c r="O8" s="89"/>
      <c r="P8" s="88"/>
      <c r="Q8" s="89"/>
      <c r="R8" s="88"/>
      <c r="S8" s="89"/>
      <c r="V8" s="94"/>
      <c r="W8" s="95"/>
      <c r="X8" s="95"/>
      <c r="Y8" s="95"/>
      <c r="Z8" s="96"/>
      <c r="AA8" s="93"/>
      <c r="AB8" s="93"/>
      <c r="AC8" s="93"/>
      <c r="AD8" s="93"/>
      <c r="AZ8" s="88"/>
      <c r="BA8" s="89"/>
      <c r="BB8" s="88"/>
      <c r="BC8" s="89"/>
      <c r="BD8" s="88"/>
      <c r="BE8" s="89"/>
      <c r="BF8" s="88"/>
    </row>
    <row r="9" spans="1:60" x14ac:dyDescent="0.25">
      <c r="C9" s="87"/>
      <c r="N9" s="88"/>
      <c r="O9" s="89"/>
      <c r="P9" s="88"/>
      <c r="Q9" s="89"/>
      <c r="R9" s="88"/>
      <c r="S9" s="89"/>
      <c r="AZ9" s="88"/>
      <c r="BA9" s="89"/>
      <c r="BB9" s="88"/>
      <c r="BC9" s="89"/>
      <c r="BD9" s="88"/>
      <c r="BE9" s="89"/>
      <c r="BF9" s="88"/>
    </row>
    <row r="10" spans="1:60" x14ac:dyDescent="0.25">
      <c r="C10" s="87"/>
      <c r="N10" s="88"/>
      <c r="O10" s="89"/>
      <c r="P10" s="88"/>
      <c r="Q10" s="89"/>
      <c r="R10" s="88"/>
      <c r="S10" s="89"/>
      <c r="V10" s="83"/>
      <c r="W10" s="84"/>
      <c r="X10" s="85"/>
      <c r="Y10" s="85"/>
      <c r="Z10" s="86"/>
      <c r="AZ10" s="88"/>
      <c r="BA10" s="89"/>
      <c r="BB10" s="88"/>
      <c r="BC10" s="89"/>
      <c r="BD10" s="88"/>
      <c r="BE10" s="89"/>
      <c r="BF10" s="88"/>
    </row>
    <row r="11" spans="1:60" x14ac:dyDescent="0.25">
      <c r="C11" s="87"/>
      <c r="N11" s="88"/>
      <c r="O11" s="89"/>
      <c r="P11" s="88"/>
      <c r="Q11" s="89"/>
      <c r="R11" s="88"/>
      <c r="S11" s="89"/>
      <c r="V11" s="90"/>
      <c r="W11" s="91"/>
      <c r="X11" s="91"/>
      <c r="Y11" s="91"/>
      <c r="Z11" s="92"/>
      <c r="AA11" s="93"/>
      <c r="AB11" s="93"/>
      <c r="AC11" s="93"/>
      <c r="AD11" s="93"/>
      <c r="AE11" s="87"/>
      <c r="AF11" s="87"/>
      <c r="AZ11" s="88"/>
      <c r="BA11" s="89"/>
      <c r="BB11" s="88"/>
      <c r="BC11" s="89"/>
      <c r="BD11" s="88"/>
      <c r="BE11" s="89"/>
      <c r="BF11" s="88"/>
    </row>
    <row r="12" spans="1:60" x14ac:dyDescent="0.25">
      <c r="C12" s="87"/>
      <c r="N12" s="88"/>
      <c r="O12" s="89"/>
      <c r="P12" s="88"/>
      <c r="Q12" s="89"/>
      <c r="R12" s="88"/>
      <c r="S12" s="89"/>
      <c r="V12" s="90"/>
      <c r="W12" s="91"/>
      <c r="X12" s="91"/>
      <c r="Y12" s="91"/>
      <c r="Z12" s="92"/>
      <c r="AA12" s="93"/>
      <c r="AB12" s="93"/>
      <c r="AC12" s="93"/>
      <c r="AD12" s="93"/>
      <c r="AE12" s="87"/>
      <c r="AF12" s="87"/>
      <c r="AZ12" s="88"/>
      <c r="BA12" s="89"/>
      <c r="BB12" s="88"/>
      <c r="BC12" s="89"/>
      <c r="BD12" s="88"/>
      <c r="BE12" s="89"/>
      <c r="BF12" s="88"/>
    </row>
    <row r="13" spans="1:60" x14ac:dyDescent="0.25">
      <c r="C13" s="87"/>
      <c r="N13" s="88"/>
      <c r="O13" s="89"/>
      <c r="P13" s="88"/>
      <c r="Q13" s="89"/>
      <c r="R13" s="88"/>
      <c r="S13" s="89"/>
      <c r="V13" s="90"/>
      <c r="W13" s="91"/>
      <c r="X13" s="91"/>
      <c r="Y13" s="91"/>
      <c r="Z13" s="92"/>
      <c r="AA13" s="93"/>
      <c r="AB13" s="93"/>
      <c r="AC13" s="93"/>
      <c r="AD13" s="93"/>
      <c r="AE13" s="87"/>
      <c r="AF13" s="87"/>
      <c r="AZ13" s="88"/>
      <c r="BA13" s="89"/>
      <c r="BB13" s="88"/>
      <c r="BC13" s="89"/>
      <c r="BD13" s="88"/>
      <c r="BE13" s="89"/>
      <c r="BF13" s="88"/>
    </row>
    <row r="14" spans="1:60" x14ac:dyDescent="0.25">
      <c r="C14" s="87"/>
      <c r="N14" s="88"/>
      <c r="O14" s="89"/>
      <c r="P14" s="88"/>
      <c r="Q14" s="89"/>
      <c r="R14" s="88"/>
      <c r="S14" s="89"/>
      <c r="V14" s="90"/>
      <c r="W14" s="91"/>
      <c r="X14" s="91"/>
      <c r="Y14" s="91"/>
      <c r="Z14" s="92"/>
      <c r="AA14" s="93"/>
      <c r="AB14" s="93"/>
      <c r="AC14" s="93"/>
      <c r="AD14" s="93"/>
      <c r="AE14" s="87"/>
      <c r="AF14" s="87"/>
      <c r="AZ14" s="88"/>
      <c r="BA14" s="89"/>
      <c r="BB14" s="88"/>
      <c r="BC14" s="89"/>
      <c r="BD14" s="88"/>
      <c r="BE14" s="89"/>
      <c r="BF14" s="88"/>
    </row>
    <row r="15" spans="1:60" x14ac:dyDescent="0.25">
      <c r="C15" s="87"/>
      <c r="N15" s="88"/>
      <c r="O15" s="89"/>
      <c r="P15" s="88"/>
      <c r="Q15" s="89"/>
      <c r="R15" s="88"/>
      <c r="S15" s="89"/>
      <c r="V15" s="90"/>
      <c r="W15" s="91"/>
      <c r="X15" s="91"/>
      <c r="Y15" s="91"/>
      <c r="Z15" s="92"/>
      <c r="AA15" s="93"/>
      <c r="AB15" s="93"/>
      <c r="AC15" s="93"/>
      <c r="AD15" s="93"/>
      <c r="AE15" s="87"/>
      <c r="AF15" s="87"/>
      <c r="AZ15" s="88"/>
      <c r="BA15" s="89"/>
      <c r="BB15" s="88"/>
      <c r="BC15" s="89"/>
      <c r="BD15" s="88"/>
      <c r="BE15" s="89"/>
      <c r="BF15" s="88"/>
    </row>
    <row r="16" spans="1:60" x14ac:dyDescent="0.25">
      <c r="C16" s="87"/>
      <c r="N16" s="88"/>
      <c r="O16" s="89"/>
      <c r="P16" s="88"/>
      <c r="Q16" s="89"/>
      <c r="R16" s="88"/>
      <c r="S16" s="89"/>
      <c r="V16" s="90"/>
      <c r="W16" s="97"/>
      <c r="X16" s="97"/>
      <c r="Y16" s="97"/>
      <c r="Z16" s="98"/>
      <c r="AH16" s="87"/>
      <c r="AZ16" s="88"/>
      <c r="BA16" s="89"/>
      <c r="BB16" s="88"/>
      <c r="BC16" s="89"/>
      <c r="BD16" s="88"/>
      <c r="BE16" s="89"/>
      <c r="BF16" s="88"/>
    </row>
    <row r="17" spans="1:71" x14ac:dyDescent="0.25">
      <c r="C17" s="87"/>
      <c r="N17" s="88"/>
      <c r="O17" s="89"/>
      <c r="P17" s="88"/>
      <c r="Q17" s="89"/>
      <c r="R17" s="88"/>
      <c r="S17" s="89"/>
      <c r="V17" s="99"/>
      <c r="W17" s="100"/>
      <c r="X17" s="100"/>
      <c r="Y17" s="100"/>
      <c r="Z17" s="101"/>
      <c r="AA17" s="102"/>
      <c r="AB17" s="102"/>
      <c r="AC17" s="102"/>
      <c r="AD17" s="102"/>
      <c r="AE17" s="102"/>
      <c r="AF17" s="102"/>
      <c r="AG17" s="102"/>
      <c r="AH17" s="103"/>
      <c r="AZ17" s="88"/>
      <c r="BA17" s="89"/>
      <c r="BB17" s="88"/>
      <c r="BC17" s="89"/>
      <c r="BD17" s="88"/>
      <c r="BE17" s="89"/>
      <c r="BF17" s="88"/>
    </row>
    <row r="18" spans="1:71" x14ac:dyDescent="0.25">
      <c r="C18" s="87"/>
      <c r="N18" s="88"/>
      <c r="O18" s="89"/>
      <c r="P18" s="88"/>
      <c r="Q18" s="89"/>
      <c r="R18" s="88"/>
      <c r="S18" s="89"/>
      <c r="V18" s="90"/>
      <c r="W18" s="97"/>
      <c r="X18" s="97"/>
      <c r="Y18" s="97"/>
      <c r="Z18" s="104"/>
      <c r="AA18" s="105"/>
      <c r="AB18" s="102"/>
      <c r="AC18" s="102"/>
      <c r="AD18" s="102"/>
      <c r="AZ18" s="88"/>
      <c r="BA18" s="89"/>
      <c r="BB18" s="88"/>
      <c r="BC18" s="89"/>
      <c r="BD18" s="88"/>
      <c r="BE18" s="89"/>
      <c r="BF18" s="88"/>
    </row>
    <row r="19" spans="1:71" x14ac:dyDescent="0.25">
      <c r="C19" s="87"/>
      <c r="N19" s="88"/>
      <c r="O19" s="89"/>
      <c r="P19" s="88"/>
      <c r="Q19" s="89"/>
      <c r="R19" s="88"/>
      <c r="S19" s="89"/>
      <c r="V19" s="94"/>
      <c r="W19" s="95"/>
      <c r="X19" s="95"/>
      <c r="Y19" s="95"/>
      <c r="Z19" s="106"/>
      <c r="AA19" s="105"/>
      <c r="AB19" s="102"/>
      <c r="AC19" s="102"/>
      <c r="AD19" s="102"/>
      <c r="AE19" s="87"/>
      <c r="AF19" s="87"/>
      <c r="AZ19" s="88"/>
      <c r="BA19" s="89"/>
      <c r="BB19" s="88"/>
      <c r="BC19" s="89"/>
      <c r="BD19" s="88"/>
      <c r="BE19" s="89"/>
      <c r="BF19" s="88"/>
    </row>
    <row r="20" spans="1:71" x14ac:dyDescent="0.25">
      <c r="C20" s="87"/>
      <c r="N20" s="88"/>
      <c r="O20" s="89"/>
      <c r="P20" s="88"/>
      <c r="Q20" s="89"/>
      <c r="R20" s="88"/>
      <c r="S20" s="89"/>
      <c r="Z20" s="105"/>
      <c r="AA20" s="107"/>
      <c r="AB20" s="108"/>
      <c r="AC20" s="108"/>
      <c r="AD20" s="108"/>
      <c r="AE20" s="109"/>
      <c r="AF20" s="109"/>
      <c r="AG20" s="109"/>
      <c r="AZ20" s="88"/>
      <c r="BA20" s="89"/>
      <c r="BB20" s="88"/>
      <c r="BC20" s="89"/>
      <c r="BD20" s="88"/>
      <c r="BE20" s="89"/>
      <c r="BF20" s="88"/>
    </row>
    <row r="21" spans="1:71" x14ac:dyDescent="0.25">
      <c r="C21" s="87"/>
      <c r="N21" s="88"/>
      <c r="O21" s="89"/>
      <c r="P21" s="88"/>
      <c r="Q21" s="89"/>
      <c r="R21" s="88"/>
      <c r="S21" s="89"/>
      <c r="Z21" s="105"/>
      <c r="AA21" s="107"/>
      <c r="AB21" s="108"/>
      <c r="AC21" s="108"/>
      <c r="AD21" s="108"/>
      <c r="AE21" s="109"/>
      <c r="AZ21" s="88"/>
      <c r="BA21" s="89"/>
      <c r="BB21" s="88"/>
      <c r="BC21" s="89"/>
      <c r="BD21" s="88"/>
      <c r="BE21" s="89"/>
      <c r="BF21" s="88"/>
    </row>
    <row r="22" spans="1:71" ht="15.95" customHeight="1" x14ac:dyDescent="0.25">
      <c r="C22" s="87"/>
      <c r="N22" s="88"/>
      <c r="O22" s="89"/>
      <c r="P22" s="88"/>
      <c r="Q22" s="89"/>
      <c r="R22" s="88"/>
      <c r="S22" s="89"/>
      <c r="W22" s="172"/>
      <c r="X22" s="172"/>
      <c r="Y22" s="172"/>
      <c r="Z22" s="172"/>
      <c r="AA22" s="107"/>
      <c r="AB22" s="108"/>
      <c r="AC22" s="108"/>
      <c r="AD22" s="108"/>
      <c r="AE22" s="109"/>
      <c r="AI22" s="80"/>
      <c r="AZ22" s="88"/>
      <c r="BA22" s="89"/>
      <c r="BB22" s="88"/>
      <c r="BC22" s="89"/>
      <c r="BD22" s="88"/>
      <c r="BE22" s="89"/>
      <c r="BF22" s="88"/>
      <c r="BH22" s="83"/>
      <c r="BI22" s="174" t="s">
        <v>187</v>
      </c>
      <c r="BJ22" s="177" t="s">
        <v>188</v>
      </c>
      <c r="BK22" s="177" t="s">
        <v>189</v>
      </c>
      <c r="BL22" s="177" t="s">
        <v>190</v>
      </c>
      <c r="BM22" s="180" t="s">
        <v>191</v>
      </c>
      <c r="BN22" s="168" t="s">
        <v>192</v>
      </c>
      <c r="BO22" s="174" t="s">
        <v>187</v>
      </c>
      <c r="BP22" s="177" t="s">
        <v>188</v>
      </c>
      <c r="BQ22" s="177" t="s">
        <v>193</v>
      </c>
      <c r="BR22" s="177" t="s">
        <v>190</v>
      </c>
      <c r="BS22" s="180" t="s">
        <v>194</v>
      </c>
    </row>
    <row r="23" spans="1:71" x14ac:dyDescent="0.25">
      <c r="C23" s="87"/>
      <c r="N23" s="88"/>
      <c r="O23" s="89"/>
      <c r="P23" s="88"/>
      <c r="Q23" s="89"/>
      <c r="R23" s="88"/>
      <c r="S23" s="89"/>
      <c r="W23" s="172"/>
      <c r="X23" s="172"/>
      <c r="Y23" s="172"/>
      <c r="Z23" s="172"/>
      <c r="AA23" s="107"/>
      <c r="AB23" s="108"/>
      <c r="AC23" s="108"/>
      <c r="AD23" s="108"/>
      <c r="AE23" s="109"/>
      <c r="AZ23" s="88"/>
      <c r="BA23" s="89"/>
      <c r="BB23" s="88"/>
      <c r="BC23" s="89"/>
      <c r="BD23" s="88"/>
      <c r="BE23" s="89"/>
      <c r="BF23" s="88"/>
      <c r="BH23" s="90"/>
      <c r="BI23" s="175"/>
      <c r="BJ23" s="178"/>
      <c r="BK23" s="178"/>
      <c r="BL23" s="178"/>
      <c r="BM23" s="181"/>
      <c r="BN23" s="169"/>
      <c r="BO23" s="175"/>
      <c r="BP23" s="178"/>
      <c r="BQ23" s="178"/>
      <c r="BR23" s="178"/>
      <c r="BS23" s="181"/>
    </row>
    <row r="24" spans="1:71" x14ac:dyDescent="0.25">
      <c r="C24" s="87"/>
      <c r="N24" s="88"/>
      <c r="O24" s="89"/>
      <c r="P24" s="88"/>
      <c r="Q24" s="89"/>
      <c r="R24" s="88"/>
      <c r="S24" s="89"/>
      <c r="W24" s="173"/>
      <c r="X24" s="173"/>
      <c r="Y24" s="173"/>
      <c r="Z24" s="173"/>
      <c r="AE24" s="87"/>
      <c r="AZ24" s="88"/>
      <c r="BA24" s="89"/>
      <c r="BB24" s="88"/>
      <c r="BC24" s="89"/>
      <c r="BD24" s="88"/>
      <c r="BE24" s="89"/>
      <c r="BF24" s="88"/>
      <c r="BH24" s="94"/>
      <c r="BI24" s="176"/>
      <c r="BJ24" s="179"/>
      <c r="BK24" s="110" t="s">
        <v>195</v>
      </c>
      <c r="BL24" s="179"/>
      <c r="BM24" s="182"/>
      <c r="BN24" s="170"/>
      <c r="BO24" s="176"/>
      <c r="BP24" s="179"/>
      <c r="BQ24" s="179"/>
      <c r="BR24" s="179"/>
      <c r="BS24" s="182"/>
    </row>
    <row r="25" spans="1:71" x14ac:dyDescent="0.25">
      <c r="C25" s="87"/>
      <c r="N25" s="88"/>
      <c r="O25" s="89"/>
      <c r="P25" s="88"/>
      <c r="Q25" s="89"/>
      <c r="R25" s="88"/>
      <c r="S25" s="89"/>
      <c r="V25" s="83"/>
      <c r="W25" s="84"/>
      <c r="X25" s="85"/>
      <c r="Y25" s="85"/>
      <c r="Z25" s="86"/>
      <c r="AZ25" s="88"/>
      <c r="BA25" s="89"/>
      <c r="BB25" s="88"/>
      <c r="BC25" s="89"/>
      <c r="BD25" s="88"/>
      <c r="BE25" s="89"/>
      <c r="BF25" s="88"/>
      <c r="BH25" s="90"/>
      <c r="BI25" s="111" t="s">
        <v>196</v>
      </c>
      <c r="BJ25" s="97"/>
      <c r="BK25" s="97"/>
      <c r="BL25" s="97"/>
      <c r="BM25" s="97"/>
      <c r="BN25" s="97"/>
      <c r="BO25" s="111" t="s">
        <v>197</v>
      </c>
      <c r="BP25" s="97"/>
      <c r="BQ25" s="97"/>
      <c r="BR25" s="97"/>
      <c r="BS25" s="98"/>
    </row>
    <row r="26" spans="1:71" x14ac:dyDescent="0.25">
      <c r="C26" s="87"/>
      <c r="N26" s="88"/>
      <c r="O26" s="89"/>
      <c r="P26" s="88"/>
      <c r="Q26" s="89"/>
      <c r="R26" s="88"/>
      <c r="S26" s="89"/>
      <c r="V26" s="90"/>
      <c r="W26" s="91"/>
      <c r="X26" s="91"/>
      <c r="Y26" s="91"/>
      <c r="Z26" s="92"/>
      <c r="AA26" s="93"/>
      <c r="AB26" s="93"/>
      <c r="AC26" s="93"/>
      <c r="AD26" s="93"/>
      <c r="AZ26" s="88"/>
      <c r="BA26" s="89"/>
      <c r="BB26" s="88"/>
      <c r="BC26" s="89"/>
      <c r="BD26" s="88"/>
      <c r="BE26" s="89"/>
      <c r="BF26" s="88"/>
      <c r="BH26" s="90" t="s">
        <v>3</v>
      </c>
      <c r="BI26" s="112">
        <v>1.6051883847224339E-2</v>
      </c>
      <c r="BJ26" s="91">
        <v>0.23175169820034949</v>
      </c>
      <c r="BK26" s="91">
        <v>7.7161438109787636E-2</v>
      </c>
      <c r="BL26" s="91">
        <v>4.7330172003598771E-2</v>
      </c>
      <c r="BM26" s="91">
        <v>1.2327200582230457E-2</v>
      </c>
      <c r="BN26" s="91">
        <v>4.520716443556589E-2</v>
      </c>
      <c r="BO26" s="113">
        <v>8.2717857328669151</v>
      </c>
      <c r="BP26" s="114">
        <v>119.42525930206094</v>
      </c>
      <c r="BQ26" s="114">
        <v>39.762490743066401</v>
      </c>
      <c r="BR26" s="114">
        <v>24.389974736903156</v>
      </c>
      <c r="BS26" s="115">
        <v>6.352398439508689</v>
      </c>
    </row>
    <row r="27" spans="1:71" x14ac:dyDescent="0.25">
      <c r="C27" s="87"/>
      <c r="N27" s="88"/>
      <c r="O27" s="89"/>
      <c r="P27" s="88"/>
      <c r="Q27" s="89"/>
      <c r="R27" s="88"/>
      <c r="S27" s="89"/>
      <c r="V27" s="90"/>
      <c r="W27" s="91"/>
      <c r="X27" s="91"/>
      <c r="Y27" s="91"/>
      <c r="Z27" s="92"/>
      <c r="AA27" s="93"/>
      <c r="AB27" s="93"/>
      <c r="AC27" s="93"/>
      <c r="AD27" s="93"/>
      <c r="AZ27" s="88"/>
      <c r="BA27" s="89"/>
      <c r="BB27" s="88"/>
      <c r="BC27" s="89"/>
      <c r="BD27" s="88"/>
      <c r="BE27" s="89"/>
      <c r="BF27" s="88"/>
      <c r="BH27" s="90" t="s">
        <v>1</v>
      </c>
      <c r="BI27" s="112">
        <v>0.32144585211650484</v>
      </c>
      <c r="BJ27" s="91">
        <v>0.76409482437696308</v>
      </c>
      <c r="BK27" s="91">
        <v>9.5199818274445805E-2</v>
      </c>
      <c r="BL27" s="91">
        <v>4.0340192721472691E-2</v>
      </c>
      <c r="BM27" s="91">
        <v>3.8000850056527896E-2</v>
      </c>
      <c r="BN27" s="91">
        <v>4.520716443556589E-2</v>
      </c>
      <c r="BO27" s="113">
        <v>106.48512298548681</v>
      </c>
      <c r="BP27" s="114">
        <v>253.12111141152639</v>
      </c>
      <c r="BQ27" s="114">
        <v>31.536771404585334</v>
      </c>
      <c r="BR27" s="114">
        <v>13.363464965935698</v>
      </c>
      <c r="BS27" s="115">
        <v>12.588512700284568</v>
      </c>
    </row>
    <row r="28" spans="1:71" x14ac:dyDescent="0.25">
      <c r="A28" s="116"/>
      <c r="B28" s="116"/>
      <c r="C28" s="87"/>
      <c r="N28" s="88"/>
      <c r="O28" s="89"/>
      <c r="P28" s="88"/>
      <c r="Q28" s="89"/>
      <c r="R28" s="88"/>
      <c r="S28" s="89"/>
      <c r="V28" s="90"/>
      <c r="W28" s="91"/>
      <c r="X28" s="91"/>
      <c r="Y28" s="91"/>
      <c r="Z28" s="92"/>
      <c r="AA28" s="93"/>
      <c r="AB28" s="93"/>
      <c r="AC28" s="93"/>
      <c r="AD28" s="93"/>
      <c r="AY28" s="116"/>
      <c r="AZ28" s="88"/>
      <c r="BA28" s="89"/>
      <c r="BB28" s="88"/>
      <c r="BC28" s="89"/>
      <c r="BD28" s="88"/>
      <c r="BE28" s="89"/>
      <c r="BF28" s="88"/>
      <c r="BH28" s="90" t="s">
        <v>2</v>
      </c>
      <c r="BI28" s="112">
        <v>0.12986875499547126</v>
      </c>
      <c r="BJ28" s="91">
        <v>0.3794830468921282</v>
      </c>
      <c r="BK28" s="91">
        <v>0.44776827813400311</v>
      </c>
      <c r="BL28" s="91">
        <v>0.12361363464913275</v>
      </c>
      <c r="BM28" s="91">
        <v>5.714873198400211E-2</v>
      </c>
      <c r="BN28" s="91">
        <v>0.28694493995958775</v>
      </c>
      <c r="BO28" s="113">
        <v>2.8938286184430604</v>
      </c>
      <c r="BP28" s="114">
        <v>8.455913058908628</v>
      </c>
      <c r="BQ28" s="114">
        <v>9.9774934913354318</v>
      </c>
      <c r="BR28" s="114">
        <v>2.7544475466011762</v>
      </c>
      <c r="BS28" s="115">
        <v>1.2734289793476852</v>
      </c>
    </row>
    <row r="29" spans="1:71" x14ac:dyDescent="0.25">
      <c r="C29" s="87"/>
      <c r="N29" s="88"/>
      <c r="O29" s="89"/>
      <c r="P29" s="88"/>
      <c r="Q29" s="89"/>
      <c r="R29" s="88"/>
      <c r="S29" s="89"/>
      <c r="V29" s="94"/>
      <c r="W29" s="95"/>
      <c r="X29" s="95"/>
      <c r="Y29" s="95"/>
      <c r="Z29" s="96"/>
      <c r="AA29" s="93"/>
      <c r="AB29" s="93"/>
      <c r="AC29" s="93"/>
      <c r="AD29" s="93"/>
      <c r="AZ29" s="88"/>
      <c r="BA29" s="89"/>
      <c r="BB29" s="88"/>
      <c r="BC29" s="89"/>
      <c r="BD29" s="88"/>
      <c r="BE29" s="89"/>
      <c r="BF29" s="88"/>
      <c r="BH29" s="94" t="s">
        <v>89</v>
      </c>
      <c r="BI29" s="117">
        <v>6.0362730548882054E-2</v>
      </c>
      <c r="BJ29" s="95">
        <v>0.27833169977518635</v>
      </c>
      <c r="BK29" s="95">
        <v>1.8974090364700107</v>
      </c>
      <c r="BL29" s="95">
        <v>0.91928212442019486</v>
      </c>
      <c r="BM29" s="95">
        <v>6.7680524369188866E-2</v>
      </c>
      <c r="BN29" s="95">
        <v>0.14179128751962772</v>
      </c>
      <c r="BO29" s="118">
        <v>6.5331732518756638E-2</v>
      </c>
      <c r="BP29" s="119">
        <v>0.30124369782241606</v>
      </c>
      <c r="BQ29" s="119">
        <v>2.0536019249319115</v>
      </c>
      <c r="BR29" s="119">
        <v>0.9949565454673891</v>
      </c>
      <c r="BS29" s="120">
        <v>7.3251920093911793E-2</v>
      </c>
    </row>
    <row r="30" spans="1:71" x14ac:dyDescent="0.25">
      <c r="C30" s="87"/>
      <c r="N30" s="88"/>
      <c r="O30" s="89"/>
      <c r="P30" s="88"/>
      <c r="Q30" s="89"/>
      <c r="R30" s="88"/>
      <c r="S30" s="89"/>
      <c r="W30" s="93"/>
      <c r="X30" s="93"/>
      <c r="Y30" s="93"/>
      <c r="Z30" s="93"/>
      <c r="AA30" s="93"/>
      <c r="AB30" s="93"/>
      <c r="AC30" s="93"/>
      <c r="AD30" s="93"/>
      <c r="AZ30" s="88"/>
      <c r="BA30" s="89"/>
      <c r="BB30" s="88"/>
      <c r="BC30" s="89"/>
      <c r="BD30" s="88"/>
      <c r="BE30" s="89"/>
      <c r="BF30" s="88"/>
    </row>
    <row r="31" spans="1:71" x14ac:dyDescent="0.25">
      <c r="C31" s="87"/>
      <c r="N31" s="88"/>
      <c r="O31" s="89"/>
      <c r="P31" s="88"/>
      <c r="Q31" s="89"/>
      <c r="R31" s="88"/>
      <c r="S31" s="89"/>
      <c r="AZ31" s="88"/>
      <c r="BA31" s="89"/>
      <c r="BB31" s="88"/>
      <c r="BC31" s="89"/>
      <c r="BD31" s="88"/>
      <c r="BE31" s="89"/>
      <c r="BF31" s="88"/>
      <c r="BH31" s="121" t="s">
        <v>132</v>
      </c>
      <c r="BI31" s="121"/>
      <c r="BJ31" s="122"/>
      <c r="BK31" s="122"/>
      <c r="BL31" s="122"/>
      <c r="BM31" s="122"/>
      <c r="BN31" s="122"/>
      <c r="BO31" s="121"/>
      <c r="BP31" s="122"/>
      <c r="BQ31" s="123">
        <v>83.33035756391908</v>
      </c>
      <c r="BR31" s="123">
        <v>41.50284379490742</v>
      </c>
      <c r="BS31" s="124"/>
    </row>
    <row r="32" spans="1:71" x14ac:dyDescent="0.25">
      <c r="A32" s="116"/>
      <c r="B32" s="116"/>
      <c r="C32" s="87"/>
      <c r="N32" s="88"/>
      <c r="O32" s="89"/>
      <c r="P32" s="88"/>
      <c r="Q32" s="89"/>
      <c r="R32" s="88"/>
      <c r="S32" s="89"/>
      <c r="V32" s="83"/>
      <c r="W32" s="84" t="s">
        <v>88</v>
      </c>
      <c r="X32" s="85"/>
      <c r="Y32" s="85"/>
      <c r="Z32" s="86"/>
      <c r="AY32" s="116"/>
      <c r="AZ32" s="88"/>
      <c r="BA32" s="89"/>
      <c r="BB32" s="88"/>
      <c r="BC32" s="89"/>
      <c r="BD32" s="88"/>
      <c r="BE32" s="89"/>
      <c r="BF32" s="88"/>
      <c r="BR32" s="78" t="s">
        <v>198</v>
      </c>
    </row>
    <row r="33" spans="1:58" x14ac:dyDescent="0.25">
      <c r="C33" s="87"/>
      <c r="N33" s="88"/>
      <c r="O33" s="89"/>
      <c r="P33" s="88"/>
      <c r="Q33" s="89"/>
      <c r="R33" s="88"/>
      <c r="S33" s="89"/>
      <c r="V33" s="90" t="s">
        <v>3</v>
      </c>
      <c r="W33" s="91">
        <v>1.6051883847224339E-2</v>
      </c>
      <c r="X33" s="91">
        <v>0.23175169820034949</v>
      </c>
      <c r="Y33" s="91">
        <v>7.7161438109787636E-2</v>
      </c>
      <c r="Z33" s="92">
        <v>0.32496502015736145</v>
      </c>
      <c r="AA33" s="87"/>
      <c r="AB33" s="87">
        <v>8.2717857328669151</v>
      </c>
      <c r="AC33" s="87">
        <v>119.42525930206094</v>
      </c>
      <c r="AD33" s="87">
        <v>39.762490743066401</v>
      </c>
      <c r="AE33" s="87">
        <v>167.45953577799423</v>
      </c>
      <c r="AZ33" s="88"/>
      <c r="BA33" s="89"/>
      <c r="BB33" s="88"/>
      <c r="BC33" s="89"/>
      <c r="BD33" s="88"/>
      <c r="BE33" s="89"/>
      <c r="BF33" s="88"/>
    </row>
    <row r="34" spans="1:58" x14ac:dyDescent="0.25">
      <c r="C34" s="87"/>
      <c r="N34" s="88"/>
      <c r="O34" s="89"/>
      <c r="P34" s="88"/>
      <c r="Q34" s="89"/>
      <c r="R34" s="88"/>
      <c r="S34" s="89"/>
      <c r="V34" s="90" t="s">
        <v>1</v>
      </c>
      <c r="W34" s="91">
        <v>0.32144585211650484</v>
      </c>
      <c r="X34" s="91">
        <v>0.76409482437696308</v>
      </c>
      <c r="Y34" s="91">
        <v>9.5199818274445805E-2</v>
      </c>
      <c r="Z34" s="92">
        <v>1.1807404947679137</v>
      </c>
      <c r="AA34" s="125"/>
      <c r="AB34" s="126">
        <v>106.48512298548681</v>
      </c>
      <c r="AC34" s="87">
        <v>253.12111141152639</v>
      </c>
      <c r="AD34" s="87">
        <v>31.536771404585334</v>
      </c>
      <c r="AE34" s="87">
        <v>391.14300580159852</v>
      </c>
      <c r="AZ34" s="88"/>
      <c r="BA34" s="89"/>
      <c r="BB34" s="88"/>
      <c r="BC34" s="89"/>
      <c r="BD34" s="88"/>
      <c r="BE34" s="89"/>
      <c r="BF34" s="88"/>
    </row>
    <row r="35" spans="1:58" x14ac:dyDescent="0.25">
      <c r="C35" s="87"/>
      <c r="N35" s="88"/>
      <c r="O35" s="89"/>
      <c r="P35" s="88"/>
      <c r="Q35" s="89"/>
      <c r="R35" s="88"/>
      <c r="S35" s="89"/>
      <c r="V35" s="90" t="s">
        <v>2</v>
      </c>
      <c r="W35" s="91">
        <v>0.12986875499547126</v>
      </c>
      <c r="X35" s="91">
        <v>0.3794830468921282</v>
      </c>
      <c r="Y35" s="91">
        <v>0.44776827813400311</v>
      </c>
      <c r="Z35" s="92">
        <v>0.95712008002160254</v>
      </c>
      <c r="AA35" s="125"/>
      <c r="AB35" s="125">
        <v>2.8938286184430604</v>
      </c>
      <c r="AC35" s="87">
        <v>8.455913058908628</v>
      </c>
      <c r="AD35" s="87">
        <v>9.9774934913354318</v>
      </c>
      <c r="AE35" s="87">
        <v>21.327235168687121</v>
      </c>
      <c r="AZ35" s="88"/>
      <c r="BA35" s="89"/>
      <c r="BB35" s="88"/>
      <c r="BC35" s="89"/>
      <c r="BD35" s="88"/>
      <c r="BE35" s="89"/>
      <c r="BF35" s="88"/>
    </row>
    <row r="36" spans="1:58" x14ac:dyDescent="0.25">
      <c r="C36" s="87"/>
      <c r="N36" s="88"/>
      <c r="O36" s="89"/>
      <c r="P36" s="88"/>
      <c r="Q36" s="89"/>
      <c r="R36" s="88"/>
      <c r="S36" s="89"/>
      <c r="V36" s="94" t="s">
        <v>89</v>
      </c>
      <c r="W36" s="95">
        <v>6.0362730548882054E-2</v>
      </c>
      <c r="X36" s="95">
        <v>0.27833169977518635</v>
      </c>
      <c r="Y36" s="95">
        <v>1.8974090364700107</v>
      </c>
      <c r="Z36" s="96">
        <v>2.2361034667940789</v>
      </c>
      <c r="AA36" s="125"/>
      <c r="AB36" s="125">
        <v>6.5331732518756638E-2</v>
      </c>
      <c r="AC36" s="87">
        <v>0.30124369782241606</v>
      </c>
      <c r="AD36" s="87">
        <v>2.0536019249319115</v>
      </c>
      <c r="AE36" s="87">
        <v>2.4201773552730836</v>
      </c>
      <c r="AZ36" s="88"/>
      <c r="BA36" s="89"/>
      <c r="BB36" s="88"/>
      <c r="BC36" s="89"/>
      <c r="BD36" s="88"/>
      <c r="BE36" s="89"/>
      <c r="BF36" s="88"/>
    </row>
    <row r="37" spans="1:58" x14ac:dyDescent="0.25">
      <c r="C37" s="87"/>
      <c r="N37" s="88"/>
      <c r="O37" s="89"/>
      <c r="P37" s="88"/>
      <c r="Q37" s="89"/>
      <c r="R37" s="88"/>
      <c r="S37" s="89"/>
      <c r="W37" s="93"/>
      <c r="X37" s="93"/>
      <c r="Y37" s="93"/>
      <c r="Z37" s="93"/>
      <c r="AA37" s="93"/>
      <c r="AB37" s="127"/>
      <c r="AC37" s="93"/>
      <c r="AD37" s="93"/>
      <c r="AE37" s="87"/>
      <c r="AZ37" s="88"/>
      <c r="BA37" s="89"/>
      <c r="BB37" s="88"/>
      <c r="BC37" s="89"/>
      <c r="BD37" s="88"/>
      <c r="BE37" s="89"/>
      <c r="BF37" s="88"/>
    </row>
    <row r="38" spans="1:58" x14ac:dyDescent="0.25">
      <c r="C38" s="87"/>
      <c r="N38" s="88"/>
      <c r="O38" s="89"/>
      <c r="P38" s="88"/>
      <c r="Q38" s="89"/>
      <c r="R38" s="88"/>
      <c r="S38" s="89"/>
      <c r="AA38" s="128"/>
      <c r="AB38" s="129"/>
      <c r="AE38" s="87"/>
      <c r="AH38" s="87"/>
      <c r="AZ38" s="88"/>
      <c r="BA38" s="89"/>
      <c r="BB38" s="88"/>
      <c r="BC38" s="89"/>
      <c r="BD38" s="88"/>
      <c r="BE38" s="89"/>
      <c r="BF38" s="88"/>
    </row>
    <row r="39" spans="1:58" x14ac:dyDescent="0.25">
      <c r="C39" s="87"/>
      <c r="N39" s="88"/>
      <c r="O39" s="89"/>
      <c r="P39" s="88"/>
      <c r="Q39" s="89"/>
      <c r="R39" s="88"/>
      <c r="S39" s="89"/>
      <c r="V39" s="130"/>
      <c r="W39" s="130"/>
      <c r="X39" s="130"/>
      <c r="Y39" s="130"/>
      <c r="Z39" s="130"/>
      <c r="AA39" s="131"/>
      <c r="AB39" s="131"/>
      <c r="AE39" s="130"/>
      <c r="AZ39" s="88"/>
      <c r="BA39" s="89"/>
      <c r="BB39" s="88"/>
      <c r="BC39" s="89"/>
      <c r="BD39" s="88"/>
      <c r="BE39" s="89"/>
      <c r="BF39" s="88"/>
    </row>
    <row r="40" spans="1:58" x14ac:dyDescent="0.25">
      <c r="C40" s="87"/>
      <c r="N40" s="88"/>
      <c r="O40" s="89"/>
      <c r="P40" s="88"/>
      <c r="Q40" s="89"/>
      <c r="R40" s="88"/>
      <c r="S40" s="89"/>
      <c r="V40" s="130"/>
      <c r="W40" s="130"/>
      <c r="X40" s="130"/>
      <c r="Y40" s="130"/>
      <c r="Z40" s="130"/>
      <c r="AA40" s="87"/>
      <c r="AB40" s="87"/>
      <c r="AC40" s="87"/>
      <c r="AD40" s="87"/>
      <c r="AE40" s="130"/>
      <c r="AF40" s="132"/>
      <c r="AG40" s="132"/>
      <c r="AH40" s="132"/>
      <c r="AZ40" s="88"/>
      <c r="BA40" s="89"/>
      <c r="BB40" s="88"/>
      <c r="BC40" s="89"/>
      <c r="BD40" s="88"/>
      <c r="BE40" s="89"/>
      <c r="BF40" s="88"/>
    </row>
    <row r="41" spans="1:58" x14ac:dyDescent="0.25">
      <c r="A41" s="116"/>
      <c r="B41" s="116"/>
      <c r="C41" s="87"/>
      <c r="N41" s="88"/>
      <c r="O41" s="89"/>
      <c r="P41" s="88"/>
      <c r="Q41" s="89"/>
      <c r="R41" s="88"/>
      <c r="S41" s="89"/>
      <c r="V41" s="130"/>
      <c r="W41" s="133"/>
      <c r="X41" s="130"/>
      <c r="Y41" s="130"/>
      <c r="Z41" s="130"/>
      <c r="AA41" s="103"/>
      <c r="AB41" s="103"/>
      <c r="AC41" s="103"/>
      <c r="AD41" s="103"/>
      <c r="AE41" s="130"/>
      <c r="AY41" s="116"/>
      <c r="AZ41" s="88"/>
      <c r="BA41" s="89"/>
      <c r="BB41" s="88"/>
      <c r="BC41" s="89"/>
      <c r="BD41" s="88"/>
      <c r="BE41" s="89"/>
      <c r="BF41" s="88"/>
    </row>
    <row r="42" spans="1:58" x14ac:dyDescent="0.25">
      <c r="C42" s="87"/>
      <c r="N42" s="88"/>
      <c r="O42" s="89"/>
      <c r="P42" s="88"/>
      <c r="Q42" s="89"/>
      <c r="R42" s="88"/>
      <c r="S42" s="89"/>
      <c r="V42" s="130"/>
      <c r="W42" s="134"/>
      <c r="X42" s="134"/>
      <c r="Y42" s="134"/>
      <c r="Z42" s="130"/>
      <c r="AA42" s="130"/>
      <c r="AB42" s="130"/>
      <c r="AC42" s="130"/>
      <c r="AD42" s="130"/>
      <c r="AE42" s="135"/>
      <c r="AZ42" s="88"/>
      <c r="BA42" s="89"/>
      <c r="BB42" s="88"/>
      <c r="BC42" s="89"/>
      <c r="BD42" s="88"/>
      <c r="BE42" s="89"/>
      <c r="BF42" s="88"/>
    </row>
    <row r="43" spans="1:58" x14ac:dyDescent="0.25">
      <c r="C43" s="87"/>
      <c r="N43" s="88"/>
      <c r="O43" s="89"/>
      <c r="P43" s="88"/>
      <c r="Q43" s="89"/>
      <c r="R43" s="88"/>
      <c r="S43" s="89"/>
      <c r="V43" s="130"/>
      <c r="W43" s="134"/>
      <c r="X43" s="134"/>
      <c r="Y43" s="134"/>
      <c r="Z43" s="130"/>
      <c r="AA43" s="130"/>
      <c r="AB43" s="130"/>
      <c r="AC43" s="130"/>
      <c r="AD43" s="130"/>
      <c r="AE43" s="135"/>
      <c r="AZ43" s="88"/>
      <c r="BA43" s="89"/>
      <c r="BB43" s="88"/>
      <c r="BC43" s="89"/>
      <c r="BD43" s="88"/>
      <c r="BE43" s="89"/>
      <c r="BF43" s="88"/>
    </row>
    <row r="44" spans="1:58" x14ac:dyDescent="0.25">
      <c r="C44" s="87"/>
      <c r="N44" s="88"/>
      <c r="O44" s="89"/>
      <c r="P44" s="88"/>
      <c r="Q44" s="89"/>
      <c r="R44" s="88"/>
      <c r="S44" s="89"/>
      <c r="V44" s="130"/>
      <c r="W44" s="134"/>
      <c r="X44" s="134"/>
      <c r="Y44" s="134"/>
      <c r="Z44" s="130"/>
      <c r="AA44" s="130"/>
      <c r="AB44" s="130"/>
      <c r="AC44" s="130"/>
      <c r="AD44" s="130"/>
      <c r="AE44" s="135"/>
      <c r="AZ44" s="88"/>
      <c r="BA44" s="89"/>
      <c r="BB44" s="88"/>
      <c r="BC44" s="89"/>
      <c r="BD44" s="88"/>
      <c r="BE44" s="89"/>
      <c r="BF44" s="88"/>
    </row>
    <row r="45" spans="1:58" x14ac:dyDescent="0.25">
      <c r="C45" s="87"/>
      <c r="N45" s="88"/>
      <c r="O45" s="89"/>
      <c r="P45" s="88"/>
      <c r="Q45" s="89"/>
      <c r="R45" s="88"/>
      <c r="S45" s="89"/>
      <c r="V45" s="130"/>
      <c r="W45" s="134"/>
      <c r="X45" s="134"/>
      <c r="Y45" s="134"/>
      <c r="Z45" s="130"/>
      <c r="AA45" s="130"/>
      <c r="AB45" s="130"/>
      <c r="AC45" s="130"/>
      <c r="AD45" s="130"/>
      <c r="AE45" s="135"/>
      <c r="AZ45" s="88"/>
      <c r="BA45" s="89"/>
      <c r="BB45" s="88"/>
      <c r="BC45" s="89"/>
      <c r="BD45" s="88"/>
      <c r="BE45" s="89"/>
      <c r="BF45" s="88"/>
    </row>
    <row r="46" spans="1:58" x14ac:dyDescent="0.25">
      <c r="C46" s="87"/>
      <c r="N46" s="88"/>
      <c r="O46" s="89"/>
      <c r="P46" s="88"/>
      <c r="Q46" s="89"/>
      <c r="R46" s="88"/>
      <c r="S46" s="89"/>
      <c r="V46" s="130"/>
      <c r="W46" s="133"/>
      <c r="X46" s="130"/>
      <c r="Y46" s="130"/>
      <c r="Z46" s="130"/>
      <c r="AA46" s="130"/>
      <c r="AB46" s="130"/>
      <c r="AC46" s="130"/>
      <c r="AD46" s="130"/>
      <c r="AE46" s="130"/>
      <c r="AZ46" s="88"/>
      <c r="BA46" s="89"/>
      <c r="BB46" s="88"/>
      <c r="BC46" s="89"/>
      <c r="BD46" s="88"/>
      <c r="BE46" s="89"/>
      <c r="BF46" s="88"/>
    </row>
    <row r="47" spans="1:58" x14ac:dyDescent="0.25">
      <c r="C47" s="87"/>
      <c r="N47" s="88"/>
      <c r="O47" s="89"/>
      <c r="P47" s="88"/>
      <c r="Q47" s="89"/>
      <c r="R47" s="88"/>
      <c r="S47" s="89"/>
      <c r="V47" s="130"/>
      <c r="W47" s="134"/>
      <c r="X47" s="134"/>
      <c r="Y47" s="134"/>
      <c r="Z47" s="130"/>
      <c r="AA47" s="130"/>
      <c r="AB47" s="130"/>
      <c r="AC47" s="130"/>
      <c r="AD47" s="130"/>
      <c r="AE47" s="135"/>
      <c r="AZ47" s="88"/>
      <c r="BA47" s="89"/>
      <c r="BB47" s="88"/>
      <c r="BC47" s="89"/>
      <c r="BD47" s="88"/>
      <c r="BE47" s="89"/>
      <c r="BF47" s="88"/>
    </row>
    <row r="48" spans="1:58" x14ac:dyDescent="0.25">
      <c r="C48" s="87"/>
      <c r="N48" s="88"/>
      <c r="O48" s="89"/>
      <c r="P48" s="88"/>
      <c r="Q48" s="89"/>
      <c r="R48" s="88"/>
      <c r="S48" s="89"/>
      <c r="V48" s="130"/>
      <c r="W48" s="134"/>
      <c r="X48" s="134"/>
      <c r="Y48" s="134"/>
      <c r="Z48" s="130"/>
      <c r="AA48" s="130"/>
      <c r="AB48" s="130"/>
      <c r="AC48" s="130"/>
      <c r="AD48" s="130"/>
      <c r="AE48" s="135"/>
      <c r="AZ48" s="88"/>
      <c r="BA48" s="89"/>
      <c r="BB48" s="88"/>
      <c r="BC48" s="89"/>
      <c r="BD48" s="88"/>
      <c r="BE48" s="89"/>
      <c r="BF48" s="88"/>
    </row>
    <row r="49" spans="1:58" x14ac:dyDescent="0.25">
      <c r="C49" s="87"/>
      <c r="N49" s="88"/>
      <c r="O49" s="89"/>
      <c r="P49" s="88"/>
      <c r="Q49" s="89"/>
      <c r="R49" s="88"/>
      <c r="S49" s="89"/>
      <c r="V49" s="130"/>
      <c r="W49" s="134"/>
      <c r="X49" s="134"/>
      <c r="Y49" s="134"/>
      <c r="Z49" s="130"/>
      <c r="AA49" s="130"/>
      <c r="AB49" s="130"/>
      <c r="AC49" s="130"/>
      <c r="AD49" s="130"/>
      <c r="AE49" s="135"/>
      <c r="AZ49" s="88"/>
      <c r="BA49" s="89"/>
      <c r="BB49" s="88"/>
      <c r="BC49" s="89"/>
      <c r="BD49" s="88"/>
      <c r="BE49" s="89"/>
      <c r="BF49" s="88"/>
    </row>
    <row r="50" spans="1:58" x14ac:dyDescent="0.25">
      <c r="C50" s="87"/>
      <c r="N50" s="88"/>
      <c r="O50" s="89"/>
      <c r="P50" s="88"/>
      <c r="Q50" s="89"/>
      <c r="R50" s="88"/>
      <c r="S50" s="89"/>
      <c r="V50" s="130"/>
      <c r="W50" s="134"/>
      <c r="X50" s="134"/>
      <c r="Y50" s="134"/>
      <c r="Z50" s="130"/>
      <c r="AA50" s="130"/>
      <c r="AB50" s="130"/>
      <c r="AC50" s="130"/>
      <c r="AD50" s="130"/>
      <c r="AE50" s="135"/>
      <c r="AZ50" s="88"/>
      <c r="BA50" s="89"/>
      <c r="BB50" s="88"/>
      <c r="BC50" s="89"/>
      <c r="BD50" s="88"/>
      <c r="BE50" s="89"/>
      <c r="BF50" s="88"/>
    </row>
    <row r="51" spans="1:58" x14ac:dyDescent="0.25">
      <c r="C51" s="87"/>
      <c r="N51" s="88"/>
      <c r="O51" s="89"/>
      <c r="P51" s="88"/>
      <c r="Q51" s="89"/>
      <c r="R51" s="88"/>
      <c r="S51" s="89"/>
      <c r="AZ51" s="88"/>
      <c r="BA51" s="89"/>
      <c r="BB51" s="88"/>
      <c r="BC51" s="89"/>
      <c r="BD51" s="88"/>
      <c r="BE51" s="89"/>
      <c r="BF51" s="88"/>
    </row>
    <row r="52" spans="1:58" x14ac:dyDescent="0.25">
      <c r="C52" s="87"/>
      <c r="N52" s="88"/>
      <c r="O52" s="89"/>
      <c r="P52" s="88"/>
      <c r="Q52" s="89"/>
      <c r="R52" s="88"/>
      <c r="S52" s="89"/>
      <c r="AZ52" s="88"/>
      <c r="BA52" s="89"/>
      <c r="BB52" s="88"/>
      <c r="BC52" s="89"/>
      <c r="BD52" s="88"/>
      <c r="BE52" s="89"/>
      <c r="BF52" s="88"/>
    </row>
    <row r="53" spans="1:58" x14ac:dyDescent="0.25">
      <c r="C53" s="87"/>
      <c r="N53" s="88"/>
      <c r="O53" s="89"/>
      <c r="P53" s="88"/>
      <c r="Q53" s="89"/>
      <c r="R53" s="88"/>
      <c r="S53" s="89"/>
      <c r="AZ53" s="88"/>
      <c r="BA53" s="89"/>
      <c r="BB53" s="88"/>
      <c r="BC53" s="89"/>
      <c r="BD53" s="88"/>
      <c r="BE53" s="89"/>
      <c r="BF53" s="88"/>
    </row>
    <row r="54" spans="1:58" x14ac:dyDescent="0.25">
      <c r="C54" s="87"/>
      <c r="N54" s="88"/>
      <c r="O54" s="89"/>
      <c r="P54" s="88"/>
      <c r="Q54" s="89"/>
      <c r="R54" s="88"/>
      <c r="S54" s="89"/>
      <c r="AZ54" s="88"/>
      <c r="BA54" s="89"/>
      <c r="BB54" s="88"/>
      <c r="BC54" s="89"/>
      <c r="BD54" s="88"/>
      <c r="BE54" s="89"/>
      <c r="BF54" s="88"/>
    </row>
    <row r="55" spans="1:58" x14ac:dyDescent="0.25">
      <c r="C55" s="87"/>
      <c r="N55" s="88"/>
      <c r="O55" s="89"/>
      <c r="P55" s="88"/>
      <c r="Q55" s="89"/>
      <c r="R55" s="88"/>
      <c r="S55" s="89"/>
      <c r="AZ55" s="88"/>
      <c r="BA55" s="89"/>
      <c r="BB55" s="88"/>
      <c r="BC55" s="89"/>
      <c r="BD55" s="88"/>
      <c r="BE55" s="89"/>
      <c r="BF55" s="88"/>
    </row>
    <row r="56" spans="1:58" x14ac:dyDescent="0.25">
      <c r="C56" s="87"/>
      <c r="N56" s="88"/>
      <c r="O56" s="89"/>
      <c r="P56" s="88"/>
      <c r="Q56" s="89"/>
      <c r="R56" s="88"/>
      <c r="S56" s="89"/>
      <c r="AZ56" s="88"/>
      <c r="BA56" s="89"/>
      <c r="BB56" s="88"/>
      <c r="BC56" s="89"/>
      <c r="BD56" s="88"/>
      <c r="BE56" s="89"/>
      <c r="BF56" s="88"/>
    </row>
    <row r="57" spans="1:58" x14ac:dyDescent="0.25">
      <c r="C57" s="87"/>
      <c r="N57" s="88"/>
      <c r="O57" s="89"/>
      <c r="P57" s="88"/>
      <c r="Q57" s="89"/>
      <c r="R57" s="88"/>
      <c r="S57" s="89"/>
      <c r="AZ57" s="88"/>
      <c r="BA57" s="89"/>
      <c r="BB57" s="88"/>
      <c r="BC57" s="89"/>
      <c r="BD57" s="88"/>
      <c r="BE57" s="89"/>
      <c r="BF57" s="88"/>
    </row>
    <row r="58" spans="1:58" x14ac:dyDescent="0.25">
      <c r="C58" s="87"/>
      <c r="N58" s="88"/>
      <c r="O58" s="89"/>
      <c r="P58" s="88"/>
      <c r="Q58" s="89"/>
      <c r="R58" s="88"/>
      <c r="S58" s="89"/>
      <c r="AZ58" s="88"/>
      <c r="BA58" s="89"/>
      <c r="BB58" s="88"/>
      <c r="BC58" s="89"/>
      <c r="BD58" s="88"/>
      <c r="BE58" s="89"/>
      <c r="BF58" s="88"/>
    </row>
    <row r="59" spans="1:58" x14ac:dyDescent="0.25">
      <c r="C59" s="87"/>
      <c r="N59" s="88"/>
      <c r="O59" s="89"/>
      <c r="P59" s="88"/>
      <c r="Q59" s="89"/>
      <c r="R59" s="88"/>
      <c r="S59" s="89"/>
      <c r="AZ59" s="88"/>
      <c r="BA59" s="89"/>
      <c r="BB59" s="88"/>
      <c r="BC59" s="89"/>
      <c r="BD59" s="88"/>
      <c r="BE59" s="89"/>
      <c r="BF59" s="88"/>
    </row>
    <row r="60" spans="1:58" x14ac:dyDescent="0.25">
      <c r="A60" s="136"/>
      <c r="B60" s="136"/>
      <c r="C60" s="137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9"/>
      <c r="O60" s="89"/>
      <c r="P60" s="139"/>
      <c r="Q60" s="89"/>
      <c r="R60" s="139"/>
      <c r="S60" s="89"/>
      <c r="T60" s="138"/>
      <c r="AY60" s="136"/>
      <c r="AZ60" s="88"/>
      <c r="BA60" s="89"/>
      <c r="BB60" s="139"/>
      <c r="BC60" s="89"/>
      <c r="BD60" s="88"/>
      <c r="BE60" s="89"/>
      <c r="BF60" s="88"/>
    </row>
    <row r="61" spans="1:58" x14ac:dyDescent="0.25">
      <c r="C61" s="87"/>
      <c r="N61" s="88"/>
      <c r="O61" s="89"/>
      <c r="P61" s="88"/>
      <c r="Q61" s="89"/>
      <c r="R61" s="88"/>
      <c r="S61" s="89"/>
      <c r="AZ61" s="88"/>
      <c r="BA61" s="89"/>
      <c r="BB61" s="88"/>
      <c r="BC61" s="89"/>
      <c r="BD61" s="88"/>
      <c r="BE61" s="89"/>
      <c r="BF61" s="88"/>
    </row>
    <row r="62" spans="1:58" x14ac:dyDescent="0.25">
      <c r="C62" s="87"/>
      <c r="N62" s="88"/>
      <c r="O62" s="89"/>
      <c r="P62" s="88"/>
      <c r="Q62" s="89"/>
      <c r="R62" s="88"/>
      <c r="S62" s="89"/>
      <c r="AZ62" s="88"/>
      <c r="BA62" s="89"/>
      <c r="BB62" s="88"/>
      <c r="BC62" s="89"/>
      <c r="BD62" s="88"/>
      <c r="BE62" s="89"/>
      <c r="BF62" s="88"/>
    </row>
    <row r="63" spans="1:58" x14ac:dyDescent="0.25">
      <c r="C63" s="87"/>
      <c r="N63" s="88"/>
      <c r="O63" s="89"/>
      <c r="P63" s="88"/>
      <c r="Q63" s="89"/>
      <c r="R63" s="88"/>
      <c r="S63" s="89"/>
      <c r="AZ63" s="88"/>
      <c r="BA63" s="89"/>
      <c r="BB63" s="88"/>
      <c r="BC63" s="89"/>
      <c r="BD63" s="88"/>
      <c r="BE63" s="89"/>
      <c r="BF63" s="88"/>
    </row>
    <row r="64" spans="1:58" x14ac:dyDescent="0.25">
      <c r="C64" s="87"/>
      <c r="N64" s="88"/>
      <c r="O64" s="89"/>
      <c r="P64" s="88"/>
      <c r="Q64" s="89"/>
      <c r="R64" s="88"/>
      <c r="S64" s="89"/>
      <c r="AZ64" s="88"/>
      <c r="BA64" s="89"/>
      <c r="BB64" s="88"/>
      <c r="BC64" s="89"/>
      <c r="BD64" s="88"/>
      <c r="BE64" s="89"/>
      <c r="BF64" s="88"/>
    </row>
    <row r="65" spans="3:58" x14ac:dyDescent="0.25">
      <c r="C65" s="87"/>
      <c r="N65" s="88"/>
      <c r="O65" s="89"/>
      <c r="P65" s="88"/>
      <c r="Q65" s="89"/>
      <c r="R65" s="88"/>
      <c r="S65" s="89"/>
      <c r="AZ65" s="88"/>
      <c r="BA65" s="89"/>
      <c r="BB65" s="88"/>
      <c r="BC65" s="89"/>
      <c r="BD65" s="88"/>
      <c r="BE65" s="89"/>
      <c r="BF65" s="88"/>
    </row>
    <row r="66" spans="3:58" x14ac:dyDescent="0.25">
      <c r="C66" s="87"/>
      <c r="N66" s="88"/>
      <c r="O66" s="89"/>
      <c r="P66" s="88"/>
      <c r="Q66" s="89"/>
      <c r="R66" s="88"/>
      <c r="S66" s="89"/>
      <c r="AZ66" s="88"/>
      <c r="BA66" s="89"/>
      <c r="BB66" s="88"/>
      <c r="BC66" s="89"/>
      <c r="BD66" s="88"/>
      <c r="BE66" s="89"/>
      <c r="BF66" s="88"/>
    </row>
    <row r="67" spans="3:58" x14ac:dyDescent="0.25">
      <c r="C67" s="87"/>
      <c r="N67" s="88"/>
      <c r="O67" s="89"/>
      <c r="P67" s="88"/>
      <c r="Q67" s="89"/>
      <c r="R67" s="88"/>
      <c r="S67" s="89"/>
      <c r="AZ67" s="88"/>
      <c r="BA67" s="89"/>
      <c r="BB67" s="88"/>
      <c r="BC67" s="89"/>
      <c r="BD67" s="88"/>
      <c r="BE67" s="89"/>
      <c r="BF67" s="88"/>
    </row>
    <row r="68" spans="3:58" x14ac:dyDescent="0.25">
      <c r="C68" s="87"/>
      <c r="N68" s="88"/>
      <c r="O68" s="89"/>
      <c r="P68" s="88"/>
      <c r="Q68" s="89"/>
      <c r="R68" s="88"/>
      <c r="S68" s="89"/>
      <c r="AZ68" s="88"/>
      <c r="BA68" s="89"/>
      <c r="BB68" s="88"/>
      <c r="BC68" s="89"/>
      <c r="BD68" s="88"/>
      <c r="BE68" s="89"/>
      <c r="BF68" s="88"/>
    </row>
    <row r="69" spans="3:58" x14ac:dyDescent="0.25">
      <c r="C69" s="87"/>
      <c r="N69" s="88"/>
      <c r="O69" s="89"/>
      <c r="P69" s="88"/>
      <c r="Q69" s="89"/>
      <c r="R69" s="88"/>
      <c r="S69" s="89"/>
      <c r="AZ69" s="88"/>
      <c r="BA69" s="89"/>
      <c r="BB69" s="88"/>
      <c r="BC69" s="89"/>
      <c r="BD69" s="88"/>
      <c r="BE69" s="89"/>
      <c r="BF69" s="88"/>
    </row>
    <row r="70" spans="3:58" x14ac:dyDescent="0.25">
      <c r="C70" s="87"/>
      <c r="N70" s="88"/>
      <c r="O70" s="89"/>
      <c r="P70" s="88"/>
      <c r="Q70" s="89"/>
      <c r="R70" s="88"/>
      <c r="S70" s="89"/>
      <c r="AZ70" s="88"/>
      <c r="BA70" s="89"/>
      <c r="BB70" s="88"/>
      <c r="BC70" s="89"/>
      <c r="BD70" s="88"/>
      <c r="BE70" s="89"/>
      <c r="BF70" s="88"/>
    </row>
    <row r="71" spans="3:58" x14ac:dyDescent="0.25">
      <c r="C71" s="87"/>
      <c r="N71" s="88"/>
      <c r="O71" s="89"/>
      <c r="P71" s="88"/>
      <c r="Q71" s="89"/>
      <c r="R71" s="88"/>
      <c r="S71" s="89"/>
      <c r="AZ71" s="88"/>
      <c r="BA71" s="89"/>
      <c r="BB71" s="88"/>
      <c r="BC71" s="89"/>
      <c r="BD71" s="88"/>
      <c r="BE71" s="89"/>
      <c r="BF71" s="88"/>
    </row>
    <row r="72" spans="3:58" x14ac:dyDescent="0.25">
      <c r="C72" s="87"/>
      <c r="N72" s="88"/>
      <c r="O72" s="89"/>
      <c r="P72" s="88"/>
      <c r="Q72" s="89"/>
      <c r="R72" s="88"/>
      <c r="S72" s="89"/>
      <c r="AZ72" s="88"/>
      <c r="BA72" s="89"/>
      <c r="BB72" s="88"/>
      <c r="BC72" s="89"/>
      <c r="BD72" s="88"/>
      <c r="BE72" s="89"/>
      <c r="BF72" s="88"/>
    </row>
    <row r="73" spans="3:58" x14ac:dyDescent="0.25">
      <c r="C73" s="87"/>
      <c r="N73" s="88"/>
      <c r="O73" s="89"/>
      <c r="P73" s="88"/>
      <c r="Q73" s="89"/>
      <c r="R73" s="88"/>
      <c r="S73" s="89"/>
      <c r="AZ73" s="88"/>
      <c r="BA73" s="89"/>
      <c r="BB73" s="88"/>
      <c r="BC73" s="89"/>
      <c r="BD73" s="88"/>
      <c r="BE73" s="89"/>
      <c r="BF73" s="88"/>
    </row>
    <row r="74" spans="3:58" x14ac:dyDescent="0.25">
      <c r="C74" s="87"/>
      <c r="N74" s="88"/>
      <c r="O74" s="89"/>
      <c r="P74" s="88"/>
      <c r="Q74" s="89"/>
      <c r="R74" s="88"/>
      <c r="S74" s="89"/>
      <c r="AZ74" s="88"/>
      <c r="BA74" s="89"/>
      <c r="BB74" s="88"/>
      <c r="BC74" s="89"/>
      <c r="BD74" s="88"/>
      <c r="BE74" s="89"/>
      <c r="BF74" s="88"/>
    </row>
    <row r="75" spans="3:58" x14ac:dyDescent="0.25">
      <c r="C75" s="87"/>
      <c r="N75" s="88"/>
      <c r="O75" s="89"/>
      <c r="P75" s="88"/>
      <c r="Q75" s="89"/>
      <c r="R75" s="88"/>
      <c r="S75" s="89"/>
      <c r="AZ75" s="88"/>
      <c r="BA75" s="89"/>
      <c r="BB75" s="88"/>
      <c r="BC75" s="89"/>
      <c r="BD75" s="88"/>
      <c r="BE75" s="89"/>
      <c r="BF75" s="88"/>
    </row>
    <row r="76" spans="3:58" x14ac:dyDescent="0.25">
      <c r="C76" s="87"/>
      <c r="N76" s="88"/>
      <c r="O76" s="89"/>
      <c r="P76" s="88"/>
      <c r="Q76" s="89"/>
      <c r="R76" s="88"/>
      <c r="S76" s="89"/>
      <c r="AZ76" s="88"/>
      <c r="BA76" s="89"/>
      <c r="BB76" s="88"/>
      <c r="BC76" s="89"/>
      <c r="BD76" s="88"/>
      <c r="BE76" s="89"/>
      <c r="BF76" s="88"/>
    </row>
    <row r="77" spans="3:58" x14ac:dyDescent="0.25">
      <c r="C77" s="87"/>
      <c r="N77" s="88"/>
      <c r="O77" s="89"/>
      <c r="P77" s="88"/>
      <c r="Q77" s="89"/>
      <c r="R77" s="88"/>
      <c r="S77" s="89"/>
      <c r="AZ77" s="88"/>
      <c r="BA77" s="89"/>
      <c r="BB77" s="88"/>
      <c r="BC77" s="89"/>
      <c r="BD77" s="88"/>
      <c r="BE77" s="89"/>
      <c r="BF77" s="88"/>
    </row>
    <row r="78" spans="3:58" x14ac:dyDescent="0.25">
      <c r="C78" s="87"/>
      <c r="N78" s="88"/>
      <c r="O78" s="89"/>
      <c r="P78" s="88"/>
      <c r="Q78" s="89"/>
      <c r="R78" s="88"/>
      <c r="S78" s="89"/>
      <c r="AZ78" s="88"/>
      <c r="BA78" s="89"/>
      <c r="BB78" s="88"/>
      <c r="BC78" s="89"/>
      <c r="BD78" s="88"/>
      <c r="BE78" s="89"/>
      <c r="BF78" s="88"/>
    </row>
    <row r="79" spans="3:58" x14ac:dyDescent="0.25">
      <c r="C79" s="87"/>
      <c r="N79" s="88"/>
      <c r="O79" s="89"/>
      <c r="P79" s="88"/>
      <c r="Q79" s="89"/>
      <c r="R79" s="88"/>
      <c r="S79" s="89"/>
      <c r="AZ79" s="88"/>
      <c r="BA79" s="89"/>
      <c r="BB79" s="88"/>
      <c r="BC79" s="89"/>
      <c r="BD79" s="88"/>
      <c r="BE79" s="89"/>
      <c r="BF79" s="88"/>
    </row>
    <row r="80" spans="3:58" x14ac:dyDescent="0.25">
      <c r="C80" s="87"/>
      <c r="N80" s="88"/>
      <c r="O80" s="89"/>
      <c r="P80" s="88"/>
      <c r="Q80" s="89"/>
      <c r="R80" s="88"/>
      <c r="S80" s="89"/>
      <c r="AZ80" s="88"/>
      <c r="BA80" s="89"/>
      <c r="BB80" s="88"/>
      <c r="BC80" s="89"/>
      <c r="BD80" s="88"/>
      <c r="BE80" s="89"/>
      <c r="BF80" s="88"/>
    </row>
    <row r="81" spans="1:58" x14ac:dyDescent="0.25">
      <c r="C81" s="87"/>
      <c r="N81" s="88"/>
      <c r="O81" s="89"/>
      <c r="P81" s="88"/>
      <c r="Q81" s="89"/>
      <c r="R81" s="88"/>
      <c r="S81" s="89"/>
      <c r="AZ81" s="88"/>
      <c r="BA81" s="89"/>
      <c r="BB81" s="88"/>
      <c r="BC81" s="89"/>
      <c r="BD81" s="88"/>
      <c r="BE81" s="89"/>
      <c r="BF81" s="88"/>
    </row>
    <row r="82" spans="1:58" x14ac:dyDescent="0.25">
      <c r="A82" s="136"/>
      <c r="B82" s="136"/>
      <c r="C82" s="137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9"/>
      <c r="O82" s="89"/>
      <c r="P82" s="139"/>
      <c r="Q82" s="89"/>
      <c r="R82" s="139"/>
      <c r="S82" s="89"/>
      <c r="T82" s="138"/>
      <c r="AY82" s="136"/>
      <c r="AZ82" s="88"/>
      <c r="BA82" s="89"/>
      <c r="BB82" s="88"/>
      <c r="BC82" s="89"/>
      <c r="BD82" s="88"/>
      <c r="BE82" s="89"/>
      <c r="BF82" s="88"/>
    </row>
    <row r="83" spans="1:58" x14ac:dyDescent="0.25">
      <c r="A83" s="136"/>
      <c r="B83" s="136"/>
      <c r="C83" s="137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9"/>
      <c r="O83" s="89"/>
      <c r="P83" s="139"/>
      <c r="Q83" s="89"/>
      <c r="R83" s="139"/>
      <c r="S83" s="89"/>
      <c r="T83" s="138"/>
      <c r="AY83" s="136"/>
      <c r="AZ83" s="88"/>
      <c r="BA83" s="89"/>
      <c r="BB83" s="139"/>
      <c r="BC83" s="89"/>
      <c r="BD83" s="88"/>
      <c r="BE83" s="89"/>
      <c r="BF83" s="88"/>
    </row>
    <row r="84" spans="1:58" x14ac:dyDescent="0.25">
      <c r="C84" s="87"/>
      <c r="N84" s="88"/>
      <c r="O84" s="89"/>
      <c r="P84" s="88"/>
      <c r="Q84" s="89"/>
      <c r="R84" s="88"/>
      <c r="S84" s="89"/>
      <c r="AZ84" s="88"/>
      <c r="BA84" s="89"/>
      <c r="BB84" s="139"/>
      <c r="BC84" s="89"/>
      <c r="BD84" s="88"/>
      <c r="BE84" s="89"/>
      <c r="BF84" s="88"/>
    </row>
    <row r="85" spans="1:58" x14ac:dyDescent="0.25">
      <c r="C85" s="87"/>
      <c r="N85" s="88"/>
      <c r="O85" s="89"/>
      <c r="P85" s="88"/>
      <c r="Q85" s="89"/>
      <c r="R85" s="88"/>
      <c r="S85" s="89"/>
      <c r="AZ85" s="88"/>
      <c r="BA85" s="89"/>
      <c r="BB85" s="88"/>
      <c r="BC85" s="89"/>
      <c r="BD85" s="88"/>
      <c r="BE85" s="89"/>
      <c r="BF85" s="88"/>
    </row>
    <row r="86" spans="1:58" x14ac:dyDescent="0.25">
      <c r="C86" s="87"/>
      <c r="N86" s="88"/>
      <c r="O86" s="89"/>
      <c r="P86" s="88"/>
      <c r="Q86" s="89"/>
      <c r="R86" s="88"/>
      <c r="S86" s="89"/>
      <c r="AZ86" s="88"/>
      <c r="BA86" s="89"/>
      <c r="BB86" s="88"/>
      <c r="BC86" s="89"/>
      <c r="BD86" s="88"/>
      <c r="BE86" s="89"/>
      <c r="BF86" s="88"/>
    </row>
    <row r="87" spans="1:58" x14ac:dyDescent="0.25">
      <c r="C87" s="87"/>
      <c r="N87" s="88"/>
      <c r="O87" s="89"/>
      <c r="P87" s="88"/>
      <c r="Q87" s="89"/>
      <c r="R87" s="88"/>
      <c r="S87" s="89"/>
      <c r="AZ87" s="88"/>
      <c r="BA87" s="89"/>
      <c r="BB87" s="88"/>
      <c r="BC87" s="89"/>
      <c r="BD87" s="88"/>
      <c r="BE87" s="89"/>
      <c r="BF87" s="88"/>
    </row>
    <row r="88" spans="1:58" x14ac:dyDescent="0.25">
      <c r="C88" s="87"/>
      <c r="N88" s="88"/>
      <c r="O88" s="89"/>
      <c r="P88" s="88"/>
      <c r="Q88" s="89"/>
      <c r="R88" s="88"/>
      <c r="S88" s="89"/>
      <c r="AZ88" s="88"/>
      <c r="BA88" s="89"/>
      <c r="BB88" s="88"/>
      <c r="BC88" s="89"/>
      <c r="BD88" s="88"/>
      <c r="BE88" s="89"/>
      <c r="BF88" s="88"/>
    </row>
    <row r="89" spans="1:58" x14ac:dyDescent="0.25">
      <c r="C89" s="87"/>
      <c r="N89" s="88"/>
      <c r="O89" s="89"/>
      <c r="P89" s="88"/>
      <c r="Q89" s="89"/>
      <c r="R89" s="88"/>
      <c r="S89" s="89"/>
      <c r="AZ89" s="88"/>
      <c r="BA89" s="89"/>
      <c r="BB89" s="88"/>
      <c r="BC89" s="89"/>
      <c r="BD89" s="88"/>
      <c r="BE89" s="89"/>
      <c r="BF89" s="88"/>
    </row>
    <row r="90" spans="1:58" x14ac:dyDescent="0.25">
      <c r="C90" s="87"/>
      <c r="N90" s="88"/>
      <c r="O90" s="89"/>
      <c r="P90" s="88"/>
      <c r="Q90" s="89"/>
      <c r="R90" s="88"/>
      <c r="S90" s="89"/>
      <c r="AZ90" s="88"/>
      <c r="BA90" s="89"/>
      <c r="BB90" s="88"/>
      <c r="BC90" s="89"/>
      <c r="BD90" s="88"/>
      <c r="BE90" s="89"/>
      <c r="BF90" s="88"/>
    </row>
    <row r="91" spans="1:58" x14ac:dyDescent="0.25">
      <c r="C91" s="87"/>
      <c r="N91" s="88"/>
      <c r="O91" s="89"/>
      <c r="P91" s="88"/>
      <c r="Q91" s="89"/>
      <c r="R91" s="88"/>
      <c r="S91" s="89"/>
      <c r="AZ91" s="88"/>
      <c r="BA91" s="89"/>
      <c r="BB91" s="88"/>
      <c r="BC91" s="89"/>
      <c r="BD91" s="88"/>
      <c r="BE91" s="89"/>
      <c r="BF91" s="88"/>
    </row>
    <row r="92" spans="1:58" x14ac:dyDescent="0.25">
      <c r="C92" s="87"/>
      <c r="N92" s="88"/>
      <c r="O92" s="89"/>
      <c r="P92" s="88"/>
      <c r="Q92" s="89"/>
      <c r="R92" s="88"/>
      <c r="S92" s="89"/>
      <c r="AZ92" s="88"/>
      <c r="BA92" s="89"/>
      <c r="BB92" s="88"/>
      <c r="BC92" s="89"/>
      <c r="BD92" s="88"/>
      <c r="BE92" s="89"/>
      <c r="BF92" s="88"/>
    </row>
    <row r="93" spans="1:58" x14ac:dyDescent="0.25">
      <c r="C93" s="87"/>
      <c r="N93" s="88"/>
      <c r="O93" s="89"/>
      <c r="P93" s="88"/>
      <c r="Q93" s="89"/>
      <c r="R93" s="88"/>
      <c r="S93" s="89"/>
      <c r="AZ93" s="88"/>
      <c r="BA93" s="89"/>
      <c r="BB93" s="88"/>
      <c r="BC93" s="89"/>
      <c r="BD93" s="88"/>
      <c r="BE93" s="89"/>
      <c r="BF93" s="88"/>
    </row>
    <row r="94" spans="1:58" x14ac:dyDescent="0.25">
      <c r="C94" s="87"/>
      <c r="N94" s="88"/>
      <c r="O94" s="89"/>
      <c r="P94" s="88"/>
      <c r="Q94" s="89"/>
      <c r="R94" s="88"/>
      <c r="S94" s="89"/>
      <c r="AZ94" s="88"/>
      <c r="BA94" s="89"/>
      <c r="BB94" s="88"/>
      <c r="BC94" s="89"/>
      <c r="BD94" s="88"/>
      <c r="BE94" s="89"/>
      <c r="BF94" s="88"/>
    </row>
    <row r="95" spans="1:58" x14ac:dyDescent="0.25">
      <c r="C95" s="87"/>
      <c r="N95" s="88"/>
      <c r="O95" s="89"/>
      <c r="P95" s="88"/>
      <c r="Q95" s="89"/>
      <c r="R95" s="88"/>
      <c r="S95" s="89"/>
      <c r="AZ95" s="88"/>
      <c r="BA95" s="89"/>
      <c r="BB95" s="88"/>
      <c r="BC95" s="89"/>
      <c r="BD95" s="88"/>
      <c r="BE95" s="89"/>
      <c r="BF95" s="88"/>
    </row>
    <row r="96" spans="1:58" x14ac:dyDescent="0.25">
      <c r="C96" s="87"/>
      <c r="N96" s="88"/>
      <c r="O96" s="89"/>
      <c r="P96" s="88"/>
      <c r="Q96" s="89"/>
      <c r="R96" s="88"/>
      <c r="S96" s="89"/>
      <c r="AZ96" s="88"/>
      <c r="BA96" s="89"/>
      <c r="BB96" s="88"/>
      <c r="BC96" s="89"/>
      <c r="BD96" s="88"/>
      <c r="BE96" s="89"/>
      <c r="BF96" s="88"/>
    </row>
    <row r="97" spans="3:58" x14ac:dyDescent="0.25">
      <c r="C97" s="87"/>
      <c r="N97" s="88"/>
      <c r="O97" s="89"/>
      <c r="P97" s="88"/>
      <c r="Q97" s="89"/>
      <c r="R97" s="88"/>
      <c r="S97" s="89"/>
      <c r="AZ97" s="88"/>
      <c r="BA97" s="89"/>
      <c r="BB97" s="88"/>
      <c r="BC97" s="89"/>
      <c r="BD97" s="88"/>
      <c r="BE97" s="89"/>
      <c r="BF97" s="88"/>
    </row>
    <row r="98" spans="3:58" x14ac:dyDescent="0.25">
      <c r="C98" s="87"/>
      <c r="N98" s="88"/>
      <c r="O98" s="89"/>
      <c r="P98" s="88"/>
      <c r="Q98" s="89"/>
      <c r="R98" s="88"/>
      <c r="S98" s="89"/>
      <c r="AZ98" s="88"/>
      <c r="BA98" s="89"/>
      <c r="BB98" s="88"/>
      <c r="BC98" s="89"/>
      <c r="BD98" s="88"/>
      <c r="BE98" s="89"/>
      <c r="BF98" s="88"/>
    </row>
    <row r="99" spans="3:58" x14ac:dyDescent="0.25">
      <c r="C99" s="87"/>
      <c r="N99" s="88"/>
      <c r="O99" s="89"/>
      <c r="P99" s="88"/>
      <c r="Q99" s="89"/>
      <c r="R99" s="88"/>
      <c r="S99" s="89"/>
      <c r="AZ99" s="88"/>
      <c r="BA99" s="89"/>
      <c r="BB99" s="88"/>
      <c r="BC99" s="89"/>
      <c r="BD99" s="88"/>
      <c r="BE99" s="89"/>
      <c r="BF99" s="88"/>
    </row>
    <row r="100" spans="3:58" x14ac:dyDescent="0.25">
      <c r="C100" s="87"/>
      <c r="N100" s="88"/>
      <c r="O100" s="89"/>
      <c r="P100" s="88"/>
      <c r="Q100" s="89"/>
      <c r="R100" s="88"/>
      <c r="S100" s="89"/>
      <c r="AZ100" s="88"/>
      <c r="BA100" s="89"/>
      <c r="BB100" s="88"/>
      <c r="BC100" s="89"/>
      <c r="BD100" s="88"/>
      <c r="BE100" s="89"/>
      <c r="BF100" s="88"/>
    </row>
    <row r="101" spans="3:58" x14ac:dyDescent="0.25">
      <c r="C101" s="87"/>
      <c r="N101" s="88"/>
      <c r="O101" s="89"/>
      <c r="P101" s="88"/>
      <c r="Q101" s="89"/>
      <c r="R101" s="88"/>
      <c r="S101" s="89"/>
      <c r="AZ101" s="88"/>
      <c r="BA101" s="89"/>
      <c r="BB101" s="88"/>
      <c r="BC101" s="89"/>
      <c r="BD101" s="88"/>
      <c r="BE101" s="89"/>
      <c r="BF101" s="88"/>
    </row>
    <row r="102" spans="3:58" x14ac:dyDescent="0.25">
      <c r="C102" s="87"/>
      <c r="N102" s="88"/>
      <c r="O102" s="89"/>
      <c r="P102" s="88"/>
      <c r="Q102" s="89"/>
      <c r="R102" s="88"/>
      <c r="S102" s="89"/>
      <c r="AZ102" s="88"/>
      <c r="BA102" s="89"/>
      <c r="BB102" s="88"/>
      <c r="BC102" s="89"/>
      <c r="BD102" s="88"/>
      <c r="BE102" s="89"/>
      <c r="BF102" s="88"/>
    </row>
    <row r="103" spans="3:58" x14ac:dyDescent="0.25">
      <c r="C103" s="87"/>
      <c r="N103" s="88"/>
      <c r="O103" s="89"/>
      <c r="P103" s="88"/>
      <c r="Q103" s="89"/>
      <c r="R103" s="88"/>
      <c r="S103" s="89"/>
      <c r="AZ103" s="88"/>
      <c r="BA103" s="89"/>
      <c r="BB103" s="88"/>
      <c r="BC103" s="89"/>
      <c r="BD103" s="88"/>
      <c r="BE103" s="89"/>
      <c r="BF103" s="88"/>
    </row>
    <row r="104" spans="3:58" x14ac:dyDescent="0.25">
      <c r="C104" s="87"/>
      <c r="N104" s="88"/>
      <c r="O104" s="89"/>
      <c r="P104" s="88"/>
      <c r="Q104" s="89"/>
      <c r="R104" s="88"/>
      <c r="S104" s="89"/>
      <c r="AZ104" s="88"/>
      <c r="BA104" s="89"/>
      <c r="BB104" s="88"/>
      <c r="BC104" s="89"/>
      <c r="BD104" s="88"/>
      <c r="BE104" s="89"/>
      <c r="BF104" s="88"/>
    </row>
    <row r="105" spans="3:58" x14ac:dyDescent="0.25">
      <c r="C105" s="87"/>
      <c r="N105" s="88"/>
      <c r="O105" s="89"/>
      <c r="P105" s="88"/>
      <c r="Q105" s="89"/>
      <c r="R105" s="88"/>
      <c r="S105" s="89"/>
      <c r="AZ105" s="88"/>
      <c r="BA105" s="89"/>
      <c r="BB105" s="88"/>
      <c r="BC105" s="89"/>
      <c r="BD105" s="88"/>
      <c r="BE105" s="89"/>
      <c r="BF105" s="88"/>
    </row>
    <row r="106" spans="3:58" x14ac:dyDescent="0.25">
      <c r="C106" s="87"/>
      <c r="N106" s="88"/>
      <c r="O106" s="89"/>
      <c r="P106" s="88"/>
      <c r="Q106" s="89"/>
      <c r="R106" s="88"/>
      <c r="S106" s="89"/>
      <c r="AZ106" s="88"/>
      <c r="BA106" s="89"/>
      <c r="BB106" s="88"/>
      <c r="BC106" s="89"/>
      <c r="BD106" s="88"/>
      <c r="BE106" s="89"/>
      <c r="BF106" s="88"/>
    </row>
    <row r="107" spans="3:58" x14ac:dyDescent="0.25">
      <c r="C107" s="87"/>
      <c r="N107" s="88"/>
      <c r="O107" s="89"/>
      <c r="P107" s="88"/>
      <c r="Q107" s="89"/>
      <c r="R107" s="88"/>
      <c r="S107" s="89"/>
      <c r="AZ107" s="88"/>
      <c r="BA107" s="89"/>
      <c r="BB107" s="88"/>
      <c r="BC107" s="89"/>
      <c r="BD107" s="88"/>
      <c r="BE107" s="89"/>
      <c r="BF107" s="88"/>
    </row>
    <row r="108" spans="3:58" x14ac:dyDescent="0.25">
      <c r="C108" s="87"/>
      <c r="N108" s="88"/>
      <c r="O108" s="89"/>
      <c r="P108" s="88"/>
      <c r="Q108" s="89"/>
      <c r="R108" s="88"/>
      <c r="S108" s="89"/>
      <c r="AZ108" s="88"/>
      <c r="BA108" s="89"/>
      <c r="BB108" s="88"/>
      <c r="BC108" s="89"/>
      <c r="BD108" s="88"/>
      <c r="BE108" s="89"/>
      <c r="BF108" s="88"/>
    </row>
    <row r="109" spans="3:58" x14ac:dyDescent="0.25">
      <c r="C109" s="87"/>
      <c r="N109" s="88"/>
      <c r="O109" s="89"/>
      <c r="P109" s="88"/>
      <c r="Q109" s="89"/>
      <c r="R109" s="88"/>
      <c r="S109" s="89"/>
      <c r="AZ109" s="88"/>
      <c r="BA109" s="89"/>
      <c r="BB109" s="88"/>
      <c r="BC109" s="89"/>
      <c r="BD109" s="88"/>
      <c r="BE109" s="89"/>
      <c r="BF109" s="88"/>
    </row>
    <row r="110" spans="3:58" x14ac:dyDescent="0.25">
      <c r="C110" s="87"/>
      <c r="N110" s="88"/>
      <c r="O110" s="89"/>
      <c r="P110" s="88"/>
      <c r="Q110" s="89"/>
      <c r="R110" s="88"/>
      <c r="S110" s="89"/>
      <c r="AZ110" s="88"/>
      <c r="BA110" s="89"/>
      <c r="BB110" s="88"/>
      <c r="BC110" s="89"/>
      <c r="BD110" s="88"/>
      <c r="BE110" s="89"/>
      <c r="BF110" s="88"/>
    </row>
    <row r="111" spans="3:58" x14ac:dyDescent="0.25">
      <c r="C111" s="87"/>
      <c r="N111" s="88"/>
      <c r="O111" s="89"/>
      <c r="P111" s="88"/>
      <c r="Q111" s="89"/>
      <c r="R111" s="88"/>
      <c r="S111" s="89"/>
      <c r="AZ111" s="88"/>
      <c r="BA111" s="89"/>
      <c r="BB111" s="88"/>
      <c r="BC111" s="89"/>
      <c r="BD111" s="88"/>
      <c r="BE111" s="89"/>
      <c r="BF111" s="88"/>
    </row>
    <row r="112" spans="3:58" x14ac:dyDescent="0.25">
      <c r="C112" s="87"/>
      <c r="N112" s="88"/>
      <c r="O112" s="89"/>
      <c r="P112" s="88"/>
      <c r="Q112" s="89"/>
      <c r="R112" s="88"/>
      <c r="S112" s="89"/>
      <c r="AZ112" s="88"/>
      <c r="BA112" s="89"/>
      <c r="BB112" s="88"/>
      <c r="BC112" s="89"/>
      <c r="BD112" s="88"/>
      <c r="BE112" s="89"/>
      <c r="BF112" s="88"/>
    </row>
    <row r="113" spans="3:58" x14ac:dyDescent="0.25">
      <c r="C113" s="87"/>
      <c r="N113" s="88"/>
      <c r="O113" s="89"/>
      <c r="P113" s="88"/>
      <c r="Q113" s="89"/>
      <c r="R113" s="88"/>
      <c r="S113" s="89"/>
      <c r="AZ113" s="88"/>
      <c r="BA113" s="89"/>
      <c r="BB113" s="88"/>
      <c r="BC113" s="89"/>
      <c r="BD113" s="88"/>
      <c r="BE113" s="89"/>
      <c r="BF113" s="88"/>
    </row>
    <row r="114" spans="3:58" x14ac:dyDescent="0.25">
      <c r="C114" s="87"/>
      <c r="N114" s="88"/>
      <c r="O114" s="89"/>
      <c r="P114" s="88"/>
      <c r="Q114" s="89"/>
      <c r="R114" s="88"/>
      <c r="S114" s="89"/>
      <c r="AZ114" s="88"/>
      <c r="BA114" s="89"/>
      <c r="BB114" s="88"/>
      <c r="BC114" s="89"/>
      <c r="BD114" s="88"/>
      <c r="BE114" s="89"/>
      <c r="BF114" s="88"/>
    </row>
    <row r="115" spans="3:58" x14ac:dyDescent="0.25">
      <c r="C115" s="87"/>
      <c r="N115" s="88"/>
      <c r="O115" s="89"/>
      <c r="P115" s="88"/>
      <c r="Q115" s="89"/>
      <c r="R115" s="88"/>
      <c r="S115" s="89"/>
      <c r="AZ115" s="88"/>
      <c r="BA115" s="89"/>
      <c r="BB115" s="88"/>
      <c r="BC115" s="89"/>
      <c r="BD115" s="88"/>
      <c r="BE115" s="89"/>
      <c r="BF115" s="88"/>
    </row>
    <row r="116" spans="3:58" x14ac:dyDescent="0.25">
      <c r="C116" s="87"/>
      <c r="N116" s="88"/>
      <c r="O116" s="89"/>
      <c r="P116" s="88"/>
      <c r="Q116" s="89"/>
      <c r="R116" s="88"/>
      <c r="S116" s="89"/>
      <c r="AZ116" s="88"/>
      <c r="BA116" s="89"/>
      <c r="BB116" s="88"/>
      <c r="BC116" s="89"/>
      <c r="BD116" s="88"/>
      <c r="BE116" s="89"/>
      <c r="BF116" s="88"/>
    </row>
    <row r="117" spans="3:58" x14ac:dyDescent="0.25">
      <c r="C117" s="87"/>
      <c r="N117" s="88"/>
      <c r="O117" s="89"/>
      <c r="P117" s="88"/>
      <c r="Q117" s="89"/>
      <c r="R117" s="88"/>
      <c r="S117" s="89"/>
      <c r="AZ117" s="88"/>
      <c r="BA117" s="89"/>
      <c r="BB117" s="88"/>
      <c r="BC117" s="89"/>
      <c r="BD117" s="88"/>
      <c r="BE117" s="89"/>
      <c r="BF117" s="88"/>
    </row>
    <row r="118" spans="3:58" x14ac:dyDescent="0.25">
      <c r="C118" s="87"/>
      <c r="N118" s="88"/>
      <c r="O118" s="89"/>
      <c r="P118" s="88"/>
      <c r="Q118" s="89"/>
      <c r="R118" s="88"/>
      <c r="S118" s="89"/>
      <c r="AZ118" s="88"/>
      <c r="BA118" s="89"/>
      <c r="BB118" s="88"/>
      <c r="BC118" s="89"/>
      <c r="BD118" s="88"/>
      <c r="BE118" s="89"/>
      <c r="BF118" s="88"/>
    </row>
    <row r="119" spans="3:58" x14ac:dyDescent="0.25">
      <c r="C119" s="87"/>
      <c r="N119" s="88"/>
      <c r="O119" s="89"/>
      <c r="P119" s="88"/>
      <c r="Q119" s="89"/>
      <c r="R119" s="88"/>
      <c r="S119" s="89"/>
      <c r="AZ119" s="88"/>
      <c r="BA119" s="89"/>
      <c r="BB119" s="88"/>
      <c r="BC119" s="89"/>
      <c r="BD119" s="88"/>
      <c r="BE119" s="89"/>
      <c r="BF119" s="88"/>
    </row>
    <row r="120" spans="3:58" x14ac:dyDescent="0.25">
      <c r="C120" s="87"/>
      <c r="N120" s="88"/>
      <c r="O120" s="89"/>
      <c r="P120" s="88"/>
      <c r="Q120" s="89"/>
      <c r="R120" s="88"/>
      <c r="S120" s="89"/>
      <c r="AZ120" s="88"/>
      <c r="BA120" s="89"/>
      <c r="BB120" s="88"/>
      <c r="BC120" s="89"/>
      <c r="BD120" s="88"/>
      <c r="BE120" s="89"/>
      <c r="BF120" s="88"/>
    </row>
    <row r="121" spans="3:58" x14ac:dyDescent="0.25">
      <c r="C121" s="87"/>
      <c r="N121" s="88"/>
      <c r="O121" s="89"/>
      <c r="P121" s="88"/>
      <c r="Q121" s="89"/>
      <c r="R121" s="88"/>
      <c r="S121" s="89"/>
      <c r="AZ121" s="88"/>
      <c r="BA121" s="89"/>
      <c r="BB121" s="88"/>
      <c r="BC121" s="89"/>
      <c r="BD121" s="88"/>
      <c r="BE121" s="89"/>
      <c r="BF121" s="88"/>
    </row>
    <row r="122" spans="3:58" x14ac:dyDescent="0.25">
      <c r="C122" s="87"/>
      <c r="N122" s="88"/>
      <c r="O122" s="89"/>
      <c r="P122" s="88"/>
      <c r="Q122" s="89"/>
      <c r="R122" s="88"/>
      <c r="S122" s="89"/>
      <c r="AZ122" s="88"/>
      <c r="BA122" s="89"/>
      <c r="BB122" s="88"/>
      <c r="BC122" s="89"/>
      <c r="BD122" s="88"/>
      <c r="BE122" s="89"/>
      <c r="BF122" s="88"/>
    </row>
    <row r="123" spans="3:58" x14ac:dyDescent="0.25">
      <c r="C123" s="87"/>
      <c r="N123" s="88"/>
      <c r="O123" s="89"/>
      <c r="P123" s="88"/>
      <c r="Q123" s="89"/>
      <c r="R123" s="88"/>
      <c r="S123" s="89"/>
      <c r="AZ123" s="88"/>
      <c r="BA123" s="89"/>
      <c r="BB123" s="88"/>
      <c r="BC123" s="89"/>
      <c r="BD123" s="88"/>
      <c r="BE123" s="89"/>
      <c r="BF123" s="88"/>
    </row>
    <row r="124" spans="3:58" x14ac:dyDescent="0.25">
      <c r="C124" s="87"/>
      <c r="N124" s="88"/>
      <c r="O124" s="89"/>
      <c r="P124" s="88"/>
      <c r="Q124" s="89"/>
      <c r="R124" s="88"/>
      <c r="S124" s="89"/>
      <c r="AZ124" s="88"/>
      <c r="BA124" s="89"/>
      <c r="BB124" s="88"/>
      <c r="BC124" s="89"/>
      <c r="BD124" s="88"/>
      <c r="BE124" s="89"/>
      <c r="BF124" s="88"/>
    </row>
    <row r="125" spans="3:58" x14ac:dyDescent="0.25">
      <c r="C125" s="87"/>
      <c r="N125" s="88"/>
      <c r="O125" s="89"/>
      <c r="P125" s="88"/>
      <c r="Q125" s="89"/>
      <c r="R125" s="88"/>
      <c r="S125" s="89"/>
      <c r="AZ125" s="88"/>
      <c r="BA125" s="89"/>
      <c r="BB125" s="88"/>
      <c r="BC125" s="89"/>
      <c r="BD125" s="88"/>
      <c r="BE125" s="89"/>
      <c r="BF125" s="88"/>
    </row>
    <row r="126" spans="3:58" x14ac:dyDescent="0.25">
      <c r="C126" s="87"/>
      <c r="N126" s="88"/>
      <c r="O126" s="89"/>
      <c r="P126" s="88"/>
      <c r="Q126" s="89"/>
      <c r="R126" s="88"/>
      <c r="S126" s="89"/>
      <c r="AZ126" s="88"/>
      <c r="BA126" s="89"/>
      <c r="BB126" s="88"/>
      <c r="BC126" s="89"/>
      <c r="BD126" s="88"/>
      <c r="BE126" s="89"/>
      <c r="BF126" s="88"/>
    </row>
    <row r="127" spans="3:58" x14ac:dyDescent="0.25">
      <c r="C127" s="87"/>
      <c r="N127" s="88"/>
      <c r="O127" s="89"/>
      <c r="P127" s="88"/>
      <c r="Q127" s="89"/>
      <c r="R127" s="88"/>
      <c r="S127" s="89"/>
      <c r="AZ127" s="88"/>
      <c r="BA127" s="89"/>
      <c r="BB127" s="88"/>
      <c r="BC127" s="89"/>
      <c r="BD127" s="88"/>
      <c r="BE127" s="89"/>
      <c r="BF127" s="88"/>
    </row>
    <row r="128" spans="3:58" x14ac:dyDescent="0.25">
      <c r="C128" s="87"/>
      <c r="N128" s="88"/>
      <c r="O128" s="89"/>
      <c r="P128" s="88"/>
      <c r="Q128" s="89"/>
      <c r="R128" s="88"/>
      <c r="S128" s="89"/>
      <c r="AZ128" s="88"/>
      <c r="BA128" s="89"/>
      <c r="BB128" s="88"/>
      <c r="BC128" s="89"/>
      <c r="BD128" s="88"/>
      <c r="BE128" s="89"/>
      <c r="BF128" s="88"/>
    </row>
    <row r="129" spans="3:58" x14ac:dyDescent="0.25">
      <c r="C129" s="87"/>
      <c r="N129" s="88"/>
      <c r="O129" s="89"/>
      <c r="P129" s="88"/>
      <c r="Q129" s="89"/>
      <c r="R129" s="88"/>
      <c r="S129" s="89"/>
      <c r="AZ129" s="88"/>
      <c r="BA129" s="89"/>
      <c r="BB129" s="88"/>
      <c r="BC129" s="89"/>
      <c r="BD129" s="88"/>
      <c r="BE129" s="89"/>
      <c r="BF129" s="88"/>
    </row>
    <row r="130" spans="3:58" x14ac:dyDescent="0.25">
      <c r="C130" s="87"/>
      <c r="N130" s="88"/>
      <c r="O130" s="89"/>
      <c r="P130" s="88"/>
      <c r="Q130" s="89"/>
      <c r="R130" s="88"/>
      <c r="S130" s="89"/>
      <c r="AZ130" s="88"/>
      <c r="BA130" s="89"/>
      <c r="BB130" s="88"/>
      <c r="BC130" s="89"/>
      <c r="BD130" s="88"/>
      <c r="BE130" s="89"/>
      <c r="BF130" s="88"/>
    </row>
    <row r="131" spans="3:58" x14ac:dyDescent="0.25">
      <c r="C131" s="87"/>
      <c r="N131" s="88"/>
      <c r="O131" s="89"/>
      <c r="P131" s="88"/>
      <c r="Q131" s="89"/>
      <c r="R131" s="88"/>
      <c r="S131" s="89"/>
      <c r="AZ131" s="88"/>
      <c r="BA131" s="89"/>
      <c r="BB131" s="88"/>
      <c r="BC131" s="89"/>
      <c r="BD131" s="88"/>
      <c r="BE131" s="89"/>
      <c r="BF131" s="88"/>
    </row>
    <row r="132" spans="3:58" x14ac:dyDescent="0.25">
      <c r="C132" s="87"/>
      <c r="N132" s="88"/>
      <c r="O132" s="89"/>
      <c r="P132" s="88"/>
      <c r="Q132" s="89"/>
      <c r="R132" s="88"/>
      <c r="S132" s="89"/>
      <c r="AZ132" s="88"/>
      <c r="BA132" s="89"/>
      <c r="BB132" s="88"/>
      <c r="BC132" s="89"/>
      <c r="BD132" s="88"/>
      <c r="BE132" s="89"/>
      <c r="BF132" s="88"/>
    </row>
    <row r="133" spans="3:58" x14ac:dyDescent="0.25">
      <c r="C133" s="87"/>
      <c r="N133" s="88"/>
      <c r="O133" s="89"/>
      <c r="P133" s="88"/>
      <c r="Q133" s="89"/>
      <c r="R133" s="88"/>
      <c r="S133" s="89"/>
      <c r="AZ133" s="88"/>
      <c r="BA133" s="89"/>
      <c r="BB133" s="88"/>
      <c r="BC133" s="89"/>
      <c r="BD133" s="88"/>
      <c r="BE133" s="89"/>
      <c r="BF133" s="88"/>
    </row>
    <row r="134" spans="3:58" x14ac:dyDescent="0.25">
      <c r="C134" s="87"/>
      <c r="N134" s="88"/>
      <c r="O134" s="89"/>
      <c r="P134" s="88"/>
      <c r="Q134" s="89"/>
      <c r="R134" s="88"/>
      <c r="S134" s="89"/>
      <c r="AZ134" s="88"/>
      <c r="BA134" s="89"/>
      <c r="BB134" s="88"/>
      <c r="BC134" s="89"/>
      <c r="BD134" s="88"/>
      <c r="BE134" s="89"/>
      <c r="BF134" s="88"/>
    </row>
    <row r="135" spans="3:58" x14ac:dyDescent="0.25">
      <c r="C135" s="87"/>
      <c r="N135" s="88"/>
      <c r="O135" s="89"/>
      <c r="P135" s="88"/>
      <c r="Q135" s="89"/>
      <c r="R135" s="88"/>
      <c r="S135" s="89"/>
      <c r="AZ135" s="88"/>
      <c r="BA135" s="89"/>
      <c r="BB135" s="88"/>
      <c r="BC135" s="89"/>
      <c r="BD135" s="88"/>
      <c r="BE135" s="89"/>
      <c r="BF135" s="88"/>
    </row>
    <row r="136" spans="3:58" x14ac:dyDescent="0.25">
      <c r="C136" s="87"/>
      <c r="N136" s="88"/>
      <c r="O136" s="89"/>
      <c r="P136" s="88"/>
      <c r="Q136" s="89"/>
      <c r="R136" s="88"/>
      <c r="S136" s="89"/>
      <c r="AZ136" s="88"/>
      <c r="BA136" s="89"/>
      <c r="BB136" s="88"/>
      <c r="BC136" s="89"/>
      <c r="BD136" s="88"/>
      <c r="BE136" s="89"/>
      <c r="BF136" s="88"/>
    </row>
    <row r="137" spans="3:58" x14ac:dyDescent="0.25">
      <c r="C137" s="87"/>
      <c r="N137" s="88"/>
      <c r="O137" s="89"/>
      <c r="P137" s="88"/>
      <c r="Q137" s="89"/>
      <c r="R137" s="88"/>
      <c r="S137" s="89"/>
      <c r="AZ137" s="88"/>
      <c r="BA137" s="89"/>
      <c r="BB137" s="88"/>
      <c r="BC137" s="89"/>
      <c r="BD137" s="88"/>
      <c r="BE137" s="89"/>
      <c r="BF137" s="88"/>
    </row>
    <row r="138" spans="3:58" x14ac:dyDescent="0.25">
      <c r="C138" s="87"/>
      <c r="N138" s="88"/>
      <c r="O138" s="89"/>
      <c r="P138" s="88"/>
      <c r="Q138" s="89"/>
      <c r="R138" s="88"/>
      <c r="S138" s="89"/>
      <c r="AZ138" s="88"/>
      <c r="BA138" s="89"/>
      <c r="BB138" s="88"/>
      <c r="BC138" s="89"/>
      <c r="BD138" s="88"/>
      <c r="BE138" s="89"/>
      <c r="BF138" s="88"/>
    </row>
    <row r="139" spans="3:58" x14ac:dyDescent="0.25">
      <c r="C139" s="87"/>
      <c r="N139" s="88"/>
      <c r="O139" s="89"/>
      <c r="P139" s="88"/>
      <c r="Q139" s="89"/>
      <c r="R139" s="88"/>
      <c r="S139" s="89"/>
      <c r="AZ139" s="88"/>
      <c r="BA139" s="89"/>
      <c r="BB139" s="88"/>
      <c r="BC139" s="89"/>
      <c r="BD139" s="88"/>
      <c r="BE139" s="89"/>
      <c r="BF139" s="88"/>
    </row>
    <row r="140" spans="3:58" x14ac:dyDescent="0.25">
      <c r="C140" s="87"/>
      <c r="N140" s="88"/>
      <c r="O140" s="89"/>
      <c r="P140" s="88"/>
      <c r="Q140" s="89"/>
      <c r="R140" s="88"/>
      <c r="S140" s="89"/>
      <c r="AZ140" s="88"/>
      <c r="BA140" s="89"/>
      <c r="BB140" s="88"/>
      <c r="BC140" s="89"/>
      <c r="BD140" s="88"/>
      <c r="BE140" s="89"/>
      <c r="BF140" s="88"/>
    </row>
    <row r="141" spans="3:58" x14ac:dyDescent="0.25">
      <c r="C141" s="87"/>
      <c r="N141" s="88"/>
      <c r="O141" s="89"/>
      <c r="P141" s="88"/>
      <c r="Q141" s="89"/>
      <c r="R141" s="88"/>
      <c r="S141" s="89"/>
      <c r="AZ141" s="88"/>
      <c r="BA141" s="89"/>
      <c r="BB141" s="88"/>
      <c r="BC141" s="89"/>
      <c r="BD141" s="88"/>
      <c r="BE141" s="89"/>
      <c r="BF141" s="88"/>
    </row>
    <row r="142" spans="3:58" x14ac:dyDescent="0.25">
      <c r="C142" s="87"/>
      <c r="N142" s="88"/>
      <c r="O142" s="89"/>
      <c r="P142" s="88"/>
      <c r="Q142" s="89"/>
      <c r="R142" s="88"/>
      <c r="S142" s="89"/>
      <c r="AZ142" s="88"/>
      <c r="BA142" s="89"/>
      <c r="BB142" s="88"/>
      <c r="BC142" s="89"/>
      <c r="BD142" s="88"/>
      <c r="BE142" s="89"/>
      <c r="BF142" s="88"/>
    </row>
    <row r="143" spans="3:58" x14ac:dyDescent="0.25">
      <c r="C143" s="87"/>
      <c r="N143" s="88"/>
      <c r="O143" s="89"/>
      <c r="P143" s="88"/>
      <c r="Q143" s="89"/>
      <c r="R143" s="88"/>
      <c r="S143" s="89"/>
      <c r="AZ143" s="88"/>
      <c r="BA143" s="89"/>
      <c r="BB143" s="88"/>
      <c r="BC143" s="89"/>
      <c r="BD143" s="88"/>
      <c r="BE143" s="89"/>
      <c r="BF143" s="88"/>
    </row>
    <row r="144" spans="3:58" x14ac:dyDescent="0.25">
      <c r="C144" s="87"/>
      <c r="N144" s="88"/>
      <c r="O144" s="89"/>
      <c r="P144" s="88"/>
      <c r="Q144" s="89"/>
      <c r="R144" s="88"/>
      <c r="S144" s="89"/>
      <c r="AZ144" s="88"/>
      <c r="BA144" s="89"/>
      <c r="BB144" s="88"/>
      <c r="BC144" s="89"/>
      <c r="BD144" s="88"/>
      <c r="BE144" s="89"/>
      <c r="BF144" s="88"/>
    </row>
    <row r="145" spans="1:58" x14ac:dyDescent="0.25">
      <c r="C145" s="87"/>
      <c r="N145" s="88"/>
      <c r="O145" s="89"/>
      <c r="P145" s="88"/>
      <c r="Q145" s="89"/>
      <c r="R145" s="88"/>
      <c r="S145" s="89"/>
      <c r="AZ145" s="88"/>
      <c r="BA145" s="89"/>
      <c r="BB145" s="88"/>
      <c r="BC145" s="89"/>
      <c r="BD145" s="88"/>
      <c r="BE145" s="89"/>
      <c r="BF145" s="88"/>
    </row>
    <row r="146" spans="1:58" x14ac:dyDescent="0.25">
      <c r="C146" s="87"/>
      <c r="N146" s="88"/>
      <c r="O146" s="89"/>
      <c r="P146" s="88"/>
      <c r="Q146" s="89"/>
      <c r="R146" s="88"/>
      <c r="S146" s="89"/>
      <c r="AZ146" s="88"/>
      <c r="BA146" s="89"/>
      <c r="BB146" s="88"/>
      <c r="BC146" s="89"/>
      <c r="BD146" s="88"/>
      <c r="BE146" s="89"/>
      <c r="BF146" s="88"/>
    </row>
    <row r="147" spans="1:58" x14ac:dyDescent="0.25">
      <c r="C147" s="87"/>
      <c r="N147" s="88"/>
      <c r="O147" s="89"/>
      <c r="P147" s="88"/>
      <c r="Q147" s="89"/>
      <c r="R147" s="88"/>
      <c r="S147" s="89"/>
      <c r="AZ147" s="88"/>
      <c r="BA147" s="89"/>
      <c r="BB147" s="88"/>
      <c r="BC147" s="89"/>
      <c r="BD147" s="88"/>
      <c r="BE147" s="89"/>
      <c r="BF147" s="88"/>
    </row>
    <row r="148" spans="1:58" x14ac:dyDescent="0.25">
      <c r="C148" s="87"/>
      <c r="N148" s="88"/>
      <c r="O148" s="89"/>
      <c r="P148" s="88"/>
      <c r="Q148" s="89"/>
      <c r="R148" s="88"/>
      <c r="S148" s="89"/>
      <c r="AZ148" s="88"/>
      <c r="BA148" s="89"/>
      <c r="BB148" s="88"/>
      <c r="BC148" s="89"/>
      <c r="BD148" s="88"/>
      <c r="BE148" s="89"/>
      <c r="BF148" s="88"/>
    </row>
    <row r="149" spans="1:58" x14ac:dyDescent="0.25">
      <c r="C149" s="87"/>
      <c r="N149" s="88"/>
      <c r="O149" s="89"/>
      <c r="P149" s="88"/>
      <c r="Q149" s="89"/>
      <c r="R149" s="88"/>
      <c r="S149" s="89"/>
      <c r="AZ149" s="88"/>
      <c r="BA149" s="89"/>
      <c r="BB149" s="88"/>
      <c r="BC149" s="89"/>
      <c r="BD149" s="88"/>
      <c r="BE149" s="89"/>
      <c r="BF149" s="88"/>
    </row>
    <row r="150" spans="1:58" x14ac:dyDescent="0.25">
      <c r="C150" s="87"/>
      <c r="N150" s="88"/>
      <c r="O150" s="89"/>
      <c r="P150" s="88"/>
      <c r="Q150" s="89"/>
      <c r="R150" s="88"/>
      <c r="S150" s="89"/>
      <c r="AZ150" s="88"/>
      <c r="BA150" s="89"/>
      <c r="BB150" s="88"/>
      <c r="BC150" s="89"/>
      <c r="BD150" s="88"/>
      <c r="BE150" s="89"/>
      <c r="BF150" s="88"/>
    </row>
    <row r="151" spans="1:58" x14ac:dyDescent="0.25">
      <c r="A151" s="136"/>
      <c r="B151" s="136"/>
      <c r="C151" s="137"/>
      <c r="D151" s="138"/>
      <c r="E151" s="138"/>
      <c r="F151" s="138"/>
      <c r="G151" s="138"/>
      <c r="H151" s="138"/>
      <c r="I151" s="138"/>
      <c r="J151" s="138"/>
      <c r="K151" s="138"/>
      <c r="L151" s="138"/>
      <c r="M151" s="138"/>
      <c r="N151" s="139"/>
      <c r="O151" s="89"/>
      <c r="P151" s="139"/>
      <c r="Q151" s="89"/>
      <c r="R151" s="139"/>
      <c r="S151" s="89"/>
      <c r="T151" s="138"/>
      <c r="AY151" s="136"/>
      <c r="AZ151" s="88"/>
      <c r="BA151" s="89"/>
      <c r="BB151" s="88"/>
      <c r="BC151" s="89"/>
      <c r="BD151" s="88"/>
      <c r="BE151" s="89"/>
      <c r="BF151" s="88"/>
    </row>
    <row r="152" spans="1:58" x14ac:dyDescent="0.25">
      <c r="C152" s="87"/>
      <c r="N152" s="88"/>
      <c r="O152" s="89"/>
      <c r="P152" s="88"/>
      <c r="Q152" s="89"/>
      <c r="R152" s="88"/>
      <c r="S152" s="89"/>
      <c r="AZ152" s="88"/>
      <c r="BA152" s="89"/>
      <c r="BB152" s="88"/>
      <c r="BC152" s="89"/>
      <c r="BD152" s="88"/>
      <c r="BE152" s="89"/>
      <c r="BF152" s="88"/>
    </row>
    <row r="153" spans="1:58" x14ac:dyDescent="0.25">
      <c r="C153" s="87"/>
      <c r="N153" s="88"/>
      <c r="O153" s="89"/>
      <c r="P153" s="88"/>
      <c r="Q153" s="89"/>
      <c r="R153" s="88"/>
      <c r="S153" s="89"/>
      <c r="AZ153" s="88"/>
      <c r="BA153" s="89"/>
      <c r="BB153" s="88"/>
      <c r="BC153" s="89"/>
      <c r="BD153" s="88"/>
      <c r="BE153" s="89"/>
      <c r="BF153" s="88"/>
    </row>
    <row r="154" spans="1:58" x14ac:dyDescent="0.25">
      <c r="C154" s="87"/>
      <c r="N154" s="88"/>
      <c r="O154" s="89"/>
      <c r="P154" s="88"/>
      <c r="Q154" s="89"/>
      <c r="R154" s="88"/>
      <c r="S154" s="89"/>
      <c r="AZ154" s="88"/>
      <c r="BA154" s="89"/>
      <c r="BB154" s="88"/>
      <c r="BC154" s="89"/>
      <c r="BD154" s="88"/>
      <c r="BE154" s="89"/>
      <c r="BF154" s="88"/>
    </row>
    <row r="155" spans="1:58" x14ac:dyDescent="0.25">
      <c r="C155" s="87"/>
      <c r="N155" s="88"/>
      <c r="O155" s="89"/>
      <c r="P155" s="88"/>
      <c r="Q155" s="89"/>
      <c r="R155" s="88"/>
      <c r="S155" s="89"/>
      <c r="AZ155" s="88"/>
      <c r="BA155" s="89"/>
      <c r="BB155" s="88"/>
      <c r="BC155" s="89"/>
      <c r="BD155" s="88"/>
      <c r="BE155" s="89"/>
      <c r="BF155" s="88"/>
    </row>
    <row r="156" spans="1:58" x14ac:dyDescent="0.25">
      <c r="C156" s="87"/>
      <c r="N156" s="88"/>
      <c r="O156" s="89"/>
      <c r="P156" s="88"/>
      <c r="Q156" s="89"/>
      <c r="R156" s="88"/>
      <c r="S156" s="89"/>
      <c r="AZ156" s="88"/>
      <c r="BA156" s="89"/>
      <c r="BB156" s="88"/>
      <c r="BC156" s="89"/>
      <c r="BD156" s="88"/>
      <c r="BE156" s="89"/>
      <c r="BF156" s="88"/>
    </row>
    <row r="157" spans="1:58" x14ac:dyDescent="0.25">
      <c r="C157" s="87"/>
      <c r="N157" s="88"/>
      <c r="O157" s="89"/>
      <c r="P157" s="88"/>
      <c r="Q157" s="89"/>
      <c r="R157" s="88"/>
      <c r="S157" s="89"/>
      <c r="AZ157" s="88"/>
      <c r="BA157" s="89"/>
      <c r="BB157" s="88"/>
      <c r="BC157" s="89"/>
      <c r="BD157" s="88"/>
      <c r="BE157" s="89"/>
      <c r="BF157" s="88"/>
    </row>
    <row r="158" spans="1:58" x14ac:dyDescent="0.25">
      <c r="C158" s="87"/>
      <c r="N158" s="88"/>
      <c r="O158" s="89"/>
      <c r="P158" s="88"/>
      <c r="Q158" s="89"/>
      <c r="R158" s="88"/>
      <c r="S158" s="89"/>
      <c r="AZ158" s="88"/>
      <c r="BA158" s="89"/>
      <c r="BB158" s="88"/>
      <c r="BC158" s="89"/>
      <c r="BD158" s="88"/>
      <c r="BE158" s="89"/>
      <c r="BF158" s="88"/>
    </row>
    <row r="159" spans="1:58" x14ac:dyDescent="0.25">
      <c r="C159" s="87"/>
      <c r="N159" s="88"/>
      <c r="O159" s="89"/>
      <c r="P159" s="88"/>
      <c r="Q159" s="89"/>
      <c r="R159" s="88"/>
      <c r="S159" s="89"/>
      <c r="AZ159" s="88"/>
      <c r="BA159" s="89"/>
      <c r="BB159" s="88"/>
      <c r="BC159" s="89"/>
      <c r="BD159" s="88"/>
      <c r="BE159" s="89"/>
      <c r="BF159" s="88"/>
    </row>
    <row r="160" spans="1:58" x14ac:dyDescent="0.25">
      <c r="C160" s="87"/>
      <c r="N160" s="88"/>
      <c r="O160" s="89"/>
      <c r="P160" s="88"/>
      <c r="Q160" s="89"/>
      <c r="R160" s="88"/>
      <c r="S160" s="89"/>
      <c r="AZ160" s="88"/>
      <c r="BA160" s="89"/>
      <c r="BB160" s="88"/>
      <c r="BC160" s="89"/>
      <c r="BD160" s="88"/>
      <c r="BE160" s="89"/>
      <c r="BF160" s="88"/>
    </row>
    <row r="161" spans="3:58" x14ac:dyDescent="0.25">
      <c r="C161" s="87"/>
      <c r="N161" s="88"/>
      <c r="O161" s="89"/>
      <c r="P161" s="88"/>
      <c r="Q161" s="89"/>
      <c r="R161" s="88"/>
      <c r="S161" s="89"/>
      <c r="AZ161" s="88"/>
      <c r="BA161" s="89"/>
      <c r="BB161" s="88"/>
      <c r="BC161" s="89"/>
      <c r="BD161" s="88"/>
      <c r="BE161" s="89"/>
      <c r="BF161" s="88"/>
    </row>
    <row r="162" spans="3:58" x14ac:dyDescent="0.25">
      <c r="C162" s="87"/>
      <c r="N162" s="88"/>
      <c r="O162" s="89"/>
      <c r="P162" s="88"/>
      <c r="Q162" s="89"/>
      <c r="R162" s="88"/>
      <c r="S162" s="89"/>
      <c r="AZ162" s="88"/>
      <c r="BA162" s="89"/>
      <c r="BB162" s="88"/>
      <c r="BC162" s="89"/>
      <c r="BD162" s="88"/>
      <c r="BE162" s="89"/>
      <c r="BF162" s="88"/>
    </row>
    <row r="163" spans="3:58" x14ac:dyDescent="0.25">
      <c r="C163" s="87"/>
      <c r="N163" s="88"/>
      <c r="O163" s="89"/>
      <c r="P163" s="88"/>
      <c r="Q163" s="89"/>
      <c r="R163" s="88"/>
      <c r="S163" s="89"/>
      <c r="AZ163" s="88"/>
      <c r="BA163" s="89"/>
      <c r="BB163" s="88"/>
      <c r="BC163" s="89"/>
      <c r="BD163" s="88"/>
      <c r="BE163" s="89"/>
      <c r="BF163" s="88"/>
    </row>
    <row r="164" spans="3:58" x14ac:dyDescent="0.25">
      <c r="C164" s="87"/>
      <c r="N164" s="88"/>
      <c r="O164" s="89"/>
      <c r="P164" s="88"/>
      <c r="Q164" s="89"/>
      <c r="R164" s="88"/>
      <c r="S164" s="89"/>
      <c r="AZ164" s="88"/>
      <c r="BA164" s="89"/>
      <c r="BB164" s="88"/>
      <c r="BC164" s="89"/>
      <c r="BD164" s="88"/>
      <c r="BE164" s="89"/>
      <c r="BF164" s="88"/>
    </row>
    <row r="165" spans="3:58" x14ac:dyDescent="0.25">
      <c r="C165" s="87"/>
      <c r="N165" s="88"/>
      <c r="O165" s="89"/>
      <c r="P165" s="88"/>
      <c r="Q165" s="89"/>
      <c r="R165" s="88"/>
      <c r="S165" s="89"/>
      <c r="AZ165" s="88"/>
      <c r="BA165" s="89"/>
      <c r="BB165" s="88"/>
      <c r="BC165" s="89"/>
      <c r="BD165" s="88"/>
      <c r="BE165" s="89"/>
      <c r="BF165" s="88"/>
    </row>
    <row r="166" spans="3:58" x14ac:dyDescent="0.25">
      <c r="C166" s="87"/>
      <c r="N166" s="88"/>
      <c r="O166" s="89"/>
      <c r="P166" s="88"/>
      <c r="Q166" s="89"/>
      <c r="R166" s="88"/>
      <c r="S166" s="89"/>
      <c r="AZ166" s="88"/>
      <c r="BA166" s="89"/>
      <c r="BB166" s="88"/>
      <c r="BC166" s="89"/>
      <c r="BD166" s="88"/>
      <c r="BE166" s="89"/>
      <c r="BF166" s="88"/>
    </row>
    <row r="167" spans="3:58" x14ac:dyDescent="0.25">
      <c r="C167" s="87"/>
      <c r="N167" s="88"/>
      <c r="O167" s="89"/>
      <c r="P167" s="88"/>
      <c r="Q167" s="89"/>
      <c r="R167" s="88"/>
      <c r="S167" s="89"/>
      <c r="AZ167" s="88"/>
      <c r="BA167" s="89"/>
      <c r="BB167" s="88"/>
      <c r="BC167" s="89"/>
      <c r="BD167" s="88"/>
      <c r="BE167" s="89"/>
      <c r="BF167" s="88"/>
    </row>
    <row r="168" spans="3:58" x14ac:dyDescent="0.25">
      <c r="C168" s="87"/>
      <c r="N168" s="88"/>
      <c r="O168" s="89"/>
      <c r="P168" s="88"/>
      <c r="Q168" s="89"/>
      <c r="R168" s="88"/>
      <c r="S168" s="89"/>
      <c r="AZ168" s="88"/>
      <c r="BA168" s="89"/>
      <c r="BB168" s="88"/>
      <c r="BC168" s="89"/>
      <c r="BD168" s="88"/>
      <c r="BE168" s="89"/>
      <c r="BF168" s="88"/>
    </row>
    <row r="169" spans="3:58" x14ac:dyDescent="0.25">
      <c r="C169" s="87"/>
      <c r="N169" s="88"/>
      <c r="O169" s="89"/>
      <c r="P169" s="88"/>
      <c r="Q169" s="89"/>
      <c r="R169" s="88"/>
      <c r="S169" s="89"/>
      <c r="AZ169" s="88"/>
      <c r="BA169" s="89"/>
      <c r="BB169" s="88"/>
      <c r="BC169" s="89"/>
      <c r="BD169" s="88"/>
      <c r="BE169" s="89"/>
      <c r="BF169" s="88"/>
    </row>
    <row r="170" spans="3:58" x14ac:dyDescent="0.25">
      <c r="C170" s="87"/>
      <c r="N170" s="88"/>
      <c r="O170" s="89"/>
      <c r="P170" s="88"/>
      <c r="Q170" s="89"/>
      <c r="R170" s="88"/>
      <c r="S170" s="89"/>
      <c r="AZ170" s="88"/>
      <c r="BA170" s="89"/>
      <c r="BB170" s="88"/>
      <c r="BC170" s="89"/>
      <c r="BD170" s="88"/>
      <c r="BE170" s="89"/>
      <c r="BF170" s="88"/>
    </row>
    <row r="171" spans="3:58" x14ac:dyDescent="0.25">
      <c r="C171" s="87"/>
      <c r="N171" s="88"/>
      <c r="O171" s="89"/>
      <c r="P171" s="88"/>
      <c r="Q171" s="89"/>
      <c r="R171" s="88"/>
      <c r="S171" s="89"/>
      <c r="AZ171" s="88"/>
      <c r="BA171" s="89"/>
      <c r="BB171" s="88"/>
      <c r="BC171" s="89"/>
      <c r="BD171" s="88"/>
      <c r="BE171" s="89"/>
      <c r="BF171" s="88"/>
    </row>
    <row r="172" spans="3:58" x14ac:dyDescent="0.25">
      <c r="C172" s="87"/>
      <c r="N172" s="88"/>
      <c r="O172" s="89"/>
      <c r="P172" s="88"/>
      <c r="Q172" s="89"/>
      <c r="R172" s="88"/>
      <c r="S172" s="89"/>
      <c r="AZ172" s="88"/>
      <c r="BA172" s="89"/>
      <c r="BB172" s="88"/>
      <c r="BC172" s="89"/>
      <c r="BD172" s="88"/>
      <c r="BE172" s="89"/>
      <c r="BF172" s="88"/>
    </row>
    <row r="173" spans="3:58" x14ac:dyDescent="0.25">
      <c r="C173" s="87"/>
      <c r="N173" s="88"/>
      <c r="O173" s="89"/>
      <c r="P173" s="88"/>
      <c r="Q173" s="89"/>
      <c r="R173" s="88"/>
      <c r="S173" s="89"/>
      <c r="AZ173" s="88"/>
      <c r="BA173" s="89"/>
      <c r="BB173" s="88"/>
      <c r="BC173" s="89"/>
      <c r="BD173" s="88"/>
      <c r="BE173" s="89"/>
      <c r="BF173" s="88"/>
    </row>
    <row r="174" spans="3:58" x14ac:dyDescent="0.25">
      <c r="C174" s="87"/>
      <c r="N174" s="88"/>
      <c r="O174" s="89"/>
      <c r="P174" s="88"/>
      <c r="Q174" s="89"/>
      <c r="R174" s="88"/>
      <c r="S174" s="89"/>
      <c r="AZ174" s="88"/>
      <c r="BA174" s="89"/>
      <c r="BB174" s="88"/>
      <c r="BC174" s="89"/>
      <c r="BD174" s="88"/>
      <c r="BE174" s="89"/>
      <c r="BF174" s="88"/>
    </row>
    <row r="175" spans="3:58" x14ac:dyDescent="0.25">
      <c r="C175" s="87"/>
      <c r="N175" s="88"/>
      <c r="O175" s="89"/>
      <c r="P175" s="88"/>
      <c r="Q175" s="89"/>
      <c r="R175" s="88"/>
      <c r="S175" s="89"/>
      <c r="AZ175" s="88"/>
      <c r="BA175" s="89"/>
      <c r="BB175" s="88"/>
      <c r="BC175" s="89"/>
      <c r="BD175" s="88"/>
      <c r="BE175" s="89"/>
      <c r="BF175" s="88"/>
    </row>
    <row r="176" spans="3:58" x14ac:dyDescent="0.25">
      <c r="C176" s="87"/>
      <c r="N176" s="88"/>
      <c r="O176" s="89"/>
      <c r="P176" s="88"/>
      <c r="Q176" s="89"/>
      <c r="R176" s="88"/>
      <c r="S176" s="89"/>
      <c r="AZ176" s="88"/>
      <c r="BA176" s="89"/>
      <c r="BB176" s="88"/>
      <c r="BC176" s="89"/>
      <c r="BD176" s="88"/>
      <c r="BE176" s="89"/>
      <c r="BF176" s="88"/>
    </row>
    <row r="177" spans="3:58" x14ac:dyDescent="0.25">
      <c r="C177" s="87"/>
      <c r="N177" s="88"/>
      <c r="O177" s="89"/>
      <c r="P177" s="88"/>
      <c r="Q177" s="89"/>
      <c r="R177" s="88"/>
      <c r="S177" s="89"/>
      <c r="AZ177" s="88"/>
      <c r="BA177" s="89"/>
      <c r="BB177" s="88"/>
      <c r="BC177" s="89"/>
      <c r="BD177" s="88"/>
      <c r="BE177" s="89"/>
      <c r="BF177" s="88"/>
    </row>
    <row r="178" spans="3:58" x14ac:dyDescent="0.25">
      <c r="C178" s="87"/>
      <c r="N178" s="88"/>
      <c r="O178" s="89"/>
      <c r="P178" s="88"/>
      <c r="Q178" s="89"/>
      <c r="R178" s="88"/>
      <c r="S178" s="89"/>
      <c r="AZ178" s="88"/>
      <c r="BA178" s="89"/>
      <c r="BB178" s="88"/>
      <c r="BC178" s="89"/>
      <c r="BD178" s="88"/>
      <c r="BE178" s="89"/>
      <c r="BF178" s="88"/>
    </row>
    <row r="179" spans="3:58" x14ac:dyDescent="0.25">
      <c r="C179" s="87"/>
      <c r="N179" s="88"/>
      <c r="O179" s="89"/>
      <c r="P179" s="88"/>
      <c r="Q179" s="89"/>
      <c r="R179" s="88"/>
      <c r="S179" s="89"/>
      <c r="AZ179" s="88"/>
      <c r="BA179" s="89"/>
      <c r="BB179" s="88"/>
      <c r="BC179" s="89"/>
      <c r="BD179" s="88"/>
      <c r="BE179" s="89"/>
      <c r="BF179" s="88"/>
    </row>
    <row r="180" spans="3:58" x14ac:dyDescent="0.25">
      <c r="C180" s="87"/>
      <c r="N180" s="88"/>
      <c r="O180" s="89"/>
      <c r="P180" s="88"/>
      <c r="Q180" s="89"/>
      <c r="R180" s="88"/>
      <c r="S180" s="89"/>
      <c r="AZ180" s="88"/>
      <c r="BA180" s="89"/>
      <c r="BB180" s="88"/>
      <c r="BC180" s="89"/>
      <c r="BD180" s="88"/>
      <c r="BE180" s="89"/>
      <c r="BF180" s="88"/>
    </row>
    <row r="181" spans="3:58" x14ac:dyDescent="0.25">
      <c r="C181" s="87"/>
      <c r="N181" s="88"/>
      <c r="O181" s="89"/>
      <c r="P181" s="88"/>
      <c r="Q181" s="89"/>
      <c r="R181" s="88"/>
      <c r="S181" s="89"/>
      <c r="AZ181" s="88"/>
      <c r="BA181" s="89"/>
      <c r="BB181" s="88"/>
      <c r="BC181" s="89"/>
      <c r="BD181" s="88"/>
      <c r="BE181" s="89"/>
      <c r="BF181" s="88"/>
    </row>
    <row r="182" spans="3:58" x14ac:dyDescent="0.25">
      <c r="C182" s="87"/>
      <c r="N182" s="88"/>
      <c r="O182" s="89"/>
      <c r="P182" s="88"/>
      <c r="Q182" s="89"/>
      <c r="R182" s="88"/>
      <c r="S182" s="89"/>
      <c r="AZ182" s="88"/>
      <c r="BA182" s="89"/>
      <c r="BB182" s="88"/>
      <c r="BC182" s="89"/>
      <c r="BD182" s="88"/>
      <c r="BE182" s="89"/>
      <c r="BF182" s="88"/>
    </row>
    <row r="183" spans="3:58" x14ac:dyDescent="0.25">
      <c r="C183" s="87"/>
      <c r="N183" s="88"/>
      <c r="O183" s="89"/>
      <c r="P183" s="88"/>
      <c r="Q183" s="89"/>
      <c r="R183" s="88"/>
      <c r="S183" s="89"/>
      <c r="AZ183" s="88"/>
      <c r="BA183" s="89"/>
      <c r="BB183" s="88"/>
      <c r="BC183" s="89"/>
      <c r="BD183" s="88"/>
      <c r="BE183" s="89"/>
      <c r="BF183" s="88"/>
    </row>
    <row r="184" spans="3:58" x14ac:dyDescent="0.25">
      <c r="C184" s="87"/>
      <c r="N184" s="88"/>
      <c r="O184" s="89"/>
      <c r="P184" s="88"/>
      <c r="Q184" s="89"/>
      <c r="R184" s="88"/>
      <c r="S184" s="89"/>
      <c r="AZ184" s="88"/>
      <c r="BA184" s="89"/>
      <c r="BB184" s="88"/>
      <c r="BC184" s="89"/>
      <c r="BD184" s="88"/>
      <c r="BE184" s="89"/>
      <c r="BF184" s="88"/>
    </row>
    <row r="185" spans="3:58" x14ac:dyDescent="0.25">
      <c r="C185" s="87"/>
      <c r="N185" s="88"/>
      <c r="O185" s="89"/>
      <c r="P185" s="88"/>
      <c r="Q185" s="89"/>
      <c r="R185" s="88"/>
      <c r="S185" s="89"/>
      <c r="AZ185" s="88"/>
      <c r="BA185" s="89"/>
      <c r="BB185" s="88"/>
      <c r="BC185" s="89"/>
      <c r="BD185" s="88"/>
      <c r="BE185" s="89"/>
      <c r="BF185" s="88"/>
    </row>
    <row r="186" spans="3:58" x14ac:dyDescent="0.25">
      <c r="C186" s="87"/>
      <c r="N186" s="88"/>
      <c r="O186" s="89"/>
      <c r="P186" s="88"/>
      <c r="Q186" s="89"/>
      <c r="R186" s="88"/>
      <c r="S186" s="89"/>
      <c r="AZ186" s="88"/>
      <c r="BA186" s="89"/>
      <c r="BB186" s="88"/>
      <c r="BC186" s="89"/>
      <c r="BD186" s="88"/>
      <c r="BE186" s="89"/>
      <c r="BF186" s="88"/>
    </row>
    <row r="187" spans="3:58" x14ac:dyDescent="0.25">
      <c r="C187" s="87"/>
      <c r="N187" s="88"/>
      <c r="O187" s="89"/>
      <c r="P187" s="88"/>
      <c r="Q187" s="89"/>
      <c r="R187" s="88"/>
      <c r="S187" s="89"/>
      <c r="AZ187" s="88"/>
      <c r="BA187" s="89"/>
      <c r="BB187" s="88"/>
      <c r="BC187" s="89"/>
      <c r="BD187" s="88"/>
      <c r="BE187" s="89"/>
      <c r="BF187" s="88"/>
    </row>
    <row r="188" spans="3:58" x14ac:dyDescent="0.25">
      <c r="C188" s="87"/>
      <c r="N188" s="88"/>
      <c r="O188" s="89"/>
      <c r="P188" s="88"/>
      <c r="Q188" s="89"/>
      <c r="R188" s="88"/>
      <c r="S188" s="89"/>
      <c r="AZ188" s="88"/>
      <c r="BA188" s="89"/>
      <c r="BB188" s="88"/>
      <c r="BC188" s="89"/>
      <c r="BD188" s="88"/>
      <c r="BE188" s="89"/>
      <c r="BF188" s="88"/>
    </row>
    <row r="189" spans="3:58" x14ac:dyDescent="0.25">
      <c r="C189" s="87"/>
      <c r="N189" s="88"/>
      <c r="O189" s="89"/>
      <c r="P189" s="88"/>
      <c r="Q189" s="89"/>
      <c r="R189" s="88"/>
      <c r="S189" s="89"/>
      <c r="AZ189" s="88"/>
      <c r="BA189" s="89"/>
      <c r="BB189" s="88"/>
      <c r="BC189" s="89"/>
      <c r="BD189" s="88"/>
      <c r="BE189" s="89"/>
      <c r="BF189" s="88"/>
    </row>
    <row r="190" spans="3:58" x14ac:dyDescent="0.25">
      <c r="C190" s="87"/>
      <c r="N190" s="88"/>
      <c r="O190" s="89"/>
      <c r="P190" s="88"/>
      <c r="Q190" s="89"/>
      <c r="R190" s="88"/>
      <c r="S190" s="89"/>
      <c r="AZ190" s="88"/>
      <c r="BA190" s="89"/>
      <c r="BB190" s="88"/>
      <c r="BC190" s="89"/>
      <c r="BD190" s="88"/>
      <c r="BE190" s="89"/>
      <c r="BF190" s="88"/>
    </row>
    <row r="191" spans="3:58" x14ac:dyDescent="0.25">
      <c r="C191" s="87"/>
      <c r="N191" s="88"/>
      <c r="O191" s="89"/>
      <c r="P191" s="88"/>
      <c r="Q191" s="89"/>
      <c r="R191" s="88"/>
      <c r="S191" s="89"/>
      <c r="AZ191" s="88"/>
      <c r="BA191" s="89"/>
      <c r="BB191" s="88"/>
      <c r="BC191" s="89"/>
      <c r="BD191" s="88"/>
      <c r="BE191" s="89"/>
      <c r="BF191" s="88"/>
    </row>
    <row r="192" spans="3:58" x14ac:dyDescent="0.25">
      <c r="C192" s="87"/>
      <c r="N192" s="88"/>
      <c r="O192" s="89"/>
      <c r="P192" s="88"/>
      <c r="Q192" s="89"/>
      <c r="R192" s="88"/>
      <c r="S192" s="89"/>
      <c r="AZ192" s="88"/>
      <c r="BA192" s="89"/>
      <c r="BB192" s="88"/>
      <c r="BC192" s="89"/>
      <c r="BD192" s="88"/>
      <c r="BE192" s="89"/>
      <c r="BF192" s="88"/>
    </row>
    <row r="193" spans="3:58" x14ac:dyDescent="0.25">
      <c r="C193" s="87"/>
      <c r="N193" s="88"/>
      <c r="O193" s="89"/>
      <c r="P193" s="88"/>
      <c r="Q193" s="89"/>
      <c r="R193" s="88"/>
      <c r="S193" s="89"/>
      <c r="AZ193" s="88"/>
      <c r="BA193" s="89"/>
      <c r="BB193" s="88"/>
      <c r="BC193" s="89"/>
      <c r="BD193" s="88"/>
      <c r="BE193" s="89"/>
      <c r="BF193" s="88"/>
    </row>
    <row r="195" spans="3:58" x14ac:dyDescent="0.25">
      <c r="BB195" s="88"/>
    </row>
  </sheetData>
  <mergeCells count="24">
    <mergeCell ref="BO22:BO24"/>
    <mergeCell ref="BP22:BP24"/>
    <mergeCell ref="BQ22:BQ24"/>
    <mergeCell ref="BR22:BR24"/>
    <mergeCell ref="BS22:BS24"/>
    <mergeCell ref="BN22:BN24"/>
    <mergeCell ref="AF1:AF2"/>
    <mergeCell ref="AG1:AG2"/>
    <mergeCell ref="AZ1:BA1"/>
    <mergeCell ref="W22:W24"/>
    <mergeCell ref="X22:X24"/>
    <mergeCell ref="Y22:Y24"/>
    <mergeCell ref="Z22:Z24"/>
    <mergeCell ref="AE1:AE2"/>
    <mergeCell ref="BI22:BI24"/>
    <mergeCell ref="BJ22:BJ24"/>
    <mergeCell ref="BK22:BK23"/>
    <mergeCell ref="BL22:BL24"/>
    <mergeCell ref="BM22:BM24"/>
    <mergeCell ref="V1:V2"/>
    <mergeCell ref="W1:W2"/>
    <mergeCell ref="X1:X2"/>
    <mergeCell ref="Y1:Y2"/>
    <mergeCell ref="Z1:Z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2018-3A8C-4145-8815-133C475C3E18}">
  <sheetPr>
    <tabColor theme="6"/>
  </sheetPr>
  <dimension ref="A1"/>
  <sheetViews>
    <sheetView showGridLines="0" zoomScale="145" zoomScaleNormal="145" workbookViewId="0">
      <selection activeCell="F25" sqref="F25"/>
    </sheetView>
  </sheetViews>
  <sheetFormatPr defaultRowHeight="14.2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351D-9361-4616-8FF7-A4B8C8347D04}">
  <sheetPr>
    <tabColor theme="6"/>
  </sheetPr>
  <dimension ref="A1:D13"/>
  <sheetViews>
    <sheetView showGridLines="0" topLeftCell="A7" workbookViewId="0">
      <selection activeCell="A7" sqref="A1:XFD1048576"/>
    </sheetView>
  </sheetViews>
  <sheetFormatPr defaultRowHeight="14.25" x14ac:dyDescent="0.25"/>
  <cols>
    <col min="1" max="1" width="19" style="15" customWidth="1"/>
    <col min="2" max="2" width="1.42578125" customWidth="1"/>
    <col min="3" max="4" width="31.28515625" customWidth="1"/>
  </cols>
  <sheetData>
    <row r="1" spans="1:4" ht="15.75" x14ac:dyDescent="0.25">
      <c r="A1" s="183" t="s">
        <v>90</v>
      </c>
      <c r="B1" s="183"/>
      <c r="C1" s="183"/>
      <c r="D1" s="183"/>
    </row>
    <row r="2" spans="1:4" ht="28.5" x14ac:dyDescent="0.25">
      <c r="A2" s="7"/>
      <c r="B2" s="8"/>
      <c r="C2" s="20" t="s">
        <v>91</v>
      </c>
      <c r="D2" s="9" t="s">
        <v>92</v>
      </c>
    </row>
    <row r="3" spans="1:4" ht="7.5" customHeight="1" x14ac:dyDescent="0.25">
      <c r="A3" s="10"/>
      <c r="B3" s="1"/>
      <c r="C3" s="11"/>
      <c r="D3" s="11"/>
    </row>
    <row r="4" spans="1:4" ht="28.5" x14ac:dyDescent="0.25">
      <c r="A4" s="12" t="s">
        <v>93</v>
      </c>
      <c r="B4" s="13"/>
      <c r="C4" s="16" t="s">
        <v>94</v>
      </c>
      <c r="D4" s="14" t="s">
        <v>95</v>
      </c>
    </row>
    <row r="5" spans="1:4" ht="28.5" x14ac:dyDescent="0.25">
      <c r="A5" s="18" t="s">
        <v>96</v>
      </c>
      <c r="B5" s="13"/>
      <c r="C5" s="19" t="s">
        <v>97</v>
      </c>
      <c r="D5" s="17" t="s">
        <v>98</v>
      </c>
    </row>
    <row r="6" spans="1:4" ht="110.45" customHeight="1" x14ac:dyDescent="0.25">
      <c r="A6" s="184" t="s">
        <v>99</v>
      </c>
      <c r="B6" s="185"/>
      <c r="C6" s="185"/>
      <c r="D6" s="185"/>
    </row>
    <row r="7" spans="1:4" ht="15.75" x14ac:dyDescent="0.25">
      <c r="A7" s="183" t="s">
        <v>90</v>
      </c>
      <c r="B7" s="183"/>
      <c r="C7" s="183"/>
      <c r="D7" s="183"/>
    </row>
    <row r="8" spans="1:4" ht="28.5" x14ac:dyDescent="0.25">
      <c r="A8" s="7"/>
      <c r="B8" s="8"/>
      <c r="C8" s="20" t="s">
        <v>91</v>
      </c>
      <c r="D8" s="9" t="s">
        <v>92</v>
      </c>
    </row>
    <row r="9" spans="1:4" ht="7.5" customHeight="1" x14ac:dyDescent="0.25">
      <c r="A9" s="10"/>
      <c r="B9" s="1"/>
      <c r="C9" s="11"/>
      <c r="D9" s="11"/>
    </row>
    <row r="10" spans="1:4" ht="71.25" x14ac:dyDescent="0.25">
      <c r="A10" s="12" t="s">
        <v>93</v>
      </c>
      <c r="B10" s="13"/>
      <c r="C10" s="45" t="s">
        <v>100</v>
      </c>
      <c r="D10" s="14" t="s">
        <v>101</v>
      </c>
    </row>
    <row r="11" spans="1:4" ht="128.25" x14ac:dyDescent="0.25">
      <c r="A11" s="18" t="s">
        <v>96</v>
      </c>
      <c r="B11" s="13"/>
      <c r="C11" s="19" t="s">
        <v>102</v>
      </c>
      <c r="D11" s="46" t="s">
        <v>103</v>
      </c>
    </row>
    <row r="12" spans="1:4" s="21" customFormat="1" ht="105.75" customHeight="1" x14ac:dyDescent="0.25">
      <c r="A12" s="184" t="s">
        <v>99</v>
      </c>
      <c r="B12" s="186"/>
      <c r="C12" s="186"/>
      <c r="D12" s="186"/>
    </row>
    <row r="13" spans="1:4" x14ac:dyDescent="0.25">
      <c r="A13" s="69"/>
    </row>
  </sheetData>
  <mergeCells count="4">
    <mergeCell ref="A1:D1"/>
    <mergeCell ref="A6:D6"/>
    <mergeCell ref="A7:D7"/>
    <mergeCell ref="A12:D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54D6-B728-483C-AD2B-D61399410352}">
  <sheetPr>
    <tabColor theme="6"/>
  </sheetPr>
  <dimension ref="A1:I24"/>
  <sheetViews>
    <sheetView topLeftCell="A28" zoomScale="85" zoomScaleNormal="85" workbookViewId="0">
      <selection activeCell="Q18" sqref="Q18"/>
    </sheetView>
  </sheetViews>
  <sheetFormatPr defaultRowHeight="14.25" x14ac:dyDescent="0.25"/>
  <cols>
    <col min="1" max="1" width="16.140625" customWidth="1"/>
    <col min="6" max="6" width="14.42578125" customWidth="1"/>
    <col min="7" max="7" width="17.28515625" customWidth="1"/>
    <col min="8" max="8" width="14.42578125" customWidth="1"/>
    <col min="9" max="9" width="16.28515625" customWidth="1"/>
  </cols>
  <sheetData>
    <row r="1" spans="1:9" x14ac:dyDescent="0.25">
      <c r="H1" t="s">
        <v>199</v>
      </c>
    </row>
    <row r="2" spans="1:9" x14ac:dyDescent="0.25">
      <c r="B2" s="140" t="s">
        <v>200</v>
      </c>
      <c r="C2" s="140" t="s">
        <v>201</v>
      </c>
      <c r="D2" s="140" t="s">
        <v>202</v>
      </c>
      <c r="E2" s="140" t="s">
        <v>203</v>
      </c>
      <c r="F2" s="140" t="s">
        <v>204</v>
      </c>
      <c r="G2" s="140" t="s">
        <v>205</v>
      </c>
      <c r="H2" s="140" t="s">
        <v>206</v>
      </c>
      <c r="I2" s="140" t="s">
        <v>207</v>
      </c>
    </row>
    <row r="3" spans="1:9" x14ac:dyDescent="0.25">
      <c r="A3" t="s">
        <v>4</v>
      </c>
      <c r="B3" s="140">
        <v>0.17</v>
      </c>
      <c r="C3" s="140">
        <v>0.74</v>
      </c>
      <c r="D3" s="140">
        <v>0.7</v>
      </c>
      <c r="E3" s="140">
        <f t="shared" ref="E3:E14" si="0">B3+C3+D3</f>
        <v>1.6099999999999999</v>
      </c>
      <c r="F3" s="141">
        <v>5581</v>
      </c>
      <c r="G3" s="142">
        <f t="shared" ref="G3:G14" si="1">E3/100*(F3)</f>
        <v>89.854100000000003</v>
      </c>
      <c r="H3" s="140">
        <v>40</v>
      </c>
      <c r="I3" s="140">
        <v>21</v>
      </c>
    </row>
    <row r="4" spans="1:9" x14ac:dyDescent="0.25">
      <c r="A4" t="s">
        <v>5</v>
      </c>
      <c r="B4" s="140"/>
      <c r="C4" s="140"/>
      <c r="D4" s="140">
        <v>26.3</v>
      </c>
      <c r="E4" s="140">
        <f t="shared" si="0"/>
        <v>26.3</v>
      </c>
      <c r="F4" s="143">
        <v>196.7</v>
      </c>
      <c r="G4" s="142">
        <f t="shared" si="1"/>
        <v>51.732100000000003</v>
      </c>
      <c r="H4">
        <v>29</v>
      </c>
      <c r="I4">
        <v>0</v>
      </c>
    </row>
    <row r="5" spans="1:9" x14ac:dyDescent="0.25">
      <c r="A5" t="s">
        <v>6</v>
      </c>
      <c r="B5" s="140">
        <v>0.09</v>
      </c>
      <c r="C5" s="140">
        <v>0.42</v>
      </c>
      <c r="D5" s="140">
        <v>5.9</v>
      </c>
      <c r="E5" s="140">
        <f t="shared" si="0"/>
        <v>6.41</v>
      </c>
      <c r="F5" s="141">
        <v>221.3</v>
      </c>
      <c r="G5" s="142">
        <f t="shared" si="1"/>
        <v>14.185330000000002</v>
      </c>
      <c r="H5" s="140">
        <v>56</v>
      </c>
      <c r="I5" s="140">
        <v>27</v>
      </c>
    </row>
    <row r="6" spans="1:9" x14ac:dyDescent="0.25">
      <c r="A6" t="s">
        <v>7</v>
      </c>
      <c r="B6" s="140">
        <v>0.01</v>
      </c>
      <c r="C6" s="140">
        <v>0.03</v>
      </c>
      <c r="D6" s="140">
        <v>0.03</v>
      </c>
      <c r="E6" s="140">
        <f t="shared" si="0"/>
        <v>7.0000000000000007E-2</v>
      </c>
      <c r="F6" s="141">
        <v>401.9</v>
      </c>
      <c r="G6" s="142">
        <f t="shared" si="1"/>
        <v>0.28133000000000002</v>
      </c>
      <c r="H6" s="140">
        <v>2</v>
      </c>
      <c r="I6" s="140">
        <v>2</v>
      </c>
    </row>
    <row r="7" spans="1:9" x14ac:dyDescent="0.25">
      <c r="A7" t="s">
        <v>131</v>
      </c>
      <c r="B7" s="140"/>
      <c r="C7" s="140"/>
      <c r="D7" s="140"/>
      <c r="E7" s="140">
        <f t="shared" si="0"/>
        <v>0</v>
      </c>
      <c r="F7" s="141">
        <v>124</v>
      </c>
      <c r="G7" s="142">
        <f t="shared" si="1"/>
        <v>0</v>
      </c>
      <c r="H7" s="140">
        <v>29</v>
      </c>
      <c r="I7" s="140">
        <v>26</v>
      </c>
    </row>
    <row r="8" spans="1:9" x14ac:dyDescent="0.25">
      <c r="A8" t="s">
        <v>8</v>
      </c>
      <c r="B8" s="140">
        <v>0.01</v>
      </c>
      <c r="C8" s="140">
        <v>0.04</v>
      </c>
      <c r="D8" s="140"/>
      <c r="E8" s="140">
        <f t="shared" si="0"/>
        <v>0.05</v>
      </c>
      <c r="F8" s="141">
        <v>280.39999999999998</v>
      </c>
      <c r="G8" s="142">
        <f t="shared" si="1"/>
        <v>0.14019999999999999</v>
      </c>
      <c r="H8" s="140">
        <v>10</v>
      </c>
      <c r="I8" s="140">
        <v>0</v>
      </c>
    </row>
    <row r="9" spans="1:9" x14ac:dyDescent="0.25">
      <c r="A9" t="s">
        <v>10</v>
      </c>
      <c r="B9" s="140">
        <v>0.08</v>
      </c>
      <c r="C9" s="140">
        <v>0.76</v>
      </c>
      <c r="D9" s="140">
        <v>1.2</v>
      </c>
      <c r="E9" s="140">
        <f t="shared" si="0"/>
        <v>2.04</v>
      </c>
      <c r="F9" s="141">
        <v>24110</v>
      </c>
      <c r="G9" s="142">
        <f t="shared" si="1"/>
        <v>491.84400000000005</v>
      </c>
      <c r="H9" s="140">
        <v>2</v>
      </c>
      <c r="I9" s="140">
        <v>2</v>
      </c>
    </row>
    <row r="10" spans="1:9" x14ac:dyDescent="0.25">
      <c r="A10" t="s">
        <v>11</v>
      </c>
      <c r="B10" s="140"/>
      <c r="C10" s="140"/>
      <c r="D10" s="140">
        <v>2.6</v>
      </c>
      <c r="E10" s="140">
        <f t="shared" si="0"/>
        <v>2.6</v>
      </c>
      <c r="F10" s="141">
        <v>821.5</v>
      </c>
      <c r="G10" s="142">
        <f t="shared" si="1"/>
        <v>21.359000000000002</v>
      </c>
      <c r="H10" s="140">
        <v>60</v>
      </c>
      <c r="I10" s="140">
        <v>26</v>
      </c>
    </row>
    <row r="11" spans="1:9" x14ac:dyDescent="0.25">
      <c r="A11" t="s">
        <v>12</v>
      </c>
      <c r="B11" s="140">
        <v>0.03</v>
      </c>
      <c r="C11" s="140">
        <v>0.08</v>
      </c>
      <c r="D11" s="140">
        <v>2.5</v>
      </c>
      <c r="E11" s="140">
        <f t="shared" si="0"/>
        <v>2.61</v>
      </c>
      <c r="F11" s="141">
        <v>1594</v>
      </c>
      <c r="G11" s="142">
        <f t="shared" si="1"/>
        <v>41.603400000000001</v>
      </c>
      <c r="H11" s="140">
        <v>86</v>
      </c>
      <c r="I11" s="140">
        <v>78</v>
      </c>
    </row>
    <row r="12" spans="1:9" x14ac:dyDescent="0.25">
      <c r="A12" t="s">
        <v>13</v>
      </c>
      <c r="B12" s="140">
        <v>0.14000000000000001</v>
      </c>
      <c r="C12" s="140">
        <v>0.47</v>
      </c>
      <c r="D12" s="140">
        <v>3.6</v>
      </c>
      <c r="E12" s="140">
        <f t="shared" si="0"/>
        <v>4.21</v>
      </c>
      <c r="F12" s="141">
        <v>489.2</v>
      </c>
      <c r="G12" s="142">
        <f t="shared" si="1"/>
        <v>20.595319999999997</v>
      </c>
      <c r="H12" s="140">
        <v>32</v>
      </c>
      <c r="I12" s="140">
        <v>26</v>
      </c>
    </row>
    <row r="13" spans="1:9" x14ac:dyDescent="0.25">
      <c r="A13" t="s">
        <v>14</v>
      </c>
      <c r="B13" s="144"/>
      <c r="C13" s="144"/>
      <c r="D13" s="140">
        <v>17.7</v>
      </c>
      <c r="E13" s="140">
        <f t="shared" si="0"/>
        <v>17.7</v>
      </c>
      <c r="F13" s="141">
        <v>42.59</v>
      </c>
      <c r="G13" s="142">
        <f t="shared" si="1"/>
        <v>7.53843</v>
      </c>
      <c r="H13" s="140">
        <v>46</v>
      </c>
      <c r="I13" s="140">
        <v>7</v>
      </c>
    </row>
    <row r="14" spans="1:9" x14ac:dyDescent="0.25">
      <c r="A14" t="s">
        <v>15</v>
      </c>
      <c r="B14" s="140">
        <v>0.11</v>
      </c>
      <c r="C14" s="140"/>
      <c r="D14" s="140">
        <v>13.8</v>
      </c>
      <c r="E14" s="140">
        <f t="shared" si="0"/>
        <v>13.91</v>
      </c>
      <c r="F14" s="141">
        <v>914.7</v>
      </c>
      <c r="G14" s="142">
        <f t="shared" si="1"/>
        <v>127.23477000000001</v>
      </c>
      <c r="H14" s="140">
        <v>23</v>
      </c>
      <c r="I14" s="140">
        <v>5</v>
      </c>
    </row>
    <row r="15" spans="1:9" x14ac:dyDescent="0.25">
      <c r="F15" s="143"/>
    </row>
    <row r="16" spans="1:9" x14ac:dyDescent="0.25">
      <c r="A16" t="s">
        <v>203</v>
      </c>
      <c r="B16">
        <f t="shared" ref="B16:I16" si="2">SUM(B3:B14)</f>
        <v>0.64</v>
      </c>
      <c r="C16">
        <f t="shared" si="2"/>
        <v>2.54</v>
      </c>
      <c r="D16">
        <f t="shared" si="2"/>
        <v>74.33</v>
      </c>
      <c r="E16">
        <f t="shared" si="2"/>
        <v>77.509999999999991</v>
      </c>
      <c r="F16" s="143">
        <f t="shared" si="2"/>
        <v>34777.289999999994</v>
      </c>
      <c r="G16" s="143">
        <f t="shared" si="2"/>
        <v>866.3679800000001</v>
      </c>
      <c r="H16" s="143">
        <f t="shared" si="2"/>
        <v>415</v>
      </c>
      <c r="I16" s="143">
        <f t="shared" si="2"/>
        <v>220</v>
      </c>
    </row>
    <row r="18" spans="1:2" x14ac:dyDescent="0.25">
      <c r="A18" t="s">
        <v>208</v>
      </c>
    </row>
    <row r="19" spans="1:2" x14ac:dyDescent="0.25">
      <c r="A19" t="s">
        <v>209</v>
      </c>
      <c r="B19" s="143">
        <f>G16</f>
        <v>866.3679800000001</v>
      </c>
    </row>
    <row r="20" spans="1:2" x14ac:dyDescent="0.25">
      <c r="A20" t="s">
        <v>206</v>
      </c>
      <c r="B20" s="143">
        <v>423.27333333333337</v>
      </c>
    </row>
    <row r="21" spans="1:2" x14ac:dyDescent="0.25">
      <c r="A21" t="s">
        <v>207</v>
      </c>
      <c r="B21" s="143">
        <v>238.64084252380951</v>
      </c>
    </row>
    <row r="24" spans="1:2" x14ac:dyDescent="0.25">
      <c r="A24" s="145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47A1-0288-4A23-8FCE-94930A9405BD}">
  <sheetPr>
    <tabColor theme="6"/>
  </sheetPr>
  <dimension ref="A1:C12"/>
  <sheetViews>
    <sheetView workbookViewId="0">
      <selection activeCell="A26" sqref="A26"/>
    </sheetView>
  </sheetViews>
  <sheetFormatPr defaultRowHeight="14.25" x14ac:dyDescent="0.25"/>
  <sheetData>
    <row r="1" spans="1:3" x14ac:dyDescent="0.25">
      <c r="A1" t="s">
        <v>210</v>
      </c>
      <c r="B1" t="s">
        <v>211</v>
      </c>
      <c r="C1" t="s">
        <v>212</v>
      </c>
    </row>
    <row r="2" spans="1:3" x14ac:dyDescent="0.25">
      <c r="A2" t="s">
        <v>4</v>
      </c>
      <c r="B2">
        <v>0.46027958976088901</v>
      </c>
      <c r="C2">
        <v>3.9077764751856196E-2</v>
      </c>
    </row>
    <row r="3" spans="1:3" x14ac:dyDescent="0.25">
      <c r="A3" t="s">
        <v>5</v>
      </c>
      <c r="B3">
        <v>0.61849988340427697</v>
      </c>
      <c r="C3">
        <v>0.59788359788359791</v>
      </c>
    </row>
    <row r="4" spans="1:3" x14ac:dyDescent="0.25">
      <c r="A4" t="s">
        <v>6</v>
      </c>
      <c r="B4">
        <v>0.586987166809118</v>
      </c>
      <c r="C4">
        <v>0.33177570093457942</v>
      </c>
    </row>
    <row r="5" spans="1:3" x14ac:dyDescent="0.25">
      <c r="A5" t="s">
        <v>7</v>
      </c>
      <c r="B5">
        <v>0.59765587344585103</v>
      </c>
      <c r="C5">
        <v>6.1497326203208559E-2</v>
      </c>
    </row>
    <row r="6" spans="1:3" x14ac:dyDescent="0.25">
      <c r="A6" t="s">
        <v>131</v>
      </c>
      <c r="B6">
        <v>0.58639224580401705</v>
      </c>
      <c r="C6">
        <v>0.36752136752136755</v>
      </c>
    </row>
    <row r="7" spans="1:3" x14ac:dyDescent="0.25">
      <c r="A7" t="s">
        <v>8</v>
      </c>
      <c r="B7">
        <v>0.53168630768819902</v>
      </c>
      <c r="C7">
        <v>9.7643097643097643E-2</v>
      </c>
    </row>
    <row r="8" spans="1:3" x14ac:dyDescent="0.25">
      <c r="A8" t="s">
        <v>9</v>
      </c>
      <c r="B8">
        <v>0.49093342172023202</v>
      </c>
      <c r="C8">
        <v>2.2421314320559126E-2</v>
      </c>
    </row>
    <row r="9" spans="1:3" x14ac:dyDescent="0.25">
      <c r="A9" t="s">
        <v>11</v>
      </c>
      <c r="B9">
        <v>0.47780061486023601</v>
      </c>
      <c r="C9">
        <v>0.22183507549361209</v>
      </c>
    </row>
    <row r="10" spans="1:3" x14ac:dyDescent="0.25">
      <c r="A10" t="s">
        <v>12</v>
      </c>
      <c r="B10">
        <v>0.55707925980907702</v>
      </c>
      <c r="C10">
        <v>0.1523876404494382</v>
      </c>
    </row>
    <row r="11" spans="1:3" x14ac:dyDescent="0.25">
      <c r="A11" t="s">
        <v>13</v>
      </c>
      <c r="B11">
        <v>0.54469784551292699</v>
      </c>
      <c r="C11">
        <v>0.17872340425531916</v>
      </c>
    </row>
    <row r="12" spans="1:3" x14ac:dyDescent="0.25">
      <c r="A12" t="s">
        <v>15</v>
      </c>
      <c r="B12">
        <v>0.48668894334076801</v>
      </c>
      <c r="C12">
        <v>0.34913793103448276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9E60057BD90D45AE72142B50BC8351" ma:contentTypeVersion="6" ma:contentTypeDescription="Create a new document." ma:contentTypeScope="" ma:versionID="7c5e0fc0d8c9ec0be9bc264efe5d388c">
  <xsd:schema xmlns:xsd="http://www.w3.org/2001/XMLSchema" xmlns:xs="http://www.w3.org/2001/XMLSchema" xmlns:p="http://schemas.microsoft.com/office/2006/metadata/properties" xmlns:ns2="2738c262-8800-47a6-b359-784230953bda" xmlns:ns3="4e5589dc-9fbf-4612-8aaa-9553b32a712c" targetNamespace="http://schemas.microsoft.com/office/2006/metadata/properties" ma:root="true" ma:fieldsID="ce53b7084a05cf0af4c5c80c320a8ad9" ns2:_="" ns3:_="">
    <xsd:import namespace="2738c262-8800-47a6-b359-784230953bda"/>
    <xsd:import namespace="4e5589dc-9fbf-4612-8aaa-9553b32a71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8c262-8800-47a6-b359-784230953b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589dc-9fbf-4612-8aaa-9553b32a712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A7CC94-9EF0-47DA-9183-4481EE31B8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E4061C-20D6-488A-81A9-A66ABB914083}">
  <ds:schemaRefs>
    <ds:schemaRef ds:uri="http://purl.org/dc/dcmitype/"/>
    <ds:schemaRef ds:uri="http://schemas.microsoft.com/office/2006/documentManagement/types"/>
    <ds:schemaRef ds:uri="http://purl.org/dc/elements/1.1/"/>
    <ds:schemaRef ds:uri="2738c262-8800-47a6-b359-784230953bda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4e5589dc-9fbf-4612-8aaa-9553b32a712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4DF6AC3-821A-42DD-8B0E-9A971D9890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8c262-8800-47a6-b359-784230953bda"/>
    <ds:schemaRef ds:uri="4e5589dc-9fbf-4612-8aaa-9553b32a71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SCN2-Figure1-TableA1</vt:lpstr>
      <vt:lpstr>tableA1-paper-narrow</vt:lpstr>
      <vt:lpstr>tableA1-paper</vt:lpstr>
      <vt:lpstr>SCN2-Figure2</vt:lpstr>
      <vt:lpstr>SCN2-Fig3</vt:lpstr>
      <vt:lpstr>SCN2-Figure4</vt:lpstr>
      <vt:lpstr>SCN2-Table1</vt:lpstr>
      <vt:lpstr>SCN2-Box3-Fig1</vt:lpstr>
      <vt:lpstr>SCN2-Box3-Fig2</vt:lpstr>
      <vt:lpstr>SNC2-Box4-Figure1</vt:lpstr>
      <vt:lpstr>SCN2-Box5-Fig1</vt:lpstr>
      <vt:lpstr>SCN2-FigureA1</vt:lpstr>
      <vt:lpstr>SCN2-FigureA2</vt:lpstr>
      <vt:lpstr>SCN2-FigureA3</vt:lpstr>
      <vt:lpstr>res_all_PIC_t1_p0</vt:lpstr>
      <vt:lpstr>res_all_PIC_t2_p0</vt:lpstr>
      <vt:lpstr>res_all_PIC_t3_p0</vt:lpstr>
      <vt:lpstr>res_all_PIC_t3_p0 (PFM)</vt:lpstr>
      <vt:lpstr>res_all_PIC_PFMissues_t3_p0</vt:lpstr>
      <vt:lpstr>res_all_PIC_PFMreform_t3_p0</vt:lpstr>
      <vt:lpstr>res_all_PIC_t3_p0 (FIN)</vt:lpstr>
      <vt:lpstr>res_all_PIC_t4_p0</vt:lpstr>
      <vt:lpstr>res_all_PIC_revmob_t3_p0</vt:lpstr>
      <vt:lpstr>res_all_PIC_revmob_t4_p0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Kilpatrick, Joey</dc:creator>
  <cp:keywords/>
  <dc:description/>
  <cp:lastModifiedBy>Bellon, Matthieu</cp:lastModifiedBy>
  <cp:revision/>
  <dcterms:created xsi:type="dcterms:W3CDTF">2021-06-25T14:43:48Z</dcterms:created>
  <dcterms:modified xsi:type="dcterms:W3CDTF">2022-03-28T19:33:08Z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07ed86-5dc5-4593-ad03-a8684b843815_Enabled">
    <vt:lpwstr>true</vt:lpwstr>
  </property>
  <property fmtid="{D5CDD505-2E9C-101B-9397-08002B2CF9AE}" pid="3" name="MSIP_Label_0c07ed86-5dc5-4593-ad03-a8684b843815_SetDate">
    <vt:lpwstr>2021-06-25T14:43:48Z</vt:lpwstr>
  </property>
  <property fmtid="{D5CDD505-2E9C-101B-9397-08002B2CF9AE}" pid="4" name="MSIP_Label_0c07ed86-5dc5-4593-ad03-a8684b843815_Method">
    <vt:lpwstr>Standard</vt:lpwstr>
  </property>
  <property fmtid="{D5CDD505-2E9C-101B-9397-08002B2CF9AE}" pid="5" name="MSIP_Label_0c07ed86-5dc5-4593-ad03-a8684b843815_Name">
    <vt:lpwstr>0c07ed86-5dc5-4593-ad03-a8684b843815</vt:lpwstr>
  </property>
  <property fmtid="{D5CDD505-2E9C-101B-9397-08002B2CF9AE}" pid="6" name="MSIP_Label_0c07ed86-5dc5-4593-ad03-a8684b843815_SiteId">
    <vt:lpwstr>8085fa43-302e-45bd-b171-a6648c3b6be7</vt:lpwstr>
  </property>
  <property fmtid="{D5CDD505-2E9C-101B-9397-08002B2CF9AE}" pid="7" name="MSIP_Label_0c07ed86-5dc5-4593-ad03-a8684b843815_ActionId">
    <vt:lpwstr>48bc14ea-0c4c-4457-8855-30f1b75ffa8a</vt:lpwstr>
  </property>
  <property fmtid="{D5CDD505-2E9C-101B-9397-08002B2CF9AE}" pid="8" name="MSIP_Label_0c07ed86-5dc5-4593-ad03-a8684b843815_ContentBits">
    <vt:lpwstr>0</vt:lpwstr>
  </property>
  <property fmtid="{D5CDD505-2E9C-101B-9397-08002B2CF9AE}" pid="9" name="ContentTypeId">
    <vt:lpwstr>0x0101002F9E60057BD90D45AE72142B50BC8351</vt:lpwstr>
  </property>
  <property fmtid="{D5CDD505-2E9C-101B-9397-08002B2CF9AE}" pid="10" name="eDOCS AutoSave">
    <vt:lpwstr/>
  </property>
</Properties>
</file>