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leidingen cursusen\NOVI\samenvatingen\user case\"/>
    </mc:Choice>
  </mc:AlternateContent>
  <xr:revisionPtr revIDLastSave="0" documentId="13_ncr:1_{2CFA012B-C2D6-4162-B0F6-050EB4B64910}" xr6:coauthVersionLast="47" xr6:coauthVersionMax="47" xr10:uidLastSave="{00000000-0000-0000-0000-000000000000}"/>
  <bookViews>
    <workbookView xWindow="3510" yWindow="3510" windowWidth="12135" windowHeight="10950" xr2:uid="{F30B5C88-421B-45DE-ACF5-A2256221A2F8}"/>
  </bookViews>
  <sheets>
    <sheet name="use case leeg" sheetId="1" r:id="rId1"/>
    <sheet name="non-functionele requirements" sheetId="5" r:id="rId2"/>
    <sheet name="functionele requirements" sheetId="4" r:id="rId3"/>
    <sheet name="planning coding" sheetId="6" r:id="rId4"/>
    <sheet name="pum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20" i="1" s="1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4" i="5"/>
  <c r="S4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A23" i="1"/>
  <c r="G23" i="1"/>
  <c r="I25" i="1"/>
  <c r="I23" i="1"/>
  <c r="H23" i="1"/>
  <c r="I16" i="1"/>
  <c r="I26" i="1" s="1"/>
  <c r="I15" i="1"/>
  <c r="H14" i="1"/>
  <c r="H13" i="1"/>
  <c r="H24" i="1" s="1"/>
  <c r="C23" i="1"/>
  <c r="H23" i="6"/>
  <c r="G27" i="6"/>
  <c r="G26" i="6"/>
  <c r="G25" i="6"/>
  <c r="G24" i="6"/>
  <c r="H24" i="6" s="1"/>
  <c r="G23" i="6"/>
  <c r="G22" i="6"/>
  <c r="H22" i="6" s="1"/>
  <c r="G21" i="6"/>
  <c r="G20" i="6"/>
  <c r="G19" i="6"/>
  <c r="G18" i="6"/>
  <c r="H18" i="6" s="1"/>
  <c r="G14" i="6"/>
  <c r="G13" i="6"/>
  <c r="H13" i="6" s="1"/>
  <c r="G12" i="6"/>
  <c r="G11" i="6"/>
  <c r="H11" i="6" s="1"/>
  <c r="G10" i="6"/>
  <c r="G9" i="6"/>
  <c r="G8" i="6"/>
  <c r="G7" i="6"/>
  <c r="G6" i="6"/>
  <c r="G5" i="6"/>
  <c r="H5" i="6" s="1"/>
  <c r="A19" i="6"/>
  <c r="A4" i="6"/>
  <c r="G4" i="6"/>
  <c r="G17" i="6"/>
  <c r="A6" i="6"/>
  <c r="A7" i="6"/>
  <c r="A8" i="6"/>
  <c r="A9" i="6"/>
  <c r="A10" i="6"/>
  <c r="A11" i="6"/>
  <c r="A12" i="6"/>
  <c r="A13" i="6"/>
  <c r="A14" i="6"/>
  <c r="A5" i="6"/>
  <c r="A20" i="6"/>
  <c r="A21" i="6"/>
  <c r="A22" i="6"/>
  <c r="A23" i="6"/>
  <c r="A24" i="6"/>
  <c r="A25" i="6"/>
  <c r="A26" i="6"/>
  <c r="A27" i="6"/>
  <c r="A18" i="6"/>
  <c r="A17" i="6"/>
  <c r="A3" i="5"/>
  <c r="A3" i="4"/>
  <c r="C30" i="1"/>
  <c r="B23" i="1"/>
  <c r="D4" i="1"/>
  <c r="C20" i="1" s="1"/>
  <c r="C16" i="1"/>
  <c r="C26" i="1" s="1"/>
  <c r="C15" i="1"/>
  <c r="C25" i="1" s="1"/>
  <c r="A45" i="1"/>
  <c r="A44" i="1"/>
  <c r="A43" i="1"/>
  <c r="A42" i="1"/>
  <c r="A41" i="1"/>
  <c r="A40" i="1"/>
  <c r="A39" i="1"/>
  <c r="A38" i="1"/>
  <c r="A37" i="1"/>
  <c r="A36" i="1"/>
  <c r="A35" i="1"/>
  <c r="A34" i="1"/>
  <c r="B14" i="1"/>
  <c r="B13" i="1"/>
  <c r="B24" i="1" s="1"/>
  <c r="I30" i="1" l="1"/>
  <c r="I13" i="1"/>
  <c r="H21" i="6"/>
  <c r="H20" i="6"/>
  <c r="T18" i="6"/>
  <c r="T27" i="6"/>
  <c r="T5" i="6"/>
  <c r="T20" i="6"/>
  <c r="H12" i="6"/>
  <c r="H25" i="6"/>
  <c r="H26" i="6"/>
  <c r="H19" i="6"/>
  <c r="H27" i="6"/>
  <c r="H6" i="6"/>
  <c r="H9" i="6"/>
  <c r="H14" i="6"/>
  <c r="H7" i="6"/>
  <c r="H8" i="6"/>
  <c r="H10" i="6"/>
  <c r="C13" i="1"/>
  <c r="D5" i="1"/>
  <c r="T17" i="6" l="1"/>
  <c r="T22" i="6"/>
  <c r="T13" i="6"/>
  <c r="T21" i="6"/>
  <c r="T9" i="6"/>
  <c r="T14" i="6"/>
  <c r="T16" i="6"/>
  <c r="T7" i="6"/>
  <c r="T24" i="6"/>
  <c r="T11" i="6"/>
  <c r="T10" i="6"/>
  <c r="T25" i="6"/>
  <c r="T26" i="6"/>
  <c r="T6" i="6"/>
  <c r="T8" i="6"/>
  <c r="T15" i="6"/>
  <c r="T23" i="6"/>
  <c r="T19" i="6"/>
  <c r="T12" i="6"/>
  <c r="D6" i="1"/>
  <c r="D7" i="1" l="1"/>
  <c r="D8" i="1" l="1"/>
  <c r="D9" i="1" l="1"/>
  <c r="D10" i="1" s="1"/>
  <c r="D11" i="1" l="1"/>
  <c r="D12" i="1" l="1"/>
  <c r="D13" i="1" l="1"/>
  <c r="D14" i="1" l="1"/>
  <c r="D15" i="1" l="1"/>
  <c r="D16" i="1" s="1"/>
  <c r="D17" i="1"/>
  <c r="D18" i="1" s="1"/>
  <c r="D19" i="1" s="1"/>
  <c r="D20" i="1" l="1"/>
  <c r="D21" i="1" s="1"/>
  <c r="D22" i="1" s="1"/>
  <c r="D23" i="1" l="1"/>
  <c r="D24" i="1" s="1"/>
  <c r="D25" i="1" s="1"/>
  <c r="D26" i="1" s="1"/>
  <c r="D27" i="1" s="1"/>
  <c r="D28" i="1" s="1"/>
  <c r="D29" i="1" s="1"/>
  <c r="D30" i="1" l="1"/>
  <c r="D31" i="1" s="1"/>
</calcChain>
</file>

<file path=xl/sharedStrings.xml><?xml version="1.0" encoding="utf-8"?>
<sst xmlns="http://schemas.openxmlformats.org/spreadsheetml/2006/main" count="146" uniqueCount="90">
  <si>
    <t>case titel</t>
  </si>
  <si>
    <t>trigger</t>
  </si>
  <si>
    <t>postconditie</t>
  </si>
  <si>
    <t>pre-conditie</t>
  </si>
  <si>
    <t>actor</t>
  </si>
  <si>
    <t>main succes scenario(happy-flow)</t>
  </si>
  <si>
    <t>1 de user/program.</t>
  </si>
  <si>
    <t>2 de user/program.</t>
  </si>
  <si>
    <t>3 de user/program.</t>
  </si>
  <si>
    <t xml:space="preserve">case #: </t>
  </si>
  <si>
    <t>use case test:</t>
  </si>
  <si>
    <t>pre-conditie (voorwaarde, drempel) 1</t>
  </si>
  <si>
    <t>alt succes scenario</t>
  </si>
  <si>
    <t>go back to main stap x</t>
  </si>
  <si>
    <t>nr</t>
  </si>
  <si>
    <t>case</t>
  </si>
  <si>
    <t>A</t>
  </si>
  <si>
    <t>T</t>
  </si>
  <si>
    <t>P</t>
  </si>
  <si>
    <t>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</si>
  <si>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</si>
  <si>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</si>
  <si>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</si>
  <si>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</si>
  <si>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</si>
  <si>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</si>
  <si>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</si>
  <si>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</si>
  <si>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</si>
  <si>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</si>
  <si>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</si>
  <si>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</si>
  <si>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</si>
  <si>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Q</t>
  </si>
  <si>
    <t>R</t>
  </si>
  <si>
    <t>S</t>
  </si>
  <si>
    <t>U</t>
  </si>
  <si>
    <t>V</t>
  </si>
  <si>
    <t>W</t>
  </si>
  <si>
    <t>X</t>
  </si>
  <si>
    <t>Y</t>
  </si>
  <si>
    <t>Z</t>
  </si>
  <si>
    <t>op feiten gebaseerd maar wel verbonden en dicht bij de kern en relevant</t>
  </si>
  <si>
    <t>systeem requirements</t>
  </si>
  <si>
    <t>functionele eisen/requirements</t>
  </si>
  <si>
    <t>non-functionele eisen/requirements</t>
  </si>
  <si>
    <t>functie planing</t>
  </si>
  <si>
    <t>input</t>
  </si>
  <si>
    <t>stappen</t>
  </si>
  <si>
    <t>extra data</t>
  </si>
  <si>
    <t>output</t>
  </si>
  <si>
    <t>methode 2</t>
  </si>
  <si>
    <t xml:space="preserve">User stories: 
</t>
  </si>
  <si>
    <t xml:space="preserve">Wil ik… </t>
  </si>
  <si>
    <t xml:space="preserve">Als.. </t>
  </si>
  <si>
    <t xml:space="preserve">Zodat ik… </t>
  </si>
  <si>
    <r>
      <t xml:space="preserve">standaard zin: De </t>
    </r>
    <r>
      <rPr>
        <i/>
        <sz val="11"/>
        <color theme="9" tint="-0.499984740745262"/>
        <rFont val="Courier New"/>
        <family val="3"/>
      </rPr>
      <t xml:space="preserve">user/program </t>
    </r>
    <r>
      <rPr>
        <i/>
        <sz val="11"/>
        <color theme="5" tint="-0.499984740745262"/>
        <rFont val="Courier New"/>
        <family val="3"/>
      </rPr>
      <t>gebruikte/doet/vult</t>
    </r>
    <r>
      <rPr>
        <i/>
        <sz val="11"/>
        <color theme="1"/>
        <rFont val="Courier New"/>
        <family val="3"/>
      </rPr>
      <t xml:space="preserve">  in </t>
    </r>
    <r>
      <rPr>
        <i/>
        <sz val="11"/>
        <color theme="8" tint="-0.499984740745262"/>
        <rFont val="Courier New"/>
        <family val="3"/>
      </rPr>
      <t>en/om/zodat/waarna</t>
    </r>
  </si>
  <si>
    <t>C:\Users\marty\OneDrive\Bureaublad\repository voor novi\puml</t>
  </si>
  <si>
    <t>@startuml</t>
  </si>
  <si>
    <r>
      <t>class</t>
    </r>
    <r>
      <rPr>
        <sz val="11"/>
        <color rgb="FF000000"/>
        <rFont val="Courier New"/>
        <family val="3"/>
      </rPr>
      <t xml:space="preserve"> Product {</t>
    </r>
  </si>
  <si>
    <t xml:space="preserve">  - id: int</t>
  </si>
  <si>
    <t xml:space="preserve">  - naam: string</t>
  </si>
  <si>
    <t xml:space="preserve">  - voorraad: int</t>
  </si>
  <si>
    <t xml:space="preserve">  - prijs: decimal</t>
  </si>
  <si>
    <t xml:space="preserve">  + toevoegen(): void</t>
  </si>
  <si>
    <t xml:space="preserve">  + bewerken(): void</t>
  </si>
  <si>
    <t xml:space="preserve">  + verwijderen(): void</t>
  </si>
  <si>
    <t>}</t>
  </si>
  <si>
    <r>
      <t>class</t>
    </r>
    <r>
      <rPr>
        <sz val="11"/>
        <color rgb="FF000000"/>
        <rFont val="Courier New"/>
        <family val="3"/>
      </rPr>
      <t xml:space="preserve"> Gebruiker {</t>
    </r>
  </si>
  <si>
    <t xml:space="preserve">  - gebruikersnaam: string</t>
  </si>
  <si>
    <t xml:space="preserve">  - wachtwoord: string</t>
  </si>
  <si>
    <t xml:space="preserve">  - rol: UserRole</t>
  </si>
  <si>
    <t xml:space="preserve">  + inloggen(): void</t>
  </si>
  <si>
    <t xml:space="preserve">  + uitloggen(): void</t>
  </si>
  <si>
    <t xml:space="preserve">  + productenBekijken(): void</t>
  </si>
  <si>
    <r>
      <t>class</t>
    </r>
    <r>
      <rPr>
        <sz val="11"/>
        <color rgb="FF000000"/>
        <rFont val="Courier New"/>
        <family val="3"/>
      </rPr>
      <t xml:space="preserve"> Gebruikersrol {</t>
    </r>
  </si>
  <si>
    <t xml:space="preserve">  + rechten: array</t>
  </si>
  <si>
    <r>
      <t>class</t>
    </r>
    <r>
      <rPr>
        <sz val="11"/>
        <color rgb="FF000000"/>
        <rFont val="Courier New"/>
        <family val="3"/>
      </rPr>
      <t xml:space="preserve"> Gebruikersrol2 {</t>
    </r>
  </si>
  <si>
    <t>Product "1" &lt;--&gt; "*" Gebruiker</t>
  </si>
  <si>
    <t>Gebruiker "1" --&gt; "1..0" Gebruikersrol</t>
  </si>
  <si>
    <t>Gebruiker "1" --o "1..n" Gebruikersrol2</t>
  </si>
  <si>
    <t>@enduml</t>
  </si>
  <si>
    <t>bestand.puml</t>
  </si>
  <si>
    <t>puml</t>
  </si>
  <si>
    <t>&lt;&lt;&lt;methode 2</t>
  </si>
  <si>
    <t>&lt;&lt;&lt;methode 1</t>
  </si>
  <si>
    <t>&lt;&lt;&lt;data</t>
  </si>
  <si>
    <t>stap 1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</si>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</sst>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8" tint="0.79998168889431442"/>
      <name val="Courier New"/>
      <family val="3"/>
    </font>
    <font>
      <b/>
      <u/>
      <sz val="11"/>
      <color theme="8" tint="0.79998168889431442"/>
      <name val="Courier New"/>
      <family val="3"/>
    </font>
    <font>
      <sz val="11"/>
      <color theme="8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i/>
      <sz val="11"/>
      <color theme="1"/>
      <name val="Courier New"/>
      <family val="3"/>
    </font>
    <font>
      <b/>
      <sz val="11"/>
      <color theme="7" tint="-0.499984740745262"/>
      <name val="Courier New"/>
      <family val="3"/>
    </font>
    <font>
      <b/>
      <sz val="11"/>
      <color theme="5"/>
      <name val="Courier New"/>
      <family val="3"/>
    </font>
    <font>
      <b/>
      <sz val="11"/>
      <name val="Courier New"/>
      <family val="3"/>
    </font>
    <font>
      <b/>
      <i/>
      <sz val="11"/>
      <name val="Courier New"/>
      <family val="3"/>
    </font>
    <font>
      <i/>
      <sz val="11"/>
      <color theme="9" tint="-0.499984740745262"/>
      <name val="Courier New"/>
      <family val="3"/>
    </font>
    <font>
      <i/>
      <sz val="11"/>
      <color theme="5" tint="-0.499984740745262"/>
      <name val="Courier New"/>
      <family val="3"/>
    </font>
    <font>
      <i/>
      <sz val="11"/>
      <color theme="8" tint="-0.499984740745262"/>
      <name val="Courier New"/>
      <family val="3"/>
    </font>
    <font>
      <b/>
      <sz val="11"/>
      <color theme="5" tint="0.79998168889431442"/>
      <name val="Courier New"/>
      <family val="3"/>
    </font>
    <font>
      <sz val="11"/>
      <color theme="5" tint="0.79998168889431442"/>
      <name val="Courier New"/>
      <family val="3"/>
    </font>
    <font>
      <sz val="11"/>
      <color rgb="FF000000"/>
      <name val="Courier New"/>
      <family val="3"/>
    </font>
    <font>
      <sz val="11"/>
      <color rgb="FF3900A0"/>
      <name val="Courier New"/>
      <family val="3"/>
    </font>
    <font>
      <b/>
      <sz val="11"/>
      <color rgb="FF9B2393"/>
      <name val="Courier New"/>
      <family val="3"/>
    </font>
    <font>
      <sz val="11"/>
      <name val="Courier New"/>
      <family val="3"/>
    </font>
    <font>
      <u/>
      <sz val="1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3" fillId="4" borderId="1" xfId="0" applyFont="1" applyFill="1" applyBorder="1" applyAlignment="1">
      <alignment horizontal="center"/>
    </xf>
    <xf numFmtId="0" fontId="5" fillId="4" borderId="12" xfId="0" applyFont="1" applyFill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2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right"/>
    </xf>
    <xf numFmtId="0" fontId="9" fillId="5" borderId="12" xfId="0" applyFont="1" applyFill="1" applyBorder="1"/>
    <xf numFmtId="0" fontId="6" fillId="0" borderId="0" xfId="0" applyFont="1" applyAlignment="1">
      <alignment horizontal="right"/>
    </xf>
    <xf numFmtId="0" fontId="6" fillId="0" borderId="8" xfId="0" applyFont="1" applyBorder="1"/>
    <xf numFmtId="0" fontId="6" fillId="0" borderId="9" xfId="0" applyFont="1" applyBorder="1"/>
    <xf numFmtId="0" fontId="6" fillId="0" borderId="6" xfId="0" applyFont="1" applyBorder="1"/>
    <xf numFmtId="0" fontId="7" fillId="0" borderId="6" xfId="0" applyFont="1" applyBorder="1" applyAlignment="1">
      <alignment horizontal="left"/>
    </xf>
    <xf numFmtId="0" fontId="6" fillId="0" borderId="2" xfId="0" applyFont="1" applyBorder="1"/>
    <xf numFmtId="0" fontId="7" fillId="0" borderId="2" xfId="0" applyFont="1" applyBorder="1" applyAlignment="1">
      <alignment horizontal="left"/>
    </xf>
    <xf numFmtId="0" fontId="6" fillId="0" borderId="3" xfId="0" applyFont="1" applyBorder="1"/>
    <xf numFmtId="0" fontId="7" fillId="0" borderId="3" xfId="0" applyFont="1" applyBorder="1" applyAlignment="1">
      <alignment horizontal="left"/>
    </xf>
    <xf numFmtId="0" fontId="10" fillId="3" borderId="5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10" fillId="3" borderId="1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16" fillId="2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19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20" fillId="6" borderId="0" xfId="0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19" fillId="6" borderId="0" xfId="0" applyFont="1" applyFill="1" applyAlignment="1">
      <alignment vertical="center"/>
    </xf>
    <xf numFmtId="0" fontId="0" fillId="7" borderId="12" xfId="0" applyFill="1" applyBorder="1"/>
    <xf numFmtId="0" fontId="1" fillId="7" borderId="1" xfId="0" applyFont="1" applyFill="1" applyBorder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3" xfId="0" applyFont="1" applyBorder="1"/>
    <xf numFmtId="0" fontId="16" fillId="2" borderId="24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2" xfId="0" applyFont="1" applyBorder="1"/>
    <xf numFmtId="0" fontId="7" fillId="0" borderId="25" xfId="0" applyFont="1" applyBorder="1"/>
    <xf numFmtId="0" fontId="21" fillId="0" borderId="9" xfId="0" applyFont="1" applyBorder="1"/>
    <xf numFmtId="0" fontId="2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9" xfId="0" applyFont="1" applyBorder="1"/>
    <xf numFmtId="0" fontId="9" fillId="5" borderId="4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4" borderId="12" xfId="0" applyFont="1" applyFill="1" applyBorder="1" applyAlignment="1">
      <alignment horizontal="center"/>
    </xf>
  </cellXfs>
  <cellStyles count="1">
    <cellStyle name="Standaard" xfId="0" builtinId="0"/>
  </cellStyles>
  <dxfs count="26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b val="0"/>
        <i val="0"/>
        <color theme="7"/>
      </font>
    </dxf>
    <dxf>
      <font>
        <b val="0"/>
        <i val="0"/>
        <color theme="5"/>
      </font>
    </dxf>
    <dxf>
      <font>
        <b val="0"/>
        <i val="0"/>
        <color rgb="FF7030A0"/>
      </font>
    </dxf>
    <dxf>
      <font>
        <b/>
        <i val="0"/>
      </font>
      <numFmt numFmtId="164" formatCode="0.0"/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color theme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7453-2444-48AB-BACB-2327B08A11B6}">
  <sheetPr>
    <tabColor theme="5"/>
  </sheetPr>
  <dimension ref="A1:I45"/>
  <sheetViews>
    <sheetView showGridLines="0" tabSelected="1" topLeftCell="G1" zoomScale="90" zoomScaleNormal="90" workbookViewId="0">
      <selection activeCell="G14" sqref="G14"/>
    </sheetView>
  </sheetViews>
  <sheetFormatPr defaultRowHeight="15.75" outlineLevelCol="2" x14ac:dyDescent="0.3"/>
  <cols>
    <col min="1" max="1" width="3" style="14" hidden="1" customWidth="1" outlineLevel="1"/>
    <col min="2" max="2" width="71.140625" style="5" hidden="1" customWidth="1" outlineLevel="1"/>
    <col min="3" max="3" width="42.140625" style="5" hidden="1" customWidth="1" outlineLevel="1"/>
    <col min="4" max="5" width="9.140625" style="5" hidden="1" customWidth="1" outlineLevel="2"/>
    <col min="6" max="6" width="9.140625" style="51" hidden="1" customWidth="1" outlineLevel="1" collapsed="1"/>
    <col min="7" max="7" width="10.28515625" style="5" bestFit="1" customWidth="1" collapsed="1"/>
    <col min="8" max="8" width="48.85546875" style="5" bestFit="1" customWidth="1"/>
    <col min="9" max="9" width="30.28515625" style="5" bestFit="1" customWidth="1"/>
    <col min="10" max="16384" width="9.140625" style="5"/>
  </cols>
  <sheetData>
    <row r="1" spans="1:9" s="55" customFormat="1" ht="16.5" thickBot="1" x14ac:dyDescent="0.35">
      <c r="A1" s="54"/>
      <c r="F1" s="56"/>
      <c r="G1" s="55" t="s">
        <v>86</v>
      </c>
      <c r="H1" s="67" t="s">
        <v>15</v>
      </c>
      <c r="I1" s="67"/>
    </row>
    <row r="2" spans="1:9" ht="16.5" thickBot="1" x14ac:dyDescent="0.35">
      <c r="B2" s="52" t="s">
        <v>9</v>
      </c>
      <c r="C2" s="53">
        <v>1</v>
      </c>
      <c r="H2" s="52" t="s">
        <v>9</v>
      </c>
      <c r="I2" s="53"/>
    </row>
    <row r="3" spans="1:9" ht="16.5" thickBot="1" x14ac:dyDescent="0.35">
      <c r="B3" s="35" t="s">
        <v>10</v>
      </c>
      <c r="C3" s="36" t="s">
        <v>0</v>
      </c>
      <c r="D3" s="15" t="s">
        <v>14</v>
      </c>
      <c r="E3" s="16" t="s">
        <v>15</v>
      </c>
      <c r="H3" s="35" t="s">
        <v>10</v>
      </c>
      <c r="I3" s="36" t="s">
        <v>0</v>
      </c>
    </row>
    <row r="4" spans="1:9" x14ac:dyDescent="0.3">
      <c r="B4" s="17" t="s">
        <v>4</v>
      </c>
      <c r="C4" s="18"/>
      <c r="D4" s="5">
        <f>IF(E4&gt;0,1,0)</f>
        <v>1</v>
      </c>
      <c r="E4" s="5" t="s">
        <v>16</v>
      </c>
      <c r="H4" s="17" t="s">
        <v>4</v>
      </c>
      <c r="I4" s="18"/>
    </row>
    <row r="5" spans="1:9" x14ac:dyDescent="0.3">
      <c r="B5" s="19" t="s">
        <v>1</v>
      </c>
      <c r="C5" s="20"/>
      <c r="D5" s="5">
        <f>IF(E5&gt;0,MAX($D$4:D4)+1,0)</f>
        <v>2</v>
      </c>
      <c r="E5" s="5" t="s">
        <v>20</v>
      </c>
      <c r="H5" s="19" t="s">
        <v>1</v>
      </c>
      <c r="I5" s="20"/>
    </row>
    <row r="6" spans="1:9" x14ac:dyDescent="0.3">
      <c r="B6" s="19" t="s">
        <v>11</v>
      </c>
      <c r="C6" s="20"/>
      <c r="D6" s="5">
        <f>IF(E6&gt;0,MAX($D$4:D5)+1,0)</f>
        <v>3</v>
      </c>
      <c r="E6" s="5" t="s">
        <v>21</v>
      </c>
      <c r="H6" s="19" t="s">
        <v>11</v>
      </c>
      <c r="I6" s="20"/>
    </row>
    <row r="7" spans="1:9" x14ac:dyDescent="0.3">
      <c r="B7" s="19" t="s">
        <v>5</v>
      </c>
      <c r="C7" s="20"/>
      <c r="D7" s="5">
        <f>IF(E7&gt;0,MAX($D$4:D6)+1,0)</f>
        <v>4</v>
      </c>
      <c r="E7" s="5" t="s">
        <v>22</v>
      </c>
      <c r="H7" s="19" t="s">
        <v>5</v>
      </c>
      <c r="I7" s="20"/>
    </row>
    <row r="8" spans="1:9" x14ac:dyDescent="0.3">
      <c r="B8" s="19"/>
      <c r="C8" s="20" t="s">
        <v>6</v>
      </c>
      <c r="D8" s="5">
        <f>IF(E8&gt;0,MAX($D$4:D7)+1,0)</f>
        <v>5</v>
      </c>
      <c r="E8" s="5" t="s">
        <v>23</v>
      </c>
      <c r="H8" s="19"/>
      <c r="I8" s="20" t="s">
        <v>6</v>
      </c>
    </row>
    <row r="9" spans="1:9" x14ac:dyDescent="0.3">
      <c r="B9" s="19"/>
      <c r="C9" s="20" t="s">
        <v>7</v>
      </c>
      <c r="D9" s="5">
        <f>IF(E9&gt;0,MAX($D$4:D8)+1,0)</f>
        <v>6</v>
      </c>
      <c r="E9" s="5" t="s">
        <v>24</v>
      </c>
      <c r="H9" s="19"/>
      <c r="I9" s="20" t="s">
        <v>7</v>
      </c>
    </row>
    <row r="10" spans="1:9" x14ac:dyDescent="0.3">
      <c r="B10" s="19"/>
      <c r="C10" s="20" t="s">
        <v>8</v>
      </c>
      <c r="D10" s="5">
        <f>IF(E10&gt;0,MAX($D$4:D9)+1,0)</f>
        <v>7</v>
      </c>
      <c r="E10" s="5" t="s">
        <v>25</v>
      </c>
      <c r="H10" s="19"/>
      <c r="I10" s="20" t="s">
        <v>8</v>
      </c>
    </row>
    <row r="11" spans="1:9" x14ac:dyDescent="0.3">
      <c r="B11" s="21" t="s">
        <v>2</v>
      </c>
      <c r="C11" s="22"/>
      <c r="D11" s="5">
        <f>IF(E11&gt;0,MAX($D$4:D10)+1,0)</f>
        <v>8</v>
      </c>
      <c r="E11" s="5" t="s">
        <v>26</v>
      </c>
      <c r="H11" s="21" t="s">
        <v>2</v>
      </c>
      <c r="I11" s="22"/>
    </row>
    <row r="12" spans="1:9" ht="16.5" thickBot="1" x14ac:dyDescent="0.35">
      <c r="C12" s="8"/>
      <c r="D12" s="5">
        <f>IF(E12&gt;0,MAX($D$4:D11)+1,0)</f>
        <v>9</v>
      </c>
      <c r="E12" s="5" t="s">
        <v>27</v>
      </c>
      <c r="I12" s="8"/>
    </row>
    <row r="13" spans="1:9" ht="16.5" thickBot="1" x14ac:dyDescent="0.35">
      <c r="A13" s="14">
        <v>1</v>
      </c>
      <c r="B13" s="29" t="str">
        <f>"atl " &amp;B2</f>
        <v xml:space="preserve">atl case #: </v>
      </c>
      <c r="C13" s="23" t="str">
        <f>C2&amp;"."&amp;IF(A13&gt;0,INDEX($D$3:$E$32,MATCH(A13,$D$3:$D$32,0),2),0)</f>
        <v>1.A</v>
      </c>
      <c r="D13" s="5">
        <f>IF(E13&gt;0,MAX($D$4:D12)+1,0)</f>
        <v>10</v>
      </c>
      <c r="E13" s="5" t="s">
        <v>28</v>
      </c>
      <c r="G13" s="5">
        <f>I2</f>
        <v>0</v>
      </c>
      <c r="H13" s="29" t="str">
        <f>"atl " &amp;H2</f>
        <v xml:space="preserve">atl case #: </v>
      </c>
      <c r="I13" s="23" t="str">
        <f>I2&amp;"."&amp;IF(G13&gt;0,INDEX($D$3:$E$32,MATCH(G13,$D$3:$D$32,0),2),0)</f>
        <v>.0</v>
      </c>
    </row>
    <row r="14" spans="1:9" ht="16.5" thickBot="1" x14ac:dyDescent="0.35">
      <c r="B14" s="29" t="str">
        <f>"atl " &amp;B3</f>
        <v>atl use case test:</v>
      </c>
      <c r="C14" s="30" t="s">
        <v>0</v>
      </c>
      <c r="D14" s="5">
        <f>IF(E14&gt;0,MAX($D$4:D13)+1,0)</f>
        <v>11</v>
      </c>
      <c r="E14" s="5" t="s">
        <v>29</v>
      </c>
      <c r="H14" s="29" t="str">
        <f>"atl " &amp;H3</f>
        <v>atl use case test:</v>
      </c>
      <c r="I14" s="30" t="s">
        <v>0</v>
      </c>
    </row>
    <row r="15" spans="1:9" x14ac:dyDescent="0.3">
      <c r="B15" s="17" t="s">
        <v>4</v>
      </c>
      <c r="C15" s="18">
        <f>C4</f>
        <v>0</v>
      </c>
      <c r="D15" s="5">
        <f>IF(E15&gt;0,MAX($D$4:D14)+1,0)</f>
        <v>12</v>
      </c>
      <c r="E15" s="5" t="s">
        <v>30</v>
      </c>
      <c r="H15" s="17" t="s">
        <v>4</v>
      </c>
      <c r="I15" s="18">
        <f>I4</f>
        <v>0</v>
      </c>
    </row>
    <row r="16" spans="1:9" x14ac:dyDescent="0.3">
      <c r="B16" s="19" t="s">
        <v>1</v>
      </c>
      <c r="C16" s="20">
        <f>C5</f>
        <v>0</v>
      </c>
      <c r="D16" s="5">
        <f>IF(E16&gt;0,MAX($D$4:D15)+1,0)</f>
        <v>13</v>
      </c>
      <c r="E16" s="5" t="s">
        <v>19</v>
      </c>
      <c r="H16" s="19" t="s">
        <v>1</v>
      </c>
      <c r="I16" s="20">
        <f>I5</f>
        <v>0</v>
      </c>
    </row>
    <row r="17" spans="1:9" x14ac:dyDescent="0.3">
      <c r="B17" s="19" t="s">
        <v>11</v>
      </c>
      <c r="C17" s="20"/>
      <c r="D17" s="5">
        <f>IF(E17&gt;0,MAX($D$4:D16)+1,0)</f>
        <v>14</v>
      </c>
      <c r="E17" s="5" t="s">
        <v>31</v>
      </c>
      <c r="H17" s="19" t="s">
        <v>11</v>
      </c>
      <c r="I17" s="20"/>
    </row>
    <row r="18" spans="1:9" x14ac:dyDescent="0.3">
      <c r="B18" s="19" t="s">
        <v>3</v>
      </c>
      <c r="C18" s="20"/>
      <c r="D18" s="5">
        <f>IF(E18&gt;0,MAX($D$4:D17)+1,0)</f>
        <v>15</v>
      </c>
      <c r="E18" s="5" t="s">
        <v>32</v>
      </c>
      <c r="H18" s="19" t="s">
        <v>3</v>
      </c>
      <c r="I18" s="20"/>
    </row>
    <row r="19" spans="1:9" x14ac:dyDescent="0.3">
      <c r="B19" s="19" t="s">
        <v>12</v>
      </c>
      <c r="C19" s="20"/>
      <c r="D19" s="5">
        <f>IF(E19&gt;0,MAX($D$4:D18)+1,0)</f>
        <v>16</v>
      </c>
      <c r="E19" s="5" t="s">
        <v>18</v>
      </c>
      <c r="H19" s="19" t="s">
        <v>12</v>
      </c>
      <c r="I19" s="20"/>
    </row>
    <row r="20" spans="1:9" x14ac:dyDescent="0.3">
      <c r="B20" s="19"/>
      <c r="C20" s="20" t="str">
        <f>A13&amp;"."&amp;IF(A13&gt;0,INDEX($D$3:$E$32,MATCH(A13,$D$3:$D$32,0),2),0)&amp;"."&amp;1&amp;" de user/program"</f>
        <v>1.A.1 de user/program</v>
      </c>
      <c r="D20" s="5">
        <f>IF(E20&gt;0,MAX($D$4:D19)+1,0)</f>
        <v>17</v>
      </c>
      <c r="E20" s="5" t="s">
        <v>33</v>
      </c>
      <c r="H20" s="19"/>
      <c r="I20" s="20" t="str">
        <f>G13&amp;"."&amp;IF(G13&gt;0,INDEX($D$3:$E$32,MATCH(G13,$D$3:$D$32,0),2),0)&amp;"."&amp;1&amp;" de user/program"</f>
        <v>0.0.1 de user/program</v>
      </c>
    </row>
    <row r="21" spans="1:9" x14ac:dyDescent="0.3">
      <c r="B21" s="21" t="s">
        <v>2</v>
      </c>
      <c r="C21" s="22" t="s">
        <v>13</v>
      </c>
      <c r="D21" s="5">
        <f>IF(E21&gt;0,MAX($D$4:D20)+1,0)</f>
        <v>18</v>
      </c>
      <c r="E21" s="5" t="s">
        <v>34</v>
      </c>
      <c r="H21" s="21" t="s">
        <v>2</v>
      </c>
      <c r="I21" s="22" t="s">
        <v>13</v>
      </c>
    </row>
    <row r="22" spans="1:9" ht="16.5" thickBot="1" x14ac:dyDescent="0.35">
      <c r="B22" s="64"/>
      <c r="C22" s="65"/>
      <c r="D22" s="5">
        <f>IF(E22&gt;0,MAX($D$4:D21)+1,0)</f>
        <v>19</v>
      </c>
      <c r="E22" s="5" t="s">
        <v>35</v>
      </c>
      <c r="H22" s="64"/>
      <c r="I22" s="65"/>
    </row>
    <row r="23" spans="1:9" ht="16.5" thickBot="1" x14ac:dyDescent="0.35">
      <c r="A23" s="14">
        <f>A13+1</f>
        <v>2</v>
      </c>
      <c r="B23" s="29" t="str">
        <f>"atl " &amp;B12</f>
        <v xml:space="preserve">atl </v>
      </c>
      <c r="C23" s="23" t="str">
        <f>C2&amp;"."&amp;IF(A23&gt;0,INDEX($D$3:$E$32,MATCH(A23,$D$3:$D$32,0),2),0)</f>
        <v>1.B</v>
      </c>
      <c r="D23" s="5">
        <f>IF(E23&gt;0,MAX($D$4:D22)+1,0)</f>
        <v>20</v>
      </c>
      <c r="E23" s="5" t="s">
        <v>17</v>
      </c>
      <c r="G23" s="5">
        <f>A23</f>
        <v>2</v>
      </c>
      <c r="H23" s="29" t="str">
        <f>"atl " &amp;H12</f>
        <v xml:space="preserve">atl </v>
      </c>
      <c r="I23" s="23" t="str">
        <f>I2&amp;"."&amp;IF(G23&gt;0,INDEX($D$3:$E$32,MATCH(G23,$D$3:$D$32,0),2),0)</f>
        <v>.B</v>
      </c>
    </row>
    <row r="24" spans="1:9" ht="16.5" thickBot="1" x14ac:dyDescent="0.35">
      <c r="B24" s="29" t="str">
        <f>"atl " &amp;B13</f>
        <v xml:space="preserve">atl atl case #: </v>
      </c>
      <c r="C24" s="30" t="s">
        <v>0</v>
      </c>
      <c r="D24" s="5">
        <f>IF(E24&gt;0,MAX($D$4:D23)+1,0)</f>
        <v>21</v>
      </c>
      <c r="E24" s="5" t="s">
        <v>36</v>
      </c>
      <c r="H24" s="29" t="str">
        <f>"atl " &amp;H13</f>
        <v xml:space="preserve">atl atl case #: </v>
      </c>
      <c r="I24" s="30" t="s">
        <v>0</v>
      </c>
    </row>
    <row r="25" spans="1:9" x14ac:dyDescent="0.3">
      <c r="B25" s="17" t="s">
        <v>4</v>
      </c>
      <c r="C25" s="18">
        <f>C15</f>
        <v>0</v>
      </c>
      <c r="D25" s="5">
        <f>IF(E25&gt;0,MAX($D$4:D24)+1,0)</f>
        <v>22</v>
      </c>
      <c r="E25" s="5" t="s">
        <v>37</v>
      </c>
      <c r="H25" s="17" t="s">
        <v>4</v>
      </c>
      <c r="I25" s="18">
        <f>I15</f>
        <v>0</v>
      </c>
    </row>
    <row r="26" spans="1:9" x14ac:dyDescent="0.3">
      <c r="B26" s="19" t="s">
        <v>1</v>
      </c>
      <c r="C26" s="20">
        <f>C16</f>
        <v>0</v>
      </c>
      <c r="D26" s="5">
        <f>IF(E26&gt;0,MAX($D$4:D25)+1,0)</f>
        <v>23</v>
      </c>
      <c r="E26" s="5" t="s">
        <v>38</v>
      </c>
      <c r="H26" s="19" t="s">
        <v>1</v>
      </c>
      <c r="I26" s="20">
        <f>I16</f>
        <v>0</v>
      </c>
    </row>
    <row r="27" spans="1:9" x14ac:dyDescent="0.3">
      <c r="B27" s="19" t="s">
        <v>11</v>
      </c>
      <c r="C27" s="20"/>
      <c r="D27" s="5">
        <f>IF(E27&gt;0,MAX($D$4:D26)+1,0)</f>
        <v>24</v>
      </c>
      <c r="E27" s="5" t="s">
        <v>39</v>
      </c>
      <c r="H27" s="19" t="s">
        <v>11</v>
      </c>
      <c r="I27" s="20"/>
    </row>
    <row r="28" spans="1:9" x14ac:dyDescent="0.3">
      <c r="B28" s="19" t="s">
        <v>3</v>
      </c>
      <c r="C28" s="20"/>
      <c r="D28" s="5">
        <f>IF(E28&gt;0,MAX($D$4:D27)+1,0)</f>
        <v>25</v>
      </c>
      <c r="E28" s="5" t="s">
        <v>40</v>
      </c>
      <c r="H28" s="19" t="s">
        <v>3</v>
      </c>
      <c r="I28" s="20"/>
    </row>
    <row r="29" spans="1:9" x14ac:dyDescent="0.3">
      <c r="B29" s="19" t="s">
        <v>12</v>
      </c>
      <c r="C29" s="20"/>
      <c r="D29" s="5">
        <f>IF(E29&gt;0,MAX($D$4:D28)+1,0)</f>
        <v>26</v>
      </c>
      <c r="E29" s="5" t="s">
        <v>41</v>
      </c>
      <c r="H29" s="19" t="s">
        <v>12</v>
      </c>
      <c r="I29" s="20"/>
    </row>
    <row r="30" spans="1:9" x14ac:dyDescent="0.3">
      <c r="B30" s="19"/>
      <c r="C30" s="20" t="str">
        <f>A23&amp;"."&amp;IF(A13&gt;0,INDEX($D$3:$E$32,MATCH(A13,$D$3:$D$32,0),2),0)&amp;"."&amp;1&amp;" de user/program"</f>
        <v>2.A.1 de user/program</v>
      </c>
      <c r="D30" s="5">
        <f>IF(E30&gt;0,MAX($D$4:D29)+1,0)</f>
        <v>27</v>
      </c>
      <c r="E30" s="5">
        <v>1</v>
      </c>
      <c r="H30" s="19"/>
      <c r="I30" s="20" t="str">
        <f>G23&amp;"."&amp;IF(G13&gt;0,INDEX($D$3:$E$32,MATCH(G13,$D$3:$D$32,0),2),0)&amp;"."&amp;1&amp;" de user/program"</f>
        <v>2.0.1 de user/program</v>
      </c>
    </row>
    <row r="31" spans="1:9" x14ac:dyDescent="0.3">
      <c r="B31" s="21" t="s">
        <v>2</v>
      </c>
      <c r="C31" s="22" t="s">
        <v>13</v>
      </c>
      <c r="D31" s="5">
        <f>IF(E31&gt;0,MAX($D$4:D30)+1,0)</f>
        <v>28</v>
      </c>
      <c r="E31" s="5">
        <v>2</v>
      </c>
      <c r="H31" s="21" t="s">
        <v>2</v>
      </c>
      <c r="I31" s="22" t="s">
        <v>13</v>
      </c>
    </row>
    <row r="32" spans="1:9" x14ac:dyDescent="0.3">
      <c r="B32" s="66"/>
      <c r="C32" s="66"/>
    </row>
    <row r="34" spans="1:3" x14ac:dyDescent="0.3">
      <c r="A34" s="14" t="str">
        <f>IF(B34&gt;0,"&gt;&gt;",0)</f>
        <v>&gt;&gt;</v>
      </c>
      <c r="B34" s="28" t="s">
        <v>42</v>
      </c>
    </row>
    <row r="35" spans="1:3" x14ac:dyDescent="0.3">
      <c r="A35" s="14" t="str">
        <f t="shared" ref="A35:A45" si="0">IF(B35&gt;0,"&gt;&gt;",0)</f>
        <v>&gt;&gt;</v>
      </c>
      <c r="B35" s="28" t="s">
        <v>56</v>
      </c>
    </row>
    <row r="36" spans="1:3" x14ac:dyDescent="0.3">
      <c r="A36" s="14">
        <f t="shared" si="0"/>
        <v>0</v>
      </c>
    </row>
    <row r="37" spans="1:3" x14ac:dyDescent="0.3">
      <c r="A37" s="14" t="str">
        <f>IF(B37&gt;0,"&gt;&gt;",0)</f>
        <v>&gt;&gt;</v>
      </c>
      <c r="B37" s="31" t="s">
        <v>52</v>
      </c>
      <c r="C37" s="26"/>
    </row>
    <row r="38" spans="1:3" x14ac:dyDescent="0.3">
      <c r="A38" s="14" t="str">
        <f>IF(B38&gt;0,"&gt;&gt;",0)</f>
        <v>&gt;&gt;</v>
      </c>
      <c r="B38" s="32" t="s">
        <v>54</v>
      </c>
      <c r="C38" s="27"/>
    </row>
    <row r="39" spans="1:3" x14ac:dyDescent="0.3">
      <c r="A39" s="14" t="str">
        <f>IF(B39&gt;0,"&gt;&gt;",0)</f>
        <v>&gt;&gt;</v>
      </c>
      <c r="B39" s="33" t="s">
        <v>53</v>
      </c>
      <c r="C39" s="28"/>
    </row>
    <row r="40" spans="1:3" x14ac:dyDescent="0.3">
      <c r="A40" s="14" t="str">
        <f>IF(B40&gt;0,"&gt;&gt;",0)</f>
        <v>&gt;&gt;</v>
      </c>
      <c r="B40" s="34" t="s">
        <v>55</v>
      </c>
      <c r="C40" s="27"/>
    </row>
    <row r="41" spans="1:3" x14ac:dyDescent="0.3">
      <c r="A41" s="14">
        <f t="shared" si="0"/>
        <v>0</v>
      </c>
    </row>
    <row r="42" spans="1:3" x14ac:dyDescent="0.3">
      <c r="A42" s="14">
        <f t="shared" si="0"/>
        <v>0</v>
      </c>
    </row>
    <row r="43" spans="1:3" x14ac:dyDescent="0.3">
      <c r="A43" s="14">
        <f t="shared" si="0"/>
        <v>0</v>
      </c>
    </row>
    <row r="44" spans="1:3" x14ac:dyDescent="0.3">
      <c r="A44" s="14">
        <f t="shared" si="0"/>
        <v>0</v>
      </c>
    </row>
    <row r="45" spans="1:3" x14ac:dyDescent="0.3">
      <c r="A45" s="14">
        <f t="shared" si="0"/>
        <v>0</v>
      </c>
    </row>
  </sheetData>
  <mergeCells count="4">
    <mergeCell ref="B22:C22"/>
    <mergeCell ref="B32:C32"/>
    <mergeCell ref="H1:I1"/>
    <mergeCell ref="H22:I22"/>
  </mergeCells>
  <phoneticPr fontId="2" type="noConversion"/>
  <conditionalFormatting sqref="A2:G11 H2:I21 J2:XFD31 B12:C12 D12:G31 A13:C17 A18 B18:C21 B22 H22 A23:C27 H23:I31 A28 B28:C31 B32 D32:XFD1048576 B33:C33 B34:B35 A34:A1048576 B41:C1048576">
    <cfRule type="cellIs" dxfId="25" priority="11" operator="equal">
      <formula>0</formula>
    </cfRule>
  </conditionalFormatting>
  <conditionalFormatting sqref="B37:B40">
    <cfRule type="cellIs" dxfId="24" priority="1" operator="equal">
      <formula>0</formula>
    </cfRule>
    <cfRule type="cellIs" dxfId="23" priority="2" operator="equal">
      <formula>"true"</formula>
    </cfRule>
    <cfRule type="cellIs" dxfId="22" priority="3" operator="equal">
      <formula>"TRUE"</formula>
    </cfRule>
    <cfRule type="cellIs" dxfId="21" priority="4" operator="equal">
      <formula>"false"</formula>
    </cfRule>
    <cfRule type="cellIs" dxfId="20" priority="5" operator="equal">
      <formula>"FALSE"</formula>
    </cfRule>
  </conditionalFormatting>
  <conditionalFormatting sqref="C34:C40">
    <cfRule type="cellIs" dxfId="19" priority="6" operator="equal">
      <formula>0</formula>
    </cfRule>
  </conditionalFormatting>
  <conditionalFormatting sqref="C37:C40">
    <cfRule type="cellIs" dxfId="18" priority="7" operator="equal">
      <formula>"true"</formula>
    </cfRule>
    <cfRule type="cellIs" dxfId="17" priority="8" operator="equal">
      <formula>"TRUE"</formula>
    </cfRule>
    <cfRule type="cellIs" dxfId="16" priority="9" operator="equal">
      <formula>"false"</formula>
    </cfRule>
    <cfRule type="cellIs" dxfId="15" priority="10" operator="equal">
      <formula>"FALSE"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2549-F956-4DA2-A85E-56EF6A9265A5}">
  <sheetPr>
    <tabColor theme="7"/>
  </sheetPr>
  <dimension ref="A1:B30"/>
  <sheetViews>
    <sheetView showGridLines="0" workbookViewId="0">
      <pane xSplit="1" ySplit="2" topLeftCell="B3" activePane="bottomRight" state="frozen"/>
      <selection activeCell="B36" sqref="B36"/>
      <selection pane="topRight" activeCell="B36" sqref="B36"/>
      <selection pane="bottomLeft" activeCell="B36" sqref="B36"/>
      <selection pane="bottomRight" activeCell="A8" sqref="A8"/>
    </sheetView>
  </sheetViews>
  <sheetFormatPr defaultRowHeight="15.75" x14ac:dyDescent="0.3"/>
  <cols>
    <col min="1" max="1" width="2.5703125" style="39" bestFit="1" customWidth="1"/>
    <col min="2" max="10" width="9.140625" style="5"/>
    <col min="11" max="11" width="20.85546875" style="5" bestFit="1" customWidth="1"/>
    <col min="12" max="16384" width="9.140625" style="5"/>
  </cols>
  <sheetData>
    <row r="1" spans="1:2" s="13" customFormat="1" ht="16.5" thickBot="1" x14ac:dyDescent="0.35">
      <c r="A1" s="61"/>
      <c r="B1" s="13" t="s">
        <v>43</v>
      </c>
    </row>
    <row r="2" spans="1:2" s="63" customFormat="1" x14ac:dyDescent="0.3">
      <c r="A2" s="62"/>
      <c r="B2" s="63" t="s">
        <v>45</v>
      </c>
    </row>
    <row r="3" spans="1:2" x14ac:dyDescent="0.3">
      <c r="A3" s="39">
        <f>IF(B3&gt;0,1,0)</f>
        <v>1</v>
      </c>
      <c r="B3" s="5" t="s">
        <v>87</v>
      </c>
    </row>
    <row r="4" spans="1:2" x14ac:dyDescent="0.3">
      <c r="A4" s="39">
        <f>IF(B4&gt;0,MAX($A$3:A3)+1,0)</f>
        <v>0</v>
      </c>
    </row>
    <row r="5" spans="1:2" x14ac:dyDescent="0.3">
      <c r="A5" s="39">
        <f>IF(B5&gt;0,MAX($A$3:A4)+1,0)</f>
        <v>0</v>
      </c>
    </row>
    <row r="6" spans="1:2" x14ac:dyDescent="0.3">
      <c r="A6" s="39">
        <f>IF(B6&gt;0,MAX($A$3:A5)+1,0)</f>
        <v>0</v>
      </c>
    </row>
    <row r="7" spans="1:2" x14ac:dyDescent="0.3">
      <c r="A7" s="39">
        <f>IF(B7&gt;0,MAX($A$3:A6)+1,0)</f>
        <v>0</v>
      </c>
    </row>
    <row r="8" spans="1:2" x14ac:dyDescent="0.3">
      <c r="A8" s="39">
        <f>IF(B8&gt;0,MAX($A$3:A7)+1,0)</f>
        <v>0</v>
      </c>
    </row>
    <row r="9" spans="1:2" x14ac:dyDescent="0.3">
      <c r="A9" s="39">
        <f>IF(B9&gt;0,MAX($A$3:A8)+1,0)</f>
        <v>0</v>
      </c>
    </row>
    <row r="10" spans="1:2" x14ac:dyDescent="0.3">
      <c r="A10" s="39">
        <f>IF(B10&gt;0,MAX($A$3:A9)+1,0)</f>
        <v>0</v>
      </c>
    </row>
    <row r="11" spans="1:2" x14ac:dyDescent="0.3">
      <c r="A11" s="39">
        <f>IF(B11&gt;0,MAX($A$3:A10)+1,0)</f>
        <v>0</v>
      </c>
    </row>
    <row r="12" spans="1:2" x14ac:dyDescent="0.3">
      <c r="A12" s="39">
        <f>IF(B12&gt;0,MAX($A$3:A11)+1,0)</f>
        <v>0</v>
      </c>
    </row>
    <row r="13" spans="1:2" x14ac:dyDescent="0.3">
      <c r="A13" s="39">
        <f>IF(B13&gt;0,MAX($A$3:A12)+1,0)</f>
        <v>0</v>
      </c>
    </row>
    <row r="14" spans="1:2" x14ac:dyDescent="0.3">
      <c r="A14" s="39">
        <f>IF(B14&gt;0,MAX($A$3:A13)+1,0)</f>
        <v>0</v>
      </c>
    </row>
    <row r="15" spans="1:2" x14ac:dyDescent="0.3">
      <c r="A15" s="39">
        <f>IF(B15&gt;0,MAX($A$3:A14)+1,0)</f>
        <v>0</v>
      </c>
    </row>
    <row r="16" spans="1:2" x14ac:dyDescent="0.3">
      <c r="A16" s="39">
        <f>IF(B16&gt;0,MAX($A$3:A15)+1,0)</f>
        <v>0</v>
      </c>
    </row>
    <row r="17" spans="1:1" x14ac:dyDescent="0.3">
      <c r="A17" s="39">
        <f>IF(B17&gt;0,MAX($A$3:A16)+1,0)</f>
        <v>0</v>
      </c>
    </row>
    <row r="18" spans="1:1" x14ac:dyDescent="0.3">
      <c r="A18" s="39">
        <f>IF(B18&gt;0,MAX($A$3:A17)+1,0)</f>
        <v>0</v>
      </c>
    </row>
    <row r="19" spans="1:1" x14ac:dyDescent="0.3">
      <c r="A19" s="39">
        <f>IF(B19&gt;0,MAX($A$3:A18)+1,0)</f>
        <v>0</v>
      </c>
    </row>
    <row r="20" spans="1:1" x14ac:dyDescent="0.3">
      <c r="A20" s="39">
        <f>IF(B20&gt;0,MAX($A$3:A19)+1,0)</f>
        <v>0</v>
      </c>
    </row>
    <row r="21" spans="1:1" x14ac:dyDescent="0.3">
      <c r="A21" s="39">
        <f>IF(B21&gt;0,MAX($A$3:A20)+1,0)</f>
        <v>0</v>
      </c>
    </row>
    <row r="22" spans="1:1" x14ac:dyDescent="0.3">
      <c r="A22" s="39">
        <f>IF(B22&gt;0,MAX($A$3:A21)+1,0)</f>
        <v>0</v>
      </c>
    </row>
    <row r="23" spans="1:1" x14ac:dyDescent="0.3">
      <c r="A23" s="39">
        <f>IF(B23&gt;0,MAX($A$3:A22)+1,0)</f>
        <v>0</v>
      </c>
    </row>
    <row r="24" spans="1:1" x14ac:dyDescent="0.3">
      <c r="A24" s="39">
        <f>IF(B24&gt;0,MAX($A$3:A23)+1,0)</f>
        <v>0</v>
      </c>
    </row>
    <row r="25" spans="1:1" x14ac:dyDescent="0.3">
      <c r="A25" s="39">
        <f>IF(B25&gt;0,MAX($A$3:A24)+1,0)</f>
        <v>0</v>
      </c>
    </row>
    <row r="26" spans="1:1" x14ac:dyDescent="0.3">
      <c r="A26" s="39">
        <f>IF(B26&gt;0,MAX($A$3:A25)+1,0)</f>
        <v>0</v>
      </c>
    </row>
    <row r="27" spans="1:1" x14ac:dyDescent="0.3">
      <c r="A27" s="39">
        <f>IF(B27&gt;0,MAX($A$3:A26)+1,0)</f>
        <v>0</v>
      </c>
    </row>
    <row r="28" spans="1:1" x14ac:dyDescent="0.3">
      <c r="A28" s="39">
        <f>IF(B28&gt;0,MAX($A$3:A27)+1,0)</f>
        <v>0</v>
      </c>
    </row>
    <row r="29" spans="1:1" x14ac:dyDescent="0.3">
      <c r="A29" s="39">
        <f>IF(B29&gt;0,MAX($A$3:A28)+1,0)</f>
        <v>0</v>
      </c>
    </row>
    <row r="30" spans="1:1" x14ac:dyDescent="0.3">
      <c r="A30" s="39">
        <f>IF(B30&gt;0,MAX($A$3:A29)+1,0)</f>
        <v>0</v>
      </c>
    </row>
  </sheetData>
  <conditionalFormatting sqref="A1:XFD2 A3:J6 L3:XFD6 A4:A30 A7:XFD1048576">
    <cfRule type="cellIs" dxfId="14" priority="6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11E5-2FF5-4D96-8CE7-A35F4A66C01D}">
  <sheetPr>
    <tabColor theme="7"/>
  </sheetPr>
  <dimension ref="A1:K30"/>
  <sheetViews>
    <sheetView showGridLines="0" workbookViewId="0">
      <pane xSplit="1" ySplit="2" topLeftCell="B3" activePane="bottomRight" state="frozen"/>
      <selection activeCell="K3" sqref="K3:K6"/>
      <selection pane="topRight" activeCell="K3" sqref="K3:K6"/>
      <selection pane="bottomLeft" activeCell="K3" sqref="K3:K6"/>
      <selection pane="bottomRight" activeCell="A4" sqref="A4:A30"/>
    </sheetView>
  </sheetViews>
  <sheetFormatPr defaultRowHeight="15.75" x14ac:dyDescent="0.3"/>
  <cols>
    <col min="1" max="1" width="2.5703125" style="39" bestFit="1" customWidth="1"/>
    <col min="2" max="10" width="9.140625" style="5"/>
    <col min="11" max="11" width="20.85546875" style="5" bestFit="1" customWidth="1"/>
    <col min="12" max="16384" width="9.140625" style="5"/>
  </cols>
  <sheetData>
    <row r="1" spans="1:11" s="13" customFormat="1" ht="16.5" thickBot="1" x14ac:dyDescent="0.35">
      <c r="A1" s="61"/>
      <c r="B1" s="13" t="s">
        <v>43</v>
      </c>
    </row>
    <row r="2" spans="1:11" s="63" customFormat="1" x14ac:dyDescent="0.3">
      <c r="A2" s="62"/>
      <c r="B2" s="63" t="s">
        <v>44</v>
      </c>
    </row>
    <row r="3" spans="1:11" x14ac:dyDescent="0.3">
      <c r="A3" s="39">
        <f>IF(B3&gt;0,1,0)</f>
        <v>1</v>
      </c>
      <c r="B3" s="5" t="s">
        <v>87</v>
      </c>
      <c r="K3" s="25"/>
    </row>
    <row r="4" spans="1:11" x14ac:dyDescent="0.3">
      <c r="A4" s="39">
        <f>IF(B4&gt;0,MAX($A$3:A3)+1,0)</f>
        <v>0</v>
      </c>
      <c r="K4" s="24"/>
    </row>
    <row r="5" spans="1:11" x14ac:dyDescent="0.3">
      <c r="A5" s="39">
        <f>IF(B5&gt;0,MAX($A$3:A4)+1,0)</f>
        <v>0</v>
      </c>
    </row>
    <row r="6" spans="1:11" x14ac:dyDescent="0.3">
      <c r="A6" s="39">
        <f>IF(B6&gt;0,MAX($A$3:A5)+1,0)</f>
        <v>0</v>
      </c>
      <c r="K6" s="24"/>
    </row>
    <row r="7" spans="1:11" x14ac:dyDescent="0.3">
      <c r="A7" s="39">
        <f>IF(B7&gt;0,MAX($A$3:A6)+1,0)</f>
        <v>0</v>
      </c>
    </row>
    <row r="8" spans="1:11" x14ac:dyDescent="0.3">
      <c r="A8" s="39">
        <f>IF(B8&gt;0,MAX($A$3:A7)+1,0)</f>
        <v>0</v>
      </c>
    </row>
    <row r="9" spans="1:11" x14ac:dyDescent="0.3">
      <c r="A9" s="39">
        <f>IF(B9&gt;0,MAX($A$3:A8)+1,0)</f>
        <v>0</v>
      </c>
    </row>
    <row r="10" spans="1:11" x14ac:dyDescent="0.3">
      <c r="A10" s="39">
        <f>IF(B10&gt;0,MAX($A$3:A9)+1,0)</f>
        <v>0</v>
      </c>
    </row>
    <row r="11" spans="1:11" x14ac:dyDescent="0.3">
      <c r="A11" s="39">
        <f>IF(B11&gt;0,MAX($A$3:A10)+1,0)</f>
        <v>0</v>
      </c>
    </row>
    <row r="12" spans="1:11" x14ac:dyDescent="0.3">
      <c r="A12" s="39">
        <f>IF(B12&gt;0,MAX($A$3:A11)+1,0)</f>
        <v>0</v>
      </c>
    </row>
    <row r="13" spans="1:11" x14ac:dyDescent="0.3">
      <c r="A13" s="39">
        <f>IF(B13&gt;0,MAX($A$3:A12)+1,0)</f>
        <v>0</v>
      </c>
    </row>
    <row r="14" spans="1:11" x14ac:dyDescent="0.3">
      <c r="A14" s="39">
        <f>IF(B14&gt;0,MAX($A$3:A13)+1,0)</f>
        <v>0</v>
      </c>
    </row>
    <row r="15" spans="1:11" x14ac:dyDescent="0.3">
      <c r="A15" s="39">
        <f>IF(B15&gt;0,MAX($A$3:A14)+1,0)</f>
        <v>0</v>
      </c>
    </row>
    <row r="16" spans="1:11" x14ac:dyDescent="0.3">
      <c r="A16" s="39">
        <f>IF(B16&gt;0,MAX($A$3:A15)+1,0)</f>
        <v>0</v>
      </c>
    </row>
    <row r="17" spans="1:1" x14ac:dyDescent="0.3">
      <c r="A17" s="39">
        <f>IF(B17&gt;0,MAX($A$3:A16)+1,0)</f>
        <v>0</v>
      </c>
    </row>
    <row r="18" spans="1:1" x14ac:dyDescent="0.3">
      <c r="A18" s="39">
        <f>IF(B18&gt;0,MAX($A$3:A17)+1,0)</f>
        <v>0</v>
      </c>
    </row>
    <row r="19" spans="1:1" x14ac:dyDescent="0.3">
      <c r="A19" s="39">
        <f>IF(B19&gt;0,MAX($A$3:A18)+1,0)</f>
        <v>0</v>
      </c>
    </row>
    <row r="20" spans="1:1" x14ac:dyDescent="0.3">
      <c r="A20" s="39">
        <f>IF(B20&gt;0,MAX($A$3:A19)+1,0)</f>
        <v>0</v>
      </c>
    </row>
    <row r="21" spans="1:1" x14ac:dyDescent="0.3">
      <c r="A21" s="39">
        <f>IF(B21&gt;0,MAX($A$3:A20)+1,0)</f>
        <v>0</v>
      </c>
    </row>
    <row r="22" spans="1:1" x14ac:dyDescent="0.3">
      <c r="A22" s="39">
        <f>IF(B22&gt;0,MAX($A$3:A21)+1,0)</f>
        <v>0</v>
      </c>
    </row>
    <row r="23" spans="1:1" x14ac:dyDescent="0.3">
      <c r="A23" s="39">
        <f>IF(B23&gt;0,MAX($A$3:A22)+1,0)</f>
        <v>0</v>
      </c>
    </row>
    <row r="24" spans="1:1" x14ac:dyDescent="0.3">
      <c r="A24" s="39">
        <f>IF(B24&gt;0,MAX($A$3:A23)+1,0)</f>
        <v>0</v>
      </c>
    </row>
    <row r="25" spans="1:1" x14ac:dyDescent="0.3">
      <c r="A25" s="39">
        <f>IF(B25&gt;0,MAX($A$3:A24)+1,0)</f>
        <v>0</v>
      </c>
    </row>
    <row r="26" spans="1:1" x14ac:dyDescent="0.3">
      <c r="A26" s="39">
        <f>IF(B26&gt;0,MAX($A$3:A25)+1,0)</f>
        <v>0</v>
      </c>
    </row>
    <row r="27" spans="1:1" x14ac:dyDescent="0.3">
      <c r="A27" s="39">
        <f>IF(B27&gt;0,MAX($A$3:A26)+1,0)</f>
        <v>0</v>
      </c>
    </row>
    <row r="28" spans="1:1" x14ac:dyDescent="0.3">
      <c r="A28" s="39">
        <f>IF(B28&gt;0,MAX($A$3:A27)+1,0)</f>
        <v>0</v>
      </c>
    </row>
    <row r="29" spans="1:1" x14ac:dyDescent="0.3">
      <c r="A29" s="39">
        <f>IF(B29&gt;0,MAX($A$3:A28)+1,0)</f>
        <v>0</v>
      </c>
    </row>
    <row r="30" spans="1:1" x14ac:dyDescent="0.3">
      <c r="A30" s="39">
        <f>IF(B30&gt;0,MAX($A$3:A29)+1,0)</f>
        <v>0</v>
      </c>
    </row>
  </sheetData>
  <conditionalFormatting sqref="A1:XFD1048576">
    <cfRule type="cellIs" dxfId="13" priority="1" operator="equal">
      <formula>0</formula>
    </cfRule>
  </conditionalFormatting>
  <conditionalFormatting sqref="K3:K6">
    <cfRule type="cellIs" dxfId="12" priority="2" operator="equal">
      <formula>"true"</formula>
    </cfRule>
    <cfRule type="cellIs" dxfId="11" priority="3" operator="equal">
      <formula>"TRUE"</formula>
    </cfRule>
    <cfRule type="cellIs" dxfId="10" priority="4" operator="equal">
      <formula>"false"</formula>
    </cfRule>
    <cfRule type="cellIs" dxfId="9" priority="5" operator="equal">
      <formula>"FALSE"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A651-1821-4D9C-8735-03DD831088D0}">
  <sheetPr>
    <tabColor theme="8"/>
  </sheetPr>
  <dimension ref="A1:BA29"/>
  <sheetViews>
    <sheetView showGridLines="0" topLeftCell="Q1" workbookViewId="0">
      <selection activeCell="AE26" sqref="AE26"/>
    </sheetView>
  </sheetViews>
  <sheetFormatPr defaultRowHeight="15.75" outlineLevelCol="1" x14ac:dyDescent="0.3"/>
  <cols>
    <col min="1" max="1" width="5.28515625" style="4" hidden="1" customWidth="1" outlineLevel="1"/>
    <col min="2" max="5" width="9.140625" style="5" hidden="1" customWidth="1" outlineLevel="1"/>
    <col min="6" max="6" width="2.85546875" style="5" hidden="1" customWidth="1" outlineLevel="1"/>
    <col min="7" max="7" width="5.140625" style="8" hidden="1" customWidth="1" outlineLevel="1"/>
    <col min="8" max="8" width="2.5703125" style="8" hidden="1" customWidth="1" outlineLevel="1"/>
    <col min="9" max="9" width="2" style="12" hidden="1" customWidth="1" outlineLevel="1"/>
    <col min="10" max="16" width="9.140625" style="5" hidden="1" customWidth="1" outlineLevel="1"/>
    <col min="17" max="17" width="9.140625" style="5" collapsed="1"/>
    <col min="18" max="18" width="16.85546875" style="5" bestFit="1" customWidth="1"/>
    <col min="19" max="19" width="5.140625" style="8" hidden="1" customWidth="1" outlineLevel="1"/>
    <col min="20" max="20" width="2.5703125" style="8" hidden="1" customWidth="1" outlineLevel="1"/>
    <col min="21" max="26" width="9.140625" style="5" hidden="1" customWidth="1" outlineLevel="1"/>
    <col min="27" max="27" width="20.85546875" style="5" bestFit="1" customWidth="1" collapsed="1"/>
    <col min="28" max="37" width="9.140625" style="5"/>
    <col min="39" max="52" width="9.140625" style="5"/>
    <col min="53" max="53" width="9.140625" style="5" customWidth="1" outlineLevel="1"/>
    <col min="54" max="16384" width="9.140625" style="5"/>
  </cols>
  <sheetData>
    <row r="1" spans="1:53" s="3" customFormat="1" ht="16.5" thickBot="1" x14ac:dyDescent="0.35">
      <c r="A1" s="2"/>
      <c r="B1" s="79" t="s">
        <v>46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pans="1:53" s="57" customFormat="1" ht="15" x14ac:dyDescent="0.2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7" t="s">
        <v>85</v>
      </c>
      <c r="S2" s="60"/>
      <c r="T2" s="60"/>
      <c r="U2" s="60"/>
      <c r="V2" s="60"/>
      <c r="W2" s="60"/>
      <c r="X2" s="60"/>
      <c r="Y2" s="60"/>
      <c r="Z2" s="60"/>
      <c r="AA2" s="57" t="s">
        <v>84</v>
      </c>
    </row>
    <row r="3" spans="1:53" x14ac:dyDescent="0.3">
      <c r="A3" s="73" t="s">
        <v>47</v>
      </c>
      <c r="B3" s="75"/>
      <c r="C3" s="75"/>
      <c r="D3" s="75"/>
      <c r="E3" s="75"/>
      <c r="G3" s="73" t="s">
        <v>48</v>
      </c>
      <c r="H3" s="73"/>
      <c r="I3" s="75"/>
      <c r="J3" s="75"/>
      <c r="K3" s="75"/>
      <c r="L3" s="75"/>
      <c r="M3" s="75"/>
      <c r="N3" s="75"/>
      <c r="O3" s="75"/>
      <c r="P3" s="75"/>
      <c r="Q3" s="4"/>
      <c r="S3" s="73" t="s">
        <v>51</v>
      </c>
      <c r="T3" s="73"/>
      <c r="U3" s="73"/>
      <c r="V3" s="73"/>
      <c r="W3" s="73"/>
      <c r="X3" s="73"/>
      <c r="Y3" s="73"/>
      <c r="Z3" s="73"/>
    </row>
    <row r="4" spans="1:53" x14ac:dyDescent="0.3">
      <c r="A4" s="6">
        <f>IF(B4&gt;0,1,0)</f>
        <v>0</v>
      </c>
      <c r="B4" s="77"/>
      <c r="C4" s="77"/>
      <c r="D4" s="77"/>
      <c r="E4" s="78"/>
      <c r="G4" s="48">
        <f>IF(OR(B4&gt;0,I4&gt;0),1,0)</f>
        <v>0</v>
      </c>
      <c r="H4" s="38"/>
      <c r="I4" s="66"/>
      <c r="J4" s="66"/>
      <c r="K4" s="66"/>
      <c r="L4" s="66"/>
      <c r="M4" s="66"/>
      <c r="N4" s="66"/>
      <c r="O4" s="66"/>
      <c r="P4" s="76"/>
      <c r="Q4" s="4"/>
      <c r="S4" s="48">
        <f>IF(OR(LOWER(U4)=$BA$6,LOWER(U4)=$BA$7,LOWER(U4)=$BA$8),0,IF(OR(B4&gt;0,U4&gt;0),1,0))</f>
        <v>0</v>
      </c>
      <c r="T4" s="38"/>
      <c r="U4" s="77" t="s">
        <v>88</v>
      </c>
      <c r="V4" s="77"/>
      <c r="W4" s="77"/>
      <c r="X4" s="77"/>
      <c r="Y4" s="77"/>
      <c r="Z4" s="78"/>
    </row>
    <row r="5" spans="1:53" x14ac:dyDescent="0.3">
      <c r="A5" s="7">
        <f>IF(B5&gt;0,MAX($A$4:A4)+1,0)</f>
        <v>0</v>
      </c>
      <c r="B5" s="69"/>
      <c r="C5" s="69"/>
      <c r="D5" s="69"/>
      <c r="E5" s="71"/>
      <c r="G5" s="49">
        <f>IF(I5&gt;0,MAX($G$4:G4)+1,0)</f>
        <v>0</v>
      </c>
      <c r="H5" s="9">
        <f>IF(AND(G5&gt;0,G5=G4),INDEX('use case leeg'!$D$3:$E$31,MATCH(IF(AND(G5&gt;0,G5=G4),1,0),'use case leeg'!$D$3:$D$31,0),2),0)</f>
        <v>0</v>
      </c>
      <c r="I5" s="73"/>
      <c r="J5" s="73"/>
      <c r="K5" s="73"/>
      <c r="L5" s="73"/>
      <c r="M5" s="73"/>
      <c r="N5" s="73"/>
      <c r="O5" s="73"/>
      <c r="P5" s="74"/>
      <c r="Q5" s="4"/>
      <c r="S5" s="49">
        <f>IF(OR(LOWER(U5)=$BA$6,LOWER(U5)=$BA$7,LOWER(U5)=$BA$8),0,IF(U5&gt;0,MAX($S$4:S4)+1,0))</f>
        <v>0</v>
      </c>
      <c r="T5" s="9">
        <f>IF(AND(S5&gt;0,S5=S4),INDEX('use case leeg'!$D$3:$E$31,MATCH(IF(AND(S5&gt;0,S5=S4),1,0),'use case leeg'!$D$3:$D$31,0),2),0)</f>
        <v>0</v>
      </c>
      <c r="U5" s="69"/>
      <c r="V5" s="69"/>
      <c r="W5" s="69"/>
      <c r="X5" s="69"/>
      <c r="Y5" s="69"/>
      <c r="Z5" s="71"/>
    </row>
    <row r="6" spans="1:53" x14ac:dyDescent="0.3">
      <c r="A6" s="7">
        <f>IF(B6&gt;0,MAX($A$4:A5)+1,0)</f>
        <v>0</v>
      </c>
      <c r="B6" s="69"/>
      <c r="C6" s="69"/>
      <c r="D6" s="69"/>
      <c r="E6" s="71"/>
      <c r="G6" s="49">
        <f>IF(I6&gt;0,MAX($G$4:G5)+1,0)</f>
        <v>0</v>
      </c>
      <c r="H6" s="9">
        <f>IF(AND(G6&gt;0,G6=G5),INDEX('use case leeg'!$D$3:$E$31,MATCH(INDEX('use case leeg'!$D$3:$E$31,MATCH(H5,'use case leeg'!$E$3:$E$31,0),1)+1,'use case leeg'!$D$3:$D$31,0),2),0)</f>
        <v>0</v>
      </c>
      <c r="I6" s="73"/>
      <c r="J6" s="73"/>
      <c r="K6" s="73"/>
      <c r="L6" s="73"/>
      <c r="M6" s="73"/>
      <c r="N6" s="73"/>
      <c r="O6" s="73"/>
      <c r="P6" s="74"/>
      <c r="Q6" s="4"/>
      <c r="S6" s="49">
        <f>IF(OR(LOWER(U6)=$BA$6,LOWER(U6)=$BA$7,LOWER(U6)=$BA$8),0,IF(U6&gt;0,MAX($S$4:S5)+1,0))</f>
        <v>0</v>
      </c>
      <c r="T6" s="9">
        <f>IF(AND(S6&gt;0,S6=S5),INDEX('use case leeg'!$D$3:$E$31,MATCH(INDEX('use case leeg'!$D$3:$E$31,MATCH(T5,'use case leeg'!$E$3:$E$31,0),1)+1,'use case leeg'!$D$3:$D$31,0),2),0)</f>
        <v>0</v>
      </c>
      <c r="U6" s="69" t="s">
        <v>89</v>
      </c>
      <c r="V6" s="69"/>
      <c r="W6" s="69"/>
      <c r="X6" s="69"/>
      <c r="Y6" s="69"/>
      <c r="Z6" s="71"/>
      <c r="AA6" s="24"/>
      <c r="BA6" s="5" t="s">
        <v>47</v>
      </c>
    </row>
    <row r="7" spans="1:53" x14ac:dyDescent="0.3">
      <c r="A7" s="7">
        <f>IF(B7&gt;0,MAX($A$4:A6)+1,0)</f>
        <v>0</v>
      </c>
      <c r="B7" s="69"/>
      <c r="C7" s="69"/>
      <c r="D7" s="69"/>
      <c r="E7" s="71"/>
      <c r="G7" s="49">
        <f>IF(I7&gt;0,MAX($G$4:G6)+1,0)</f>
        <v>0</v>
      </c>
      <c r="H7" s="9">
        <f>IF(AND(G7&gt;0,G7=G6),INDEX('use case leeg'!$D$3:$E$31,MATCH(INDEX('use case leeg'!$D$3:$E$31,MATCH(H6,'use case leeg'!$E$3:$E$31,0),1)+1,'use case leeg'!$D$3:$D$31,0),2),0)</f>
        <v>0</v>
      </c>
      <c r="I7" s="73"/>
      <c r="J7" s="73"/>
      <c r="K7" s="73"/>
      <c r="L7" s="73"/>
      <c r="M7" s="73"/>
      <c r="N7" s="73"/>
      <c r="O7" s="73"/>
      <c r="P7" s="74"/>
      <c r="Q7" s="4"/>
      <c r="S7" s="49">
        <f>IF(OR(LOWER(U7)=$BA$6,LOWER(U7)=$BA$7,LOWER(U7)=$BA$8),0,IF(U7&gt;0,MAX($S$4:S6)+1,0))</f>
        <v>0</v>
      </c>
      <c r="T7" s="9">
        <f>IF(AND(S7&gt;0,S7=S6),INDEX('use case leeg'!$D$3:$E$31,MATCH(INDEX('use case leeg'!$D$3:$E$31,MATCH(T6,'use case leeg'!$E$3:$E$31,0),1)+1,'use case leeg'!$D$3:$D$31,0),2),0)</f>
        <v>0</v>
      </c>
      <c r="U7" s="69"/>
      <c r="V7" s="69"/>
      <c r="W7" s="69"/>
      <c r="X7" s="69"/>
      <c r="Y7" s="69"/>
      <c r="Z7" s="71"/>
      <c r="BA7" s="5" t="s">
        <v>50</v>
      </c>
    </row>
    <row r="8" spans="1:53" x14ac:dyDescent="0.3">
      <c r="A8" s="7">
        <f>IF(B8&gt;0,MAX($A$4:A7)+1,0)</f>
        <v>0</v>
      </c>
      <c r="B8" s="69"/>
      <c r="C8" s="69"/>
      <c r="D8" s="69"/>
      <c r="E8" s="71"/>
      <c r="G8" s="49">
        <f>IF(I8&gt;0,MAX($G$4:G7)+1,0)</f>
        <v>0</v>
      </c>
      <c r="H8" s="9">
        <f>IF(AND(G8&gt;0,G8=G7),INDEX('use case leeg'!$D$3:$E$31,MATCH(INDEX('use case leeg'!$D$3:$E$31,MATCH(H7,'use case leeg'!$E$3:$E$31,0),1)+1,'use case leeg'!$D$3:$D$31,0),2),0)</f>
        <v>0</v>
      </c>
      <c r="I8" s="73"/>
      <c r="J8" s="73"/>
      <c r="K8" s="73"/>
      <c r="L8" s="73"/>
      <c r="M8" s="73"/>
      <c r="N8" s="73"/>
      <c r="O8" s="73"/>
      <c r="P8" s="74"/>
      <c r="Q8" s="4"/>
      <c r="S8" s="49">
        <f>IF(OR(LOWER(U8)=$BA$6,LOWER(U8)=$BA$7,LOWER(U8)=$BA$8),0,IF(U8&gt;0,MAX($S$4:S7)+1,0))</f>
        <v>0</v>
      </c>
      <c r="T8" s="9">
        <f>IF(AND(S8&gt;0,S8=S7),INDEX('use case leeg'!$D$3:$E$31,MATCH(INDEX('use case leeg'!$D$3:$E$31,MATCH(T7,'use case leeg'!$E$3:$E$31,0),1)+1,'use case leeg'!$D$3:$D$31,0),2),0)</f>
        <v>0</v>
      </c>
      <c r="U8" s="69"/>
      <c r="V8" s="69"/>
      <c r="W8" s="69"/>
      <c r="X8" s="69"/>
      <c r="Y8" s="69"/>
      <c r="Z8" s="71"/>
      <c r="AA8" s="24"/>
      <c r="BA8" s="5" t="s">
        <v>48</v>
      </c>
    </row>
    <row r="9" spans="1:53" x14ac:dyDescent="0.3">
      <c r="A9" s="7">
        <f>IF(B9&gt;0,MAX($A$4:A8)+1,0)</f>
        <v>0</v>
      </c>
      <c r="B9" s="69"/>
      <c r="C9" s="69"/>
      <c r="D9" s="69"/>
      <c r="E9" s="71"/>
      <c r="G9" s="49">
        <f>IF(I9&gt;0,MAX($G$4:G8)+1,0)</f>
        <v>0</v>
      </c>
      <c r="H9" s="9">
        <f>IF(AND(G9&gt;0,G9=G8),INDEX('use case leeg'!$D$3:$E$31,MATCH(INDEX('use case leeg'!$D$3:$E$31,MATCH(H8,'use case leeg'!$E$3:$E$31,0),1)+1,'use case leeg'!$D$3:$D$31,0),2),0)</f>
        <v>0</v>
      </c>
      <c r="I9" s="73"/>
      <c r="J9" s="73"/>
      <c r="K9" s="73"/>
      <c r="L9" s="73"/>
      <c r="M9" s="73"/>
      <c r="N9" s="73"/>
      <c r="O9" s="73"/>
      <c r="P9" s="74"/>
      <c r="Q9" s="4"/>
      <c r="S9" s="49">
        <f>IF(OR(LOWER(U9)=$BA$6,LOWER(U9)=$BA$7,LOWER(U9)=$BA$8),0,IF(U9&gt;0,MAX($S$4:S8)+1,0))</f>
        <v>0</v>
      </c>
      <c r="T9" s="9">
        <f>IF(AND(S9&gt;0,S9=S8),INDEX('use case leeg'!$D$3:$E$31,MATCH(INDEX('use case leeg'!$D$3:$E$31,MATCH(T8,'use case leeg'!$E$3:$E$31,0),1)+1,'use case leeg'!$D$3:$D$31,0),2),0)</f>
        <v>0</v>
      </c>
      <c r="U9" s="69"/>
      <c r="V9" s="69"/>
      <c r="W9" s="69"/>
      <c r="X9" s="69"/>
      <c r="Y9" s="69"/>
      <c r="Z9" s="71"/>
    </row>
    <row r="10" spans="1:53" x14ac:dyDescent="0.3">
      <c r="A10" s="7">
        <f>IF(B10&gt;0,MAX($A$4:A9)+1,0)</f>
        <v>0</v>
      </c>
      <c r="B10" s="69"/>
      <c r="C10" s="69"/>
      <c r="D10" s="69"/>
      <c r="E10" s="71"/>
      <c r="G10" s="49">
        <f>IF(I10&gt;0,MAX($G$4:G9)+1,0)</f>
        <v>0</v>
      </c>
      <c r="H10" s="9">
        <f>IF(AND(G10&gt;0,G10=G9),INDEX('use case leeg'!$D$3:$E$31,MATCH(INDEX('use case leeg'!$D$3:$E$31,MATCH(H9,'use case leeg'!$E$3:$E$31,0),1)+1,'use case leeg'!$D$3:$D$31,0),2),0)</f>
        <v>0</v>
      </c>
      <c r="I10" s="73"/>
      <c r="J10" s="73"/>
      <c r="K10" s="73"/>
      <c r="L10" s="73"/>
      <c r="M10" s="73"/>
      <c r="N10" s="73"/>
      <c r="O10" s="73"/>
      <c r="P10" s="74"/>
      <c r="Q10" s="4"/>
      <c r="S10" s="49">
        <f>IF(OR(LOWER(U10)=$BA$6,LOWER(U10)=$BA$7,LOWER(U10)=$BA$8),0,IF(U10&gt;0,MAX($S$4:S9)+1,0))</f>
        <v>0</v>
      </c>
      <c r="T10" s="9">
        <f>IF(AND(S10&gt;0,S10=S9),INDEX('use case leeg'!$D$3:$E$31,MATCH(INDEX('use case leeg'!$D$3:$E$31,MATCH(T9,'use case leeg'!$E$3:$E$31,0),1)+1,'use case leeg'!$D$3:$D$31,0),2),0)</f>
        <v>0</v>
      </c>
      <c r="U10" s="69"/>
      <c r="V10" s="69"/>
      <c r="W10" s="69"/>
      <c r="X10" s="69"/>
      <c r="Y10" s="69"/>
      <c r="Z10" s="71"/>
    </row>
    <row r="11" spans="1:53" x14ac:dyDescent="0.3">
      <c r="A11" s="7">
        <f>IF(B11&gt;0,MAX($A$4:A10)+1,0)</f>
        <v>0</v>
      </c>
      <c r="B11" s="69"/>
      <c r="C11" s="69"/>
      <c r="D11" s="69"/>
      <c r="E11" s="71"/>
      <c r="G11" s="49">
        <f>IF(I11&gt;0,MAX($G$4:G10)+1,0)</f>
        <v>0</v>
      </c>
      <c r="H11" s="9">
        <f>IF(AND(G11&gt;0,G11=G10),INDEX('use case leeg'!$D$3:$E$31,MATCH(INDEX('use case leeg'!$D$3:$E$31,MATCH(H10,'use case leeg'!$E$3:$E$31,0),1)+1,'use case leeg'!$D$3:$D$31,0),2),0)</f>
        <v>0</v>
      </c>
      <c r="I11" s="73"/>
      <c r="J11" s="73"/>
      <c r="K11" s="73"/>
      <c r="L11" s="73"/>
      <c r="M11" s="73"/>
      <c r="N11" s="73"/>
      <c r="O11" s="73"/>
      <c r="P11" s="74"/>
      <c r="Q11" s="4"/>
      <c r="S11" s="49">
        <f>IF(OR(LOWER(U11)=$BA$6,LOWER(U11)=$BA$7,LOWER(U11)=$BA$8),0,IF(U11&gt;0,MAX($S$4:S10)+1,0))</f>
        <v>0</v>
      </c>
      <c r="T11" s="9">
        <f>IF(AND(S11&gt;0,S11=S10),INDEX('use case leeg'!$D$3:$E$31,MATCH(INDEX('use case leeg'!$D$3:$E$31,MATCH(T10,'use case leeg'!$E$3:$E$31,0),1)+1,'use case leeg'!$D$3:$D$31,0),2),0)</f>
        <v>0</v>
      </c>
      <c r="U11" s="69"/>
      <c r="V11" s="69"/>
      <c r="W11" s="69"/>
      <c r="X11" s="69"/>
      <c r="Y11" s="69"/>
      <c r="Z11" s="71"/>
    </row>
    <row r="12" spans="1:53" x14ac:dyDescent="0.3">
      <c r="A12" s="7">
        <f>IF(B12&gt;0,MAX($A$4:A11)+1,0)</f>
        <v>0</v>
      </c>
      <c r="B12" s="69"/>
      <c r="C12" s="69"/>
      <c r="D12" s="69"/>
      <c r="E12" s="71"/>
      <c r="G12" s="49">
        <f>IF(I12&gt;0,MAX($G$4:G11)+1,0)</f>
        <v>0</v>
      </c>
      <c r="H12" s="9">
        <f>IF(AND(G12&gt;0,G12=G11),INDEX('use case leeg'!$D$3:$E$31,MATCH(INDEX('use case leeg'!$D$3:$E$31,MATCH(H11,'use case leeg'!$E$3:$E$31,0),1)+1,'use case leeg'!$D$3:$D$31,0),2),0)</f>
        <v>0</v>
      </c>
      <c r="I12" s="73"/>
      <c r="J12" s="73"/>
      <c r="K12" s="73"/>
      <c r="L12" s="73"/>
      <c r="M12" s="73"/>
      <c r="N12" s="73"/>
      <c r="O12" s="73"/>
      <c r="P12" s="74"/>
      <c r="Q12" s="4"/>
      <c r="S12" s="49">
        <f>IF(OR(LOWER(U12)=$BA$6,LOWER(U12)=$BA$7,LOWER(U12)=$BA$8),0,IF(U12&gt;0,MAX($S$4:S11)+1,0))</f>
        <v>0</v>
      </c>
      <c r="T12" s="9">
        <f>IF(AND(S12&gt;0,S12=S11),INDEX('use case leeg'!$D$3:$E$31,MATCH(INDEX('use case leeg'!$D$3:$E$31,MATCH(T11,'use case leeg'!$E$3:$E$31,0),1)+1,'use case leeg'!$D$3:$D$31,0),2),0)</f>
        <v>0</v>
      </c>
      <c r="U12" s="69"/>
      <c r="V12" s="69"/>
      <c r="W12" s="69"/>
      <c r="X12" s="69"/>
      <c r="Y12" s="69"/>
      <c r="Z12" s="71"/>
    </row>
    <row r="13" spans="1:53" x14ac:dyDescent="0.3">
      <c r="A13" s="7">
        <f>IF(B13&gt;0,MAX($A$4:A12)+1,0)</f>
        <v>0</v>
      </c>
      <c r="B13" s="69"/>
      <c r="C13" s="69"/>
      <c r="D13" s="69"/>
      <c r="E13" s="71"/>
      <c r="G13" s="49">
        <f>IF(I13&gt;0,MAX($G$4:G12)+1,0)</f>
        <v>0</v>
      </c>
      <c r="H13" s="9">
        <f>IF(AND(G13&gt;0,G13=G12),INDEX('use case leeg'!$D$3:$E$31,MATCH(INDEX('use case leeg'!$D$3:$E$31,MATCH(H12,'use case leeg'!$E$3:$E$31,0),1)+1,'use case leeg'!$D$3:$D$31,0),2),0)</f>
        <v>0</v>
      </c>
      <c r="I13" s="73"/>
      <c r="J13" s="73"/>
      <c r="K13" s="73"/>
      <c r="L13" s="73"/>
      <c r="M13" s="73"/>
      <c r="N13" s="73"/>
      <c r="O13" s="73"/>
      <c r="P13" s="74"/>
      <c r="Q13" s="4"/>
      <c r="S13" s="49">
        <f>IF(OR(LOWER(U13)=$BA$6,LOWER(U13)=$BA$7,LOWER(U13)=$BA$8),0,IF(U13&gt;0,MAX($S$4:S12)+1,0))</f>
        <v>0</v>
      </c>
      <c r="T13" s="9">
        <f>IF(AND(S13&gt;0,S13=S12),INDEX('use case leeg'!$D$3:$E$31,MATCH(INDEX('use case leeg'!$D$3:$E$31,MATCH(T12,'use case leeg'!$E$3:$E$31,0),1)+1,'use case leeg'!$D$3:$D$31,0),2),0)</f>
        <v>0</v>
      </c>
      <c r="U13" s="69"/>
      <c r="V13" s="69"/>
      <c r="W13" s="69"/>
      <c r="X13" s="69"/>
      <c r="Y13" s="69"/>
      <c r="Z13" s="71"/>
    </row>
    <row r="14" spans="1:53" ht="12.75" customHeight="1" x14ac:dyDescent="0.3">
      <c r="A14" s="10">
        <f>IF(B14&gt;0,MAX($A$4:A13)+1,0)</f>
        <v>0</v>
      </c>
      <c r="B14" s="70"/>
      <c r="C14" s="70"/>
      <c r="D14" s="70"/>
      <c r="E14" s="72"/>
      <c r="F14" s="8"/>
      <c r="G14" s="50">
        <f>IF(I14&gt;0,MAX($G$4:G13)+1,0)</f>
        <v>0</v>
      </c>
      <c r="H14" s="37">
        <f>IF(AND(G14&gt;0,G14=G13),INDEX('use case leeg'!$D$3:$E$31,MATCH(INDEX('use case leeg'!$D$3:$E$31,MATCH(H13,'use case leeg'!$E$3:$E$31,0),1)+1,'use case leeg'!$D$3:$D$31,0),2),0)</f>
        <v>0</v>
      </c>
      <c r="I14" s="70"/>
      <c r="J14" s="70"/>
      <c r="K14" s="70"/>
      <c r="L14" s="70"/>
      <c r="M14" s="70"/>
      <c r="N14" s="70"/>
      <c r="O14" s="70"/>
      <c r="P14" s="72"/>
      <c r="Q14" s="8"/>
      <c r="S14" s="49">
        <f>IF(OR(LOWER(U14)=$BA$6,LOWER(U14)=$BA$7,LOWER(U14)=$BA$8),0,IF(U14&gt;0,MAX($S$4:S13)+1,0))</f>
        <v>0</v>
      </c>
      <c r="T14" s="9">
        <f>IF(AND(S14&gt;0,S14=S13),INDEX('use case leeg'!$D$3:$E$31,MATCH(INDEX('use case leeg'!$D$3:$E$31,MATCH(T13,'use case leeg'!$E$3:$E$31,0),1)+1,'use case leeg'!$D$3:$D$31,0),2),0)</f>
        <v>0</v>
      </c>
      <c r="U14" s="69"/>
      <c r="V14" s="69"/>
      <c r="W14" s="69"/>
      <c r="X14" s="69"/>
      <c r="Y14" s="69"/>
      <c r="Z14" s="71"/>
    </row>
    <row r="15" spans="1:53" ht="13.5" customHeight="1" x14ac:dyDescent="0.3">
      <c r="B15" s="11"/>
      <c r="F15" s="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40"/>
      <c r="S15" s="49">
        <f>IF(OR(LOWER(U15)=$BA$6,LOWER(U15)=$BA$7,LOWER(U15)=$BA$8),0,IF(U15&gt;0,MAX($S$4:S14)+1,0))</f>
        <v>0</v>
      </c>
      <c r="T15" s="9">
        <f>IF(AND(S15&gt;0,S15=S14),INDEX('use case leeg'!$D$3:$E$31,MATCH(INDEX('use case leeg'!$D$3:$E$31,MATCH(T14,'use case leeg'!$E$3:$E$31,0),1)+1,'use case leeg'!$D$3:$D$31,0),2),0)</f>
        <v>0</v>
      </c>
      <c r="U15" s="69"/>
      <c r="V15" s="69"/>
      <c r="W15" s="69"/>
      <c r="X15" s="69"/>
      <c r="Y15" s="69"/>
      <c r="Z15" s="71"/>
    </row>
    <row r="16" spans="1:53" ht="12.75" customHeight="1" x14ac:dyDescent="0.3">
      <c r="A16" s="75" t="s">
        <v>50</v>
      </c>
      <c r="B16" s="75"/>
      <c r="C16" s="75"/>
      <c r="D16" s="75"/>
      <c r="E16" s="75"/>
      <c r="F16" s="8"/>
      <c r="G16" s="69" t="s">
        <v>49</v>
      </c>
      <c r="H16" s="69"/>
      <c r="I16" s="70"/>
      <c r="J16" s="70"/>
      <c r="K16" s="70"/>
      <c r="L16" s="70"/>
      <c r="M16" s="70"/>
      <c r="N16" s="70"/>
      <c r="O16" s="70"/>
      <c r="P16" s="70"/>
      <c r="Q16" s="4"/>
      <c r="S16" s="49">
        <f>IF(OR(LOWER(U16)=$BA$6,LOWER(U16)=$BA$7,LOWER(U16)=$BA$8),0,IF(U16&gt;0,MAX($S$4:S15)+1,0))</f>
        <v>0</v>
      </c>
      <c r="T16" s="9">
        <f>IF(AND(S16&gt;0,S16=S15),INDEX('use case leeg'!$D$3:$E$31,MATCH(INDEX('use case leeg'!$D$3:$E$31,MATCH(T15,'use case leeg'!$E$3:$E$31,0),1)+1,'use case leeg'!$D$3:$D$31,0),2),0)</f>
        <v>0</v>
      </c>
      <c r="U16" s="69"/>
      <c r="V16" s="69"/>
      <c r="W16" s="69"/>
      <c r="X16" s="69"/>
      <c r="Y16" s="69"/>
      <c r="Z16" s="71"/>
    </row>
    <row r="17" spans="1:26" x14ac:dyDescent="0.3">
      <c r="A17" s="6">
        <f>IF(B4&gt;0,"true",0)</f>
        <v>0</v>
      </c>
      <c r="B17" s="77"/>
      <c r="C17" s="77"/>
      <c r="D17" s="77"/>
      <c r="E17" s="78"/>
      <c r="F17" s="8"/>
      <c r="G17" s="48">
        <f>IF(I17&gt;0,1,0)</f>
        <v>0</v>
      </c>
      <c r="H17" s="38"/>
      <c r="I17" s="66"/>
      <c r="J17" s="66"/>
      <c r="K17" s="66"/>
      <c r="L17" s="66"/>
      <c r="M17" s="66"/>
      <c r="N17" s="66"/>
      <c r="O17" s="66"/>
      <c r="P17" s="76"/>
      <c r="Q17" s="4"/>
      <c r="S17" s="49">
        <f>IF(OR(LOWER(U17)=$BA$6,LOWER(U17)=$BA$7,LOWER(U17)=$BA$8),0,IF(U17&gt;0,MAX($S$4:S16)+1,0))</f>
        <v>0</v>
      </c>
      <c r="T17" s="9">
        <f>IF(AND(S17&gt;0,S17=S16),INDEX('use case leeg'!$D$3:$E$31,MATCH(INDEX('use case leeg'!$D$3:$E$31,MATCH(T16,'use case leeg'!$E$3:$E$31,0),1)+1,'use case leeg'!$D$3:$D$31,0),2),0)</f>
        <v>0</v>
      </c>
      <c r="U17" s="69"/>
      <c r="V17" s="69"/>
      <c r="W17" s="69"/>
      <c r="X17" s="69"/>
      <c r="Y17" s="69"/>
      <c r="Z17" s="71"/>
    </row>
    <row r="18" spans="1:26" x14ac:dyDescent="0.3">
      <c r="A18" s="7">
        <f>IF(B4&gt;0,"false",0)</f>
        <v>0</v>
      </c>
      <c r="B18" s="69"/>
      <c r="C18" s="69"/>
      <c r="D18" s="69"/>
      <c r="E18" s="71"/>
      <c r="F18" s="8"/>
      <c r="G18" s="49">
        <f>IF(I18&gt;0,MAX($G$17:G17)+1,0)</f>
        <v>0</v>
      </c>
      <c r="H18" s="9">
        <f>IF(AND(G18&gt;0,G18=G17),INDEX('use case leeg'!$D$3:$E$31,MATCH(IF(AND(G18&gt;0,G18=G17),1,0),'use case leeg'!$D$3:$D$31,0),2),0)</f>
        <v>0</v>
      </c>
      <c r="I18" s="73"/>
      <c r="J18" s="73"/>
      <c r="K18" s="73"/>
      <c r="L18" s="73"/>
      <c r="M18" s="73"/>
      <c r="N18" s="73"/>
      <c r="O18" s="73"/>
      <c r="P18" s="74"/>
      <c r="Q18" s="4"/>
      <c r="S18" s="49">
        <f>IF(OR(LOWER(U18)=$BA$6,LOWER(U18)=$BA$7,LOWER(U18)=$BA$8),0,IF(U18&gt;0,MAX($S$4:S17)+1,0))</f>
        <v>0</v>
      </c>
      <c r="T18" s="9">
        <f>IF(AND(S18&gt;0,S18=S17),INDEX('use case leeg'!$D$3:$E$31,MATCH(INDEX('use case leeg'!$D$3:$E$31,MATCH(T17,'use case leeg'!$E$3:$E$31,0),1)+1,'use case leeg'!$D$3:$D$31,0),2),0)</f>
        <v>0</v>
      </c>
      <c r="U18" s="69"/>
      <c r="V18" s="69"/>
      <c r="W18" s="69"/>
      <c r="X18" s="69"/>
      <c r="Y18" s="69"/>
      <c r="Z18" s="71"/>
    </row>
    <row r="19" spans="1:26" x14ac:dyDescent="0.3">
      <c r="A19" s="7">
        <f>IF(AND(B18&gt;0,B4&gt;0),"&gt;",0)</f>
        <v>0</v>
      </c>
      <c r="B19" s="69"/>
      <c r="C19" s="69"/>
      <c r="D19" s="69"/>
      <c r="E19" s="71"/>
      <c r="F19" s="8"/>
      <c r="G19" s="49">
        <f>IF(I19&gt;0,MAX($G$17:G18)+1,0)</f>
        <v>0</v>
      </c>
      <c r="H19" s="9">
        <f>IF(AND(G19&gt;0,G19=G18),INDEX('use case leeg'!$D$3:$E$31,MATCH(INDEX('use case leeg'!$D$3:$E$31,MATCH(H18,'use case leeg'!$E$3:$E$31,0),1)+1,'use case leeg'!$D$3:$D$31,0),2),0)</f>
        <v>0</v>
      </c>
      <c r="I19" s="73"/>
      <c r="J19" s="73"/>
      <c r="K19" s="73"/>
      <c r="L19" s="73"/>
      <c r="M19" s="73"/>
      <c r="N19" s="73"/>
      <c r="O19" s="73"/>
      <c r="P19" s="74"/>
      <c r="Q19" s="4"/>
      <c r="S19" s="49">
        <f>IF(OR(LOWER(U19)=$BA$6,LOWER(U19)=$BA$7,LOWER(U19)=$BA$8),0,IF(U19&gt;0,MAX($S$4:S18)+1,0))</f>
        <v>0</v>
      </c>
      <c r="T19" s="9">
        <f>IF(AND(S19&gt;0,S19=S18),INDEX('use case leeg'!$D$3:$E$31,MATCH(INDEX('use case leeg'!$D$3:$E$31,MATCH(T18,'use case leeg'!$E$3:$E$31,0),1)+1,'use case leeg'!$D$3:$D$31,0),2),0)</f>
        <v>0</v>
      </c>
      <c r="U19" s="69"/>
      <c r="V19" s="69"/>
      <c r="W19" s="69"/>
      <c r="X19" s="69"/>
      <c r="Y19" s="69"/>
      <c r="Z19" s="71"/>
    </row>
    <row r="20" spans="1:26" x14ac:dyDescent="0.3">
      <c r="A20" s="7">
        <f t="shared" ref="A20:A27" si="0">IF(AND(B19&gt;0,B5&gt;0),"&gt;",0)</f>
        <v>0</v>
      </c>
      <c r="B20" s="69"/>
      <c r="C20" s="69"/>
      <c r="D20" s="69"/>
      <c r="E20" s="71"/>
      <c r="F20" s="8"/>
      <c r="G20" s="49">
        <f>IF(I20&gt;0,MAX($G$17:G19)+1,0)</f>
        <v>0</v>
      </c>
      <c r="H20" s="9">
        <f>IF(AND(G20&gt;0,G20=G19),INDEX('use case leeg'!$D$3:$E$31,MATCH(INDEX('use case leeg'!$D$3:$E$31,MATCH(H19,'use case leeg'!$E$3:$E$31,0),1)+1,'use case leeg'!$D$3:$D$31,0),2),0)</f>
        <v>0</v>
      </c>
      <c r="I20" s="73"/>
      <c r="J20" s="73"/>
      <c r="K20" s="73"/>
      <c r="L20" s="73"/>
      <c r="M20" s="73"/>
      <c r="N20" s="73"/>
      <c r="O20" s="73"/>
      <c r="P20" s="74"/>
      <c r="Q20" s="4"/>
      <c r="S20" s="49">
        <f>IF(OR(LOWER(U20)=$BA$6,LOWER(U20)=$BA$7,LOWER(U20)=$BA$8),0,IF(U20&gt;0,MAX($S$4:S19)+1,0))</f>
        <v>0</v>
      </c>
      <c r="T20" s="9">
        <f>IF(AND(S20&gt;0,S20=S19),INDEX('use case leeg'!$D$3:$E$31,MATCH(INDEX('use case leeg'!$D$3:$E$31,MATCH(T19,'use case leeg'!$E$3:$E$31,0),1)+1,'use case leeg'!$D$3:$D$31,0),2),0)</f>
        <v>0</v>
      </c>
      <c r="U20" s="69"/>
      <c r="V20" s="69"/>
      <c r="W20" s="69"/>
      <c r="X20" s="69"/>
      <c r="Y20" s="69"/>
      <c r="Z20" s="71"/>
    </row>
    <row r="21" spans="1:26" x14ac:dyDescent="0.3">
      <c r="A21" s="7">
        <f t="shared" si="0"/>
        <v>0</v>
      </c>
      <c r="B21" s="69"/>
      <c r="C21" s="69"/>
      <c r="D21" s="69"/>
      <c r="E21" s="71"/>
      <c r="G21" s="49">
        <f>IF(I21&gt;0,MAX($G$17:G20)+1,0)</f>
        <v>0</v>
      </c>
      <c r="H21" s="9">
        <f>IF(AND(G21&gt;0,G21=G20),INDEX('use case leeg'!$D$3:$E$31,MATCH(INDEX('use case leeg'!$D$3:$E$31,MATCH(H20,'use case leeg'!$E$3:$E$31,0),1)+1,'use case leeg'!$D$3:$D$31,0),2),0)</f>
        <v>0</v>
      </c>
      <c r="I21" s="73"/>
      <c r="J21" s="73"/>
      <c r="K21" s="73"/>
      <c r="L21" s="73"/>
      <c r="M21" s="73"/>
      <c r="N21" s="73"/>
      <c r="O21" s="73"/>
      <c r="P21" s="74"/>
      <c r="Q21" s="4"/>
      <c r="S21" s="49">
        <f>IF(OR(LOWER(U21)=$BA$6,LOWER(U21)=$BA$7,LOWER(U21)=$BA$8),0,IF(U21&gt;0,MAX($S$4:S20)+1,0))</f>
        <v>0</v>
      </c>
      <c r="T21" s="9">
        <f>IF(AND(S21&gt;0,S21=S20),INDEX('use case leeg'!$D$3:$E$31,MATCH(INDEX('use case leeg'!$D$3:$E$31,MATCH(T20,'use case leeg'!$E$3:$E$31,0),1)+1,'use case leeg'!$D$3:$D$31,0),2),0)</f>
        <v>0</v>
      </c>
      <c r="U21" s="69"/>
      <c r="V21" s="69"/>
      <c r="W21" s="69"/>
      <c r="X21" s="69"/>
      <c r="Y21" s="69"/>
      <c r="Z21" s="71"/>
    </row>
    <row r="22" spans="1:26" x14ac:dyDescent="0.3">
      <c r="A22" s="7">
        <f t="shared" si="0"/>
        <v>0</v>
      </c>
      <c r="B22" s="69"/>
      <c r="C22" s="69"/>
      <c r="D22" s="69"/>
      <c r="E22" s="71"/>
      <c r="F22" s="8"/>
      <c r="G22" s="49">
        <f>IF(I22&gt;0,MAX($G$17:G21)+1,0)</f>
        <v>0</v>
      </c>
      <c r="H22" s="9">
        <f>IF(AND(G22&gt;0,G22=G21),INDEX('use case leeg'!$D$3:$E$31,MATCH(INDEX('use case leeg'!$D$3:$E$31,MATCH(H21,'use case leeg'!$E$3:$E$31,0),1)+1,'use case leeg'!$D$3:$D$31,0),2),0)</f>
        <v>0</v>
      </c>
      <c r="I22" s="73"/>
      <c r="J22" s="73"/>
      <c r="K22" s="73"/>
      <c r="L22" s="73"/>
      <c r="M22" s="73"/>
      <c r="N22" s="73"/>
      <c r="O22" s="73"/>
      <c r="P22" s="74"/>
      <c r="Q22" s="4"/>
      <c r="S22" s="49">
        <f>IF(OR(LOWER(U22)=$BA$6,LOWER(U22)=$BA$7,LOWER(U22)=$BA$8),0,IF(U22&gt;0,MAX($S$4:S21)+1,0))</f>
        <v>0</v>
      </c>
      <c r="T22" s="9">
        <f>IF(AND(S22&gt;0,S22=S21),INDEX('use case leeg'!$D$3:$E$31,MATCH(INDEX('use case leeg'!$D$3:$E$31,MATCH(T21,'use case leeg'!$E$3:$E$31,0),1)+1,'use case leeg'!$D$3:$D$31,0),2),0)</f>
        <v>0</v>
      </c>
      <c r="U22" s="69"/>
      <c r="V22" s="69"/>
      <c r="W22" s="69"/>
      <c r="X22" s="69"/>
      <c r="Y22" s="69"/>
      <c r="Z22" s="71"/>
    </row>
    <row r="23" spans="1:26" x14ac:dyDescent="0.3">
      <c r="A23" s="7">
        <f t="shared" si="0"/>
        <v>0</v>
      </c>
      <c r="B23" s="69"/>
      <c r="C23" s="69"/>
      <c r="D23" s="69"/>
      <c r="E23" s="71"/>
      <c r="F23" s="8"/>
      <c r="G23" s="49">
        <f>IF(I23&gt;0,MAX($G$17:G22)+1,0)</f>
        <v>0</v>
      </c>
      <c r="H23" s="9">
        <f>IF(AND(G23&gt;0,G23=G22),INDEX('use case leeg'!$D$3:$E$31,MATCH(INDEX('use case leeg'!$D$3:$E$31,MATCH(H22,'use case leeg'!$E$3:$E$31,0),1)+1,'use case leeg'!$D$3:$D$31,0),2),0)</f>
        <v>0</v>
      </c>
      <c r="I23" s="73"/>
      <c r="J23" s="73"/>
      <c r="K23" s="73"/>
      <c r="L23" s="73"/>
      <c r="M23" s="73"/>
      <c r="N23" s="73"/>
      <c r="O23" s="73"/>
      <c r="P23" s="74"/>
      <c r="Q23" s="4"/>
      <c r="S23" s="49">
        <f>IF(OR(LOWER(U23)=$BA$6,LOWER(U23)=$BA$7,LOWER(U23)=$BA$8),0,IF(U23&gt;0,MAX($S$4:S22)+1,0))</f>
        <v>0</v>
      </c>
      <c r="T23" s="9">
        <f>IF(AND(S23&gt;0,S23=S22),INDEX('use case leeg'!$D$3:$E$31,MATCH(INDEX('use case leeg'!$D$3:$E$31,MATCH(T22,'use case leeg'!$E$3:$E$31,0),1)+1,'use case leeg'!$D$3:$D$31,0),2),0)</f>
        <v>0</v>
      </c>
      <c r="U23" s="69"/>
      <c r="V23" s="69"/>
      <c r="W23" s="69"/>
      <c r="X23" s="69"/>
      <c r="Y23" s="69"/>
      <c r="Z23" s="71"/>
    </row>
    <row r="24" spans="1:26" x14ac:dyDescent="0.3">
      <c r="A24" s="7">
        <f t="shared" si="0"/>
        <v>0</v>
      </c>
      <c r="B24" s="69"/>
      <c r="C24" s="69"/>
      <c r="D24" s="69"/>
      <c r="E24" s="71"/>
      <c r="F24" s="8"/>
      <c r="G24" s="49">
        <f>IF(I24&gt;0,MAX($G$17:G23)+1,0)</f>
        <v>0</v>
      </c>
      <c r="H24" s="9">
        <f>IF(AND(G24&gt;0,G24=G23),INDEX('use case leeg'!$D$3:$E$31,MATCH(INDEX('use case leeg'!$D$3:$E$31,MATCH(H23,'use case leeg'!$E$3:$E$31,0),1)+1,'use case leeg'!$D$3:$D$31,0),2),0)</f>
        <v>0</v>
      </c>
      <c r="I24" s="73"/>
      <c r="J24" s="73"/>
      <c r="K24" s="73"/>
      <c r="L24" s="73"/>
      <c r="M24" s="73"/>
      <c r="N24" s="73"/>
      <c r="O24" s="73"/>
      <c r="P24" s="74"/>
      <c r="Q24" s="4"/>
      <c r="S24" s="49">
        <f>IF(OR(LOWER(U24)=$BA$6,LOWER(U24)=$BA$7,LOWER(U24)=$BA$8),0,IF(U24&gt;0,MAX($S$4:S23)+1,0))</f>
        <v>0</v>
      </c>
      <c r="T24" s="9">
        <f>IF(AND(S24&gt;0,S24=S23),INDEX('use case leeg'!$D$3:$E$31,MATCH(INDEX('use case leeg'!$D$3:$E$31,MATCH(T23,'use case leeg'!$E$3:$E$31,0),1)+1,'use case leeg'!$D$3:$D$31,0),2),0)</f>
        <v>0</v>
      </c>
      <c r="U24" s="69"/>
      <c r="V24" s="69"/>
      <c r="W24" s="69"/>
      <c r="X24" s="69"/>
      <c r="Y24" s="69"/>
      <c r="Z24" s="71"/>
    </row>
    <row r="25" spans="1:26" x14ac:dyDescent="0.3">
      <c r="A25" s="7">
        <f t="shared" si="0"/>
        <v>0</v>
      </c>
      <c r="B25" s="69"/>
      <c r="C25" s="69"/>
      <c r="D25" s="69"/>
      <c r="E25" s="71"/>
      <c r="F25" s="8"/>
      <c r="G25" s="49">
        <f>IF(I25&gt;0,MAX($G$17:G24)+1,0)</f>
        <v>0</v>
      </c>
      <c r="H25" s="9">
        <f>IF(AND(G25&gt;0,G25=G24),INDEX('use case leeg'!$D$3:$E$31,MATCH(INDEX('use case leeg'!$D$3:$E$31,MATCH(H24,'use case leeg'!$E$3:$E$31,0),1)+1,'use case leeg'!$D$3:$D$31,0),2),0)</f>
        <v>0</v>
      </c>
      <c r="I25" s="73"/>
      <c r="J25" s="73"/>
      <c r="K25" s="73"/>
      <c r="L25" s="73"/>
      <c r="M25" s="73"/>
      <c r="N25" s="73"/>
      <c r="O25" s="73"/>
      <c r="P25" s="74"/>
      <c r="Q25" s="4"/>
      <c r="S25" s="49">
        <f>IF(OR(LOWER(U25)=$BA$6,LOWER(U25)=$BA$7,LOWER(U25)=$BA$8),0,IF(U25&gt;0,MAX($S$4:S24)+1,0))</f>
        <v>0</v>
      </c>
      <c r="T25" s="9">
        <f>IF(AND(S25&gt;0,S25=S24),INDEX('use case leeg'!$D$3:$E$31,MATCH(INDEX('use case leeg'!$D$3:$E$31,MATCH(T24,'use case leeg'!$E$3:$E$31,0),1)+1,'use case leeg'!$D$3:$D$31,0),2),0)</f>
        <v>0</v>
      </c>
      <c r="U25" s="69"/>
      <c r="V25" s="69"/>
      <c r="W25" s="69"/>
      <c r="X25" s="69"/>
      <c r="Y25" s="69"/>
      <c r="Z25" s="71"/>
    </row>
    <row r="26" spans="1:26" x14ac:dyDescent="0.3">
      <c r="A26" s="7">
        <f t="shared" si="0"/>
        <v>0</v>
      </c>
      <c r="B26" s="69"/>
      <c r="C26" s="69"/>
      <c r="D26" s="69"/>
      <c r="E26" s="71"/>
      <c r="F26" s="8"/>
      <c r="G26" s="49">
        <f>IF(I26&gt;0,MAX($G$17:G25)+1,0)</f>
        <v>0</v>
      </c>
      <c r="H26" s="9">
        <f>IF(AND(G26&gt;0,G26=G25),INDEX('use case leeg'!$D$3:$E$31,MATCH(INDEX('use case leeg'!$D$3:$E$31,MATCH(H25,'use case leeg'!$E$3:$E$31,0),1)+1,'use case leeg'!$D$3:$D$31,0),2),0)</f>
        <v>0</v>
      </c>
      <c r="I26" s="73"/>
      <c r="J26" s="73"/>
      <c r="K26" s="73"/>
      <c r="L26" s="73"/>
      <c r="M26" s="73"/>
      <c r="N26" s="73"/>
      <c r="O26" s="73"/>
      <c r="P26" s="74"/>
      <c r="Q26" s="4"/>
      <c r="S26" s="49">
        <f>IF(OR(LOWER(U26)=$BA$6,LOWER(U26)=$BA$7,LOWER(U26)=$BA$8),0,IF(U26&gt;0,MAX($S$4:S25)+1,0))</f>
        <v>0</v>
      </c>
      <c r="T26" s="9">
        <f>IF(AND(S26&gt;0,S26=S25),INDEX('use case leeg'!$D$3:$E$31,MATCH(INDEX('use case leeg'!$D$3:$E$31,MATCH(T25,'use case leeg'!$E$3:$E$31,0),1)+1,'use case leeg'!$D$3:$D$31,0),2),0)</f>
        <v>0</v>
      </c>
      <c r="U26" s="69"/>
      <c r="V26" s="69"/>
      <c r="W26" s="69"/>
      <c r="X26" s="69"/>
      <c r="Y26" s="69"/>
      <c r="Z26" s="71"/>
    </row>
    <row r="27" spans="1:26" x14ac:dyDescent="0.3">
      <c r="A27" s="10">
        <f t="shared" si="0"/>
        <v>0</v>
      </c>
      <c r="B27" s="70"/>
      <c r="C27" s="70"/>
      <c r="D27" s="70"/>
      <c r="E27" s="72"/>
      <c r="F27" s="8"/>
      <c r="G27" s="50">
        <f>IF(I27&gt;0,MAX($G$17:G26)+1,0)</f>
        <v>0</v>
      </c>
      <c r="H27" s="37">
        <f>IF(AND(G27&gt;0,G27=G26),INDEX('use case leeg'!$D$3:$E$31,MATCH(INDEX('use case leeg'!$D$3:$E$31,MATCH(H26,'use case leeg'!$E$3:$E$31,0),1)+1,'use case leeg'!$D$3:$D$31,0),2),0)</f>
        <v>0</v>
      </c>
      <c r="I27" s="70"/>
      <c r="J27" s="70"/>
      <c r="K27" s="70"/>
      <c r="L27" s="70"/>
      <c r="M27" s="70"/>
      <c r="N27" s="70"/>
      <c r="O27" s="70"/>
      <c r="P27" s="72"/>
      <c r="Q27" s="8"/>
      <c r="S27" s="50">
        <f>IF(OR(LOWER(U27)=$BA$6,LOWER(U27)=$BA$7,LOWER(U27)=$BA$8),0,IF(U27&gt;0,MAX($S$4:S26)+1,0))</f>
        <v>0</v>
      </c>
      <c r="T27" s="37">
        <f>IF(AND(S27&gt;0,S27=S26),INDEX('use case leeg'!$D$3:$E$31,MATCH(INDEX('use case leeg'!$D$3:$E$31,MATCH(T26,'use case leeg'!$E$3:$E$31,0),1)+1,'use case leeg'!$D$3:$D$31,0),2),0)</f>
        <v>0</v>
      </c>
      <c r="U27" s="70"/>
      <c r="V27" s="70"/>
      <c r="W27" s="70"/>
      <c r="X27" s="70"/>
      <c r="Y27" s="70"/>
      <c r="Z27" s="72"/>
    </row>
    <row r="28" spans="1:26" x14ac:dyDescent="0.3">
      <c r="F28" s="8"/>
    </row>
    <row r="29" spans="1:26" x14ac:dyDescent="0.3">
      <c r="F29" s="8"/>
    </row>
  </sheetData>
  <mergeCells count="75">
    <mergeCell ref="B1:AA1"/>
    <mergeCell ref="U25:Z25"/>
    <mergeCell ref="U26:Z26"/>
    <mergeCell ref="U27:Z27"/>
    <mergeCell ref="S3:Z3"/>
    <mergeCell ref="U4:Z4"/>
    <mergeCell ref="U5:Z5"/>
    <mergeCell ref="U6:Z6"/>
    <mergeCell ref="U7:Z7"/>
    <mergeCell ref="U8:Z8"/>
    <mergeCell ref="U9:Z9"/>
    <mergeCell ref="U10:Z10"/>
    <mergeCell ref="U11:Z11"/>
    <mergeCell ref="U12:Z12"/>
    <mergeCell ref="U13:Z13"/>
    <mergeCell ref="U14:Z14"/>
    <mergeCell ref="U15:Z15"/>
    <mergeCell ref="U16:Z16"/>
    <mergeCell ref="U17:Z17"/>
    <mergeCell ref="U18:Z18"/>
    <mergeCell ref="I27:P27"/>
    <mergeCell ref="I17:P17"/>
    <mergeCell ref="I18:P18"/>
    <mergeCell ref="I19:P19"/>
    <mergeCell ref="I20:P20"/>
    <mergeCell ref="I21:P21"/>
    <mergeCell ref="U19:Z19"/>
    <mergeCell ref="U20:Z20"/>
    <mergeCell ref="U21:Z21"/>
    <mergeCell ref="U22:Z22"/>
    <mergeCell ref="U23:Z23"/>
    <mergeCell ref="U24:Z24"/>
    <mergeCell ref="A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I22:P22"/>
    <mergeCell ref="I23:P23"/>
    <mergeCell ref="I24:P24"/>
    <mergeCell ref="I25:P25"/>
    <mergeCell ref="I26:P26"/>
    <mergeCell ref="I11:P11"/>
    <mergeCell ref="I4:P4"/>
    <mergeCell ref="I5:P5"/>
    <mergeCell ref="I6:P6"/>
    <mergeCell ref="B4:E4"/>
    <mergeCell ref="G3:P3"/>
    <mergeCell ref="A3:E3"/>
    <mergeCell ref="I7:P7"/>
    <mergeCell ref="I8:P8"/>
    <mergeCell ref="I9:P9"/>
    <mergeCell ref="G15:P15"/>
    <mergeCell ref="G16:P16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I12:P12"/>
    <mergeCell ref="I13:P13"/>
    <mergeCell ref="I14:P14"/>
    <mergeCell ref="I10:P10"/>
  </mergeCells>
  <conditionalFormatting sqref="A4:A14 G4:H14 S4:T27 G17:H27">
    <cfRule type="cellIs" dxfId="8" priority="1" operator="greaterThan">
      <formula>0</formula>
    </cfRule>
  </conditionalFormatting>
  <conditionalFormatting sqref="A1:XFD1048576">
    <cfRule type="cellIs" dxfId="7" priority="6" operator="equal">
      <formula>$BA$6</formula>
    </cfRule>
    <cfRule type="cellIs" dxfId="6" priority="13" operator="equal">
      <formula>$BA$7</formula>
    </cfRule>
    <cfRule type="cellIs" dxfId="5" priority="14" operator="equal">
      <formula>$BA$8</formula>
    </cfRule>
    <cfRule type="cellIs" dxfId="4" priority="15" operator="equal">
      <formula>0</formula>
    </cfRule>
    <cfRule type="cellIs" dxfId="3" priority="16" operator="equal">
      <formula>"true"</formula>
    </cfRule>
    <cfRule type="cellIs" dxfId="2" priority="17" operator="equal">
      <formula>"TRUE"</formula>
    </cfRule>
    <cfRule type="cellIs" dxfId="1" priority="18" operator="equal">
      <formula>"false"</formula>
    </cfRule>
    <cfRule type="cellIs" dxfId="0" priority="19" operator="equal">
      <formula>"FALSE"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0949-4AD0-4CA1-886E-1FA24F86DC08}">
  <sheetPr>
    <tabColor theme="9"/>
  </sheetPr>
  <dimension ref="A1:A44"/>
  <sheetViews>
    <sheetView workbookViewId="0">
      <selection activeCell="J29" sqref="J29"/>
    </sheetView>
  </sheetViews>
  <sheetFormatPr defaultRowHeight="15" x14ac:dyDescent="0.25"/>
  <sheetData>
    <row r="1" spans="1:1" s="46" customFormat="1" ht="15.75" thickBot="1" x14ac:dyDescent="0.3">
      <c r="A1" s="47" t="s">
        <v>83</v>
      </c>
    </row>
    <row r="3" spans="1:1" x14ac:dyDescent="0.25">
      <c r="A3" t="s">
        <v>57</v>
      </c>
    </row>
    <row r="5" spans="1:1" x14ac:dyDescent="0.25">
      <c r="A5" s="1" t="s">
        <v>82</v>
      </c>
    </row>
    <row r="6" spans="1:1" x14ac:dyDescent="0.25">
      <c r="A6" s="41" t="s">
        <v>58</v>
      </c>
    </row>
    <row r="7" spans="1:1" x14ac:dyDescent="0.25">
      <c r="A7" s="42"/>
    </row>
    <row r="8" spans="1:1" ht="15.75" x14ac:dyDescent="0.25">
      <c r="A8" s="43" t="s">
        <v>59</v>
      </c>
    </row>
    <row r="9" spans="1:1" x14ac:dyDescent="0.25">
      <c r="A9" s="44" t="s">
        <v>60</v>
      </c>
    </row>
    <row r="10" spans="1:1" x14ac:dyDescent="0.25">
      <c r="A10" s="44" t="s">
        <v>61</v>
      </c>
    </row>
    <row r="11" spans="1:1" x14ac:dyDescent="0.25">
      <c r="A11" s="44" t="s">
        <v>62</v>
      </c>
    </row>
    <row r="12" spans="1:1" x14ac:dyDescent="0.25">
      <c r="A12" s="44" t="s">
        <v>63</v>
      </c>
    </row>
    <row r="13" spans="1:1" x14ac:dyDescent="0.25">
      <c r="A13" s="44" t="s">
        <v>64</v>
      </c>
    </row>
    <row r="14" spans="1:1" x14ac:dyDescent="0.25">
      <c r="A14" s="44" t="s">
        <v>65</v>
      </c>
    </row>
    <row r="15" spans="1:1" x14ac:dyDescent="0.25">
      <c r="A15" s="44" t="s">
        <v>66</v>
      </c>
    </row>
    <row r="16" spans="1:1" x14ac:dyDescent="0.25">
      <c r="A16" s="44" t="s">
        <v>67</v>
      </c>
    </row>
    <row r="17" spans="1:1" x14ac:dyDescent="0.25">
      <c r="A17" s="42"/>
    </row>
    <row r="18" spans="1:1" ht="15.75" x14ac:dyDescent="0.25">
      <c r="A18" s="43" t="s">
        <v>68</v>
      </c>
    </row>
    <row r="19" spans="1:1" x14ac:dyDescent="0.25">
      <c r="A19" s="44" t="s">
        <v>60</v>
      </c>
    </row>
    <row r="20" spans="1:1" x14ac:dyDescent="0.25">
      <c r="A20" s="44" t="s">
        <v>61</v>
      </c>
    </row>
    <row r="21" spans="1:1" x14ac:dyDescent="0.25">
      <c r="A21" s="44" t="s">
        <v>69</v>
      </c>
    </row>
    <row r="22" spans="1:1" x14ac:dyDescent="0.25">
      <c r="A22" s="44" t="s">
        <v>70</v>
      </c>
    </row>
    <row r="23" spans="1:1" x14ac:dyDescent="0.25">
      <c r="A23" s="44" t="s">
        <v>71</v>
      </c>
    </row>
    <row r="24" spans="1:1" x14ac:dyDescent="0.25">
      <c r="A24" s="44" t="s">
        <v>72</v>
      </c>
    </row>
    <row r="25" spans="1:1" x14ac:dyDescent="0.25">
      <c r="A25" s="44" t="s">
        <v>73</v>
      </c>
    </row>
    <row r="26" spans="1:1" x14ac:dyDescent="0.25">
      <c r="A26" s="44" t="s">
        <v>74</v>
      </c>
    </row>
    <row r="27" spans="1:1" x14ac:dyDescent="0.25">
      <c r="A27" s="44" t="s">
        <v>67</v>
      </c>
    </row>
    <row r="28" spans="1:1" x14ac:dyDescent="0.25">
      <c r="A28" s="42"/>
    </row>
    <row r="29" spans="1:1" ht="15.75" x14ac:dyDescent="0.25">
      <c r="A29" s="43" t="s">
        <v>75</v>
      </c>
    </row>
    <row r="30" spans="1:1" x14ac:dyDescent="0.25">
      <c r="A30" s="44" t="s">
        <v>60</v>
      </c>
    </row>
    <row r="31" spans="1:1" x14ac:dyDescent="0.25">
      <c r="A31" s="44" t="s">
        <v>61</v>
      </c>
    </row>
    <row r="32" spans="1:1" x14ac:dyDescent="0.25">
      <c r="A32" s="44" t="s">
        <v>76</v>
      </c>
    </row>
    <row r="33" spans="1:1" x14ac:dyDescent="0.25">
      <c r="A33" s="44" t="s">
        <v>67</v>
      </c>
    </row>
    <row r="34" spans="1:1" ht="15.75" x14ac:dyDescent="0.25">
      <c r="A34" s="43" t="s">
        <v>77</v>
      </c>
    </row>
    <row r="35" spans="1:1" x14ac:dyDescent="0.25">
      <c r="A35" s="44" t="s">
        <v>60</v>
      </c>
    </row>
    <row r="36" spans="1:1" x14ac:dyDescent="0.25">
      <c r="A36" s="44" t="s">
        <v>61</v>
      </c>
    </row>
    <row r="37" spans="1:1" x14ac:dyDescent="0.25">
      <c r="A37" s="44" t="s">
        <v>76</v>
      </c>
    </row>
    <row r="38" spans="1:1" x14ac:dyDescent="0.25">
      <c r="A38" s="44" t="s">
        <v>67</v>
      </c>
    </row>
    <row r="39" spans="1:1" x14ac:dyDescent="0.25">
      <c r="A39" s="42"/>
    </row>
    <row r="40" spans="1:1" x14ac:dyDescent="0.25">
      <c r="A40" s="44" t="s">
        <v>78</v>
      </c>
    </row>
    <row r="41" spans="1:1" x14ac:dyDescent="0.25">
      <c r="A41" s="44" t="s">
        <v>79</v>
      </c>
    </row>
    <row r="42" spans="1:1" x14ac:dyDescent="0.25">
      <c r="A42" s="44" t="s">
        <v>80</v>
      </c>
    </row>
    <row r="43" spans="1:1" x14ac:dyDescent="0.25">
      <c r="A43" s="42"/>
    </row>
    <row r="44" spans="1:1" x14ac:dyDescent="0.25">
      <c r="A44" s="45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use case leeg</vt:lpstr>
      <vt:lpstr>non-functionele requirements</vt:lpstr>
      <vt:lpstr>functionele requirements</vt:lpstr>
      <vt:lpstr>planning coding</vt:lpstr>
      <vt:lpstr>puml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maas</dc:creator>
  <cp:lastModifiedBy>matthijs van der maas</cp:lastModifiedBy>
  <dcterms:created xsi:type="dcterms:W3CDTF">2023-06-15T12:35:21Z</dcterms:created>
  <dcterms:modified xsi:type="dcterms:W3CDTF">2023-07-13T08:37:52Z</dcterms:modified>
</cp:coreProperties>
</file>