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opleidingen cursusen\NOVI\ttd\"/>
    </mc:Choice>
  </mc:AlternateContent>
  <xr:revisionPtr revIDLastSave="0" documentId="13_ncr:1_{A9F7AF06-6526-4C09-8622-2A30875AC62A}" xr6:coauthVersionLast="47" xr6:coauthVersionMax="47" xr10:uidLastSave="{00000000-0000-0000-0000-000000000000}"/>
  <bookViews>
    <workbookView xWindow="-120" yWindow="-120" windowWidth="29040" windowHeight="15720" activeTab="3" xr2:uid="{C4273071-5EA6-4F7A-8FBD-48B290A15875}"/>
  </bookViews>
  <sheets>
    <sheet name="Blad2" sheetId="2" r:id="rId1"/>
    <sheet name="Blad3" sheetId="3" r:id="rId2"/>
    <sheet name="Blad4" sheetId="4" r:id="rId3"/>
    <sheet name="Blad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0" i="1" l="1"/>
  <c r="G28" i="1"/>
  <c r="G27" i="1"/>
  <c r="G26" i="1"/>
  <c r="G25" i="1"/>
  <c r="G24" i="1"/>
  <c r="G23" i="1"/>
  <c r="G22" i="1"/>
  <c r="G21" i="1"/>
  <c r="G20" i="1"/>
  <c r="G19" i="1"/>
  <c r="G18" i="1"/>
  <c r="G17" i="1"/>
  <c r="I10" i="1"/>
  <c r="J10" i="1"/>
  <c r="K10" i="1"/>
  <c r="L10" i="1"/>
  <c r="M10" i="1"/>
  <c r="N10" i="1"/>
  <c r="I11" i="1"/>
  <c r="J11" i="1"/>
  <c r="K11" i="1"/>
  <c r="L11" i="1"/>
  <c r="M11" i="1"/>
  <c r="N11" i="1"/>
  <c r="I12" i="1"/>
  <c r="J12" i="1"/>
  <c r="K12" i="1"/>
  <c r="L12" i="1"/>
  <c r="M12" i="1"/>
  <c r="N12" i="1"/>
  <c r="I13" i="1"/>
  <c r="J13" i="1"/>
  <c r="K13" i="1"/>
  <c r="L13" i="1"/>
  <c r="M13" i="1"/>
  <c r="N13" i="1"/>
  <c r="I14" i="1"/>
  <c r="J14" i="1"/>
  <c r="K14" i="1"/>
  <c r="L14" i="1"/>
  <c r="M14" i="1"/>
  <c r="N14" i="1"/>
  <c r="I15" i="1"/>
  <c r="J15" i="1"/>
  <c r="K15" i="1"/>
  <c r="L15" i="1"/>
  <c r="M15" i="1"/>
  <c r="N15" i="1"/>
  <c r="I16" i="1"/>
  <c r="J16" i="1"/>
  <c r="K16" i="1"/>
  <c r="L16" i="1"/>
  <c r="M16" i="1"/>
  <c r="N16" i="1"/>
  <c r="I17" i="1"/>
  <c r="J17" i="1"/>
  <c r="K17" i="1"/>
  <c r="L17" i="1"/>
  <c r="M17" i="1"/>
  <c r="N17" i="1"/>
  <c r="I18" i="1"/>
  <c r="J18" i="1"/>
  <c r="K18" i="1"/>
  <c r="L18" i="1"/>
  <c r="M18" i="1"/>
  <c r="N18" i="1"/>
  <c r="I19" i="1"/>
  <c r="J19" i="1"/>
  <c r="K19" i="1"/>
  <c r="L19" i="1"/>
  <c r="M19" i="1"/>
  <c r="N19" i="1"/>
  <c r="I20" i="1"/>
  <c r="J20" i="1"/>
  <c r="K20" i="1"/>
  <c r="L20" i="1"/>
  <c r="M20" i="1"/>
  <c r="N20" i="1"/>
  <c r="I21" i="1"/>
  <c r="J21" i="1"/>
  <c r="K21" i="1"/>
  <c r="L21" i="1"/>
  <c r="M21" i="1"/>
  <c r="N21" i="1"/>
  <c r="I22" i="1"/>
  <c r="J22" i="1"/>
  <c r="K22" i="1"/>
  <c r="L22" i="1"/>
  <c r="M22" i="1"/>
  <c r="N22" i="1"/>
  <c r="I23" i="1"/>
  <c r="J23" i="1"/>
  <c r="K23" i="1"/>
  <c r="L23" i="1"/>
  <c r="M23" i="1"/>
  <c r="N23" i="1"/>
  <c r="I24" i="1"/>
  <c r="J24" i="1"/>
  <c r="K24" i="1"/>
  <c r="L24" i="1"/>
  <c r="M24" i="1"/>
  <c r="N24" i="1"/>
  <c r="I25" i="1"/>
  <c r="J25" i="1"/>
  <c r="K25" i="1"/>
  <c r="L25" i="1"/>
  <c r="M25" i="1"/>
  <c r="N25" i="1"/>
  <c r="I26" i="1"/>
  <c r="J26" i="1"/>
  <c r="K26" i="1"/>
  <c r="L26" i="1"/>
  <c r="M26" i="1"/>
  <c r="N26" i="1"/>
  <c r="I27" i="1"/>
  <c r="J27" i="1"/>
  <c r="K27" i="1"/>
  <c r="L27" i="1"/>
  <c r="M27" i="1"/>
  <c r="N27" i="1"/>
  <c r="I28" i="1"/>
  <c r="J28" i="1"/>
  <c r="K28" i="1"/>
  <c r="L28" i="1"/>
  <c r="M28" i="1"/>
  <c r="N28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D10" i="1"/>
  <c r="E10" i="1"/>
  <c r="F10" i="1"/>
  <c r="D11" i="1"/>
  <c r="E11" i="1"/>
  <c r="F11" i="1"/>
  <c r="D12" i="1"/>
  <c r="E12" i="1"/>
  <c r="F12" i="1"/>
  <c r="D13" i="1"/>
  <c r="E13" i="1"/>
  <c r="F13" i="1"/>
  <c r="D14" i="1"/>
  <c r="E14" i="1"/>
  <c r="F14" i="1"/>
  <c r="D15" i="1"/>
  <c r="E15" i="1"/>
  <c r="F15" i="1"/>
  <c r="D16" i="1"/>
  <c r="E16" i="1"/>
  <c r="F16" i="1"/>
  <c r="D17" i="1"/>
  <c r="E17" i="1"/>
  <c r="F17" i="1"/>
  <c r="D18" i="1"/>
  <c r="E18" i="1"/>
  <c r="F18" i="1"/>
  <c r="D19" i="1"/>
  <c r="E19" i="1"/>
  <c r="F19" i="1"/>
  <c r="D20" i="1"/>
  <c r="E20" i="1"/>
  <c r="F20" i="1"/>
  <c r="D21" i="1"/>
  <c r="E21" i="1"/>
  <c r="F21" i="1"/>
  <c r="D22" i="1"/>
  <c r="E22" i="1"/>
  <c r="F22" i="1"/>
  <c r="D23" i="1"/>
  <c r="E23" i="1"/>
  <c r="F23" i="1"/>
  <c r="D24" i="1"/>
  <c r="E24" i="1"/>
  <c r="F24" i="1"/>
  <c r="D25" i="1"/>
  <c r="E25" i="1"/>
  <c r="F25" i="1"/>
  <c r="D26" i="1"/>
  <c r="E26" i="1"/>
  <c r="F26" i="1"/>
  <c r="D27" i="1"/>
  <c r="E27" i="1"/>
  <c r="F27" i="1"/>
  <c r="D28" i="1"/>
  <c r="E28" i="1"/>
  <c r="F28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10" i="1"/>
  <c r="C9" i="1"/>
  <c r="L9" i="1"/>
  <c r="M9" i="1"/>
  <c r="N9" i="1"/>
  <c r="K9" i="1"/>
  <c r="J9" i="1"/>
  <c r="I9" i="1"/>
  <c r="E9" i="1"/>
  <c r="F9" i="1"/>
  <c r="D9" i="1"/>
  <c r="C30" i="1"/>
  <c r="D30" i="1"/>
  <c r="E30" i="1"/>
  <c r="F30" i="1"/>
  <c r="I30" i="1"/>
  <c r="J30" i="1"/>
  <c r="K30" i="1"/>
  <c r="L30" i="1"/>
  <c r="M30" i="1"/>
  <c r="N30" i="1"/>
  <c r="B32" i="1"/>
  <c r="O4" i="1" a="1"/>
  <c r="O4" i="1" s="1"/>
  <c r="P4" i="1"/>
  <c r="A10" i="1"/>
  <c r="D6" i="1"/>
  <c r="E6" i="1"/>
  <c r="F6" i="1"/>
  <c r="G6" i="1"/>
  <c r="H6" i="1"/>
  <c r="I6" i="1"/>
  <c r="J6" i="1"/>
  <c r="K6" i="1"/>
  <c r="L6" i="1"/>
  <c r="M6" i="1"/>
  <c r="N6" i="1"/>
  <c r="D7" i="1"/>
  <c r="E7" i="1"/>
  <c r="E5" i="1" s="1"/>
  <c r="F7" i="1"/>
  <c r="G7" i="1"/>
  <c r="H7" i="1"/>
  <c r="I7" i="1"/>
  <c r="J7" i="1"/>
  <c r="K7" i="1"/>
  <c r="L7" i="1"/>
  <c r="M7" i="1"/>
  <c r="M5" i="1" s="1"/>
  <c r="N7" i="1"/>
  <c r="C7" i="1"/>
  <c r="C6" i="1"/>
  <c r="C2" i="1"/>
  <c r="C5" i="1" l="1"/>
  <c r="A11" i="1"/>
  <c r="O7" i="1" a="1"/>
  <c r="O7" i="1" s="1"/>
  <c r="N5" i="1"/>
  <c r="F5" i="1"/>
  <c r="D5" i="1"/>
  <c r="O6" i="1" a="1"/>
  <c r="O6" i="1" s="1"/>
  <c r="P7" i="1"/>
  <c r="P6" i="1"/>
  <c r="H5" i="1"/>
  <c r="K5" i="1"/>
  <c r="G5" i="1"/>
  <c r="J5" i="1"/>
  <c r="I5" i="1"/>
  <c r="L5" i="1"/>
  <c r="A12" i="1" l="1"/>
  <c r="O5" i="1" a="1"/>
  <c r="O5" i="1" s="1"/>
  <c r="P5" i="1"/>
  <c r="A13" i="1" l="1"/>
  <c r="A14" i="1" l="1"/>
  <c r="A15" i="1" l="1"/>
  <c r="A16" i="1" l="1"/>
  <c r="A17" i="1" l="1"/>
  <c r="A18" i="1" l="1"/>
  <c r="A19" i="1" l="1"/>
  <c r="A20" i="1" l="1"/>
  <c r="O18" i="1" a="1"/>
  <c r="O18" i="1" s="1"/>
  <c r="P18" i="1"/>
  <c r="A21" i="1" l="1"/>
  <c r="P19" i="1"/>
  <c r="O19" i="1" a="1"/>
  <c r="O19" i="1" s="1"/>
  <c r="O20" i="1" l="1" a="1"/>
  <c r="O20" i="1" s="1"/>
  <c r="P20" i="1"/>
  <c r="A22" i="1"/>
  <c r="A23" i="1" l="1"/>
  <c r="O21" i="1" a="1"/>
  <c r="O21" i="1" s="1"/>
  <c r="P21" i="1"/>
  <c r="P22" i="1" l="1"/>
  <c r="O22" i="1" a="1"/>
  <c r="O22" i="1" s="1"/>
  <c r="A24" i="1"/>
  <c r="O23" i="1" l="1" a="1"/>
  <c r="O23" i="1" s="1"/>
  <c r="P23" i="1"/>
  <c r="A25" i="1"/>
  <c r="A26" i="1" l="1"/>
  <c r="O24" i="1" a="1"/>
  <c r="O24" i="1" s="1"/>
  <c r="P24" i="1"/>
  <c r="P25" i="1" l="1"/>
  <c r="O25" i="1" a="1"/>
  <c r="O25" i="1" s="1"/>
  <c r="A27" i="1"/>
  <c r="O26" i="1" l="1" a="1"/>
  <c r="O26" i="1" s="1"/>
  <c r="P26" i="1"/>
  <c r="A28" i="1"/>
  <c r="K8" i="1" l="1"/>
  <c r="K31" i="1" s="1"/>
  <c r="F8" i="1"/>
  <c r="F31" i="1" s="1"/>
  <c r="L8" i="1"/>
  <c r="L31" i="1" s="1"/>
  <c r="M8" i="1"/>
  <c r="M31" i="1" s="1"/>
  <c r="N8" i="1"/>
  <c r="N31" i="1" s="1"/>
  <c r="D8" i="1"/>
  <c r="D31" i="1" s="1"/>
  <c r="I8" i="1"/>
  <c r="I31" i="1" s="1"/>
  <c r="J8" i="1"/>
  <c r="J31" i="1" s="1"/>
  <c r="E8" i="1"/>
  <c r="E31" i="1" s="1"/>
  <c r="P27" i="1"/>
  <c r="O27" i="1" a="1"/>
  <c r="O27" i="1" s="1"/>
  <c r="M32" i="1" l="1"/>
  <c r="M33" i="1" s="1"/>
  <c r="N32" i="1"/>
  <c r="N33" i="1" s="1"/>
  <c r="D32" i="1"/>
  <c r="D33" i="1" s="1"/>
  <c r="F32" i="1"/>
  <c r="F33" i="1" s="1"/>
  <c r="L32" i="1"/>
  <c r="L33" i="1" s="1"/>
  <c r="O28" i="1" a="1"/>
  <c r="O28" i="1" s="1"/>
  <c r="P28" i="1"/>
  <c r="C8" i="1"/>
  <c r="C31" i="1" s="1"/>
  <c r="E32" i="1"/>
  <c r="E33" i="1" s="1"/>
  <c r="J32" i="1"/>
  <c r="J33" i="1" s="1"/>
  <c r="I32" i="1"/>
  <c r="I33" i="1" s="1"/>
  <c r="K32" i="1"/>
  <c r="K33" i="1" s="1"/>
  <c r="C32" i="1" l="1"/>
  <c r="C33" i="1" s="1"/>
  <c r="O17" i="1" l="1" a="1"/>
  <c r="O17" i="1" s="1"/>
  <c r="P17" i="1"/>
  <c r="G8" i="1"/>
  <c r="G32" i="1" l="1"/>
  <c r="O13" i="1" l="1" a="1"/>
  <c r="O13" i="1" s="1"/>
  <c r="P13" i="1"/>
  <c r="O14" i="1" a="1"/>
  <c r="O14" i="1" s="1"/>
  <c r="P16" i="1"/>
  <c r="P12" i="1"/>
  <c r="O12" i="1" a="1"/>
  <c r="O12" i="1" s="1"/>
  <c r="O11" i="1" a="1"/>
  <c r="O11" i="1" s="1"/>
  <c r="O15" i="1" a="1"/>
  <c r="O15" i="1" s="1"/>
  <c r="P14" i="1" l="1"/>
  <c r="P15" i="1"/>
  <c r="O16" i="1" a="1"/>
  <c r="O16" i="1" s="1"/>
  <c r="P11" i="1"/>
  <c r="O9" i="1" a="1"/>
  <c r="O9" i="1" s="1"/>
  <c r="P9" i="1"/>
  <c r="P10" i="1" l="1"/>
  <c r="O10" i="1" a="1"/>
  <c r="O10" i="1" s="1"/>
  <c r="R19" i="1" s="1"/>
  <c r="H8" i="1"/>
  <c r="P8" i="1" s="1"/>
  <c r="O8" i="1" l="1" a="1"/>
  <c r="O8" i="1" s="1"/>
  <c r="H32" i="1"/>
  <c r="P32" i="1" l="1"/>
  <c r="O32" i="1" a="1"/>
  <c r="O32" i="1" s="1"/>
  <c r="H30" i="1"/>
  <c r="P30" i="1" s="1"/>
  <c r="O30" i="1" a="1"/>
  <c r="O30" i="1" s="1"/>
  <c r="R16" i="1" l="1"/>
  <c r="H31" i="1"/>
  <c r="H33" i="1" s="1"/>
  <c r="G31" i="1"/>
  <c r="P31" i="1" l="1"/>
  <c r="O31" i="1" a="1"/>
  <c r="O31" i="1" s="1"/>
  <c r="G33" i="1"/>
  <c r="P33" i="1" l="1"/>
  <c r="O33" i="1" a="1"/>
  <c r="O3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<sst xmlns="http://schemas.openxmlformats.org/spreadsheetml/2006/main" count="52" uniqueCount="52">
  <si>
    <t>1 op 16</t>
  </si>
  <si>
    <t>km heen</t>
  </si>
  <si>
    <t>km terug</t>
  </si>
  <si>
    <t>jan</t>
  </si>
  <si>
    <t>feb</t>
  </si>
  <si>
    <t>mrt</t>
  </si>
  <si>
    <t>apr</t>
  </si>
  <si>
    <t>mei</t>
  </si>
  <si>
    <t>jun</t>
  </si>
  <si>
    <t>jul</t>
  </si>
  <si>
    <t>aug</t>
  </si>
  <si>
    <t>sep</t>
  </si>
  <si>
    <t>okt</t>
  </si>
  <si>
    <t>nov</t>
  </si>
  <si>
    <t>dec</t>
  </si>
  <si>
    <t>gemiddeld</t>
  </si>
  <si>
    <t>jaar</t>
  </si>
  <si>
    <t>bedrijf</t>
  </si>
  <si>
    <t>NOVI</t>
  </si>
  <si>
    <t>aantal ritten</t>
  </si>
  <si>
    <t>km per rit</t>
  </si>
  <si>
    <t>parkeer kosten</t>
  </si>
  <si>
    <t>verbruik(1 op x)</t>
  </si>
  <si>
    <t>heen</t>
  </si>
  <si>
    <t>terug</t>
  </si>
  <si>
    <t>brandstofkosten</t>
  </si>
  <si>
    <t>bezoek 1</t>
  </si>
  <si>
    <t>bezoek 2</t>
  </si>
  <si>
    <t>bezoek 3</t>
  </si>
  <si>
    <t>bezoek 4</t>
  </si>
  <si>
    <t>bezoek 5</t>
  </si>
  <si>
    <t>bezoek 6</t>
  </si>
  <si>
    <t>bezoek 7</t>
  </si>
  <si>
    <t>bezoek 8</t>
  </si>
  <si>
    <t>bezoek 9</t>
  </si>
  <si>
    <t>bezoek 10</t>
  </si>
  <si>
    <t>bezoek 11</t>
  </si>
  <si>
    <t>bezoek 12</t>
  </si>
  <si>
    <t>bezoek 13</t>
  </si>
  <si>
    <t>bezoek 14</t>
  </si>
  <si>
    <t>bezoek 15</t>
  </si>
  <si>
    <t>bezoek 16</t>
  </si>
  <si>
    <t>bezoek 17</t>
  </si>
  <si>
    <t>bezoek 18</t>
  </si>
  <si>
    <t>bezoek 19</t>
  </si>
  <si>
    <t>bezoek 20</t>
  </si>
  <si>
    <t>totaal</t>
  </si>
  <si>
    <t>gemiddele parkeer kosten</t>
  </si>
  <si>
    <t>gemiddelde brandstofkosten</t>
  </si>
  <si>
    <t>brandstof per km</t>
  </si>
  <si>
    <t>brandstofkosten per liter</t>
  </si>
  <si>
    <t>&gt;&gt;&gt;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</si>
</sst>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€&quot;\ * #,##0.00_ ;_ &quot;€&quot;\ * \-#,##0.00_ ;_ &quot;€&quot;\ * &quot;-&quot;??_ ;_ @_ "/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1"/>
      <name val="Courier New"/>
      <family val="3"/>
    </font>
    <font>
      <sz val="11"/>
      <color theme="1"/>
      <name val="Courier New"/>
      <family val="3"/>
    </font>
    <font>
      <b/>
      <u/>
      <sz val="14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3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5" xfId="0" applyFont="1" applyBorder="1"/>
    <xf numFmtId="0" fontId="0" fillId="0" borderId="4" xfId="0" applyBorder="1"/>
    <xf numFmtId="0" fontId="0" fillId="0" borderId="5" xfId="0" applyBorder="1"/>
    <xf numFmtId="0" fontId="4" fillId="0" borderId="0" xfId="0" applyFont="1"/>
    <xf numFmtId="0" fontId="0" fillId="0" borderId="6" xfId="0" applyBorder="1"/>
    <xf numFmtId="0" fontId="0" fillId="0" borderId="12" xfId="0" applyBorder="1"/>
    <xf numFmtId="0" fontId="5" fillId="0" borderId="0" xfId="0" applyFont="1"/>
    <xf numFmtId="1" fontId="6" fillId="0" borderId="4" xfId="1" applyNumberFormat="1" applyFont="1" applyBorder="1"/>
    <xf numFmtId="0" fontId="6" fillId="0" borderId="5" xfId="1" applyNumberFormat="1" applyFont="1" applyBorder="1"/>
    <xf numFmtId="44" fontId="6" fillId="0" borderId="11" xfId="1" applyFont="1" applyBorder="1"/>
    <xf numFmtId="44" fontId="6" fillId="0" borderId="2" xfId="1" applyFont="1" applyBorder="1"/>
    <xf numFmtId="44" fontId="6" fillId="0" borderId="3" xfId="1" applyFont="1" applyBorder="1"/>
    <xf numFmtId="44" fontId="5" fillId="0" borderId="0" xfId="1" applyFont="1" applyBorder="1"/>
    <xf numFmtId="44" fontId="6" fillId="0" borderId="4" xfId="1" applyFont="1" applyBorder="1"/>
    <xf numFmtId="44" fontId="6" fillId="0" borderId="5" xfId="1" applyFont="1" applyBorder="1"/>
    <xf numFmtId="44" fontId="5" fillId="0" borderId="1" xfId="1" applyFont="1" applyBorder="1"/>
    <xf numFmtId="44" fontId="6" fillId="0" borderId="7" xfId="1" applyFont="1" applyBorder="1"/>
    <xf numFmtId="0" fontId="6" fillId="0" borderId="0" xfId="0" applyFont="1"/>
    <xf numFmtId="44" fontId="6" fillId="0" borderId="0" xfId="1" applyFont="1" applyFill="1" applyBorder="1"/>
    <xf numFmtId="44" fontId="6" fillId="0" borderId="0" xfId="0" applyNumberFormat="1" applyFont="1"/>
    <xf numFmtId="44" fontId="6" fillId="0" borderId="14" xfId="1" applyFont="1" applyBorder="1"/>
    <xf numFmtId="44" fontId="6" fillId="0" borderId="15" xfId="1" applyFont="1" applyBorder="1"/>
    <xf numFmtId="44" fontId="6" fillId="0" borderId="16" xfId="1" applyFont="1" applyBorder="1"/>
    <xf numFmtId="44" fontId="6" fillId="0" borderId="0" xfId="1" applyFont="1"/>
    <xf numFmtId="2" fontId="6" fillId="0" borderId="0" xfId="0" applyNumberFormat="1" applyFont="1"/>
    <xf numFmtId="0" fontId="8" fillId="0" borderId="1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9" xfId="0" applyFont="1" applyBorder="1"/>
    <xf numFmtId="0" fontId="8" fillId="0" borderId="10" xfId="0" applyFont="1" applyBorder="1"/>
    <xf numFmtId="0" fontId="9" fillId="0" borderId="9" xfId="0" applyFont="1" applyBorder="1"/>
    <xf numFmtId="0" fontId="9" fillId="0" borderId="10" xfId="0" applyFont="1" applyBorder="1"/>
    <xf numFmtId="0" fontId="8" fillId="0" borderId="13" xfId="0" applyFont="1" applyBorder="1"/>
    <xf numFmtId="0" fontId="10" fillId="0" borderId="0" xfId="0" applyFont="1"/>
    <xf numFmtId="0" fontId="8" fillId="0" borderId="0" xfId="0" applyFont="1"/>
    <xf numFmtId="44" fontId="4" fillId="0" borderId="0" xfId="0" applyNumberFormat="1" applyFont="1"/>
    <xf numFmtId="0" fontId="8" fillId="0" borderId="17" xfId="0" applyFont="1" applyBorder="1"/>
    <xf numFmtId="44" fontId="5" fillId="0" borderId="18" xfId="1" applyFont="1" applyBorder="1"/>
    <xf numFmtId="0" fontId="5" fillId="0" borderId="18" xfId="0" applyFont="1" applyBorder="1"/>
    <xf numFmtId="44" fontId="5" fillId="0" borderId="6" xfId="1" applyFont="1" applyBorder="1"/>
    <xf numFmtId="44" fontId="5" fillId="0" borderId="4" xfId="1" applyFont="1" applyBorder="1"/>
    <xf numFmtId="0" fontId="8" fillId="0" borderId="2" xfId="0" applyFont="1" applyBorder="1"/>
    <xf numFmtId="0" fontId="9" fillId="0" borderId="4" xfId="0" applyFont="1" applyBorder="1"/>
    <xf numFmtId="0" fontId="9" fillId="0" borderId="6" xfId="0" applyFont="1" applyBorder="1"/>
    <xf numFmtId="44" fontId="6" fillId="0" borderId="0" xfId="1" applyFont="1" applyBorder="1"/>
    <xf numFmtId="44" fontId="6" fillId="0" borderId="1" xfId="1" applyFont="1" applyBorder="1"/>
    <xf numFmtId="44" fontId="5" fillId="0" borderId="5" xfId="1" applyFont="1" applyBorder="1"/>
    <xf numFmtId="44" fontId="5" fillId="0" borderId="7" xfId="1" applyFont="1" applyBorder="1"/>
    <xf numFmtId="164" fontId="6" fillId="0" borderId="11" xfId="0" applyNumberFormat="1" applyFont="1" applyBorder="1"/>
    <xf numFmtId="164" fontId="6" fillId="0" borderId="2" xfId="1" applyNumberFormat="1" applyFont="1" applyBorder="1"/>
    <xf numFmtId="164" fontId="6" fillId="0" borderId="3" xfId="1" applyNumberFormat="1" applyFont="1" applyBorder="1"/>
    <xf numFmtId="164" fontId="5" fillId="0" borderId="0" xfId="0" applyNumberFormat="1" applyFont="1"/>
    <xf numFmtId="164" fontId="6" fillId="0" borderId="4" xfId="1" applyNumberFormat="1" applyFont="1" applyBorder="1"/>
    <xf numFmtId="164" fontId="6" fillId="0" borderId="5" xfId="1" applyNumberFormat="1" applyFont="1" applyBorder="1"/>
    <xf numFmtId="164" fontId="6" fillId="0" borderId="6" xfId="1" applyNumberFormat="1" applyFont="1" applyBorder="1"/>
    <xf numFmtId="164" fontId="6" fillId="0" borderId="7" xfId="1" applyNumberFormat="1" applyFont="1" applyBorder="1"/>
    <xf numFmtId="0" fontId="7" fillId="0" borderId="0" xfId="0" applyFont="1" applyAlignment="1">
      <alignment horizontal="center"/>
    </xf>
  </cellXfs>
  <cellStyles count="2">
    <cellStyle name="Standaard" xfId="0" builtinId="0"/>
    <cellStyle name="Valuta" xfId="1" builtinId="4"/>
  </cellStyles>
  <dxfs count="1"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27"/>
          <c:order val="0"/>
          <c:tx>
            <c:strRef>
              <c:f>Blad1!$B$31</c:f>
              <c:strCache>
                <c:ptCount val="1"/>
                <c:pt idx="0">
                  <c:v>brandstofkosten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Blad1!$C$3:$O$3</c:f>
              <c:strCache>
                <c:ptCount val="13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dec</c:v>
                </c:pt>
                <c:pt idx="12">
                  <c:v>gemiddeld</c:v>
                </c:pt>
              </c:strCache>
            </c:strRef>
          </c:cat>
          <c:val>
            <c:numRef>
              <c:f>Blad1!$C$31:$O$31</c:f>
              <c:numCache>
                <c:formatCode>_("€"* #,##0.00_);_("€"* \(#,##0.00\);_("€"* "-"??_);_(@_)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74.099999999999994</c:v>
                </c:pt>
                <c:pt idx="5">
                  <c:v>18.524999999999999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46.3125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1CB1-416F-AA2D-BD17EE20139C}"/>
            </c:ext>
          </c:extLst>
        </c:ser>
        <c:ser>
          <c:idx val="28"/>
          <c:order val="1"/>
          <c:tx>
            <c:strRef>
              <c:f>Blad1!$B$32</c:f>
              <c:strCache>
                <c:ptCount val="1"/>
                <c:pt idx="0">
                  <c:v>parkeer kosten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Blad1!$C$3:$O$3</c:f>
              <c:strCache>
                <c:ptCount val="13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dec</c:v>
                </c:pt>
                <c:pt idx="12">
                  <c:v>gemiddeld</c:v>
                </c:pt>
              </c:strCache>
            </c:strRef>
          </c:cat>
          <c:val>
            <c:numRef>
              <c:f>Blad1!$C$32:$O$32</c:f>
              <c:numCache>
                <c:formatCode>_("€"* #,##0.00_);_("€"* \(#,##0.00\);_("€"* "-"??_);_(@_)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123.30000000000001</c:v>
                </c:pt>
                <c:pt idx="5">
                  <c:v>32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77.650000000000006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1CB1-416F-AA2D-BD17EE20139C}"/>
            </c:ext>
          </c:extLst>
        </c:ser>
        <c:ser>
          <c:idx val="0"/>
          <c:order val="2"/>
          <c:tx>
            <c:strRef>
              <c:f>Blad1!$B$33</c:f>
              <c:strCache>
                <c:ptCount val="1"/>
                <c:pt idx="0">
                  <c:v>totaal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Blad1!$C$3:$O$3</c:f>
              <c:strCache>
                <c:ptCount val="13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dec</c:v>
                </c:pt>
                <c:pt idx="12">
                  <c:v>gemiddeld</c:v>
                </c:pt>
              </c:strCache>
            </c:strRef>
          </c:cat>
          <c:val>
            <c:numRef>
              <c:f>Blad1!$C$33:$O$33</c:f>
              <c:numCache>
                <c:formatCode>_("€"* #,##0.00_);_("€"* \(#,##0.00\);_("€"* "-"??_);_(@_)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197.4</c:v>
                </c:pt>
                <c:pt idx="5">
                  <c:v>50.524999999999999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123.96250000000001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1CB1-416F-AA2D-BD17EE2013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1796544"/>
        <c:axId val="991798944"/>
      </c:lineChart>
      <c:catAx>
        <c:axId val="991796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991798944"/>
        <c:crosses val="autoZero"/>
        <c:auto val="1"/>
        <c:lblAlgn val="ctr"/>
        <c:lblOffset val="100"/>
        <c:noMultiLvlLbl val="0"/>
      </c:catAx>
      <c:valAx>
        <c:axId val="991798944"/>
        <c:scaling>
          <c:orientation val="minMax"/>
        </c:scaling>
        <c:delete val="0"/>
        <c:axPos val="l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&quot;€&quot;* #,##0.00_);_(&quot;€&quot;* \(#,##0.00\);_(&quot;€&quot;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991796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>
        <a:alpha val="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brandstofkosten per liter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pieChart>
        <c:varyColors val="1"/>
        <c:ser>
          <c:idx val="26"/>
          <c:order val="0"/>
          <c:tx>
            <c:strRef>
              <c:f>Blad1!$B$30</c:f>
              <c:strCache>
                <c:ptCount val="1"/>
                <c:pt idx="0">
                  <c:v>brandstofkosten per liter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E13-45B1-A7B2-88FF3BD8C9E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E13-45B1-A7B2-88FF3BD8C9E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E13-45B1-A7B2-88FF3BD8C9E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E13-45B1-A7B2-88FF3BD8C9E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E13-45B1-A7B2-88FF3BD8C9E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E13-45B1-A7B2-88FF3BD8C9E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E13-45B1-A7B2-88FF3BD8C9E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EE13-45B1-A7B2-88FF3BD8C9EB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EE13-45B1-A7B2-88FF3BD8C9EB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EE13-45B1-A7B2-88FF3BD8C9EB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EE13-45B1-A7B2-88FF3BD8C9EB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EE13-45B1-A7B2-88FF3BD8C9EB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EE13-45B1-A7B2-88FF3BD8C9EB}"/>
              </c:ext>
            </c:extLst>
          </c:dPt>
          <c:dLbls>
            <c:delete val="1"/>
          </c:dLbls>
          <c:cat>
            <c:strRef>
              <c:f>Blad1!$C$3:$O$3</c:f>
              <c:strCache>
                <c:ptCount val="13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dec</c:v>
                </c:pt>
                <c:pt idx="12">
                  <c:v>gemiddeld</c:v>
                </c:pt>
              </c:strCache>
            </c:strRef>
          </c:cat>
          <c:val>
            <c:numRef>
              <c:f>Blad1!$C$30:$O$30</c:f>
              <c:numCache>
                <c:formatCode>_("€"* #,##0.00_);_("€"* \(#,##0.00\);_("€"* "-"??_);_(@_)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1.9</c:v>
                </c:pt>
                <c:pt idx="5">
                  <c:v>1.9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6A62-4391-9453-78F0AE69128A}"/>
            </c:ext>
          </c:extLst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alpha val="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61911</xdr:colOff>
      <xdr:row>33</xdr:row>
      <xdr:rowOff>104775</xdr:rowOff>
    </xdr:from>
    <xdr:to>
      <xdr:col>13</xdr:col>
      <xdr:colOff>790574</xdr:colOff>
      <xdr:row>50</xdr:row>
      <xdr:rowOff>104775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575B72FB-6490-7180-556D-F7905C6BCE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38100</xdr:colOff>
      <xdr:row>33</xdr:row>
      <xdr:rowOff>76200</xdr:rowOff>
    </xdr:from>
    <xdr:to>
      <xdr:col>20</xdr:col>
      <xdr:colOff>9525</xdr:colOff>
      <xdr:row>47</xdr:row>
      <xdr:rowOff>152400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1C236800-2CD6-2745-6413-0A3DE1A53A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3692C-8924-4C12-869D-58AFF345BD57}">
  <dimension ref="A1"/>
  <sheetViews>
    <sheetView workbookViewId="0">
      <selection activeCell="A3" sqref="A3:A7"/>
    </sheetView>
  </sheetViews>
  <sheetFormatPr defaultRowHeight="15" x14ac:dyDescent="0.25"/>
  <cols>
    <col min="1" max="1" width="15.710937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FDC08-1670-45C8-B25F-CC64CFF06BE2}">
  <dimension ref="A1"/>
  <sheetViews>
    <sheetView workbookViewId="0">
      <selection activeCell="A3" sqref="A3:B7"/>
    </sheetView>
  </sheetViews>
  <sheetFormatPr defaultRowHeight="15" x14ac:dyDescent="0.25"/>
  <cols>
    <col min="1" max="1" width="15.7109375" bestFit="1" customWidth="1"/>
    <col min="2" max="2" width="12.710937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82B9D-1F44-4D6D-8159-5F9871E95DF2}">
  <dimension ref="A1"/>
  <sheetViews>
    <sheetView workbookViewId="0">
      <selection activeCell="D35" sqref="D35"/>
    </sheetView>
  </sheetViews>
  <sheetFormatPr defaultRowHeight="15" x14ac:dyDescent="0.25"/>
  <cols>
    <col min="1" max="1" width="10.85546875" bestFit="1" customWidth="1"/>
    <col min="2" max="2" width="11.5703125" bestFit="1" customWidth="1"/>
    <col min="3" max="3" width="11.85546875" bestFit="1" customWidth="1"/>
    <col min="4" max="4" width="12" bestFit="1" customWidth="1"/>
    <col min="5" max="5" width="11.7109375" bestFit="1" customWidth="1"/>
    <col min="6" max="6" width="12.28515625" bestFit="1" customWidth="1"/>
    <col min="7" max="7" width="11.140625" bestFit="1" customWidth="1"/>
    <col min="8" max="8" width="11.7109375" bestFit="1" customWidth="1"/>
    <col min="9" max="9" width="12" bestFit="1" customWidth="1"/>
    <col min="10" max="10" width="11.7109375" bestFit="1" customWidth="1"/>
    <col min="11" max="11" width="12" bestFit="1" customWidth="1"/>
    <col min="12" max="12" width="12.140625" bestFit="1" customWidth="1"/>
    <col min="13" max="13" width="12" bestFit="1" customWidth="1"/>
    <col min="14" max="14" width="12.140625" bestFit="1" customWidth="1"/>
    <col min="15" max="195" width="14.28515625" bestFit="1" customWidth="1"/>
    <col min="196" max="196" width="17.7109375" bestFit="1" customWidth="1"/>
    <col min="197" max="197" width="18" bestFit="1" customWidth="1"/>
    <col min="198" max="198" width="18.140625" bestFit="1" customWidth="1"/>
    <col min="199" max="199" width="17.85546875" bestFit="1" customWidth="1"/>
    <col min="200" max="200" width="18.42578125" bestFit="1" customWidth="1"/>
    <col min="201" max="201" width="17.28515625" bestFit="1" customWidth="1"/>
    <col min="202" max="202" width="17.85546875" bestFit="1" customWidth="1"/>
    <col min="203" max="203" width="18.140625" bestFit="1" customWidth="1"/>
    <col min="204" max="204" width="17.85546875" bestFit="1" customWidth="1"/>
    <col min="205" max="205" width="18.140625" bestFit="1" customWidth="1"/>
    <col min="206" max="206" width="18.28515625" bestFit="1" customWidth="1"/>
    <col min="207" max="207" width="18.140625" bestFit="1" customWidth="1"/>
    <col min="208" max="208" width="18.2851562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35B34-A326-4643-94CF-37C92A89317F}">
  <dimension ref="A1:U33"/>
  <sheetViews>
    <sheetView showGridLines="0" tabSelected="1" workbookViewId="0">
      <pane xSplit="1" ySplit="3" topLeftCell="C4" activePane="bottomRight" state="frozen"/>
      <selection pane="topRight" activeCell="B1" sqref="B1"/>
      <selection pane="bottomLeft" activeCell="A4" sqref="A4"/>
      <selection pane="bottomRight" activeCell="G30" sqref="G30"/>
    </sheetView>
  </sheetViews>
  <sheetFormatPr defaultRowHeight="15" outlineLevelRow="1" outlineLevelCol="1" x14ac:dyDescent="0.25"/>
  <cols>
    <col min="1" max="1" width="0" hidden="1" customWidth="1"/>
    <col min="2" max="2" width="25.5703125" style="34" bestFit="1" customWidth="1"/>
    <col min="3" max="3" width="28.140625" bestFit="1" customWidth="1"/>
    <col min="4" max="4" width="12.5703125" bestFit="1" customWidth="1"/>
    <col min="5" max="5" width="16.42578125" bestFit="1" customWidth="1"/>
    <col min="6" max="6" width="12.5703125" bestFit="1" customWidth="1"/>
    <col min="7" max="7" width="16.5703125" bestFit="1" customWidth="1"/>
    <col min="8" max="8" width="15.140625" bestFit="1" customWidth="1"/>
    <col min="9" max="14" width="12.5703125" bestFit="1" customWidth="1"/>
    <col min="15" max="15" width="16.85546875" style="6" bestFit="1" customWidth="1"/>
    <col min="16" max="16" width="14.28515625" style="7" bestFit="1" customWidth="1"/>
    <col min="17" max="17" width="24.7109375" style="39" hidden="1" customWidth="1" outlineLevel="1"/>
    <col min="18" max="18" width="16.7109375" hidden="1" customWidth="1" outlineLevel="1"/>
    <col min="19" max="19" width="11.42578125" hidden="1" customWidth="1" outlineLevel="1"/>
    <col min="20" max="20" width="0" hidden="1" customWidth="1" outlineLevel="1"/>
    <col min="21" max="21" width="9.140625" collapsed="1"/>
  </cols>
  <sheetData>
    <row r="1" spans="1:21" ht="15.75" x14ac:dyDescent="0.3">
      <c r="B1" s="33"/>
      <c r="C1" s="42" t="s">
        <v>48</v>
      </c>
      <c r="D1" s="43">
        <v>1.9</v>
      </c>
      <c r="E1" s="42" t="s">
        <v>22</v>
      </c>
      <c r="F1" s="44" t="s">
        <v>0</v>
      </c>
      <c r="J1" s="39"/>
      <c r="O1" s="3"/>
      <c r="P1" s="4"/>
      <c r="U1" t="s">
        <v>51</v>
      </c>
    </row>
    <row r="2" spans="1:21" s="1" customFormat="1" ht="18.75" x14ac:dyDescent="0.3">
      <c r="B2" s="34"/>
      <c r="C2" s="62" t="str">
        <f ca="1">"reiskosten"&amp;" "&amp; R14&amp;" "&amp; YEAR(TODAY())</f>
        <v>reiskosten NOVI 2023</v>
      </c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P2" s="5"/>
      <c r="Q2" s="40"/>
    </row>
    <row r="3" spans="1:21" s="2" customFormat="1" x14ac:dyDescent="0.25">
      <c r="B3" s="35"/>
      <c r="C3" s="30" t="s">
        <v>3</v>
      </c>
      <c r="D3" s="30" t="s">
        <v>4</v>
      </c>
      <c r="E3" s="30" t="s">
        <v>5</v>
      </c>
      <c r="F3" s="30" t="s">
        <v>6</v>
      </c>
      <c r="G3" s="30" t="s">
        <v>7</v>
      </c>
      <c r="H3" s="30" t="s">
        <v>8</v>
      </c>
      <c r="I3" s="30" t="s">
        <v>9</v>
      </c>
      <c r="J3" s="30" t="s">
        <v>10</v>
      </c>
      <c r="K3" s="30" t="s">
        <v>11</v>
      </c>
      <c r="L3" s="30" t="s">
        <v>12</v>
      </c>
      <c r="M3" s="30" t="s">
        <v>13</v>
      </c>
      <c r="N3" s="30" t="s">
        <v>14</v>
      </c>
      <c r="O3" s="31" t="s">
        <v>15</v>
      </c>
      <c r="P3" s="32" t="s">
        <v>16</v>
      </c>
      <c r="Q3" s="30"/>
    </row>
    <row r="4" spans="1:21" ht="15.75" x14ac:dyDescent="0.3">
      <c r="B4" s="34" t="s">
        <v>19</v>
      </c>
      <c r="C4" s="11"/>
      <c r="D4" s="11"/>
      <c r="E4" s="11"/>
      <c r="F4" s="11"/>
      <c r="G4" s="11">
        <v>8</v>
      </c>
      <c r="H4" s="11">
        <v>2</v>
      </c>
      <c r="I4" s="11"/>
      <c r="J4" s="11"/>
      <c r="K4" s="11"/>
      <c r="L4" s="11"/>
      <c r="M4" s="11"/>
      <c r="N4" s="11"/>
      <c r="O4" s="12" cm="1">
        <f t="array" ref="O4">IF(SUM(C4:N4)&gt;0,SUM(C4:N4/(COUNTIF(C4:N4,"&gt;0"))),"")</f>
        <v>5</v>
      </c>
      <c r="P4" s="13">
        <f>SUM(C4:N4)</f>
        <v>10</v>
      </c>
    </row>
    <row r="5" spans="1:21" x14ac:dyDescent="0.25">
      <c r="A5" s="3"/>
      <c r="B5" s="33" t="s">
        <v>20</v>
      </c>
      <c r="C5" s="54">
        <f>SUM((C7+C6)*IF(AND(R17&gt;0,C30&gt;0),SUM(C30/(MID(F1,(FIND("o",F1))+3,LEN(F1))))))</f>
        <v>0</v>
      </c>
      <c r="D5" s="54">
        <f t="shared" ref="D5:N5" si="0">D7+D6</f>
        <v>0</v>
      </c>
      <c r="E5" s="54">
        <f t="shared" si="0"/>
        <v>0</v>
      </c>
      <c r="F5" s="54">
        <f t="shared" si="0"/>
        <v>0</v>
      </c>
      <c r="G5" s="54">
        <f t="shared" si="0"/>
        <v>78</v>
      </c>
      <c r="H5" s="54">
        <f t="shared" si="0"/>
        <v>78</v>
      </c>
      <c r="I5" s="54">
        <f t="shared" si="0"/>
        <v>0</v>
      </c>
      <c r="J5" s="54">
        <f t="shared" si="0"/>
        <v>0</v>
      </c>
      <c r="K5" s="54">
        <f t="shared" si="0"/>
        <v>0</v>
      </c>
      <c r="L5" s="54">
        <f t="shared" si="0"/>
        <v>0</v>
      </c>
      <c r="M5" s="54">
        <f t="shared" si="0"/>
        <v>0</v>
      </c>
      <c r="N5" s="54">
        <f t="shared" si="0"/>
        <v>0</v>
      </c>
      <c r="O5" s="55" cm="1">
        <f t="array" ref="O5">IF(SUM(C5:N5)&gt;0,SUM(C5:N5/(COUNTIF(C5:N5,"&gt;0"))),"")</f>
        <v>78</v>
      </c>
      <c r="P5" s="56">
        <f t="shared" ref="P5:P7" si="1">SUM(C5:N5)</f>
        <v>156</v>
      </c>
    </row>
    <row r="6" spans="1:21" ht="15.75" x14ac:dyDescent="0.3">
      <c r="A6" s="6"/>
      <c r="B6" s="36" t="s">
        <v>23</v>
      </c>
      <c r="C6" s="57">
        <f t="shared" ref="C6:N6" si="2">IF(C4&gt;0,$R$17,0)</f>
        <v>0</v>
      </c>
      <c r="D6" s="57">
        <f t="shared" si="2"/>
        <v>0</v>
      </c>
      <c r="E6" s="57">
        <f t="shared" si="2"/>
        <v>0</v>
      </c>
      <c r="F6" s="57">
        <f t="shared" si="2"/>
        <v>0</v>
      </c>
      <c r="G6" s="57">
        <f t="shared" si="2"/>
        <v>39</v>
      </c>
      <c r="H6" s="57">
        <f t="shared" si="2"/>
        <v>39</v>
      </c>
      <c r="I6" s="57">
        <f t="shared" si="2"/>
        <v>0</v>
      </c>
      <c r="J6" s="57">
        <f t="shared" si="2"/>
        <v>0</v>
      </c>
      <c r="K6" s="57">
        <f t="shared" si="2"/>
        <v>0</v>
      </c>
      <c r="L6" s="57">
        <f t="shared" si="2"/>
        <v>0</v>
      </c>
      <c r="M6" s="57">
        <f t="shared" si="2"/>
        <v>0</v>
      </c>
      <c r="N6" s="57">
        <f t="shared" si="2"/>
        <v>0</v>
      </c>
      <c r="O6" s="58" cm="1">
        <f t="array" ref="O6">IF(SUM(C6:N6)&gt;0,SUM(C6:N6/(COUNTIF(C6:N6,"&gt;0"))),"")</f>
        <v>39</v>
      </c>
      <c r="P6" s="59">
        <f t="shared" si="1"/>
        <v>78</v>
      </c>
    </row>
    <row r="7" spans="1:21" ht="15.75" x14ac:dyDescent="0.3">
      <c r="A7" s="9"/>
      <c r="B7" s="37" t="s">
        <v>24</v>
      </c>
      <c r="C7" s="57">
        <f t="shared" ref="C7:N7" si="3">IF(C4&gt;0,$R$18,0)</f>
        <v>0</v>
      </c>
      <c r="D7" s="57">
        <f t="shared" si="3"/>
        <v>0</v>
      </c>
      <c r="E7" s="57">
        <f t="shared" si="3"/>
        <v>0</v>
      </c>
      <c r="F7" s="57">
        <f t="shared" si="3"/>
        <v>0</v>
      </c>
      <c r="G7" s="57">
        <f t="shared" si="3"/>
        <v>39</v>
      </c>
      <c r="H7" s="57">
        <f t="shared" si="3"/>
        <v>39</v>
      </c>
      <c r="I7" s="57">
        <f t="shared" si="3"/>
        <v>0</v>
      </c>
      <c r="J7" s="57">
        <f t="shared" si="3"/>
        <v>0</v>
      </c>
      <c r="K7" s="57">
        <f t="shared" si="3"/>
        <v>0</v>
      </c>
      <c r="L7" s="57">
        <f t="shared" si="3"/>
        <v>0</v>
      </c>
      <c r="M7" s="57">
        <f t="shared" si="3"/>
        <v>0</v>
      </c>
      <c r="N7" s="57">
        <f t="shared" si="3"/>
        <v>0</v>
      </c>
      <c r="O7" s="60" cm="1">
        <f t="array" ref="O7">IF(SUM(C7:N7)&gt;0,SUM(C7:N7/(COUNTIF(C7:N7,"&gt;0"))),"")</f>
        <v>39</v>
      </c>
      <c r="P7" s="61">
        <f t="shared" si="1"/>
        <v>78</v>
      </c>
    </row>
    <row r="8" spans="1:21" x14ac:dyDescent="0.25">
      <c r="A8" s="3"/>
      <c r="B8" s="47" t="s">
        <v>21</v>
      </c>
      <c r="C8" s="15">
        <f>SUM(C9:C28)</f>
        <v>0</v>
      </c>
      <c r="D8" s="14">
        <f t="shared" ref="D8:N8" si="4">SUM(D9:D28)</f>
        <v>0</v>
      </c>
      <c r="E8" s="14">
        <f t="shared" si="4"/>
        <v>0</v>
      </c>
      <c r="F8" s="14">
        <f t="shared" si="4"/>
        <v>0</v>
      </c>
      <c r="G8" s="14">
        <f t="shared" si="4"/>
        <v>123.30000000000001</v>
      </c>
      <c r="H8" s="14">
        <f t="shared" si="4"/>
        <v>32</v>
      </c>
      <c r="I8" s="14">
        <f t="shared" si="4"/>
        <v>0</v>
      </c>
      <c r="J8" s="14">
        <f t="shared" si="4"/>
        <v>0</v>
      </c>
      <c r="K8" s="14">
        <f t="shared" si="4"/>
        <v>0</v>
      </c>
      <c r="L8" s="14">
        <f t="shared" si="4"/>
        <v>0</v>
      </c>
      <c r="M8" s="14">
        <f t="shared" si="4"/>
        <v>0</v>
      </c>
      <c r="N8" s="16">
        <f t="shared" si="4"/>
        <v>0</v>
      </c>
      <c r="O8" s="14" cm="1">
        <f t="array" ref="O8">IF(SUM(C8:N8)&gt;0,SUM(C8:N8/(COUNTIF(C8:N8,"&gt;0"))),"")</f>
        <v>77.650000000000006</v>
      </c>
      <c r="P8" s="16">
        <f>SUM(C8:N8)</f>
        <v>155.30000000000001</v>
      </c>
      <c r="T8" s="8"/>
    </row>
    <row r="9" spans="1:21" ht="15.75" outlineLevel="1" x14ac:dyDescent="0.3">
      <c r="A9" s="6">
        <v>1</v>
      </c>
      <c r="B9" s="48" t="s">
        <v>26</v>
      </c>
      <c r="C9" s="46">
        <f>IF(C$4&gt;=$A9,MAX($O9:O28),0)</f>
        <v>0</v>
      </c>
      <c r="D9" s="17">
        <f>IF(D$4&gt;=$A9,MAX($O9:O28),0)</f>
        <v>0</v>
      </c>
      <c r="E9" s="17">
        <f>IF(E$4&gt;=$A9,MAX($O9:P28),0)</f>
        <v>0</v>
      </c>
      <c r="F9" s="17">
        <f>IF(F$4&gt;=$A9,MAX($O9:Q28),0)</f>
        <v>0</v>
      </c>
      <c r="G9" s="17">
        <v>14</v>
      </c>
      <c r="H9" s="17">
        <v>15</v>
      </c>
      <c r="I9" s="17">
        <f>IF(I$4&gt;=$A9,MAX($O9:T28),0)</f>
        <v>0</v>
      </c>
      <c r="J9" s="17">
        <f>IF(J$4&gt;=$A9,MAX($O9:U28),0)</f>
        <v>0</v>
      </c>
      <c r="K9" s="17">
        <f>IF(K$4&gt;=$A9,MAX($O9:V28),0)</f>
        <v>0</v>
      </c>
      <c r="L9" s="17">
        <f>IF(L$4&gt;=$A9,MAX($O9:W28),0)</f>
        <v>0</v>
      </c>
      <c r="M9" s="17">
        <f>IF(M$4&gt;=$A9,MAX($O9:X28),0)</f>
        <v>0</v>
      </c>
      <c r="N9" s="52">
        <f>IF(N$4&gt;=$A9,MAX($O9:Y28),0)</f>
        <v>0</v>
      </c>
      <c r="O9" s="50" cm="1">
        <f t="array" ref="O9">IF(SUM(C9:N9)&gt;0,SUM(C9:N9/(COUNTIF(C9:N9,"&gt;0"))),"")</f>
        <v>14.5</v>
      </c>
      <c r="P9" s="19">
        <f t="shared" ref="P9:P28" si="5">SUM(C9:N9)</f>
        <v>29</v>
      </c>
      <c r="T9" s="8"/>
    </row>
    <row r="10" spans="1:21" ht="15.75" outlineLevel="1" x14ac:dyDescent="0.3">
      <c r="A10" s="6">
        <f>A9+1</f>
        <v>2</v>
      </c>
      <c r="B10" s="48" t="s">
        <v>27</v>
      </c>
      <c r="C10" s="46">
        <f>IF(C$4&gt;=$A10,MAX(C$9:C9),0)</f>
        <v>0</v>
      </c>
      <c r="D10" s="17">
        <f>IF(D$4&gt;=$A10,MAX(D$9:D9),0)</f>
        <v>0</v>
      </c>
      <c r="E10" s="17">
        <f>IF(E$4&gt;=$A10,MAX(E$9:E9),0)</f>
        <v>0</v>
      </c>
      <c r="F10" s="17">
        <f>IF(F$4&gt;=$A10,MAX(F$9:F9),0)</f>
        <v>0</v>
      </c>
      <c r="G10" s="17">
        <v>15.4</v>
      </c>
      <c r="H10" s="17">
        <v>17</v>
      </c>
      <c r="I10" s="17">
        <f>IF(I$4&gt;=$A10,MAX(I$9:I9),0)</f>
        <v>0</v>
      </c>
      <c r="J10" s="17">
        <f>IF(J$4&gt;=$A10,MAX(J$9:J9),0)</f>
        <v>0</v>
      </c>
      <c r="K10" s="17">
        <f>IF(K$4&gt;=$A10,MAX(K$9:K9),0)</f>
        <v>0</v>
      </c>
      <c r="L10" s="17">
        <f>IF(L$4&gt;=$A10,MAX(L$9:L9),0)</f>
        <v>0</v>
      </c>
      <c r="M10" s="17">
        <f>IF(M$4&gt;=$A10,MAX(M$9:M9),0)</f>
        <v>0</v>
      </c>
      <c r="N10" s="52">
        <f>IF(N$4&gt;=$A10,MAX(N$9:N9),0)</f>
        <v>0</v>
      </c>
      <c r="O10" s="50" cm="1">
        <f t="array" ref="O10">IF(SUM(C10:N10)&gt;0,SUM(C10:N10/(COUNTIF(C10:N10,"&gt;0"))),"")</f>
        <v>16.2</v>
      </c>
      <c r="P10" s="19">
        <f t="shared" si="5"/>
        <v>32.4</v>
      </c>
    </row>
    <row r="11" spans="1:21" ht="15.75" outlineLevel="1" x14ac:dyDescent="0.3">
      <c r="A11" s="6">
        <f t="shared" ref="A11:A28" si="6">A10+1</f>
        <v>3</v>
      </c>
      <c r="B11" s="48" t="s">
        <v>28</v>
      </c>
      <c r="C11" s="46">
        <f>IF(C$4&gt;=$A11,MAX(C$9:C10),0)</f>
        <v>0</v>
      </c>
      <c r="D11" s="17">
        <f>IF(D$4&gt;=$A11,MAX(D$9:D10),0)</f>
        <v>0</v>
      </c>
      <c r="E11" s="17">
        <f>IF(E$4&gt;=$A11,MAX(E$9:E10),0)</f>
        <v>0</v>
      </c>
      <c r="F11" s="17">
        <f>IF(F$4&gt;=$A11,MAX(F$9:F10),0)</f>
        <v>0</v>
      </c>
      <c r="G11" s="17">
        <v>13.6</v>
      </c>
      <c r="H11" s="17">
        <f>IF(H$4&gt;=$A11,MAX(H$9:H10),0)</f>
        <v>0</v>
      </c>
      <c r="I11" s="17">
        <f>IF(I$4&gt;=$A11,MAX(I$9:I10),0)</f>
        <v>0</v>
      </c>
      <c r="J11" s="17">
        <f>IF(J$4&gt;=$A11,MAX(J$9:J10),0)</f>
        <v>0</v>
      </c>
      <c r="K11" s="17">
        <f>IF(K$4&gt;=$A11,MAX(K$9:K10),0)</f>
        <v>0</v>
      </c>
      <c r="L11" s="17">
        <f>IF(L$4&gt;=$A11,MAX(L$9:L10),0)</f>
        <v>0</v>
      </c>
      <c r="M11" s="17">
        <f>IF(M$4&gt;=$A11,MAX(M$9:M10),0)</f>
        <v>0</v>
      </c>
      <c r="N11" s="52">
        <f>IF(N$4&gt;=$A11,MAX(N$9:N10),0)</f>
        <v>0</v>
      </c>
      <c r="O11" s="50" cm="1">
        <f t="array" ref="O11">IF(SUM(C11:N11)&gt;0,SUM(C11:N11/(COUNTIF(C11:N11,"&gt;0"))),"")</f>
        <v>13.6</v>
      </c>
      <c r="P11" s="19">
        <f t="shared" si="5"/>
        <v>13.6</v>
      </c>
    </row>
    <row r="12" spans="1:21" ht="15.75" outlineLevel="1" x14ac:dyDescent="0.3">
      <c r="A12" s="6">
        <f t="shared" si="6"/>
        <v>4</v>
      </c>
      <c r="B12" s="48" t="s">
        <v>29</v>
      </c>
      <c r="C12" s="46">
        <f>IF(C$4&gt;=$A12,MAX(C$9:C11),0)</f>
        <v>0</v>
      </c>
      <c r="D12" s="17">
        <f>IF(D$4&gt;=$A12,MAX(D$9:D11),0)</f>
        <v>0</v>
      </c>
      <c r="E12" s="17">
        <f>IF(E$4&gt;=$A12,MAX(E$9:E11),0)</f>
        <v>0</v>
      </c>
      <c r="F12" s="17">
        <f>IF(F$4&gt;=$A12,MAX(F$9:F11),0)</f>
        <v>0</v>
      </c>
      <c r="G12" s="17">
        <v>16.399999999999999</v>
      </c>
      <c r="H12" s="17">
        <f>IF(H$4&gt;=$A12,MAX(H$9:H11),0)</f>
        <v>0</v>
      </c>
      <c r="I12" s="17">
        <f>IF(I$4&gt;=$A12,MAX(I$9:I11),0)</f>
        <v>0</v>
      </c>
      <c r="J12" s="17">
        <f>IF(J$4&gt;=$A12,MAX(J$9:J11),0)</f>
        <v>0</v>
      </c>
      <c r="K12" s="17">
        <f>IF(K$4&gt;=$A12,MAX(K$9:K11),0)</f>
        <v>0</v>
      </c>
      <c r="L12" s="17">
        <f>IF(L$4&gt;=$A12,MAX(L$9:L11),0)</f>
        <v>0</v>
      </c>
      <c r="M12" s="17">
        <f>IF(M$4&gt;=$A12,MAX(M$9:M11),0)</f>
        <v>0</v>
      </c>
      <c r="N12" s="52">
        <f>IF(N$4&gt;=$A12,MAX(N$9:N11),0)</f>
        <v>0</v>
      </c>
      <c r="O12" s="50" cm="1">
        <f t="array" ref="O12">IF(SUM(C12:N12)&gt;0,SUM(C12:N12/(COUNTIF(C12:N12,"&gt;0"))),"")</f>
        <v>16.399999999999999</v>
      </c>
      <c r="P12" s="19">
        <f t="shared" si="5"/>
        <v>16.399999999999999</v>
      </c>
    </row>
    <row r="13" spans="1:21" ht="15.75" outlineLevel="1" x14ac:dyDescent="0.3">
      <c r="A13" s="6">
        <f t="shared" si="6"/>
        <v>5</v>
      </c>
      <c r="B13" s="48" t="s">
        <v>30</v>
      </c>
      <c r="C13" s="46">
        <f>IF(C$4&gt;=$A13,MAX(C$9:C12),0)</f>
        <v>0</v>
      </c>
      <c r="D13" s="17">
        <f>IF(D$4&gt;=$A13,MAX(D$9:D12),0)</f>
        <v>0</v>
      </c>
      <c r="E13" s="17">
        <f>IF(E$4&gt;=$A13,MAX(E$9:E12),0)</f>
        <v>0</v>
      </c>
      <c r="F13" s="17">
        <f>IF(F$4&gt;=$A13,MAX(F$9:F12),0)</f>
        <v>0</v>
      </c>
      <c r="G13" s="17">
        <v>17.3</v>
      </c>
      <c r="H13" s="17">
        <f>IF(H$4&gt;=$A13,MAX(H$9:H12),0)</f>
        <v>0</v>
      </c>
      <c r="I13" s="17">
        <f>IF(I$4&gt;=$A13,MAX(I$9:I12),0)</f>
        <v>0</v>
      </c>
      <c r="J13" s="17">
        <f>IF(J$4&gt;=$A13,MAX(J$9:J12),0)</f>
        <v>0</v>
      </c>
      <c r="K13" s="17">
        <f>IF(K$4&gt;=$A13,MAX(K$9:K12),0)</f>
        <v>0</v>
      </c>
      <c r="L13" s="17">
        <f>IF(L$4&gt;=$A13,MAX(L$9:L12),0)</f>
        <v>0</v>
      </c>
      <c r="M13" s="17">
        <f>IF(M$4&gt;=$A13,MAX(M$9:M12),0)</f>
        <v>0</v>
      </c>
      <c r="N13" s="52">
        <f>IF(N$4&gt;=$A13,MAX(N$9:N12),0)</f>
        <v>0</v>
      </c>
      <c r="O13" s="50" cm="1">
        <f t="array" ref="O13">IF(SUM(C13:N13)&gt;0,SUM(C13:N13/(COUNTIF(C13:N13,"&gt;0"))),"")</f>
        <v>17.3</v>
      </c>
      <c r="P13" s="19">
        <f t="shared" si="5"/>
        <v>17.3</v>
      </c>
    </row>
    <row r="14" spans="1:21" ht="15.75" outlineLevel="1" x14ac:dyDescent="0.3">
      <c r="A14" s="6">
        <f t="shared" si="6"/>
        <v>6</v>
      </c>
      <c r="B14" s="48" t="s">
        <v>31</v>
      </c>
      <c r="C14" s="46">
        <f>IF(C$4&gt;=$A14,MAX(C$9:C13),0)</f>
        <v>0</v>
      </c>
      <c r="D14" s="17">
        <f>IF(D$4&gt;=$A14,MAX(D$9:D13),0)</f>
        <v>0</v>
      </c>
      <c r="E14" s="17">
        <f>IF(E$4&gt;=$A14,MAX(E$9:E13),0)</f>
        <v>0</v>
      </c>
      <c r="F14" s="17">
        <f>IF(F$4&gt;=$A14,MAX(F$9:F13),0)</f>
        <v>0</v>
      </c>
      <c r="G14" s="17">
        <v>15</v>
      </c>
      <c r="H14" s="17">
        <f>IF(H$4&gt;=$A14,MAX(H$9:H13),0)</f>
        <v>0</v>
      </c>
      <c r="I14" s="17">
        <f>IF(I$4&gt;=$A14,MAX(I$9:I13),0)</f>
        <v>0</v>
      </c>
      <c r="J14" s="17">
        <f>IF(J$4&gt;=$A14,MAX(J$9:J13),0)</f>
        <v>0</v>
      </c>
      <c r="K14" s="17">
        <f>IF(K$4&gt;=$A14,MAX(K$9:K13),0)</f>
        <v>0</v>
      </c>
      <c r="L14" s="17">
        <f>IF(L$4&gt;=$A14,MAX(L$9:L13),0)</f>
        <v>0</v>
      </c>
      <c r="M14" s="17">
        <f>IF(M$4&gt;=$A14,MAX(M$9:M13),0)</f>
        <v>0</v>
      </c>
      <c r="N14" s="52">
        <f>IF(N$4&gt;=$A14,MAX(N$9:N13),0)</f>
        <v>0</v>
      </c>
      <c r="O14" s="50" cm="1">
        <f t="array" ref="O14">IF(SUM(C14:N14)&gt;0,SUM(C14:N14/(COUNTIF(C14:N14,"&gt;0"))),"")</f>
        <v>15</v>
      </c>
      <c r="P14" s="19">
        <f t="shared" si="5"/>
        <v>15</v>
      </c>
      <c r="Q14" s="40" t="s">
        <v>17</v>
      </c>
      <c r="R14" t="s">
        <v>18</v>
      </c>
    </row>
    <row r="15" spans="1:21" ht="15.75" outlineLevel="1" x14ac:dyDescent="0.3">
      <c r="A15" s="6">
        <f t="shared" si="6"/>
        <v>7</v>
      </c>
      <c r="B15" s="48" t="s">
        <v>32</v>
      </c>
      <c r="C15" s="46">
        <f>IF(C$4&gt;=$A15,MAX(C$9:C14),0)</f>
        <v>0</v>
      </c>
      <c r="D15" s="17">
        <f>IF(D$4&gt;=$A15,MAX(D$9:D14),0)</f>
        <v>0</v>
      </c>
      <c r="E15" s="17">
        <f>IF(E$4&gt;=$A15,MAX(E$9:E14),0)</f>
        <v>0</v>
      </c>
      <c r="F15" s="17">
        <f>IF(F$4&gt;=$A15,MAX(F$9:F14),0)</f>
        <v>0</v>
      </c>
      <c r="G15" s="17">
        <v>15</v>
      </c>
      <c r="H15" s="17">
        <f>IF(H$4&gt;=$A15,MAX(H$9:H14),0)</f>
        <v>0</v>
      </c>
      <c r="I15" s="17">
        <f>IF(I$4&gt;=$A15,MAX(I$9:I14),0)</f>
        <v>0</v>
      </c>
      <c r="J15" s="17">
        <f>IF(J$4&gt;=$A15,MAX(J$9:J14),0)</f>
        <v>0</v>
      </c>
      <c r="K15" s="17">
        <f>IF(K$4&gt;=$A15,MAX(K$9:K14),0)</f>
        <v>0</v>
      </c>
      <c r="L15" s="17">
        <f>IF(L$4&gt;=$A15,MAX(L$9:L14),0)</f>
        <v>0</v>
      </c>
      <c r="M15" s="17">
        <f>IF(M$4&gt;=$A15,MAX(M$9:M14),0)</f>
        <v>0</v>
      </c>
      <c r="N15" s="52">
        <f>IF(N$4&gt;=$A15,MAX(N$9:N14),0)</f>
        <v>0</v>
      </c>
      <c r="O15" s="50" cm="1">
        <f t="array" ref="O15">IF(SUM(C15:N15)&gt;0,SUM(C15:N15/(COUNTIF(C15:N15,"&gt;0"))),"")</f>
        <v>15</v>
      </c>
      <c r="P15" s="19">
        <f t="shared" si="5"/>
        <v>15</v>
      </c>
      <c r="S15" s="22"/>
    </row>
    <row r="16" spans="1:21" ht="15.75" outlineLevel="1" x14ac:dyDescent="0.3">
      <c r="A16" s="6">
        <f t="shared" si="6"/>
        <v>8</v>
      </c>
      <c r="B16" s="48" t="s">
        <v>33</v>
      </c>
      <c r="C16" s="46">
        <f>IF(C$4&gt;=$A16,MAX(C$9:C15),0)</f>
        <v>0</v>
      </c>
      <c r="D16" s="17">
        <f>IF(D$4&gt;=$A16,MAX(D$9:D15),0)</f>
        <v>0</v>
      </c>
      <c r="E16" s="17">
        <f>IF(E$4&gt;=$A16,MAX(E$9:E15),0)</f>
        <v>0</v>
      </c>
      <c r="F16" s="17">
        <f>IF(F$4&gt;=$A16,MAX(F$9:F15),0)</f>
        <v>0</v>
      </c>
      <c r="G16" s="17">
        <v>16.600000000000001</v>
      </c>
      <c r="H16" s="17">
        <f>IF(H$4&gt;=$A16,MAX(H$9:H15),0)</f>
        <v>0</v>
      </c>
      <c r="I16" s="17">
        <f>IF(I$4&gt;=$A16,MAX(I$9:I15),0)</f>
        <v>0</v>
      </c>
      <c r="J16" s="17">
        <f>IF(J$4&gt;=$A16,MAX(J$9:J15),0)</f>
        <v>0</v>
      </c>
      <c r="K16" s="17">
        <f>IF(K$4&gt;=$A16,MAX(K$9:K15),0)</f>
        <v>0</v>
      </c>
      <c r="L16" s="17">
        <f>IF(L$4&gt;=$A16,MAX(L$9:L15),0)</f>
        <v>0</v>
      </c>
      <c r="M16" s="17">
        <f>IF(M$4&gt;=$A16,MAX(M$9:M15),0)</f>
        <v>0</v>
      </c>
      <c r="N16" s="52">
        <f>IF(N$4&gt;=$A16,MAX(N$9:N15),0)</f>
        <v>0</v>
      </c>
      <c r="O16" s="50" cm="1">
        <f t="array" ref="O16">IF(SUM(C16:N16)&gt;0,SUM(C16:N16/(COUNTIF(C16:N16,"&gt;0"))),"")</f>
        <v>16.600000000000001</v>
      </c>
      <c r="P16" s="19">
        <f t="shared" si="5"/>
        <v>16.600000000000001</v>
      </c>
      <c r="Q16" s="40" t="s">
        <v>49</v>
      </c>
      <c r="R16" s="28">
        <f>IF(AND(R17&gt;0,O30&gt;0),SUM(O30/(MID(F1,(FIND("o",F1))+3,LEN(F1)))))</f>
        <v>0.11874999999999999</v>
      </c>
    </row>
    <row r="17" spans="1:19" ht="15.75" outlineLevel="1" x14ac:dyDescent="0.3">
      <c r="A17" s="6">
        <f t="shared" si="6"/>
        <v>9</v>
      </c>
      <c r="B17" s="48" t="s">
        <v>34</v>
      </c>
      <c r="C17" s="46">
        <f>IF(C$4&gt;=$A17,MAX(C$9:C16),0)</f>
        <v>0</v>
      </c>
      <c r="D17" s="17">
        <f>IF(D$4&gt;=$A17,MAX(D$9:D16),0)</f>
        <v>0</v>
      </c>
      <c r="E17" s="17">
        <f>IF(E$4&gt;=$A17,MAX(E$9:E16),0)</f>
        <v>0</v>
      </c>
      <c r="F17" s="17">
        <f>IF(F$4&gt;=$A17,MAX(F$9:F16),0)</f>
        <v>0</v>
      </c>
      <c r="G17" s="17">
        <f>IF(G$4&gt;=$A17,MAX(G$9:G16),0)</f>
        <v>0</v>
      </c>
      <c r="H17" s="17">
        <f>IF(H$4&gt;=$A17,MAX(H$9:H16),0)</f>
        <v>0</v>
      </c>
      <c r="I17" s="17">
        <f>IF(I$4&gt;=$A17,MAX(I$9:I16),0)</f>
        <v>0</v>
      </c>
      <c r="J17" s="17">
        <f>IF(J$4&gt;=$A17,MAX(J$9:J16),0)</f>
        <v>0</v>
      </c>
      <c r="K17" s="17">
        <f>IF(K$4&gt;=$A17,MAX(K$9:K16),0)</f>
        <v>0</v>
      </c>
      <c r="L17" s="17">
        <f>IF(L$4&gt;=$A17,MAX(L$9:L16),0)</f>
        <v>0</v>
      </c>
      <c r="M17" s="17">
        <f>IF(M$4&gt;=$A17,MAX(M$9:M16),0)</f>
        <v>0</v>
      </c>
      <c r="N17" s="52">
        <f>IF(N$4&gt;=$A17,MAX(N$9:N16),0)</f>
        <v>0</v>
      </c>
      <c r="O17" s="50" t="str" cm="1">
        <f t="array" ref="O17">IF(SUM(C17:N17)&gt;0,SUM(C17:N17/(COUNTIF(C17:N17,"&gt;0"))),"")</f>
        <v/>
      </c>
      <c r="P17" s="19">
        <f t="shared" si="5"/>
        <v>0</v>
      </c>
      <c r="Q17" s="40" t="s">
        <v>1</v>
      </c>
      <c r="R17" s="29">
        <v>39</v>
      </c>
    </row>
    <row r="18" spans="1:19" ht="15.75" outlineLevel="1" x14ac:dyDescent="0.3">
      <c r="A18" s="6">
        <f t="shared" si="6"/>
        <v>10</v>
      </c>
      <c r="B18" s="48" t="s">
        <v>35</v>
      </c>
      <c r="C18" s="46">
        <f>IF(C$4&gt;=$A18,MAX(C$9:C17),0)</f>
        <v>0</v>
      </c>
      <c r="D18" s="17">
        <f>IF(D$4&gt;=$A18,MAX(D$9:D17),0)</f>
        <v>0</v>
      </c>
      <c r="E18" s="17">
        <f>IF(E$4&gt;=$A18,MAX(E$9:E17),0)</f>
        <v>0</v>
      </c>
      <c r="F18" s="17">
        <f>IF(F$4&gt;=$A18,MAX(F$9:F17),0)</f>
        <v>0</v>
      </c>
      <c r="G18" s="17">
        <f>IF(G$4&gt;=$A18,MAX(G$9:G17),0)</f>
        <v>0</v>
      </c>
      <c r="H18" s="17">
        <f>IF(H$4&gt;=$A18,MAX(H$9:H17),0)</f>
        <v>0</v>
      </c>
      <c r="I18" s="17">
        <f>IF(I$4&gt;=$A18,MAX(I$9:I17),0)</f>
        <v>0</v>
      </c>
      <c r="J18" s="17">
        <f>IF(J$4&gt;=$A18,MAX(J$9:J17),0)</f>
        <v>0</v>
      </c>
      <c r="K18" s="17">
        <f>IF(K$4&gt;=$A18,MAX(K$9:K17),0)</f>
        <v>0</v>
      </c>
      <c r="L18" s="17">
        <f>IF(L$4&gt;=$A18,MAX(L$9:L17),0)</f>
        <v>0</v>
      </c>
      <c r="M18" s="17">
        <f>IF(M$4&gt;=$A18,MAX(M$9:M17),0)</f>
        <v>0</v>
      </c>
      <c r="N18" s="52">
        <f>IF(N$4&gt;=$A18,MAX(N$9:N17),0)</f>
        <v>0</v>
      </c>
      <c r="O18" s="50" t="str" cm="1">
        <f t="array" ref="O18">IF(SUM(C18:N18)&gt;0,SUM(C18:N18/(COUNTIF(C18:N18,"&gt;0"))),"")</f>
        <v/>
      </c>
      <c r="P18" s="19">
        <f t="shared" si="5"/>
        <v>0</v>
      </c>
      <c r="Q18" s="40" t="s">
        <v>2</v>
      </c>
      <c r="R18" s="29">
        <v>39</v>
      </c>
      <c r="S18" s="28"/>
    </row>
    <row r="19" spans="1:19" ht="15.75" outlineLevel="1" x14ac:dyDescent="0.3">
      <c r="A19" s="6">
        <f t="shared" si="6"/>
        <v>11</v>
      </c>
      <c r="B19" s="48" t="s">
        <v>36</v>
      </c>
      <c r="C19" s="46">
        <f>IF(C$4&gt;=$A19,MAX(C$9:C18),0)</f>
        <v>0</v>
      </c>
      <c r="D19" s="17">
        <f>IF(D$4&gt;=$A19,MAX(D$9:D18),0)</f>
        <v>0</v>
      </c>
      <c r="E19" s="17">
        <f>IF(E$4&gt;=$A19,MAX(E$9:E18),0)</f>
        <v>0</v>
      </c>
      <c r="F19" s="17">
        <f>IF(F$4&gt;=$A19,MAX(F$9:F18),0)</f>
        <v>0</v>
      </c>
      <c r="G19" s="17">
        <f>IF(G$4&gt;=$A19,MAX(G$9:G18),0)</f>
        <v>0</v>
      </c>
      <c r="H19" s="17">
        <f>IF(H$4&gt;=$A19,MAX(H$9:H18),0)</f>
        <v>0</v>
      </c>
      <c r="I19" s="17">
        <f>IF(I$4&gt;=$A19,MAX(I$9:I18),0)</f>
        <v>0</v>
      </c>
      <c r="J19" s="17">
        <f>IF(J$4&gt;=$A19,MAX(J$9:J18),0)</f>
        <v>0</v>
      </c>
      <c r="K19" s="17">
        <f>IF(K$4&gt;=$A19,MAX(K$9:K18),0)</f>
        <v>0</v>
      </c>
      <c r="L19" s="17">
        <f>IF(L$4&gt;=$A19,MAX(L$9:L18),0)</f>
        <v>0</v>
      </c>
      <c r="M19" s="17">
        <f>IF(M$4&gt;=$A19,MAX(M$9:M18),0)</f>
        <v>0</v>
      </c>
      <c r="N19" s="52">
        <f>IF(N$4&gt;=$A19,MAX(N$9:N18),0)</f>
        <v>0</v>
      </c>
      <c r="O19" s="50" t="str" cm="1">
        <f t="array" ref="O19">IF(SUM(C19:N19)&gt;0,SUM(C19:N19/(COUNTIF(C19:N19,"&gt;0"))),"")</f>
        <v/>
      </c>
      <c r="P19" s="19">
        <f t="shared" si="5"/>
        <v>0</v>
      </c>
      <c r="Q19" s="40" t="s">
        <v>47</v>
      </c>
      <c r="R19" s="24">
        <f>AVERAGEIF(O9:O28,"&gt;0")</f>
        <v>15.574999999999999</v>
      </c>
      <c r="S19" s="22"/>
    </row>
    <row r="20" spans="1:19" ht="15.75" outlineLevel="1" x14ac:dyDescent="0.3">
      <c r="A20" s="6">
        <f t="shared" si="6"/>
        <v>12</v>
      </c>
      <c r="B20" s="48" t="s">
        <v>37</v>
      </c>
      <c r="C20" s="46">
        <f>IF(C$4&gt;=$A20,MAX(C$9:C19),0)</f>
        <v>0</v>
      </c>
      <c r="D20" s="17">
        <f>IF(D$4&gt;=$A20,MAX(D$9:D19),0)</f>
        <v>0</v>
      </c>
      <c r="E20" s="17">
        <f>IF(E$4&gt;=$A20,MAX(E$9:E19),0)</f>
        <v>0</v>
      </c>
      <c r="F20" s="17">
        <f>IF(F$4&gt;=$A20,MAX(F$9:F19),0)</f>
        <v>0</v>
      </c>
      <c r="G20" s="17">
        <f>IF(G$4&gt;=$A20,MAX(G$9:G19),0)</f>
        <v>0</v>
      </c>
      <c r="H20" s="17">
        <f>IF(H$4&gt;=$A20,MAX(H$9:H19),0)</f>
        <v>0</v>
      </c>
      <c r="I20" s="17">
        <f>IF(I$4&gt;=$A20,MAX(I$9:I19),0)</f>
        <v>0</v>
      </c>
      <c r="J20" s="17">
        <f>IF(J$4&gt;=$A20,MAX(J$9:J19),0)</f>
        <v>0</v>
      </c>
      <c r="K20" s="17">
        <f>IF(K$4&gt;=$A20,MAX(K$9:K19),0)</f>
        <v>0</v>
      </c>
      <c r="L20" s="17">
        <f>IF(L$4&gt;=$A20,MAX(L$9:L19),0)</f>
        <v>0</v>
      </c>
      <c r="M20" s="17">
        <f>IF(M$4&gt;=$A20,MAX(M$9:M19),0)</f>
        <v>0</v>
      </c>
      <c r="N20" s="52">
        <f>IF(N$4&gt;=$A20,MAX(N$9:N19),0)</f>
        <v>0</v>
      </c>
      <c r="O20" s="50" t="str" cm="1">
        <f t="array" ref="O20">IF(SUM(C20:N20)&gt;0,SUM(C20:N20/(COUNTIF(C20:N20,"&gt;0"))),"")</f>
        <v/>
      </c>
      <c r="P20" s="19">
        <f t="shared" si="5"/>
        <v>0</v>
      </c>
    </row>
    <row r="21" spans="1:19" ht="15.75" outlineLevel="1" x14ac:dyDescent="0.3">
      <c r="A21" s="6">
        <f t="shared" si="6"/>
        <v>13</v>
      </c>
      <c r="B21" s="48" t="s">
        <v>38</v>
      </c>
      <c r="C21" s="46">
        <f>IF(C$4&gt;=$A21,MAX(C$9:C20),0)</f>
        <v>0</v>
      </c>
      <c r="D21" s="17">
        <f>IF(D$4&gt;=$A21,MAX(D$9:D20),0)</f>
        <v>0</v>
      </c>
      <c r="E21" s="17">
        <f>IF(E$4&gt;=$A21,MAX(E$9:E20),0)</f>
        <v>0</v>
      </c>
      <c r="F21" s="17">
        <f>IF(F$4&gt;=$A21,MAX(F$9:F20),0)</f>
        <v>0</v>
      </c>
      <c r="G21" s="17">
        <f>IF(G$4&gt;=$A21,MAX(G$9:G20),0)</f>
        <v>0</v>
      </c>
      <c r="H21" s="17">
        <f>IF(H$4&gt;=$A21,MAX(H$9:H20),0)</f>
        <v>0</v>
      </c>
      <c r="I21" s="17">
        <f>IF(I$4&gt;=$A21,MAX(I$9:I20),0)</f>
        <v>0</v>
      </c>
      <c r="J21" s="17">
        <f>IF(J$4&gt;=$A21,MAX(J$9:J20),0)</f>
        <v>0</v>
      </c>
      <c r="K21" s="17">
        <f>IF(K$4&gt;=$A21,MAX(K$9:K20),0)</f>
        <v>0</v>
      </c>
      <c r="L21" s="17">
        <f>IF(L$4&gt;=$A21,MAX(L$9:L20),0)</f>
        <v>0</v>
      </c>
      <c r="M21" s="17">
        <f>IF(M$4&gt;=$A21,MAX(M$9:M20),0)</f>
        <v>0</v>
      </c>
      <c r="N21" s="52">
        <f>IF(N$4&gt;=$A21,MAX(N$9:N20),0)</f>
        <v>0</v>
      </c>
      <c r="O21" s="50" t="str" cm="1">
        <f t="array" ref="O21">IF(SUM(C21:N21)&gt;0,SUM(C21:N21/(COUNTIF(C21:N21,"&gt;0"))),"")</f>
        <v/>
      </c>
      <c r="P21" s="19">
        <f t="shared" si="5"/>
        <v>0</v>
      </c>
      <c r="R21" s="41"/>
    </row>
    <row r="22" spans="1:19" ht="15.75" outlineLevel="1" x14ac:dyDescent="0.3">
      <c r="A22" s="6">
        <f t="shared" si="6"/>
        <v>14</v>
      </c>
      <c r="B22" s="48" t="s">
        <v>39</v>
      </c>
      <c r="C22" s="46">
        <f>IF(C$4&gt;=$A22,MAX(C$9:C21),0)</f>
        <v>0</v>
      </c>
      <c r="D22" s="17">
        <f>IF(D$4&gt;=$A22,MAX(D$9:D21),0)</f>
        <v>0</v>
      </c>
      <c r="E22" s="17">
        <f>IF(E$4&gt;=$A22,MAX(E$9:E21),0)</f>
        <v>0</v>
      </c>
      <c r="F22" s="17">
        <f>IF(F$4&gt;=$A22,MAX(F$9:F21),0)</f>
        <v>0</v>
      </c>
      <c r="G22" s="17">
        <f>IF(G$4&gt;=$A22,MAX(G$9:G21),0)</f>
        <v>0</v>
      </c>
      <c r="H22" s="17">
        <f>IF(H$4&gt;=$A22,MAX(H$9:H21),0)</f>
        <v>0</v>
      </c>
      <c r="I22" s="17">
        <f>IF(I$4&gt;=$A22,MAX(I$9:I21),0)</f>
        <v>0</v>
      </c>
      <c r="J22" s="17">
        <f>IF(J$4&gt;=$A22,MAX(J$9:J21),0)</f>
        <v>0</v>
      </c>
      <c r="K22" s="17">
        <f>IF(K$4&gt;=$A22,MAX(K$9:K21),0)</f>
        <v>0</v>
      </c>
      <c r="L22" s="17">
        <f>IF(L$4&gt;=$A22,MAX(L$9:L21),0)</f>
        <v>0</v>
      </c>
      <c r="M22" s="17">
        <f>IF(M$4&gt;=$A22,MAX(M$9:M21),0)</f>
        <v>0</v>
      </c>
      <c r="N22" s="52">
        <f>IF(N$4&gt;=$A22,MAX(N$9:N21),0)</f>
        <v>0</v>
      </c>
      <c r="O22" s="50" t="str" cm="1">
        <f t="array" ref="O22">IF(SUM(C22:N22)&gt;0,SUM(C22:N22/(COUNTIF(C22:N22,"&gt;0"))),"")</f>
        <v/>
      </c>
      <c r="P22" s="19">
        <f t="shared" si="5"/>
        <v>0</v>
      </c>
    </row>
    <row r="23" spans="1:19" ht="15.75" outlineLevel="1" x14ac:dyDescent="0.3">
      <c r="A23" s="6">
        <f t="shared" si="6"/>
        <v>15</v>
      </c>
      <c r="B23" s="48" t="s">
        <v>40</v>
      </c>
      <c r="C23" s="46">
        <f>IF(C$4&gt;=$A23,MAX(C$9:C22),0)</f>
        <v>0</v>
      </c>
      <c r="D23" s="17">
        <f>IF(D$4&gt;=$A23,MAX(D$9:D22),0)</f>
        <v>0</v>
      </c>
      <c r="E23" s="17">
        <f>IF(E$4&gt;=$A23,MAX(E$9:E22),0)</f>
        <v>0</v>
      </c>
      <c r="F23" s="17">
        <f>IF(F$4&gt;=$A23,MAX(F$9:F22),0)</f>
        <v>0</v>
      </c>
      <c r="G23" s="17">
        <f>IF(G$4&gt;=$A23,MAX(G$9:G22),0)</f>
        <v>0</v>
      </c>
      <c r="H23" s="17">
        <f>IF(H$4&gt;=$A23,MAX(H$9:H22),0)</f>
        <v>0</v>
      </c>
      <c r="I23" s="17">
        <f>IF(I$4&gt;=$A23,MAX(I$9:I22),0)</f>
        <v>0</v>
      </c>
      <c r="J23" s="17">
        <f>IF(J$4&gt;=$A23,MAX(J$9:J22),0)</f>
        <v>0</v>
      </c>
      <c r="K23" s="17">
        <f>IF(K$4&gt;=$A23,MAX(K$9:K22),0)</f>
        <v>0</v>
      </c>
      <c r="L23" s="17">
        <f>IF(L$4&gt;=$A23,MAX(L$9:L22),0)</f>
        <v>0</v>
      </c>
      <c r="M23" s="17">
        <f>IF(M$4&gt;=$A23,MAX(M$9:M22),0)</f>
        <v>0</v>
      </c>
      <c r="N23" s="52">
        <f>IF(N$4&gt;=$A23,MAX(N$9:N22),0)</f>
        <v>0</v>
      </c>
      <c r="O23" s="50" t="str" cm="1">
        <f t="array" ref="O23">IF(SUM(C23:N23)&gt;0,SUM(C23:N23/(COUNTIF(C23:N23,"&gt;0"))),"")</f>
        <v/>
      </c>
      <c r="P23" s="19">
        <f t="shared" si="5"/>
        <v>0</v>
      </c>
    </row>
    <row r="24" spans="1:19" ht="15.75" outlineLevel="1" x14ac:dyDescent="0.3">
      <c r="A24" s="6">
        <f t="shared" si="6"/>
        <v>16</v>
      </c>
      <c r="B24" s="48" t="s">
        <v>41</v>
      </c>
      <c r="C24" s="46">
        <f>IF(C$4&gt;=$A24,MAX(C$9:C23),0)</f>
        <v>0</v>
      </c>
      <c r="D24" s="17">
        <f>IF(D$4&gt;=$A24,MAX(D$9:D23),0)</f>
        <v>0</v>
      </c>
      <c r="E24" s="17">
        <f>IF(E$4&gt;=$A24,MAX(E$9:E23),0)</f>
        <v>0</v>
      </c>
      <c r="F24" s="17">
        <f>IF(F$4&gt;=$A24,MAX(F$9:F23),0)</f>
        <v>0</v>
      </c>
      <c r="G24" s="17">
        <f>IF(G$4&gt;=$A24,MAX(G$9:G23),0)</f>
        <v>0</v>
      </c>
      <c r="H24" s="17">
        <f>IF(H$4&gt;=$A24,MAX(H$9:H23),0)</f>
        <v>0</v>
      </c>
      <c r="I24" s="17">
        <f>IF(I$4&gt;=$A24,MAX(I$9:I23),0)</f>
        <v>0</v>
      </c>
      <c r="J24" s="17">
        <f>IF(J$4&gt;=$A24,MAX(J$9:J23),0)</f>
        <v>0</v>
      </c>
      <c r="K24" s="17">
        <f>IF(K$4&gt;=$A24,MAX(K$9:K23),0)</f>
        <v>0</v>
      </c>
      <c r="L24" s="17">
        <f>IF(L$4&gt;=$A24,MAX(L$9:L23),0)</f>
        <v>0</v>
      </c>
      <c r="M24" s="17">
        <f>IF(M$4&gt;=$A24,MAX(M$9:M23),0)</f>
        <v>0</v>
      </c>
      <c r="N24" s="52">
        <f>IF(N$4&gt;=$A24,MAX(N$9:N23),0)</f>
        <v>0</v>
      </c>
      <c r="O24" s="50" t="str" cm="1">
        <f t="array" ref="O24">IF(SUM(C24:N24)&gt;0,SUM(C24:N24/(COUNTIF(C24:N24,"&gt;0"))),"")</f>
        <v/>
      </c>
      <c r="P24" s="19">
        <f t="shared" si="5"/>
        <v>0</v>
      </c>
    </row>
    <row r="25" spans="1:19" ht="15.75" outlineLevel="1" x14ac:dyDescent="0.3">
      <c r="A25" s="6">
        <f t="shared" si="6"/>
        <v>17</v>
      </c>
      <c r="B25" s="48" t="s">
        <v>42</v>
      </c>
      <c r="C25" s="46">
        <f>IF(C$4&gt;=$A25,MAX(C$9:C24),0)</f>
        <v>0</v>
      </c>
      <c r="D25" s="17">
        <f>IF(D$4&gt;=$A25,MAX(D$9:D24),0)</f>
        <v>0</v>
      </c>
      <c r="E25" s="17">
        <f>IF(E$4&gt;=$A25,MAX(E$9:E24),0)</f>
        <v>0</v>
      </c>
      <c r="F25" s="17">
        <f>IF(F$4&gt;=$A25,MAX(F$9:F24),0)</f>
        <v>0</v>
      </c>
      <c r="G25" s="17">
        <f>IF(G$4&gt;=$A25,MAX(G$9:G24),0)</f>
        <v>0</v>
      </c>
      <c r="H25" s="17">
        <f>IF(H$4&gt;=$A25,MAX(H$9:H24),0)</f>
        <v>0</v>
      </c>
      <c r="I25" s="17">
        <f>IF(I$4&gt;=$A25,MAX(I$9:I24),0)</f>
        <v>0</v>
      </c>
      <c r="J25" s="17">
        <f>IF(J$4&gt;=$A25,MAX(J$9:J24),0)</f>
        <v>0</v>
      </c>
      <c r="K25" s="17">
        <f>IF(K$4&gt;=$A25,MAX(K$9:K24),0)</f>
        <v>0</v>
      </c>
      <c r="L25" s="17">
        <f>IF(L$4&gt;=$A25,MAX(L$9:L24),0)</f>
        <v>0</v>
      </c>
      <c r="M25" s="17">
        <f>IF(M$4&gt;=$A25,MAX(M$9:M24),0)</f>
        <v>0</v>
      </c>
      <c r="N25" s="52">
        <f>IF(N$4&gt;=$A25,MAX(N$9:N24),0)</f>
        <v>0</v>
      </c>
      <c r="O25" s="50" t="str" cm="1">
        <f t="array" ref="O25">IF(SUM(C25:N25)&gt;0,SUM(C25:N25/(COUNTIF(C25:N25,"&gt;0"))),"")</f>
        <v/>
      </c>
      <c r="P25" s="19">
        <f t="shared" si="5"/>
        <v>0</v>
      </c>
    </row>
    <row r="26" spans="1:19" ht="15.75" outlineLevel="1" x14ac:dyDescent="0.3">
      <c r="A26" s="6">
        <f t="shared" si="6"/>
        <v>18</v>
      </c>
      <c r="B26" s="48" t="s">
        <v>43</v>
      </c>
      <c r="C26" s="46">
        <f>IF(C$4&gt;=$A26,MAX(C$9:C25),0)</f>
        <v>0</v>
      </c>
      <c r="D26" s="17">
        <f>IF(D$4&gt;=$A26,MAX(D$9:D25),0)</f>
        <v>0</v>
      </c>
      <c r="E26" s="17">
        <f>IF(E$4&gt;=$A26,MAX(E$9:E25),0)</f>
        <v>0</v>
      </c>
      <c r="F26" s="17">
        <f>IF(F$4&gt;=$A26,MAX(F$9:F25),0)</f>
        <v>0</v>
      </c>
      <c r="G26" s="17">
        <f>IF(G$4&gt;=$A26,MAX(G$9:G25),0)</f>
        <v>0</v>
      </c>
      <c r="H26" s="17">
        <f>IF(H$4&gt;=$A26,MAX(H$9:H25),0)</f>
        <v>0</v>
      </c>
      <c r="I26" s="17">
        <f>IF(I$4&gt;=$A26,MAX(I$9:I25),0)</f>
        <v>0</v>
      </c>
      <c r="J26" s="17">
        <f>IF(J$4&gt;=$A26,MAX(J$9:J25),0)</f>
        <v>0</v>
      </c>
      <c r="K26" s="17">
        <f>IF(K$4&gt;=$A26,MAX(K$9:K25),0)</f>
        <v>0</v>
      </c>
      <c r="L26" s="17">
        <f>IF(L$4&gt;=$A26,MAX(L$9:L25),0)</f>
        <v>0</v>
      </c>
      <c r="M26" s="17">
        <f>IF(M$4&gt;=$A26,MAX(M$9:M25),0)</f>
        <v>0</v>
      </c>
      <c r="N26" s="52">
        <f>IF(N$4&gt;=$A26,MAX(N$9:N25),0)</f>
        <v>0</v>
      </c>
      <c r="O26" s="50" t="str" cm="1">
        <f t="array" ref="O26">IF(SUM(C26:N26)&gt;0,SUM(C26:N26/(COUNTIF(C26:N26,"&gt;0"))),"")</f>
        <v/>
      </c>
      <c r="P26" s="19">
        <f t="shared" si="5"/>
        <v>0</v>
      </c>
    </row>
    <row r="27" spans="1:19" ht="15.75" outlineLevel="1" x14ac:dyDescent="0.3">
      <c r="A27" s="6">
        <f t="shared" si="6"/>
        <v>19</v>
      </c>
      <c r="B27" s="48" t="s">
        <v>44</v>
      </c>
      <c r="C27" s="46">
        <f>IF(C$4&gt;=$A27,MAX(C$9:C26),0)</f>
        <v>0</v>
      </c>
      <c r="D27" s="17">
        <f>IF(D$4&gt;=$A27,MAX(D$9:D26),0)</f>
        <v>0</v>
      </c>
      <c r="E27" s="17">
        <f>IF(E$4&gt;=$A27,MAX(E$9:E26),0)</f>
        <v>0</v>
      </c>
      <c r="F27" s="17">
        <f>IF(F$4&gt;=$A27,MAX(F$9:F26),0)</f>
        <v>0</v>
      </c>
      <c r="G27" s="17">
        <f>IF(G$4&gt;=$A27,MAX(G$9:G26),0)</f>
        <v>0</v>
      </c>
      <c r="H27" s="17">
        <f>IF(H$4&gt;=$A27,MAX(H$9:H26),0)</f>
        <v>0</v>
      </c>
      <c r="I27" s="17">
        <f>IF(I$4&gt;=$A27,MAX(I$9:I26),0)</f>
        <v>0</v>
      </c>
      <c r="J27" s="17">
        <f>IF(J$4&gt;=$A27,MAX(J$9:J26),0)</f>
        <v>0</v>
      </c>
      <c r="K27" s="17">
        <f>IF(K$4&gt;=$A27,MAX(K$9:K26),0)</f>
        <v>0</v>
      </c>
      <c r="L27" s="17">
        <f>IF(L$4&gt;=$A27,MAX(L$9:L26),0)</f>
        <v>0</v>
      </c>
      <c r="M27" s="17">
        <f>IF(M$4&gt;=$A27,MAX(M$9:M26),0)</f>
        <v>0</v>
      </c>
      <c r="N27" s="52">
        <f>IF(N$4&gt;=$A27,MAX(N$9:N26),0)</f>
        <v>0</v>
      </c>
      <c r="O27" s="50" t="str" cm="1">
        <f t="array" ref="O27">IF(SUM(C27:N27)&gt;0,SUM(C27:N27/(COUNTIF(C27:N27,"&gt;0"))),"")</f>
        <v/>
      </c>
      <c r="P27" s="19">
        <f t="shared" si="5"/>
        <v>0</v>
      </c>
    </row>
    <row r="28" spans="1:19" ht="15.75" outlineLevel="1" x14ac:dyDescent="0.3">
      <c r="A28" s="9">
        <f t="shared" si="6"/>
        <v>20</v>
      </c>
      <c r="B28" s="49" t="s">
        <v>45</v>
      </c>
      <c r="C28" s="45">
        <f>IF(C$4&gt;=$A28,MAX(C$9:C27),0)</f>
        <v>0</v>
      </c>
      <c r="D28" s="20">
        <f>IF(D$4&gt;=$A28,MAX(D$9:D27),0)</f>
        <v>0</v>
      </c>
      <c r="E28" s="20">
        <f>IF(E$4&gt;=$A28,MAX(E$9:E27),0)</f>
        <v>0</v>
      </c>
      <c r="F28" s="20">
        <f>IF(F$4&gt;=$A28,MAX(F$9:F27),0)</f>
        <v>0</v>
      </c>
      <c r="G28" s="20">
        <f>IF(G$4&gt;=$A28,MAX(G$9:G27),0)</f>
        <v>0</v>
      </c>
      <c r="H28" s="20">
        <f>IF(H$4&gt;=$A28,MAX(H$9:H27),0)</f>
        <v>0</v>
      </c>
      <c r="I28" s="20">
        <f>IF(I$4&gt;=$A28,MAX(I$9:I27),0)</f>
        <v>0</v>
      </c>
      <c r="J28" s="20">
        <f>IF(J$4&gt;=$A28,MAX(J$9:J27),0)</f>
        <v>0</v>
      </c>
      <c r="K28" s="20">
        <f>IF(K$4&gt;=$A28,MAX(K$9:K27),0)</f>
        <v>0</v>
      </c>
      <c r="L28" s="20">
        <f>IF(L$4&gt;=$A28,MAX(L$9:L27),0)</f>
        <v>0</v>
      </c>
      <c r="M28" s="20">
        <f>IF(M$4&gt;=$A28,MAX(M$9:M27),0)</f>
        <v>0</v>
      </c>
      <c r="N28" s="53">
        <f>IF(N$4&gt;=$A28,MAX(N$9:N27),0)</f>
        <v>0</v>
      </c>
      <c r="O28" s="51" t="str" cm="1">
        <f t="array" ref="O28">IF(SUM(C28:N28)&gt;0,SUM(C28:N28/(COUNTIF(C28:N28,"&gt;0"))),"")</f>
        <v/>
      </c>
      <c r="P28" s="21">
        <f t="shared" si="5"/>
        <v>0</v>
      </c>
    </row>
    <row r="29" spans="1:19" ht="15.75" x14ac:dyDescent="0.3">
      <c r="B29" s="36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8"/>
      <c r="P29" s="19"/>
    </row>
    <row r="30" spans="1:19" x14ac:dyDescent="0.25">
      <c r="B30" s="34" t="s">
        <v>50</v>
      </c>
      <c r="C30" s="28">
        <f>IF(C4&gt;0,$O$30,0)</f>
        <v>0</v>
      </c>
      <c r="D30" s="28">
        <f t="shared" ref="D30:N30" si="7">IF(D4&gt;0,$D$1,0)</f>
        <v>0</v>
      </c>
      <c r="E30" s="28">
        <f t="shared" si="7"/>
        <v>0</v>
      </c>
      <c r="F30" s="28">
        <f t="shared" si="7"/>
        <v>0</v>
      </c>
      <c r="G30" s="28">
        <f>IF(G4&gt;0,$D$1,0)</f>
        <v>1.9</v>
      </c>
      <c r="H30" s="28">
        <f>IF(H4&gt;0,$D$1,0)</f>
        <v>1.9</v>
      </c>
      <c r="I30" s="28">
        <f t="shared" si="7"/>
        <v>0</v>
      </c>
      <c r="J30" s="28">
        <f t="shared" si="7"/>
        <v>0</v>
      </c>
      <c r="K30" s="28">
        <f t="shared" si="7"/>
        <v>0</v>
      </c>
      <c r="L30" s="28">
        <f t="shared" si="7"/>
        <v>0</v>
      </c>
      <c r="M30" s="28">
        <f t="shared" si="7"/>
        <v>0</v>
      </c>
      <c r="N30" s="28">
        <f t="shared" si="7"/>
        <v>0</v>
      </c>
      <c r="O30" s="18" cm="1">
        <f t="array" ref="O30">IF(SUM(C30:N30)&gt;0,SUM(C30:N30/(COUNTIF(C30:N30,"&gt;0"))),"")</f>
        <v>1.9</v>
      </c>
      <c r="P30" s="19">
        <f t="shared" ref="P30" si="8">SUM(C30:N30)</f>
        <v>3.8</v>
      </c>
    </row>
    <row r="31" spans="1:19" x14ac:dyDescent="0.25">
      <c r="B31" s="34" t="s">
        <v>25</v>
      </c>
      <c r="C31" s="23">
        <f t="shared" ref="C31:N31" si="9">IF(AND(C8&gt;0,C5&gt;0,C4&gt;0),(C4*(C5*(IF(AND($R$17&gt;0,$O$30&gt;0),SUM($O$30/(MID($F$1,(FIND("o",$F$1))+3,LEN($F$1)))))))),0)</f>
        <v>0</v>
      </c>
      <c r="D31" s="23">
        <f t="shared" si="9"/>
        <v>0</v>
      </c>
      <c r="E31" s="23">
        <f t="shared" si="9"/>
        <v>0</v>
      </c>
      <c r="F31" s="23">
        <f t="shared" si="9"/>
        <v>0</v>
      </c>
      <c r="G31" s="23">
        <f t="shared" si="9"/>
        <v>74.099999999999994</v>
      </c>
      <c r="H31" s="23">
        <f t="shared" si="9"/>
        <v>18.524999999999999</v>
      </c>
      <c r="I31" s="23">
        <f t="shared" si="9"/>
        <v>0</v>
      </c>
      <c r="J31" s="23">
        <f t="shared" si="9"/>
        <v>0</v>
      </c>
      <c r="K31" s="23">
        <f t="shared" si="9"/>
        <v>0</v>
      </c>
      <c r="L31" s="23">
        <f t="shared" si="9"/>
        <v>0</v>
      </c>
      <c r="M31" s="23">
        <f t="shared" si="9"/>
        <v>0</v>
      </c>
      <c r="N31" s="23">
        <f t="shared" si="9"/>
        <v>0</v>
      </c>
      <c r="O31" s="18" cm="1">
        <f t="array" ref="O31">IF(SUM(C31:N31)&gt;0,SUM(C31:N31/(COUNTIF(C31:N31,"&gt;0"))),"")</f>
        <v>46.3125</v>
      </c>
      <c r="P31" s="19">
        <f t="shared" ref="P31" si="10">SUM(C31:N31)</f>
        <v>92.625</v>
      </c>
    </row>
    <row r="32" spans="1:19" ht="15.75" thickBot="1" x14ac:dyDescent="0.3">
      <c r="B32" s="34" t="str">
        <f t="shared" ref="B32:N32" si="11">B8</f>
        <v>parkeer kosten</v>
      </c>
      <c r="C32" s="24">
        <f t="shared" si="11"/>
        <v>0</v>
      </c>
      <c r="D32" s="24">
        <f t="shared" si="11"/>
        <v>0</v>
      </c>
      <c r="E32" s="24">
        <f t="shared" si="11"/>
        <v>0</v>
      </c>
      <c r="F32" s="24">
        <f t="shared" si="11"/>
        <v>0</v>
      </c>
      <c r="G32" s="24">
        <f t="shared" si="11"/>
        <v>123.30000000000001</v>
      </c>
      <c r="H32" s="24">
        <f t="shared" si="11"/>
        <v>32</v>
      </c>
      <c r="I32" s="24">
        <f t="shared" si="11"/>
        <v>0</v>
      </c>
      <c r="J32" s="24">
        <f t="shared" si="11"/>
        <v>0</v>
      </c>
      <c r="K32" s="24">
        <f t="shared" si="11"/>
        <v>0</v>
      </c>
      <c r="L32" s="24">
        <f t="shared" si="11"/>
        <v>0</v>
      </c>
      <c r="M32" s="24">
        <f t="shared" si="11"/>
        <v>0</v>
      </c>
      <c r="N32" s="24">
        <f t="shared" si="11"/>
        <v>0</v>
      </c>
      <c r="O32" s="18" cm="1">
        <f t="array" ref="O32">IF(SUM(C32:N32)&gt;0,SUM(C32:N32/(COUNTIF(C32:N32,"&gt;0"))),"")</f>
        <v>77.650000000000006</v>
      </c>
      <c r="P32" s="19">
        <f t="shared" ref="P32" si="12">SUM(C32:N32)</f>
        <v>155.30000000000001</v>
      </c>
    </row>
    <row r="33" spans="1:16" ht="15.75" thickBot="1" x14ac:dyDescent="0.3">
      <c r="A33" s="10"/>
      <c r="B33" s="38" t="s">
        <v>46</v>
      </c>
      <c r="C33" s="25">
        <f>SUM(C32+C31)</f>
        <v>0</v>
      </c>
      <c r="D33" s="25">
        <f t="shared" ref="D33:N33" si="13">SUM(D32+D31)</f>
        <v>0</v>
      </c>
      <c r="E33" s="25">
        <f t="shared" si="13"/>
        <v>0</v>
      </c>
      <c r="F33" s="25">
        <f t="shared" si="13"/>
        <v>0</v>
      </c>
      <c r="G33" s="25">
        <f t="shared" si="13"/>
        <v>197.4</v>
      </c>
      <c r="H33" s="25">
        <f t="shared" si="13"/>
        <v>50.524999999999999</v>
      </c>
      <c r="I33" s="25">
        <f t="shared" si="13"/>
        <v>0</v>
      </c>
      <c r="J33" s="25">
        <f t="shared" si="13"/>
        <v>0</v>
      </c>
      <c r="K33" s="25">
        <f t="shared" si="13"/>
        <v>0</v>
      </c>
      <c r="L33" s="25">
        <f t="shared" si="13"/>
        <v>0</v>
      </c>
      <c r="M33" s="25">
        <f t="shared" si="13"/>
        <v>0</v>
      </c>
      <c r="N33" s="25">
        <f t="shared" si="13"/>
        <v>0</v>
      </c>
      <c r="O33" s="26" cm="1">
        <f t="array" ref="O33">IF(SUM(C33:N33)&gt;0,SUM(C33:N33/(COUNTIF(C33:N33,"&gt;0"))),"")</f>
        <v>123.96250000000001</v>
      </c>
      <c r="P33" s="27">
        <f>SUM(C33:N33)</f>
        <v>247.92500000000001</v>
      </c>
    </row>
  </sheetData>
  <mergeCells count="1">
    <mergeCell ref="C2:N2"/>
  </mergeCells>
  <phoneticPr fontId="3" type="noConversion"/>
  <conditionalFormatting sqref="A20:P20 S20:XFD20 A16:XFD19 A15:P15 S15:XFD15 A1:XFD14 C10:F28 H9:N28 G16:G28 A21:XFD1048576">
    <cfRule type="cellIs" dxfId="0" priority="10" operator="equal">
      <formula>0</formula>
    </cfRule>
  </conditionalFormatting>
  <conditionalFormatting sqref="C9:O28">
    <cfRule type="iconSet" priority="9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C6:O7">
    <cfRule type="iconSet" priority="8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C31:O31">
    <cfRule type="iconSet" priority="5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C32:O32">
    <cfRule type="iconSet" priority="6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C33:O33">
    <cfRule type="iconSet" priority="7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C4:O4">
    <cfRule type="iconSet" priority="1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C8:O8">
    <cfRule type="iconSet" priority="3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C30:O30">
    <cfRule type="iconSet" priority="4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Blad2</vt:lpstr>
      <vt:lpstr>Blad3</vt:lpstr>
      <vt:lpstr>Blad4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matthijs van der maas</dc:creator>
  <cp:lastModifiedBy>matthijs van der maas</cp:lastModifiedBy>
  <dcterms:created xsi:type="dcterms:W3CDTF">2023-05-26T09:57:47Z</dcterms:created>
  <dcterms:modified xsi:type="dcterms:W3CDTF">2023-06-01T19:34:12Z</dcterms:modified>
</cp:coreProperties>
</file>