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ugn\OneDrive\Desktop\Epicode\ESERCIZI\Esercizio 4\"/>
    </mc:Choice>
  </mc:AlternateContent>
  <xr:revisionPtr revIDLastSave="0" documentId="13_ncr:1_{4BDF8D3D-C54C-4E81-BF4E-326EECBA49C7}" xr6:coauthVersionLast="47" xr6:coauthVersionMax="47" xr10:uidLastSave="{00000000-0000-0000-0000-000000000000}"/>
  <bookViews>
    <workbookView xWindow="-108" yWindow="-108" windowWidth="23256" windowHeight="12456" xr2:uid="{89B21590-9CA1-4709-959E-FA0E19C5258C}"/>
  </bookViews>
  <sheets>
    <sheet name="Ricerca" sheetId="7" r:id="rId1"/>
    <sheet name="Anagrafica dipendenti" sheetId="2" r:id="rId2"/>
    <sheet name="Orario lavorativo dipendenti" sheetId="3" r:id="rId3"/>
    <sheet name="Database libri" sheetId="1" r:id="rId4"/>
    <sheet name="Anagrafica clienti" sheetId="5" r:id="rId5"/>
    <sheet name="Noleggio libri" sheetId="6" r:id="rId6"/>
  </sheets>
  <definedNames>
    <definedName name="_xlnm._FilterDatabase" localSheetId="4" hidden="1">'Anagrafica clienti'!$B$5:$I$15</definedName>
    <definedName name="_xlnm._FilterDatabase" localSheetId="3" hidden="1">'Database libri'!$B$4:$L$14</definedName>
    <definedName name="_xlnm._FilterDatabase" localSheetId="5" hidden="1">'Noleggio libri'!$B$4:$G$14</definedName>
    <definedName name="_xlnm._FilterDatabase" localSheetId="2" hidden="1">'Orario lavorativo dipendenti'!$B$3:$D$24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D14" i="7"/>
  <c r="D13" i="7"/>
  <c r="D12" i="7"/>
  <c r="D11" i="7"/>
  <c r="D10" i="7"/>
  <c r="D8" i="7"/>
  <c r="K4" i="5"/>
  <c r="I7" i="5" s="1"/>
  <c r="E6" i="6"/>
  <c r="E7" i="6"/>
  <c r="E8" i="6"/>
  <c r="E9" i="6"/>
  <c r="E10" i="6"/>
  <c r="E11" i="6"/>
  <c r="E12" i="6"/>
  <c r="E13" i="6"/>
  <c r="E14" i="6"/>
  <c r="E5" i="6"/>
  <c r="I14" i="5" l="1"/>
  <c r="I13" i="5"/>
  <c r="I12" i="5"/>
  <c r="I11" i="5"/>
  <c r="I10" i="5"/>
  <c r="I9" i="5"/>
  <c r="I8" i="5"/>
</calcChain>
</file>

<file path=xl/sharedStrings.xml><?xml version="1.0" encoding="utf-8"?>
<sst xmlns="http://schemas.openxmlformats.org/spreadsheetml/2006/main" count="350" uniqueCount="236">
  <si>
    <t>TITOLO</t>
  </si>
  <si>
    <t xml:space="preserve">AUTORE </t>
  </si>
  <si>
    <t>CASA EDITRICE</t>
  </si>
  <si>
    <t>TOT PAGINE</t>
  </si>
  <si>
    <t>GENERE</t>
  </si>
  <si>
    <t>PIANO</t>
  </si>
  <si>
    <t>CODICE IDENTIFICATIVO</t>
  </si>
  <si>
    <t>TEMPO NOLEGGIO</t>
  </si>
  <si>
    <t>DISPONIBILITA'</t>
  </si>
  <si>
    <t>NUMERO SCAFFALE</t>
  </si>
  <si>
    <t>NUMERO POSTO</t>
  </si>
  <si>
    <t xml:space="preserve">giallo  </t>
  </si>
  <si>
    <t xml:space="preserve">avventura e azione </t>
  </si>
  <si>
    <t>fantascienza</t>
  </si>
  <si>
    <t xml:space="preserve">horror </t>
  </si>
  <si>
    <t>8 gg</t>
  </si>
  <si>
    <t>G131</t>
  </si>
  <si>
    <t>D242</t>
  </si>
  <si>
    <t>G132</t>
  </si>
  <si>
    <t>A113</t>
  </si>
  <si>
    <t>A114</t>
  </si>
  <si>
    <t>F125</t>
  </si>
  <si>
    <t>F126</t>
  </si>
  <si>
    <t>D241</t>
  </si>
  <si>
    <t>H253</t>
  </si>
  <si>
    <t>H254</t>
  </si>
  <si>
    <t>L'assassinio di Roger Ackroyd</t>
  </si>
  <si>
    <t>Agata Christie</t>
  </si>
  <si>
    <t>Mondadori</t>
  </si>
  <si>
    <t>Il grande sonno</t>
  </si>
  <si>
    <t>Feltrinelli</t>
  </si>
  <si>
    <t>Raimond Chandrel</t>
  </si>
  <si>
    <t>I viaggi di Gulliver</t>
  </si>
  <si>
    <t>Jonathan Swift</t>
  </si>
  <si>
    <t>Cuore di tenebra</t>
  </si>
  <si>
    <t>Joseph Conrad</t>
  </si>
  <si>
    <t xml:space="preserve">Newton Compton </t>
  </si>
  <si>
    <t>Hyperion</t>
  </si>
  <si>
    <t>Dan Simmons</t>
  </si>
  <si>
    <t>Fanucci</t>
  </si>
  <si>
    <t>Ender's game</t>
  </si>
  <si>
    <t>Orson Scott Card</t>
  </si>
  <si>
    <t>Tea</t>
  </si>
  <si>
    <t>psicologico</t>
  </si>
  <si>
    <t>Luce dalle crepe</t>
  </si>
  <si>
    <t>Silvia Rivolta</t>
  </si>
  <si>
    <t>WLM</t>
  </si>
  <si>
    <t>La tentazione di esistere</t>
  </si>
  <si>
    <t>Emil M.Cioran</t>
  </si>
  <si>
    <t>Adelphi</t>
  </si>
  <si>
    <t>IT</t>
  </si>
  <si>
    <t>Sperling e kupfer</t>
  </si>
  <si>
    <t>Stephen king</t>
  </si>
  <si>
    <t>Dracula</t>
  </si>
  <si>
    <t>Bram Stoker</t>
  </si>
  <si>
    <t>DATABASE LIBRI</t>
  </si>
  <si>
    <t>Nome</t>
  </si>
  <si>
    <t>Data di nascita</t>
  </si>
  <si>
    <t>Cognome</t>
  </si>
  <si>
    <t>Numero di telefono</t>
  </si>
  <si>
    <t>349-7582145</t>
  </si>
  <si>
    <t>348-9875267</t>
  </si>
  <si>
    <t>340-3856914</t>
  </si>
  <si>
    <t>347-8787902</t>
  </si>
  <si>
    <t>346-9191558</t>
  </si>
  <si>
    <t>349-7277141</t>
  </si>
  <si>
    <t>349-5147342</t>
  </si>
  <si>
    <t>348-5134879</t>
  </si>
  <si>
    <t>340-3889099</t>
  </si>
  <si>
    <t>348-3154713</t>
  </si>
  <si>
    <t>Codice dipendente</t>
  </si>
  <si>
    <t>Cittadella(PD)</t>
  </si>
  <si>
    <t>Facca(PD)</t>
  </si>
  <si>
    <t>San Giorgio in Bosco(PD)</t>
  </si>
  <si>
    <t>Sant'Anna Morosina(PD)</t>
  </si>
  <si>
    <t>Villa del Conte(PD)</t>
  </si>
  <si>
    <t>Curtarolo(PD)</t>
  </si>
  <si>
    <t>Tombolo(PD)</t>
  </si>
  <si>
    <t>Paviola(PD)</t>
  </si>
  <si>
    <t>Lobia(PD)</t>
  </si>
  <si>
    <t>Alice</t>
  </si>
  <si>
    <t>Luca</t>
  </si>
  <si>
    <t>Sara</t>
  </si>
  <si>
    <t>Marco</t>
  </si>
  <si>
    <t>Luisa</t>
  </si>
  <si>
    <t>Cristian</t>
  </si>
  <si>
    <t>Anita</t>
  </si>
  <si>
    <t>Matteo</t>
  </si>
  <si>
    <t>Giada</t>
  </si>
  <si>
    <t>Zulian</t>
  </si>
  <si>
    <t>Bergamin</t>
  </si>
  <si>
    <t>Rossi</t>
  </si>
  <si>
    <t>Bortolotti</t>
  </si>
  <si>
    <t>Paese di residenza</t>
  </si>
  <si>
    <t>Via di residenza</t>
  </si>
  <si>
    <t>Doro</t>
  </si>
  <si>
    <t>Bianchi</t>
  </si>
  <si>
    <t>Giacobbo</t>
  </si>
  <si>
    <t>Fior</t>
  </si>
  <si>
    <t>Par</t>
  </si>
  <si>
    <t>Antonio</t>
  </si>
  <si>
    <t>Sant'Angelo, 2</t>
  </si>
  <si>
    <t>Chiesa, 55</t>
  </si>
  <si>
    <t>Rettilineo, 18</t>
  </si>
  <si>
    <t>Roma, 4</t>
  </si>
  <si>
    <t>Marconi, 5</t>
  </si>
  <si>
    <t>Mazzini, 90</t>
  </si>
  <si>
    <t>Piave, 13</t>
  </si>
  <si>
    <t>Po', 60</t>
  </si>
  <si>
    <t>Valsugana, 43</t>
  </si>
  <si>
    <t>Gianvico, 4</t>
  </si>
  <si>
    <t>Verdi</t>
  </si>
  <si>
    <t>Martedì</t>
  </si>
  <si>
    <t>Mercoledì</t>
  </si>
  <si>
    <t>Giovedì</t>
  </si>
  <si>
    <t>Lunedì</t>
  </si>
  <si>
    <t>DATABASE DIPENDENTI</t>
  </si>
  <si>
    <t>GIORNO</t>
  </si>
  <si>
    <t>CODICE DIPENDENTE</t>
  </si>
  <si>
    <t>Venerdì</t>
  </si>
  <si>
    <t xml:space="preserve">Sabato </t>
  </si>
  <si>
    <t>Domenica</t>
  </si>
  <si>
    <t>ORARIO LAVORATIVO DIPENDENTI</t>
  </si>
  <si>
    <t>Bassano del Grappa(PD)</t>
  </si>
  <si>
    <t>Albignasego(PD)</t>
  </si>
  <si>
    <t>Data di fidelizzazione</t>
  </si>
  <si>
    <t xml:space="preserve">Paese di Residenza </t>
  </si>
  <si>
    <t>Codice cliente</t>
  </si>
  <si>
    <t>Martina</t>
  </si>
  <si>
    <t>Giacomo</t>
  </si>
  <si>
    <t>Umberta</t>
  </si>
  <si>
    <t>Giovanni</t>
  </si>
  <si>
    <t>Rachele</t>
  </si>
  <si>
    <t>FASCIA ORARIA</t>
  </si>
  <si>
    <t>08:30-12:30</t>
  </si>
  <si>
    <t>12:30-16:30</t>
  </si>
  <si>
    <t>16:30-20:30</t>
  </si>
  <si>
    <t>M001</t>
  </si>
  <si>
    <t>G002</t>
  </si>
  <si>
    <t>S004</t>
  </si>
  <si>
    <t>U005</t>
  </si>
  <si>
    <t>E007</t>
  </si>
  <si>
    <t>G008</t>
  </si>
  <si>
    <t>R009</t>
  </si>
  <si>
    <t>Renzo</t>
  </si>
  <si>
    <t>R003</t>
  </si>
  <si>
    <t>A006</t>
  </si>
  <si>
    <t>Piazza Garibaldi, n.88</t>
  </si>
  <si>
    <t>San Donato (PD)</t>
  </si>
  <si>
    <t>Vicenza</t>
  </si>
  <si>
    <t>Piazzola sul Brenta(PD)</t>
  </si>
  <si>
    <t>Anagrafica clienti</t>
  </si>
  <si>
    <t>Vigonza(PD)</t>
  </si>
  <si>
    <t>Vaccarino(PD)</t>
  </si>
  <si>
    <t>Camposampiero(PD)</t>
  </si>
  <si>
    <t>Arsego(PD)</t>
  </si>
  <si>
    <t>Torri di quartesolo(VI)</t>
  </si>
  <si>
    <t>346-5656987</t>
  </si>
  <si>
    <t>348-3122123</t>
  </si>
  <si>
    <t>345-6556784</t>
  </si>
  <si>
    <t>340-3888088</t>
  </si>
  <si>
    <t>341-1145892</t>
  </si>
  <si>
    <t>349-7710777</t>
  </si>
  <si>
    <t>343-5050002</t>
  </si>
  <si>
    <t>329-8114742</t>
  </si>
  <si>
    <t>380-5695411</t>
  </si>
  <si>
    <t>349-3174473</t>
  </si>
  <si>
    <t>Renzi</t>
  </si>
  <si>
    <t>Cornovaglia</t>
  </si>
  <si>
    <t>Martini</t>
  </si>
  <si>
    <t>Campari</t>
  </si>
  <si>
    <t>Americano</t>
  </si>
  <si>
    <t>Pasquali</t>
  </si>
  <si>
    <t>Condottis</t>
  </si>
  <si>
    <t>Zaghetto</t>
  </si>
  <si>
    <t>Zanon</t>
  </si>
  <si>
    <t>Vasco</t>
  </si>
  <si>
    <t>Redando</t>
  </si>
  <si>
    <t>V010</t>
  </si>
  <si>
    <t>Codice identificativo</t>
  </si>
  <si>
    <t>Data noleggio</t>
  </si>
  <si>
    <t>Data invio sms promemoria</t>
  </si>
  <si>
    <t>NOLEGGIO LIBRI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</si>
  <si>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</si>
  <si>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</si>
  <si>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</si>
  <si>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</si>
  <si>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</si>
  <si>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</si>
  <si>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</si>
  <si>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</si>
  <si>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</si>
  <si>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</si>
  <si>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si</t>
  </si>
  <si>
    <t>Via dei Tigli,n.14/c</t>
  </si>
  <si>
    <r>
      <rPr>
        <b/>
        <sz val="11"/>
        <color theme="1"/>
        <rFont val="Calibri"/>
        <family val="2"/>
        <scheme val="minor"/>
      </rPr>
      <t xml:space="preserve">CHIAVE SECONDARIA : </t>
    </r>
    <r>
      <rPr>
        <sz val="11"/>
        <color theme="1"/>
        <rFont val="Calibri"/>
        <family val="2"/>
        <scheme val="minor"/>
      </rPr>
      <t>CAMPO Codice dipendente</t>
    </r>
  </si>
  <si>
    <r>
      <rPr>
        <b/>
        <sz val="11"/>
        <color theme="1"/>
        <rFont val="Calibri"/>
        <family val="2"/>
        <scheme val="minor"/>
      </rPr>
      <t>CHIAVE PRIMARIA :</t>
    </r>
    <r>
      <rPr>
        <sz val="11"/>
        <color theme="1"/>
        <rFont val="Calibri"/>
        <family val="2"/>
        <scheme val="minor"/>
      </rPr>
      <t xml:space="preserve"> CAMPO Codice dipendente</t>
    </r>
  </si>
  <si>
    <r>
      <rPr>
        <b/>
        <sz val="11"/>
        <color theme="1"/>
        <rFont val="Calibri"/>
        <family val="2"/>
        <scheme val="minor"/>
      </rPr>
      <t>CHIAVE PRIMARIA :</t>
    </r>
    <r>
      <rPr>
        <sz val="11"/>
        <color theme="1"/>
        <rFont val="Calibri"/>
        <family val="2"/>
        <scheme val="minor"/>
      </rPr>
      <t xml:space="preserve"> CAMPO Codice identificativo</t>
    </r>
  </si>
  <si>
    <r>
      <rPr>
        <b/>
        <sz val="11"/>
        <color theme="1"/>
        <rFont val="Calibri"/>
        <family val="2"/>
        <scheme val="minor"/>
      </rPr>
      <t xml:space="preserve">CHIAVE PRIMARIA : </t>
    </r>
    <r>
      <rPr>
        <sz val="11"/>
        <color theme="1"/>
        <rFont val="Calibri"/>
        <family val="2"/>
        <scheme val="minor"/>
      </rPr>
      <t>CAMPO Codice cliente</t>
    </r>
  </si>
  <si>
    <r>
      <rPr>
        <b/>
        <sz val="11"/>
        <color theme="1"/>
        <rFont val="Calibri"/>
        <family val="2"/>
        <scheme val="minor"/>
      </rPr>
      <t>CHIAVE PRIMARIA :</t>
    </r>
    <r>
      <rPr>
        <sz val="11"/>
        <color theme="1"/>
        <rFont val="Calibri"/>
        <family val="2"/>
        <scheme val="minor"/>
      </rPr>
      <t xml:space="preserve"> CAMPO Data noleggio</t>
    </r>
  </si>
  <si>
    <r>
      <rPr>
        <b/>
        <sz val="11"/>
        <color theme="1"/>
        <rFont val="Calibri"/>
        <family val="2"/>
        <scheme val="minor"/>
      </rPr>
      <t>CHIAVI SECONDARIE :</t>
    </r>
    <r>
      <rPr>
        <sz val="11"/>
        <color theme="1"/>
        <rFont val="Calibri"/>
        <family val="2"/>
        <scheme val="minor"/>
      </rPr>
      <t xml:space="preserve"> CAMPO Codice identificativo, CAMPO Codice cliente, CAMPO Codice dipendente</t>
    </r>
  </si>
  <si>
    <t>Non esistono chiavi secondarie</t>
  </si>
  <si>
    <r>
      <rPr>
        <b/>
        <sz val="11"/>
        <color theme="1"/>
        <rFont val="Calibri"/>
        <family val="2"/>
        <scheme val="minor"/>
      </rPr>
      <t xml:space="preserve">CHIAVE PRIMARIA : </t>
    </r>
    <r>
      <rPr>
        <sz val="11"/>
        <color theme="1"/>
        <rFont val="Calibri"/>
        <family val="2"/>
        <scheme val="minor"/>
      </rPr>
      <t>CAMPO Giorno</t>
    </r>
  </si>
  <si>
    <t>Giorni di ritardo</t>
  </si>
  <si>
    <t>Elisabetta</t>
  </si>
  <si>
    <t>Susanna</t>
  </si>
  <si>
    <t>Rosà(VI)</t>
  </si>
  <si>
    <t>Via dei Pascoli, n.78</t>
  </si>
  <si>
    <t>Via delle Macerie, n.7</t>
  </si>
  <si>
    <t>Vicolo Tondo,n.5</t>
  </si>
  <si>
    <t>Via Malta, n.13/b</t>
  </si>
  <si>
    <t>Via delle Torri, n.443</t>
  </si>
  <si>
    <t>Via Campo, n.52/c</t>
  </si>
  <si>
    <t>Via delle Tortore, n.1</t>
  </si>
  <si>
    <t>Via Saga, n.3,</t>
  </si>
  <si>
    <t>Codice transazione</t>
  </si>
  <si>
    <t>G131M001D1</t>
  </si>
  <si>
    <t>G131G002D2</t>
  </si>
  <si>
    <t>A113R003D3</t>
  </si>
  <si>
    <t>A113S004D4</t>
  </si>
  <si>
    <t>F125U005D5</t>
  </si>
  <si>
    <t>F125A006D6</t>
  </si>
  <si>
    <t>D241E007D7</t>
  </si>
  <si>
    <t>D241G008D8</t>
  </si>
  <si>
    <t>H253R009D9</t>
  </si>
  <si>
    <t>H253V010D10</t>
  </si>
  <si>
    <t>LIBRO</t>
  </si>
  <si>
    <t>RICERCA</t>
  </si>
  <si>
    <t>Autore</t>
  </si>
  <si>
    <t>Genere</t>
  </si>
  <si>
    <t>Totale pagine</t>
  </si>
  <si>
    <t>Disponibile</t>
  </si>
  <si>
    <t>Piano</t>
  </si>
  <si>
    <t>N.Scaffale</t>
  </si>
  <si>
    <t>N.Posto</t>
  </si>
  <si>
    <t>Scegliere il nome del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</si>
</sst>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ooper Black"/>
      <family val="1"/>
    </font>
    <font>
      <b/>
      <sz val="2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0" fontId="2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/>
    <xf numFmtId="20" fontId="2" fillId="0" borderId="0" xfId="0" applyNumberFormat="1" applyFont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20" fontId="7" fillId="5" borderId="3" xfId="0" applyNumberFormat="1" applyFont="1" applyFill="1" applyBorder="1" applyAlignment="1">
      <alignment horizontal="center"/>
    </xf>
    <xf numFmtId="20" fontId="7" fillId="5" borderId="4" xfId="0" applyNumberFormat="1" applyFont="1" applyFill="1" applyBorder="1" applyAlignment="1">
      <alignment horizontal="center"/>
    </xf>
    <xf numFmtId="20" fontId="7" fillId="5" borderId="5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2" fillId="9" borderId="29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4" xfId="0" applyFont="1" applyFill="1" applyBorder="1"/>
    <xf numFmtId="0" fontId="7" fillId="11" borderId="5" xfId="0" applyFont="1" applyFill="1" applyBorder="1"/>
    <xf numFmtId="164" fontId="0" fillId="0" borderId="30" xfId="0" applyNumberFormat="1" applyBorder="1"/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0" borderId="23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9" fillId="10" borderId="24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13" borderId="24" xfId="0" applyFont="1" applyFill="1" applyBorder="1" applyAlignment="1">
      <alignment horizontal="center"/>
    </xf>
    <xf numFmtId="0" fontId="3" fillId="13" borderId="24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1" fillId="12" borderId="35" xfId="0" applyFont="1" applyFill="1" applyBorder="1"/>
    <xf numFmtId="0" fontId="11" fillId="12" borderId="36" xfId="0" applyFont="1" applyFill="1" applyBorder="1"/>
    <xf numFmtId="0" fontId="13" fillId="12" borderId="30" xfId="0" applyFont="1" applyFill="1" applyBorder="1"/>
    <xf numFmtId="0" fontId="12" fillId="14" borderId="0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2" fillId="14" borderId="6" xfId="0" applyFont="1" applyFill="1" applyBorder="1" applyAlignment="1">
      <alignment horizontal="center"/>
    </xf>
  </cellXfs>
  <cellStyles count="1">
    <cellStyle name="Normale" xfId="0" builtinId="0"/>
  </cellStyles>
  <dxfs count="5">
    <dxf>
      <font>
        <b val="0"/>
        <i val="0"/>
        <strike val="0"/>
        <u/>
      </font>
      <fill>
        <patternFill patternType="solid">
          <bgColor theme="3" tint="0.39994506668294322"/>
        </patternFill>
      </fill>
    </dxf>
    <dxf>
      <font>
        <b val="0"/>
        <i val="0"/>
        <strike val="0"/>
        <u/>
      </font>
      <fill>
        <patternFill patternType="solid">
          <bgColor theme="8" tint="0.39994506668294322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1E2A-22B3-4020-B613-77274BB0A7F6}">
  <dimension ref="C2:D14"/>
  <sheetViews>
    <sheetView tabSelected="1" workbookViewId="0">
      <selection activeCell="D10" sqref="D10"/>
    </sheetView>
  </sheetViews>
  <sheetFormatPr defaultRowHeight="14.4" x14ac:dyDescent="0.3"/>
  <cols>
    <col min="3" max="3" width="18" customWidth="1"/>
    <col min="4" max="4" width="42.44140625" bestFit="1" customWidth="1"/>
  </cols>
  <sheetData>
    <row r="2" spans="3:4" x14ac:dyDescent="0.3">
      <c r="C2" s="97" t="s">
        <v>227</v>
      </c>
      <c r="D2" s="97"/>
    </row>
    <row r="3" spans="3:4" ht="15" thickBot="1" x14ac:dyDescent="0.35">
      <c r="C3" s="99"/>
      <c r="D3" s="99"/>
    </row>
    <row r="4" spans="3:4" ht="21" customHeight="1" x14ac:dyDescent="0.35">
      <c r="C4" s="98" t="s">
        <v>235</v>
      </c>
      <c r="D4" s="98"/>
    </row>
    <row r="5" spans="3:4" ht="15" thickBot="1" x14ac:dyDescent="0.35"/>
    <row r="6" spans="3:4" ht="26.4" thickBot="1" x14ac:dyDescent="0.55000000000000004">
      <c r="C6" s="96" t="s">
        <v>226</v>
      </c>
      <c r="D6" s="93" t="s">
        <v>26</v>
      </c>
    </row>
    <row r="7" spans="3:4" ht="21" x14ac:dyDescent="0.4">
      <c r="C7" s="94"/>
      <c r="D7" s="90"/>
    </row>
    <row r="8" spans="3:4" ht="21" x14ac:dyDescent="0.4">
      <c r="C8" s="94" t="s">
        <v>228</v>
      </c>
      <c r="D8" s="91" t="str">
        <f>VLOOKUP(D6,'Database libri'!B5:C14,2,0)</f>
        <v>Agata Christie</v>
      </c>
    </row>
    <row r="9" spans="3:4" ht="21" x14ac:dyDescent="0.4">
      <c r="C9" s="94" t="s">
        <v>229</v>
      </c>
      <c r="D9" s="91" t="str">
        <f>PROPER(VLOOKUP(D6,'Database libri'!B5:F14,5,0))</f>
        <v xml:space="preserve">Giallo  </v>
      </c>
    </row>
    <row r="10" spans="3:4" ht="21" x14ac:dyDescent="0.4">
      <c r="C10" s="94" t="s">
        <v>230</v>
      </c>
      <c r="D10" s="91">
        <f>VLOOKUP(D6,'Database libri'!B5:E14,4,0)</f>
        <v>256</v>
      </c>
    </row>
    <row r="11" spans="3:4" ht="21" x14ac:dyDescent="0.4">
      <c r="C11" s="94" t="s">
        <v>231</v>
      </c>
      <c r="D11" s="91" t="str">
        <f>VLOOKUP(D6,'Database libri'!B5:L14,11,0)</f>
        <v>si</v>
      </c>
    </row>
    <row r="12" spans="3:4" ht="21" x14ac:dyDescent="0.4">
      <c r="C12" s="94" t="s">
        <v>232</v>
      </c>
      <c r="D12" s="91">
        <f>VLOOKUP(D6,'Database libri'!B5:G14,6,0)</f>
        <v>1</v>
      </c>
    </row>
    <row r="13" spans="3:4" ht="21" x14ac:dyDescent="0.4">
      <c r="C13" s="94" t="s">
        <v>233</v>
      </c>
      <c r="D13" s="91">
        <f>VLOOKUP(D6,'Database libri'!B5:H14,7,0)</f>
        <v>3</v>
      </c>
    </row>
    <row r="14" spans="3:4" ht="21.6" thickBot="1" x14ac:dyDescent="0.45">
      <c r="C14" s="95" t="s">
        <v>234</v>
      </c>
      <c r="D14" s="92">
        <f>VLOOKUP(D6,'Database libri'!B5:I14,8,0)</f>
        <v>1</v>
      </c>
    </row>
  </sheetData>
  <dataConsolidate>
    <dataRefs count="1">
      <dataRef ref="B5:B14" sheet="Database libri"/>
    </dataRefs>
  </dataConsolidate>
  <mergeCells count="2">
    <mergeCell ref="C2:D3"/>
    <mergeCell ref="C4:D4"/>
  </mergeCells>
  <conditionalFormatting sqref="D10">
    <cfRule type="cellIs" dxfId="1" priority="1" operator="greaterThan">
      <formula>300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984252-C8C3-408A-B626-871A3FE7ACF0}">
          <x14:formula1>
            <xm:f>'Database libri'!$B$5:$B$14</xm:f>
          </x14:formula1>
          <xm:sqref>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100-7850-48EF-85FF-9BE14A7FC2DD}">
  <sheetPr>
    <tabColor theme="0" tint="-0.34998626667073579"/>
  </sheetPr>
  <dimension ref="B1:J20"/>
  <sheetViews>
    <sheetView zoomScale="90" zoomScaleNormal="90" workbookViewId="0">
      <selection activeCell="G8" sqref="G8"/>
    </sheetView>
  </sheetViews>
  <sheetFormatPr defaultRowHeight="14.4" x14ac:dyDescent="0.3"/>
  <cols>
    <col min="1" max="1" width="7.33203125" customWidth="1"/>
    <col min="2" max="2" width="21.21875" customWidth="1"/>
    <col min="3" max="3" width="8" bestFit="1" customWidth="1"/>
    <col min="4" max="4" width="11.21875" bestFit="1" customWidth="1"/>
    <col min="5" max="5" width="16.77734375" bestFit="1" customWidth="1"/>
    <col min="6" max="6" width="22.44140625" bestFit="1" customWidth="1"/>
    <col min="7" max="7" width="17.88671875" bestFit="1" customWidth="1"/>
    <col min="8" max="8" width="22.44140625" bestFit="1" customWidth="1"/>
    <col min="9" max="9" width="7.21875" bestFit="1" customWidth="1"/>
    <col min="10" max="10" width="18.109375" bestFit="1" customWidth="1"/>
  </cols>
  <sheetData>
    <row r="1" spans="2:10" ht="15" thickBot="1" x14ac:dyDescent="0.35"/>
    <row r="2" spans="2:10" x14ac:dyDescent="0.3">
      <c r="B2" s="51" t="s">
        <v>116</v>
      </c>
      <c r="C2" s="52"/>
      <c r="D2" s="52"/>
      <c r="E2" s="52"/>
      <c r="F2" s="52"/>
      <c r="G2" s="52"/>
      <c r="H2" s="53"/>
    </row>
    <row r="3" spans="2:10" ht="15" thickBot="1" x14ac:dyDescent="0.35">
      <c r="B3" s="54"/>
      <c r="C3" s="55"/>
      <c r="D3" s="55"/>
      <c r="E3" s="55"/>
      <c r="F3" s="55"/>
      <c r="G3" s="55"/>
      <c r="H3" s="56"/>
    </row>
    <row r="4" spans="2:10" s="13" customFormat="1" ht="18.600000000000001" thickBot="1" x14ac:dyDescent="0.4">
      <c r="B4" s="24" t="s">
        <v>70</v>
      </c>
      <c r="C4" s="25" t="s">
        <v>56</v>
      </c>
      <c r="D4" s="25" t="s">
        <v>58</v>
      </c>
      <c r="E4" s="25" t="s">
        <v>57</v>
      </c>
      <c r="F4" s="25" t="s">
        <v>93</v>
      </c>
      <c r="G4" s="25" t="s">
        <v>94</v>
      </c>
      <c r="H4" s="26" t="s">
        <v>59</v>
      </c>
      <c r="I4" s="14"/>
      <c r="J4" s="14"/>
    </row>
    <row r="5" spans="2:10" x14ac:dyDescent="0.3">
      <c r="B5" s="3" t="s">
        <v>183</v>
      </c>
      <c r="C5" s="3" t="s">
        <v>80</v>
      </c>
      <c r="D5" s="3" t="s">
        <v>89</v>
      </c>
      <c r="E5" s="16">
        <v>36667</v>
      </c>
      <c r="F5" s="3" t="s">
        <v>123</v>
      </c>
      <c r="G5" s="3" t="s">
        <v>101</v>
      </c>
      <c r="H5" s="3" t="s">
        <v>60</v>
      </c>
      <c r="I5" s="1"/>
      <c r="J5" s="1"/>
    </row>
    <row r="6" spans="2:10" x14ac:dyDescent="0.3">
      <c r="B6" s="3" t="s">
        <v>184</v>
      </c>
      <c r="C6" s="2" t="s">
        <v>81</v>
      </c>
      <c r="D6" s="2" t="s">
        <v>90</v>
      </c>
      <c r="E6" s="15">
        <v>36356</v>
      </c>
      <c r="F6" s="2" t="s">
        <v>72</v>
      </c>
      <c r="G6" s="2" t="s">
        <v>102</v>
      </c>
      <c r="H6" s="2" t="s">
        <v>61</v>
      </c>
      <c r="I6" s="1"/>
      <c r="J6" s="1"/>
    </row>
    <row r="7" spans="2:10" x14ac:dyDescent="0.3">
      <c r="B7" s="3" t="s">
        <v>185</v>
      </c>
      <c r="C7" s="2" t="s">
        <v>82</v>
      </c>
      <c r="D7" s="2" t="s">
        <v>91</v>
      </c>
      <c r="E7" s="15">
        <v>37189</v>
      </c>
      <c r="F7" s="2" t="s">
        <v>73</v>
      </c>
      <c r="G7" s="2" t="s">
        <v>103</v>
      </c>
      <c r="H7" s="2" t="s">
        <v>62</v>
      </c>
      <c r="I7" s="1"/>
      <c r="J7" s="1"/>
    </row>
    <row r="8" spans="2:10" x14ac:dyDescent="0.3">
      <c r="B8" s="3" t="s">
        <v>186</v>
      </c>
      <c r="C8" s="2" t="s">
        <v>83</v>
      </c>
      <c r="D8" s="2" t="s">
        <v>92</v>
      </c>
      <c r="E8" s="15">
        <v>37494</v>
      </c>
      <c r="F8" s="2" t="s">
        <v>74</v>
      </c>
      <c r="G8" s="2" t="s">
        <v>104</v>
      </c>
      <c r="H8" s="2" t="s">
        <v>63</v>
      </c>
      <c r="I8" s="1"/>
      <c r="J8" s="1"/>
    </row>
    <row r="9" spans="2:10" x14ac:dyDescent="0.3">
      <c r="B9" s="3" t="s">
        <v>187</v>
      </c>
      <c r="C9" s="2" t="s">
        <v>84</v>
      </c>
      <c r="D9" s="2" t="s">
        <v>111</v>
      </c>
      <c r="E9" s="15">
        <v>35825</v>
      </c>
      <c r="F9" s="2" t="s">
        <v>75</v>
      </c>
      <c r="G9" s="2" t="s">
        <v>105</v>
      </c>
      <c r="H9" s="2" t="s">
        <v>64</v>
      </c>
      <c r="I9" s="1"/>
      <c r="J9" s="1"/>
    </row>
    <row r="10" spans="2:10" x14ac:dyDescent="0.3">
      <c r="B10" s="3" t="s">
        <v>188</v>
      </c>
      <c r="C10" s="2" t="s">
        <v>85</v>
      </c>
      <c r="D10" s="2" t="s">
        <v>95</v>
      </c>
      <c r="E10" s="15">
        <v>36946</v>
      </c>
      <c r="F10" s="2" t="s">
        <v>76</v>
      </c>
      <c r="G10" s="2" t="s">
        <v>106</v>
      </c>
      <c r="H10" s="2" t="s">
        <v>65</v>
      </c>
      <c r="I10" s="1"/>
      <c r="J10" s="1"/>
    </row>
    <row r="11" spans="2:10" x14ac:dyDescent="0.3">
      <c r="B11" s="3" t="s">
        <v>189</v>
      </c>
      <c r="C11" s="2" t="s">
        <v>86</v>
      </c>
      <c r="D11" s="2" t="s">
        <v>96</v>
      </c>
      <c r="E11" s="15">
        <v>36603</v>
      </c>
      <c r="F11" s="2" t="s">
        <v>77</v>
      </c>
      <c r="G11" s="2" t="s">
        <v>107</v>
      </c>
      <c r="H11" s="2" t="s">
        <v>66</v>
      </c>
      <c r="I11" s="1"/>
      <c r="J11" s="1"/>
    </row>
    <row r="12" spans="2:10" x14ac:dyDescent="0.3">
      <c r="B12" s="3" t="s">
        <v>190</v>
      </c>
      <c r="C12" s="2" t="s">
        <v>87</v>
      </c>
      <c r="D12" s="2" t="s">
        <v>97</v>
      </c>
      <c r="E12" s="15">
        <v>36998</v>
      </c>
      <c r="F12" s="2" t="s">
        <v>78</v>
      </c>
      <c r="G12" s="2" t="s">
        <v>108</v>
      </c>
      <c r="H12" s="2" t="s">
        <v>67</v>
      </c>
      <c r="I12" s="1"/>
      <c r="J12" s="1"/>
    </row>
    <row r="13" spans="2:10" x14ac:dyDescent="0.3">
      <c r="B13" s="3" t="s">
        <v>191</v>
      </c>
      <c r="C13" s="2" t="s">
        <v>88</v>
      </c>
      <c r="D13" s="2" t="s">
        <v>98</v>
      </c>
      <c r="E13" s="15">
        <v>36301</v>
      </c>
      <c r="F13" s="2" t="s">
        <v>124</v>
      </c>
      <c r="G13" s="2" t="s">
        <v>109</v>
      </c>
      <c r="H13" s="2" t="s">
        <v>68</v>
      </c>
      <c r="I13" s="1"/>
      <c r="J13" s="1"/>
    </row>
    <row r="14" spans="2:10" x14ac:dyDescent="0.3">
      <c r="B14" s="3" t="s">
        <v>192</v>
      </c>
      <c r="C14" s="2" t="s">
        <v>100</v>
      </c>
      <c r="D14" s="2" t="s">
        <v>99</v>
      </c>
      <c r="E14" s="15">
        <v>36780</v>
      </c>
      <c r="F14" s="2" t="s">
        <v>79</v>
      </c>
      <c r="G14" s="2" t="s">
        <v>110</v>
      </c>
      <c r="H14" s="2" t="s">
        <v>69</v>
      </c>
      <c r="I14" s="1"/>
      <c r="J14" s="1"/>
    </row>
    <row r="17" spans="2:5" ht="15" thickBot="1" x14ac:dyDescent="0.35"/>
    <row r="18" spans="2:5" ht="15" thickBot="1" x14ac:dyDescent="0.35">
      <c r="B18" s="38" t="s">
        <v>196</v>
      </c>
      <c r="C18" s="39"/>
      <c r="D18" s="39"/>
      <c r="E18" s="40"/>
    </row>
    <row r="20" spans="2:5" x14ac:dyDescent="0.3">
      <c r="B20" t="s">
        <v>201</v>
      </c>
    </row>
  </sheetData>
  <mergeCells count="1">
    <mergeCell ref="B2:H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3EDB-13C5-4959-BC6D-3D13F266E37B}">
  <sheetPr>
    <tabColor theme="7" tint="-0.249977111117893"/>
  </sheetPr>
  <dimension ref="B1:J24"/>
  <sheetViews>
    <sheetView workbookViewId="0">
      <selection activeCell="C3" sqref="C3"/>
    </sheetView>
  </sheetViews>
  <sheetFormatPr defaultRowHeight="14.4" x14ac:dyDescent="0.3"/>
  <cols>
    <col min="1" max="1" width="6.6640625" customWidth="1"/>
    <col min="2" max="2" width="13.21875" bestFit="1" customWidth="1"/>
    <col min="3" max="3" width="25.33203125" bestFit="1" customWidth="1"/>
    <col min="4" max="4" width="19.77734375" bestFit="1" customWidth="1"/>
    <col min="5" max="5" width="11.77734375" bestFit="1" customWidth="1"/>
    <col min="6" max="6" width="11.109375" bestFit="1" customWidth="1"/>
    <col min="8" max="8" width="8.33203125" customWidth="1"/>
    <col min="9" max="9" width="11.44140625" bestFit="1" customWidth="1"/>
    <col min="10" max="10" width="9.21875" bestFit="1" customWidth="1"/>
  </cols>
  <sheetData>
    <row r="1" spans="2:10" ht="17.399999999999999" customHeight="1" thickBot="1" x14ac:dyDescent="0.4">
      <c r="B1" s="13"/>
      <c r="C1" s="13"/>
    </row>
    <row r="2" spans="2:10" ht="28.2" customHeight="1" thickBot="1" x14ac:dyDescent="0.5">
      <c r="B2" s="57" t="s">
        <v>122</v>
      </c>
      <c r="C2" s="58"/>
      <c r="D2" s="59"/>
    </row>
    <row r="3" spans="2:10" ht="19.2" customHeight="1" thickBot="1" x14ac:dyDescent="0.35">
      <c r="B3" s="34" t="s">
        <v>117</v>
      </c>
      <c r="C3" s="35" t="s">
        <v>118</v>
      </c>
      <c r="D3" s="36" t="s">
        <v>133</v>
      </c>
      <c r="E3" s="20"/>
      <c r="F3" s="12"/>
      <c r="G3" s="23"/>
      <c r="H3" s="23"/>
      <c r="I3" s="23"/>
      <c r="J3" s="12"/>
    </row>
    <row r="4" spans="2:10" ht="15" thickBot="1" x14ac:dyDescent="0.35">
      <c r="B4" s="37" t="s">
        <v>115</v>
      </c>
      <c r="C4" s="5" t="s">
        <v>185</v>
      </c>
      <c r="D4" s="6" t="s">
        <v>134</v>
      </c>
      <c r="E4" s="21"/>
    </row>
    <row r="5" spans="2:10" ht="15" thickBot="1" x14ac:dyDescent="0.35">
      <c r="B5" s="60"/>
      <c r="C5" s="2" t="s">
        <v>188</v>
      </c>
      <c r="D5" s="8" t="s">
        <v>135</v>
      </c>
      <c r="E5" s="21"/>
      <c r="F5" s="64" t="s">
        <v>202</v>
      </c>
      <c r="G5" s="65"/>
      <c r="H5" s="65"/>
      <c r="I5" s="65"/>
      <c r="J5" s="66"/>
    </row>
    <row r="6" spans="2:10" ht="15" thickBot="1" x14ac:dyDescent="0.35">
      <c r="B6" s="61"/>
      <c r="C6" s="10" t="s">
        <v>183</v>
      </c>
      <c r="D6" s="11" t="s">
        <v>136</v>
      </c>
      <c r="E6" s="21"/>
    </row>
    <row r="7" spans="2:10" ht="15" thickBot="1" x14ac:dyDescent="0.35">
      <c r="B7" s="37" t="s">
        <v>112</v>
      </c>
      <c r="C7" s="5" t="s">
        <v>190</v>
      </c>
      <c r="D7" s="6" t="s">
        <v>134</v>
      </c>
      <c r="F7" s="64" t="s">
        <v>195</v>
      </c>
      <c r="G7" s="65"/>
      <c r="H7" s="65"/>
      <c r="I7" s="65"/>
      <c r="J7" s="66"/>
    </row>
    <row r="8" spans="2:10" x14ac:dyDescent="0.3">
      <c r="B8" s="60"/>
      <c r="C8" s="2" t="s">
        <v>189</v>
      </c>
      <c r="D8" s="8" t="s">
        <v>135</v>
      </c>
      <c r="E8" s="22"/>
    </row>
    <row r="9" spans="2:10" ht="15" thickBot="1" x14ac:dyDescent="0.35">
      <c r="B9" s="61"/>
      <c r="C9" s="10" t="s">
        <v>191</v>
      </c>
      <c r="D9" s="11" t="s">
        <v>136</v>
      </c>
    </row>
    <row r="10" spans="2:10" x14ac:dyDescent="0.3">
      <c r="B10" s="37" t="s">
        <v>113</v>
      </c>
      <c r="C10" s="5" t="s">
        <v>192</v>
      </c>
      <c r="D10" s="6" t="s">
        <v>134</v>
      </c>
    </row>
    <row r="11" spans="2:10" x14ac:dyDescent="0.3">
      <c r="B11" s="60"/>
      <c r="C11" s="2" t="s">
        <v>184</v>
      </c>
      <c r="D11" s="8" t="s">
        <v>135</v>
      </c>
    </row>
    <row r="12" spans="2:10" ht="15" thickBot="1" x14ac:dyDescent="0.35">
      <c r="B12" s="61"/>
      <c r="C12" s="10" t="s">
        <v>189</v>
      </c>
      <c r="D12" s="11" t="s">
        <v>136</v>
      </c>
    </row>
    <row r="13" spans="2:10" x14ac:dyDescent="0.3">
      <c r="B13" s="37" t="s">
        <v>114</v>
      </c>
      <c r="C13" s="5" t="s">
        <v>187</v>
      </c>
      <c r="D13" s="6" t="s">
        <v>134</v>
      </c>
    </row>
    <row r="14" spans="2:10" x14ac:dyDescent="0.3">
      <c r="B14" s="60"/>
      <c r="C14" s="2" t="s">
        <v>185</v>
      </c>
      <c r="D14" s="8" t="s">
        <v>135</v>
      </c>
    </row>
    <row r="15" spans="2:10" ht="15" thickBot="1" x14ac:dyDescent="0.35">
      <c r="B15" s="61"/>
      <c r="C15" s="10" t="s">
        <v>183</v>
      </c>
      <c r="D15" s="11" t="s">
        <v>136</v>
      </c>
    </row>
    <row r="16" spans="2:10" x14ac:dyDescent="0.3">
      <c r="B16" s="37" t="s">
        <v>119</v>
      </c>
      <c r="C16" s="5" t="s">
        <v>186</v>
      </c>
      <c r="D16" s="6" t="s">
        <v>134</v>
      </c>
    </row>
    <row r="17" spans="2:4" x14ac:dyDescent="0.3">
      <c r="B17" s="60"/>
      <c r="C17" s="2" t="s">
        <v>190</v>
      </c>
      <c r="D17" s="8" t="s">
        <v>135</v>
      </c>
    </row>
    <row r="18" spans="2:4" ht="15" thickBot="1" x14ac:dyDescent="0.35">
      <c r="B18" s="61"/>
      <c r="C18" s="10" t="s">
        <v>185</v>
      </c>
      <c r="D18" s="11" t="s">
        <v>136</v>
      </c>
    </row>
    <row r="19" spans="2:4" x14ac:dyDescent="0.3">
      <c r="B19" s="37" t="s">
        <v>120</v>
      </c>
      <c r="C19" s="5" t="s">
        <v>184</v>
      </c>
      <c r="D19" s="6" t="s">
        <v>134</v>
      </c>
    </row>
    <row r="20" spans="2:4" x14ac:dyDescent="0.3">
      <c r="B20" s="60"/>
      <c r="C20" s="2" t="s">
        <v>191</v>
      </c>
      <c r="D20" s="8" t="s">
        <v>135</v>
      </c>
    </row>
    <row r="21" spans="2:4" ht="15" thickBot="1" x14ac:dyDescent="0.35">
      <c r="B21" s="61"/>
      <c r="C21" s="10" t="s">
        <v>187</v>
      </c>
      <c r="D21" s="11" t="s">
        <v>136</v>
      </c>
    </row>
    <row r="22" spans="2:4" x14ac:dyDescent="0.3">
      <c r="B22" s="37" t="s">
        <v>121</v>
      </c>
      <c r="C22" s="5" t="s">
        <v>188</v>
      </c>
      <c r="D22" s="6" t="s">
        <v>134</v>
      </c>
    </row>
    <row r="23" spans="2:4" x14ac:dyDescent="0.3">
      <c r="B23" s="62"/>
      <c r="C23" s="2" t="s">
        <v>192</v>
      </c>
      <c r="D23" s="8" t="s">
        <v>135</v>
      </c>
    </row>
    <row r="24" spans="2:4" ht="15" thickBot="1" x14ac:dyDescent="0.35">
      <c r="B24" s="63"/>
      <c r="C24" s="10" t="s">
        <v>186</v>
      </c>
      <c r="D24" s="11" t="s">
        <v>136</v>
      </c>
    </row>
  </sheetData>
  <autoFilter ref="B3:D24" xr:uid="{670B3EDB-13C5-4959-BC6D-3D13F266E37B}"/>
  <mergeCells count="10">
    <mergeCell ref="B17:B18"/>
    <mergeCell ref="B20:B21"/>
    <mergeCell ref="B23:B24"/>
    <mergeCell ref="F5:J5"/>
    <mergeCell ref="F7:J7"/>
    <mergeCell ref="B2:D2"/>
    <mergeCell ref="B5:B6"/>
    <mergeCell ref="B8:B9"/>
    <mergeCell ref="B11:B12"/>
    <mergeCell ref="B14:B15"/>
  </mergeCells>
  <phoneticPr fontId="1" type="noConversion"/>
  <conditionalFormatting sqref="E4:E6">
    <cfRule type="timePeriod" dxfId="4" priority="1" timePeriod="lastWeek">
      <formula>AND(TODAY()-ROUNDDOWN(E4,0)&gt;=(WEEKDAY(TODAY())),TODAY()-ROUNDDOWN(E4,0)&lt;(WEEKDAY(TODAY())+7))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F993-61A2-4C1B-9E79-F9C6B41B31AE}">
  <sheetPr>
    <tabColor theme="3" tint="0.39997558519241921"/>
  </sheetPr>
  <dimension ref="B1:L20"/>
  <sheetViews>
    <sheetView topLeftCell="B1" workbookViewId="0">
      <selection activeCell="L6" sqref="L6"/>
    </sheetView>
  </sheetViews>
  <sheetFormatPr defaultRowHeight="14.4" x14ac:dyDescent="0.3"/>
  <cols>
    <col min="2" max="2" width="26.6640625" bestFit="1" customWidth="1"/>
    <col min="3" max="3" width="16" bestFit="1" customWidth="1"/>
    <col min="4" max="4" width="18.109375" bestFit="1" customWidth="1"/>
    <col min="5" max="5" width="15.6640625" bestFit="1" customWidth="1"/>
    <col min="6" max="6" width="16.88671875" bestFit="1" customWidth="1"/>
    <col min="7" max="7" width="11" bestFit="1" customWidth="1"/>
    <col min="8" max="8" width="22.21875" bestFit="1" customWidth="1"/>
    <col min="9" max="9" width="19.6640625" bestFit="1" customWidth="1"/>
    <col min="10" max="10" width="26.109375" bestFit="1" customWidth="1"/>
    <col min="11" max="11" width="21.109375" bestFit="1" customWidth="1"/>
    <col min="12" max="12" width="18.44140625" bestFit="1" customWidth="1"/>
  </cols>
  <sheetData>
    <row r="1" spans="2:12" ht="15" thickBot="1" x14ac:dyDescent="0.35"/>
    <row r="2" spans="2:12" x14ac:dyDescent="0.3">
      <c r="B2" s="67" t="s">
        <v>55</v>
      </c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2:12" ht="15" thickBot="1" x14ac:dyDescent="0.35">
      <c r="B3" s="70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2:12" ht="19.8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9</v>
      </c>
      <c r="I4" s="18" t="s">
        <v>10</v>
      </c>
      <c r="J4" s="18" t="s">
        <v>6</v>
      </c>
      <c r="K4" s="18" t="s">
        <v>7</v>
      </c>
      <c r="L4" s="19" t="s">
        <v>8</v>
      </c>
    </row>
    <row r="5" spans="2:12" x14ac:dyDescent="0.3">
      <c r="B5" s="4" t="s">
        <v>26</v>
      </c>
      <c r="C5" s="5" t="s">
        <v>27</v>
      </c>
      <c r="D5" s="5" t="s">
        <v>28</v>
      </c>
      <c r="E5" s="5">
        <v>256</v>
      </c>
      <c r="F5" s="5" t="s">
        <v>11</v>
      </c>
      <c r="G5" s="5">
        <v>1</v>
      </c>
      <c r="H5" s="5">
        <v>3</v>
      </c>
      <c r="I5" s="5">
        <v>1</v>
      </c>
      <c r="J5" s="5" t="s">
        <v>16</v>
      </c>
      <c r="K5" s="5" t="s">
        <v>15</v>
      </c>
      <c r="L5" s="6" t="s">
        <v>193</v>
      </c>
    </row>
    <row r="6" spans="2:12" x14ac:dyDescent="0.3">
      <c r="B6" s="7" t="s">
        <v>29</v>
      </c>
      <c r="C6" s="2" t="s">
        <v>31</v>
      </c>
      <c r="D6" s="2" t="s">
        <v>30</v>
      </c>
      <c r="E6" s="2">
        <v>218</v>
      </c>
      <c r="F6" s="2" t="s">
        <v>11</v>
      </c>
      <c r="G6" s="2">
        <v>1</v>
      </c>
      <c r="H6" s="2">
        <v>3</v>
      </c>
      <c r="I6" s="2">
        <v>2</v>
      </c>
      <c r="J6" s="2" t="s">
        <v>18</v>
      </c>
      <c r="K6" s="2" t="s">
        <v>15</v>
      </c>
      <c r="L6" s="8" t="s">
        <v>193</v>
      </c>
    </row>
    <row r="7" spans="2:12" x14ac:dyDescent="0.3">
      <c r="B7" s="7" t="s">
        <v>32</v>
      </c>
      <c r="C7" s="2" t="s">
        <v>33</v>
      </c>
      <c r="D7" s="2" t="s">
        <v>36</v>
      </c>
      <c r="E7" s="2">
        <v>321</v>
      </c>
      <c r="F7" s="2" t="s">
        <v>12</v>
      </c>
      <c r="G7" s="2">
        <v>1</v>
      </c>
      <c r="H7" s="2">
        <v>1</v>
      </c>
      <c r="I7" s="2">
        <v>3</v>
      </c>
      <c r="J7" s="2" t="s">
        <v>19</v>
      </c>
      <c r="K7" s="2" t="s">
        <v>15</v>
      </c>
      <c r="L7" s="8" t="s">
        <v>193</v>
      </c>
    </row>
    <row r="8" spans="2:12" x14ac:dyDescent="0.3">
      <c r="B8" s="7" t="s">
        <v>34</v>
      </c>
      <c r="C8" s="2" t="s">
        <v>35</v>
      </c>
      <c r="D8" s="2" t="s">
        <v>30</v>
      </c>
      <c r="E8" s="2">
        <v>122</v>
      </c>
      <c r="F8" s="2" t="s">
        <v>12</v>
      </c>
      <c r="G8" s="2">
        <v>1</v>
      </c>
      <c r="H8" s="2">
        <v>1</v>
      </c>
      <c r="I8" s="2">
        <v>4</v>
      </c>
      <c r="J8" s="2" t="s">
        <v>20</v>
      </c>
      <c r="K8" s="2" t="s">
        <v>15</v>
      </c>
      <c r="L8" s="8" t="s">
        <v>193</v>
      </c>
    </row>
    <row r="9" spans="2:12" x14ac:dyDescent="0.3">
      <c r="B9" s="7" t="s">
        <v>37</v>
      </c>
      <c r="C9" s="2" t="s">
        <v>38</v>
      </c>
      <c r="D9" s="2" t="s">
        <v>39</v>
      </c>
      <c r="E9" s="2">
        <v>456</v>
      </c>
      <c r="F9" s="2" t="s">
        <v>13</v>
      </c>
      <c r="G9" s="2">
        <v>1</v>
      </c>
      <c r="H9" s="2">
        <v>2</v>
      </c>
      <c r="I9" s="2">
        <v>5</v>
      </c>
      <c r="J9" s="2" t="s">
        <v>21</v>
      </c>
      <c r="K9" s="2" t="s">
        <v>15</v>
      </c>
      <c r="L9" s="8" t="s">
        <v>193</v>
      </c>
    </row>
    <row r="10" spans="2:12" x14ac:dyDescent="0.3">
      <c r="B10" s="7" t="s">
        <v>40</v>
      </c>
      <c r="C10" s="2" t="s">
        <v>41</v>
      </c>
      <c r="D10" s="2" t="s">
        <v>42</v>
      </c>
      <c r="E10" s="2">
        <v>377</v>
      </c>
      <c r="F10" s="2" t="s">
        <v>13</v>
      </c>
      <c r="G10" s="2">
        <v>1</v>
      </c>
      <c r="H10" s="2">
        <v>2</v>
      </c>
      <c r="I10" s="2">
        <v>6</v>
      </c>
      <c r="J10" s="2" t="s">
        <v>22</v>
      </c>
      <c r="K10" s="2" t="s">
        <v>15</v>
      </c>
      <c r="L10" s="8" t="s">
        <v>193</v>
      </c>
    </row>
    <row r="11" spans="2:12" x14ac:dyDescent="0.3">
      <c r="B11" s="7" t="s">
        <v>44</v>
      </c>
      <c r="C11" s="2" t="s">
        <v>45</v>
      </c>
      <c r="D11" s="2" t="s">
        <v>46</v>
      </c>
      <c r="E11" s="2">
        <v>230</v>
      </c>
      <c r="F11" s="2" t="s">
        <v>43</v>
      </c>
      <c r="G11" s="2">
        <v>2</v>
      </c>
      <c r="H11" s="2">
        <v>4</v>
      </c>
      <c r="I11" s="2">
        <v>1</v>
      </c>
      <c r="J11" s="2" t="s">
        <v>23</v>
      </c>
      <c r="K11" s="2" t="s">
        <v>15</v>
      </c>
      <c r="L11" s="8" t="s">
        <v>193</v>
      </c>
    </row>
    <row r="12" spans="2:12" x14ac:dyDescent="0.3">
      <c r="B12" s="7" t="s">
        <v>47</v>
      </c>
      <c r="C12" s="2" t="s">
        <v>48</v>
      </c>
      <c r="D12" s="2" t="s">
        <v>49</v>
      </c>
      <c r="E12" s="2">
        <v>215</v>
      </c>
      <c r="F12" s="2" t="s">
        <v>43</v>
      </c>
      <c r="G12" s="2">
        <v>2</v>
      </c>
      <c r="H12" s="2">
        <v>4</v>
      </c>
      <c r="I12" s="2">
        <v>2</v>
      </c>
      <c r="J12" s="2" t="s">
        <v>17</v>
      </c>
      <c r="K12" s="2" t="s">
        <v>15</v>
      </c>
      <c r="L12" s="8" t="s">
        <v>193</v>
      </c>
    </row>
    <row r="13" spans="2:12" x14ac:dyDescent="0.3">
      <c r="B13" s="7" t="s">
        <v>50</v>
      </c>
      <c r="C13" s="2" t="s">
        <v>52</v>
      </c>
      <c r="D13" s="2" t="s">
        <v>51</v>
      </c>
      <c r="E13" s="2">
        <v>1216</v>
      </c>
      <c r="F13" s="2" t="s">
        <v>14</v>
      </c>
      <c r="G13" s="2">
        <v>2</v>
      </c>
      <c r="H13" s="2">
        <v>5</v>
      </c>
      <c r="I13" s="2">
        <v>3</v>
      </c>
      <c r="J13" s="2" t="s">
        <v>24</v>
      </c>
      <c r="K13" s="2" t="s">
        <v>15</v>
      </c>
      <c r="L13" s="8" t="s">
        <v>193</v>
      </c>
    </row>
    <row r="14" spans="2:12" ht="15" thickBot="1" x14ac:dyDescent="0.35">
      <c r="B14" s="9" t="s">
        <v>53</v>
      </c>
      <c r="C14" s="10" t="s">
        <v>54</v>
      </c>
      <c r="D14" s="10" t="s">
        <v>30</v>
      </c>
      <c r="E14" s="10">
        <v>535</v>
      </c>
      <c r="F14" s="10" t="s">
        <v>14</v>
      </c>
      <c r="G14" s="10">
        <v>2</v>
      </c>
      <c r="H14" s="10">
        <v>5</v>
      </c>
      <c r="I14" s="10">
        <v>4</v>
      </c>
      <c r="J14" s="10" t="s">
        <v>25</v>
      </c>
      <c r="K14" s="10" t="s">
        <v>15</v>
      </c>
      <c r="L14" s="11" t="s">
        <v>193</v>
      </c>
    </row>
    <row r="17" spans="2:3" ht="15" thickBot="1" x14ac:dyDescent="0.35"/>
    <row r="18" spans="2:3" ht="15" thickBot="1" x14ac:dyDescent="0.35">
      <c r="B18" s="64" t="s">
        <v>197</v>
      </c>
      <c r="C18" s="66"/>
    </row>
    <row r="20" spans="2:3" x14ac:dyDescent="0.3">
      <c r="B20" t="s">
        <v>201</v>
      </c>
    </row>
  </sheetData>
  <autoFilter ref="B4:L14" xr:uid="{CF27F993-61A2-4C1B-9E79-F9C6B41B31AE}"/>
  <dataConsolidate/>
  <mergeCells count="2">
    <mergeCell ref="B2:L3"/>
    <mergeCell ref="B18:C18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A59E-B82F-45B9-A6AE-DF337EFC8B4F}">
  <sheetPr>
    <tabColor theme="5" tint="0.39997558519241921"/>
  </sheetPr>
  <dimension ref="B2:K21"/>
  <sheetViews>
    <sheetView workbookViewId="0">
      <selection activeCell="K4" sqref="K4"/>
    </sheetView>
  </sheetViews>
  <sheetFormatPr defaultRowHeight="14.4" x14ac:dyDescent="0.3"/>
  <cols>
    <col min="2" max="2" width="26.6640625" bestFit="1" customWidth="1"/>
    <col min="3" max="3" width="13.5546875" bestFit="1" customWidth="1"/>
    <col min="4" max="4" width="22.109375" bestFit="1" customWidth="1"/>
    <col min="5" max="5" width="23.109375" bestFit="1" customWidth="1"/>
    <col min="6" max="6" width="21.77734375" bestFit="1" customWidth="1"/>
    <col min="7" max="7" width="18.6640625" bestFit="1" customWidth="1"/>
    <col min="8" max="8" width="17.109375" bestFit="1" customWidth="1"/>
    <col min="9" max="9" width="19.77734375" customWidth="1"/>
    <col min="11" max="11" width="10.5546875" bestFit="1" customWidth="1"/>
  </cols>
  <sheetData>
    <row r="2" spans="2:11" ht="15" thickBot="1" x14ac:dyDescent="0.35"/>
    <row r="3" spans="2:11" ht="14.4" customHeight="1" thickBot="1" x14ac:dyDescent="0.35">
      <c r="B3" s="73" t="s">
        <v>151</v>
      </c>
      <c r="C3" s="74"/>
      <c r="D3" s="74"/>
      <c r="E3" s="74"/>
      <c r="F3" s="74"/>
      <c r="G3" s="74"/>
      <c r="H3" s="74"/>
      <c r="I3" s="75"/>
    </row>
    <row r="4" spans="2:11" ht="15" thickBot="1" x14ac:dyDescent="0.35">
      <c r="B4" s="76"/>
      <c r="C4" s="77"/>
      <c r="D4" s="77"/>
      <c r="E4" s="77"/>
      <c r="F4" s="77"/>
      <c r="G4" s="77"/>
      <c r="H4" s="77"/>
      <c r="I4" s="78"/>
      <c r="K4" s="50">
        <f ca="1">TODAY()</f>
        <v>44985</v>
      </c>
    </row>
    <row r="5" spans="2:11" ht="15" thickBot="1" x14ac:dyDescent="0.35">
      <c r="B5" s="41" t="s">
        <v>56</v>
      </c>
      <c r="C5" s="42" t="s">
        <v>58</v>
      </c>
      <c r="D5" s="42" t="s">
        <v>59</v>
      </c>
      <c r="E5" s="42" t="s">
        <v>125</v>
      </c>
      <c r="F5" s="42" t="s">
        <v>126</v>
      </c>
      <c r="G5" s="42" t="s">
        <v>94</v>
      </c>
      <c r="H5" s="43" t="s">
        <v>127</v>
      </c>
      <c r="I5" s="46" t="s">
        <v>203</v>
      </c>
    </row>
    <row r="6" spans="2:11" x14ac:dyDescent="0.3">
      <c r="B6" s="3" t="s">
        <v>128</v>
      </c>
      <c r="C6" s="3" t="s">
        <v>167</v>
      </c>
      <c r="D6" s="3" t="s">
        <v>157</v>
      </c>
      <c r="E6" s="16">
        <v>44928</v>
      </c>
      <c r="F6" s="3" t="s">
        <v>148</v>
      </c>
      <c r="G6" s="3" t="s">
        <v>207</v>
      </c>
      <c r="H6" s="44" t="s">
        <v>137</v>
      </c>
      <c r="I6" s="3">
        <v>0</v>
      </c>
    </row>
    <row r="7" spans="2:11" x14ac:dyDescent="0.3">
      <c r="B7" s="2" t="s">
        <v>129</v>
      </c>
      <c r="C7" s="2" t="s">
        <v>168</v>
      </c>
      <c r="D7" s="2" t="s">
        <v>158</v>
      </c>
      <c r="E7" s="15">
        <v>44906</v>
      </c>
      <c r="F7" s="2" t="s">
        <v>149</v>
      </c>
      <c r="G7" s="2" t="s">
        <v>208</v>
      </c>
      <c r="H7" s="45" t="s">
        <v>138</v>
      </c>
      <c r="I7" s="2">
        <f ca="1">K$4-(E7+7)</f>
        <v>72</v>
      </c>
    </row>
    <row r="8" spans="2:11" x14ac:dyDescent="0.3">
      <c r="B8" s="2" t="s">
        <v>144</v>
      </c>
      <c r="C8" s="2" t="s">
        <v>169</v>
      </c>
      <c r="D8" s="2" t="s">
        <v>159</v>
      </c>
      <c r="E8" s="15">
        <v>44959</v>
      </c>
      <c r="F8" s="2" t="s">
        <v>150</v>
      </c>
      <c r="G8" s="2" t="s">
        <v>147</v>
      </c>
      <c r="H8" s="45" t="s">
        <v>145</v>
      </c>
      <c r="I8" s="2">
        <f t="shared" ref="I8:I14" ca="1" si="0">K$4-(E8+7)</f>
        <v>19</v>
      </c>
    </row>
    <row r="9" spans="2:11" x14ac:dyDescent="0.3">
      <c r="B9" s="2" t="s">
        <v>205</v>
      </c>
      <c r="C9" s="2" t="s">
        <v>170</v>
      </c>
      <c r="D9" s="2" t="s">
        <v>160</v>
      </c>
      <c r="E9" s="15">
        <v>44961</v>
      </c>
      <c r="F9" s="2" t="s">
        <v>71</v>
      </c>
      <c r="G9" s="2" t="s">
        <v>209</v>
      </c>
      <c r="H9" s="45" t="s">
        <v>139</v>
      </c>
      <c r="I9" s="2">
        <f t="shared" ca="1" si="0"/>
        <v>17</v>
      </c>
    </row>
    <row r="10" spans="2:11" x14ac:dyDescent="0.3">
      <c r="B10" s="2" t="s">
        <v>130</v>
      </c>
      <c r="C10" s="2" t="s">
        <v>171</v>
      </c>
      <c r="D10" s="2" t="s">
        <v>161</v>
      </c>
      <c r="E10" s="15">
        <v>44845</v>
      </c>
      <c r="F10" s="2" t="s">
        <v>152</v>
      </c>
      <c r="G10" s="2" t="s">
        <v>194</v>
      </c>
      <c r="H10" s="45" t="s">
        <v>140</v>
      </c>
      <c r="I10" s="2">
        <f t="shared" ca="1" si="0"/>
        <v>133</v>
      </c>
    </row>
    <row r="11" spans="2:11" x14ac:dyDescent="0.3">
      <c r="B11" s="2" t="s">
        <v>100</v>
      </c>
      <c r="C11" s="2" t="s">
        <v>172</v>
      </c>
      <c r="D11" s="2" t="s">
        <v>162</v>
      </c>
      <c r="E11" s="15">
        <v>44891</v>
      </c>
      <c r="F11" s="2" t="s">
        <v>153</v>
      </c>
      <c r="G11" s="2" t="s">
        <v>210</v>
      </c>
      <c r="H11" s="45" t="s">
        <v>146</v>
      </c>
      <c r="I11" s="2">
        <f t="shared" ca="1" si="0"/>
        <v>87</v>
      </c>
    </row>
    <row r="12" spans="2:11" x14ac:dyDescent="0.3">
      <c r="B12" s="2" t="s">
        <v>204</v>
      </c>
      <c r="C12" s="2" t="s">
        <v>173</v>
      </c>
      <c r="D12" s="2" t="s">
        <v>163</v>
      </c>
      <c r="E12" s="15">
        <v>44907</v>
      </c>
      <c r="F12" s="2" t="s">
        <v>154</v>
      </c>
      <c r="G12" s="2" t="s">
        <v>211</v>
      </c>
      <c r="H12" s="45" t="s">
        <v>141</v>
      </c>
      <c r="I12" s="2">
        <f t="shared" ca="1" si="0"/>
        <v>71</v>
      </c>
    </row>
    <row r="13" spans="2:11" x14ac:dyDescent="0.3">
      <c r="B13" s="2" t="s">
        <v>131</v>
      </c>
      <c r="C13" s="2" t="s">
        <v>174</v>
      </c>
      <c r="D13" s="2" t="s">
        <v>164</v>
      </c>
      <c r="E13" s="15">
        <v>44938</v>
      </c>
      <c r="F13" s="2" t="s">
        <v>155</v>
      </c>
      <c r="G13" s="2" t="s">
        <v>212</v>
      </c>
      <c r="H13" s="45" t="s">
        <v>142</v>
      </c>
      <c r="I13" s="2">
        <f t="shared" ca="1" si="0"/>
        <v>40</v>
      </c>
    </row>
    <row r="14" spans="2:11" x14ac:dyDescent="0.3">
      <c r="B14" s="2" t="s">
        <v>132</v>
      </c>
      <c r="C14" s="2" t="s">
        <v>175</v>
      </c>
      <c r="D14" s="2" t="s">
        <v>165</v>
      </c>
      <c r="E14" s="15">
        <v>44934</v>
      </c>
      <c r="F14" s="2" t="s">
        <v>156</v>
      </c>
      <c r="G14" s="2" t="s">
        <v>213</v>
      </c>
      <c r="H14" s="45" t="s">
        <v>143</v>
      </c>
      <c r="I14" s="2">
        <f t="shared" ca="1" si="0"/>
        <v>44</v>
      </c>
    </row>
    <row r="15" spans="2:11" x14ac:dyDescent="0.3">
      <c r="B15" s="2" t="s">
        <v>176</v>
      </c>
      <c r="C15" s="2" t="s">
        <v>177</v>
      </c>
      <c r="D15" s="2" t="s">
        <v>166</v>
      </c>
      <c r="E15" s="15">
        <v>44849</v>
      </c>
      <c r="F15" s="2" t="s">
        <v>206</v>
      </c>
      <c r="G15" s="2" t="s">
        <v>214</v>
      </c>
      <c r="H15" s="45" t="s">
        <v>178</v>
      </c>
      <c r="I15" s="2">
        <v>0</v>
      </c>
    </row>
    <row r="18" spans="2:4" ht="15" thickBot="1" x14ac:dyDescent="0.35"/>
    <row r="19" spans="2:4" ht="15" thickBot="1" x14ac:dyDescent="0.35">
      <c r="B19" s="64" t="s">
        <v>198</v>
      </c>
      <c r="C19" s="65"/>
      <c r="D19" s="66"/>
    </row>
    <row r="21" spans="2:4" x14ac:dyDescent="0.3">
      <c r="B21" t="s">
        <v>201</v>
      </c>
    </row>
  </sheetData>
  <autoFilter ref="B5:I15" xr:uid="{2347A59E-B82F-45B9-A6AE-DF337EFC8B4F}"/>
  <mergeCells count="2">
    <mergeCell ref="B19:D19"/>
    <mergeCell ref="B3:I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D5A-3A13-4039-BA0B-7C0F06B80567}">
  <sheetPr>
    <tabColor rgb="FF99FF33"/>
  </sheetPr>
  <dimension ref="B1:G21"/>
  <sheetViews>
    <sheetView workbookViewId="0">
      <selection activeCell="F14" sqref="F14"/>
    </sheetView>
  </sheetViews>
  <sheetFormatPr defaultRowHeight="14.4" x14ac:dyDescent="0.3"/>
  <cols>
    <col min="2" max="2" width="22.44140625" bestFit="1" customWidth="1"/>
    <col min="3" max="3" width="16.33203125" bestFit="1" customWidth="1"/>
    <col min="4" max="4" width="16.21875" bestFit="1" customWidth="1"/>
    <col min="5" max="5" width="29.44140625" bestFit="1" customWidth="1"/>
    <col min="6" max="6" width="20.5546875" bestFit="1" customWidth="1"/>
    <col min="7" max="7" width="21" bestFit="1" customWidth="1"/>
  </cols>
  <sheetData>
    <row r="1" spans="2:7" ht="15" thickBot="1" x14ac:dyDescent="0.35"/>
    <row r="2" spans="2:7" x14ac:dyDescent="0.3">
      <c r="B2" s="79" t="s">
        <v>182</v>
      </c>
      <c r="C2" s="80"/>
      <c r="D2" s="80"/>
      <c r="E2" s="80"/>
      <c r="F2" s="80"/>
      <c r="G2" s="81"/>
    </row>
    <row r="3" spans="2:7" ht="15" thickBot="1" x14ac:dyDescent="0.35">
      <c r="B3" s="82"/>
      <c r="C3" s="83"/>
      <c r="D3" s="83"/>
      <c r="E3" s="83"/>
      <c r="F3" s="83"/>
      <c r="G3" s="84"/>
    </row>
    <row r="4" spans="2:7" ht="16.2" thickBot="1" x14ac:dyDescent="0.35">
      <c r="B4" s="47" t="s">
        <v>179</v>
      </c>
      <c r="C4" s="48" t="s">
        <v>127</v>
      </c>
      <c r="D4" s="48" t="s">
        <v>180</v>
      </c>
      <c r="E4" s="48" t="s">
        <v>181</v>
      </c>
      <c r="F4" s="49" t="s">
        <v>70</v>
      </c>
      <c r="G4" s="49" t="s">
        <v>215</v>
      </c>
    </row>
    <row r="5" spans="2:7" x14ac:dyDescent="0.3">
      <c r="B5" s="4" t="s">
        <v>16</v>
      </c>
      <c r="C5" s="5" t="s">
        <v>137</v>
      </c>
      <c r="D5" s="28">
        <v>44981</v>
      </c>
      <c r="E5" s="28">
        <f>D5+7</f>
        <v>44988</v>
      </c>
      <c r="F5" s="6" t="s">
        <v>183</v>
      </c>
      <c r="G5" s="6" t="s">
        <v>216</v>
      </c>
    </row>
    <row r="6" spans="2:7" x14ac:dyDescent="0.3">
      <c r="B6" s="27" t="s">
        <v>16</v>
      </c>
      <c r="C6" s="2" t="s">
        <v>138</v>
      </c>
      <c r="D6" s="15">
        <v>44991</v>
      </c>
      <c r="E6" s="15">
        <f t="shared" ref="E6:E14" si="0">D6+7</f>
        <v>44998</v>
      </c>
      <c r="F6" s="29" t="s">
        <v>184</v>
      </c>
      <c r="G6" s="29" t="s">
        <v>217</v>
      </c>
    </row>
    <row r="7" spans="2:7" x14ac:dyDescent="0.3">
      <c r="B7" s="7" t="s">
        <v>19</v>
      </c>
      <c r="C7" s="2" t="s">
        <v>145</v>
      </c>
      <c r="D7" s="15">
        <v>44977</v>
      </c>
      <c r="E7" s="15">
        <f t="shared" si="0"/>
        <v>44984</v>
      </c>
      <c r="F7" s="29" t="s">
        <v>185</v>
      </c>
      <c r="G7" s="29" t="s">
        <v>218</v>
      </c>
    </row>
    <row r="8" spans="2:7" x14ac:dyDescent="0.3">
      <c r="B8" s="7" t="s">
        <v>19</v>
      </c>
      <c r="C8" s="2" t="s">
        <v>139</v>
      </c>
      <c r="D8" s="15">
        <v>44989</v>
      </c>
      <c r="E8" s="15">
        <f t="shared" si="0"/>
        <v>44996</v>
      </c>
      <c r="F8" s="29" t="s">
        <v>186</v>
      </c>
      <c r="G8" s="29" t="s">
        <v>219</v>
      </c>
    </row>
    <row r="9" spans="2:7" x14ac:dyDescent="0.3">
      <c r="B9" s="7" t="s">
        <v>21</v>
      </c>
      <c r="C9" s="2" t="s">
        <v>140</v>
      </c>
      <c r="D9" s="15">
        <v>44985</v>
      </c>
      <c r="E9" s="15">
        <f t="shared" si="0"/>
        <v>44992</v>
      </c>
      <c r="F9" s="29" t="s">
        <v>187</v>
      </c>
      <c r="G9" s="29" t="s">
        <v>220</v>
      </c>
    </row>
    <row r="10" spans="2:7" x14ac:dyDescent="0.3">
      <c r="B10" s="7" t="s">
        <v>21</v>
      </c>
      <c r="C10" s="2" t="s">
        <v>146</v>
      </c>
      <c r="D10" s="15">
        <v>45000</v>
      </c>
      <c r="E10" s="15">
        <f t="shared" si="0"/>
        <v>45007</v>
      </c>
      <c r="F10" s="29" t="s">
        <v>188</v>
      </c>
      <c r="G10" s="29" t="s">
        <v>221</v>
      </c>
    </row>
    <row r="11" spans="2:7" x14ac:dyDescent="0.3">
      <c r="B11" s="7" t="s">
        <v>23</v>
      </c>
      <c r="C11" s="2" t="s">
        <v>141</v>
      </c>
      <c r="D11" s="15">
        <v>44986</v>
      </c>
      <c r="E11" s="15">
        <f t="shared" si="0"/>
        <v>44993</v>
      </c>
      <c r="F11" s="29" t="s">
        <v>189</v>
      </c>
      <c r="G11" s="29" t="s">
        <v>222</v>
      </c>
    </row>
    <row r="12" spans="2:7" x14ac:dyDescent="0.3">
      <c r="B12" s="7" t="s">
        <v>23</v>
      </c>
      <c r="C12" s="2" t="s">
        <v>142</v>
      </c>
      <c r="D12" s="15">
        <v>44998</v>
      </c>
      <c r="E12" s="15">
        <f t="shared" si="0"/>
        <v>45005</v>
      </c>
      <c r="F12" s="29" t="s">
        <v>190</v>
      </c>
      <c r="G12" s="29" t="s">
        <v>223</v>
      </c>
    </row>
    <row r="13" spans="2:7" x14ac:dyDescent="0.3">
      <c r="B13" s="7" t="s">
        <v>24</v>
      </c>
      <c r="C13" s="2" t="s">
        <v>143</v>
      </c>
      <c r="D13" s="15">
        <v>44989</v>
      </c>
      <c r="E13" s="15">
        <f t="shared" si="0"/>
        <v>44996</v>
      </c>
      <c r="F13" s="29" t="s">
        <v>191</v>
      </c>
      <c r="G13" s="29" t="s">
        <v>224</v>
      </c>
    </row>
    <row r="14" spans="2:7" ht="15" thickBot="1" x14ac:dyDescent="0.35">
      <c r="B14" s="9" t="s">
        <v>24</v>
      </c>
      <c r="C14" s="10" t="s">
        <v>178</v>
      </c>
      <c r="D14" s="30">
        <v>45006</v>
      </c>
      <c r="E14" s="30">
        <f t="shared" si="0"/>
        <v>45013</v>
      </c>
      <c r="F14" s="31" t="s">
        <v>192</v>
      </c>
      <c r="G14" s="31" t="s">
        <v>225</v>
      </c>
    </row>
    <row r="19" spans="2:7" ht="15" thickBot="1" x14ac:dyDescent="0.35"/>
    <row r="20" spans="2:7" x14ac:dyDescent="0.3">
      <c r="B20" s="85" t="s">
        <v>199</v>
      </c>
      <c r="C20" s="86"/>
      <c r="D20" s="32"/>
      <c r="E20" s="32"/>
      <c r="F20" s="32"/>
      <c r="G20" s="33"/>
    </row>
    <row r="21" spans="2:7" ht="15" thickBot="1" x14ac:dyDescent="0.35">
      <c r="B21" s="87" t="s">
        <v>200</v>
      </c>
      <c r="C21" s="88"/>
      <c r="D21" s="88"/>
      <c r="E21" s="88"/>
      <c r="F21" s="88"/>
      <c r="G21" s="89"/>
    </row>
  </sheetData>
  <autoFilter ref="B4:G14" xr:uid="{A4285D5A-3A13-4039-BA0B-7C0F06B80567}"/>
  <mergeCells count="3">
    <mergeCell ref="B2:G3"/>
    <mergeCell ref="B20:C20"/>
    <mergeCell ref="B21:G2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Ricerca</vt:lpstr>
      <vt:lpstr>Anagrafica dipendenti</vt:lpstr>
      <vt:lpstr>Orario lavorativo dipendenti</vt:lpstr>
      <vt:lpstr>Database libri</vt:lpstr>
      <vt:lpstr>Anagrafica clienti</vt:lpstr>
      <vt:lpstr>Noleggio libri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Brugnaro</dc:creator>
  <cp:lastModifiedBy>Mattia Brugnaro</cp:lastModifiedBy>
  <dcterms:created xsi:type="dcterms:W3CDTF">2023-02-16T12:33:24Z</dcterms:created>
  <dcterms:modified xsi:type="dcterms:W3CDTF">2023-02-28T13:41:48Z</dcterms:modified>
</cp:coreProperties>
</file>