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193" documentId="11_5C5755BF84DCCEC36C3E1A399931F45B2A7E2811" xr6:coauthVersionLast="47" xr6:coauthVersionMax="47" xr10:uidLastSave="{7E5A5F85-F12D-46F6-B748-B8B78F36E384}"/>
  <bookViews>
    <workbookView xWindow="240" yWindow="105" windowWidth="14805" windowHeight="8010" firstSheet="5" activeTab="6" xr2:uid="{00000000-000D-0000-FFFF-FFFF00000000}"/>
  </bookViews>
  <sheets>
    <sheet name="SOMMA.SE" sheetId="1" r:id="rId1"/>
    <sheet name="Esercizio1" sheetId="5" r:id="rId2"/>
    <sheet name="CONTA.SE" sheetId="3" r:id="rId3"/>
    <sheet name="Esercizio2" sheetId="6" r:id="rId4"/>
    <sheet name="MEDIA.SE" sheetId="4" r:id="rId5"/>
    <sheet name="Esercizio3" sheetId="7" r:id="rId6"/>
    <sheet name="Esercizio4" sheetId="8" r:id="rId7"/>
    <sheet name="Riferimenti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6" l="1"/>
  <c r="H13" i="6"/>
  <c r="H12" i="6"/>
  <c r="H11" i="6"/>
  <c r="H10" i="6"/>
  <c r="H9" i="6"/>
  <c r="H8" i="6"/>
  <c r="H7" i="6"/>
  <c r="A22" i="4"/>
  <c r="A19" i="4"/>
  <c r="A34" i="1"/>
  <c r="A31" i="1"/>
  <c r="A22" i="3"/>
  <c r="A19" i="3"/>
  <c r="C8" i="1"/>
</calcChain>
</file>

<file path=xl/sharedStrings.xml><?xml version="1.0" encoding="utf-8"?>
<sst xmlns="http://schemas.openxmlformats.org/spreadsheetml/2006/main" count="364" uniqueCount="172">
  <si>
    <t>Quando abbiamo preso confidenza con le funzioni logiche, possiamo capire un gruppo nuovo di funzioni,</t>
  </si>
  <si>
    <t>che contengono dei SE.</t>
  </si>
  <si>
    <t xml:space="preserve">Ad esempio, =SOMMA.SE(range;"condizione") esegue la somma dei termini del range solo se </t>
  </si>
  <si>
    <t>soddisfano una certa condizione.</t>
  </si>
  <si>
    <t>Somma solo i numeri maggiori di 10:</t>
  </si>
  <si>
    <t>Attenzione a mettere la condizione tra virgolette!</t>
  </si>
  <si>
    <t>Molto interessante applicare la condizione ad un insieme di celle diverso dal range per la somma.</t>
  </si>
  <si>
    <t>Uso la funzione =SOMMA.PIÙ.SE(rangeSomma;rangeCriteri;"condizione")</t>
  </si>
  <si>
    <t>Prodotto</t>
  </si>
  <si>
    <t>Categoria</t>
  </si>
  <si>
    <t>Prezzo</t>
  </si>
  <si>
    <t>Disponibilità</t>
  </si>
  <si>
    <t>In promo?</t>
  </si>
  <si>
    <t>prodotto_1</t>
  </si>
  <si>
    <t>bevande</t>
  </si>
  <si>
    <t>sì</t>
  </si>
  <si>
    <t>prodotto_2</t>
  </si>
  <si>
    <t>latticini</t>
  </si>
  <si>
    <t>prodotto_3</t>
  </si>
  <si>
    <t>freschi</t>
  </si>
  <si>
    <t>no</t>
  </si>
  <si>
    <t>prodotto_4</t>
  </si>
  <si>
    <t>prodotto_5</t>
  </si>
  <si>
    <t>surgelati</t>
  </si>
  <si>
    <t>prodotto_6</t>
  </si>
  <si>
    <t>prodotto_7</t>
  </si>
  <si>
    <t>prodotto_8</t>
  </si>
  <si>
    <t>prodotto_9</t>
  </si>
  <si>
    <t>prodotto_10</t>
  </si>
  <si>
    <t>Provo a sommare solo il prezzo dei surgelati:</t>
  </si>
  <si>
    <t>Provo a sommare solo il prezzo dei surgelati in promozione:</t>
  </si>
  <si>
    <t>Consegna:</t>
  </si>
  <si>
    <t>Crea una tabella in un si mostrano le entrate e le uscite di una azienda ordinate per data.</t>
  </si>
  <si>
    <t>Calcola la somma delle SOLE entrate.</t>
  </si>
  <si>
    <t>Calcola poi la somma delle sole uscite.</t>
  </si>
  <si>
    <t>Le funzioni CONTA.SE e CONTA.PIÙ.SE, che usano la stessa sintassi che abbiamo già visto,</t>
  </si>
  <si>
    <t>permettono di contare quante celle verificano una o più condizioni.</t>
  </si>
  <si>
    <t>Proviamo a riprendere l'esempio precedente:</t>
  </si>
  <si>
    <t>Provo a contare quanti prodotti surgelati ho in lista:</t>
  </si>
  <si>
    <t>Provo a contare quanti surgelati ho in promozione:</t>
  </si>
  <si>
    <t>Crea una tabella simile alla seguente (copia anche la formattazione, usando la formattazione condizionale).</t>
  </si>
  <si>
    <t>Persona</t>
  </si>
  <si>
    <t>Regalo</t>
  </si>
  <si>
    <t>Parente</t>
  </si>
  <si>
    <t>Acquistato?</t>
  </si>
  <si>
    <t>Mamma</t>
  </si>
  <si>
    <t>Libro</t>
  </si>
  <si>
    <t>Utilizza delle formule per completare la tabella seguente:</t>
  </si>
  <si>
    <t>Papà</t>
  </si>
  <si>
    <t>Pentola</t>
  </si>
  <si>
    <t>Sorella</t>
  </si>
  <si>
    <t>Pigiama</t>
  </si>
  <si>
    <t>Totale speso</t>
  </si>
  <si>
    <t>Elena</t>
  </si>
  <si>
    <t>Calathea</t>
  </si>
  <si>
    <t>Media prezzo regalo</t>
  </si>
  <si>
    <t>Fratello</t>
  </si>
  <si>
    <t>Ciabatte</t>
  </si>
  <si>
    <t>Quanti regali ho comprato?</t>
  </si>
  <si>
    <t>Zia Paola</t>
  </si>
  <si>
    <t>Biglietto concerto</t>
  </si>
  <si>
    <t>Quanti regali devo ancora comprare?</t>
  </si>
  <si>
    <t>Nonna Anna</t>
  </si>
  <si>
    <t>Pothos</t>
  </si>
  <si>
    <t>Quanto ho speso per i parenti?</t>
  </si>
  <si>
    <t>Andrea</t>
  </si>
  <si>
    <t>Penna</t>
  </si>
  <si>
    <t>Quanti ho speso per gli amici?</t>
  </si>
  <si>
    <t>Simona</t>
  </si>
  <si>
    <t>Disco</t>
  </si>
  <si>
    <t>Prezzo più alto</t>
  </si>
  <si>
    <t>Prezzo più basso</t>
  </si>
  <si>
    <t>Le funzioni MEDIA.SE e MEDIA.PIÙ.SE permettono di fare la media solo</t>
  </si>
  <si>
    <t>se vengono verificate certe condizioni. La sintassi è la solita.</t>
  </si>
  <si>
    <t>Provo a fare la media dei prezzi superiori a 3 €</t>
  </si>
  <si>
    <t>Provo a fare la media del prezzo dei surgelati in promozione:</t>
  </si>
  <si>
    <t>Crea una tabella simile alla seguente e calcola la giacenza media dei surgelati.</t>
  </si>
  <si>
    <t>Completa la seguente tabella.</t>
  </si>
  <si>
    <t>Nome edificio</t>
  </si>
  <si>
    <t>Città</t>
  </si>
  <si>
    <t>Stato</t>
  </si>
  <si>
    <t>Anno</t>
  </si>
  <si>
    <t>Numero piani</t>
  </si>
  <si>
    <t>Altezza (m)</t>
  </si>
  <si>
    <t>Petronas Tower 1</t>
  </si>
  <si>
    <t>Kuala Lumpur</t>
  </si>
  <si>
    <t>Malaysia</t>
  </si>
  <si>
    <t>Sears Tower</t>
  </si>
  <si>
    <t>Chicago</t>
  </si>
  <si>
    <t>USA</t>
  </si>
  <si>
    <t>Jin Mao Building</t>
  </si>
  <si>
    <t>Shanghai</t>
  </si>
  <si>
    <t>Cina</t>
  </si>
  <si>
    <t>Citic Plaza</t>
  </si>
  <si>
    <t>Guangzhou</t>
  </si>
  <si>
    <t>Shun Hing Square</t>
  </si>
  <si>
    <t>Shenzhen</t>
  </si>
  <si>
    <t>Empire State Building</t>
  </si>
  <si>
    <t>New York</t>
  </si>
  <si>
    <t>Central Plaza</t>
  </si>
  <si>
    <t>Hong Kong</t>
  </si>
  <si>
    <t>Corea</t>
  </si>
  <si>
    <t>Bank of China Tower</t>
  </si>
  <si>
    <t>Emirates Tower One</t>
  </si>
  <si>
    <t>Dubai</t>
  </si>
  <si>
    <t>The Center</t>
  </si>
  <si>
    <t>T &amp; C Tower</t>
  </si>
  <si>
    <t>Kaohsiung</t>
  </si>
  <si>
    <t>Taiwan</t>
  </si>
  <si>
    <t>Aon Centre</t>
  </si>
  <si>
    <t>John Hancock Center</t>
  </si>
  <si>
    <t>Burj al Arab Hotel</t>
  </si>
  <si>
    <t>Chrysler Building</t>
  </si>
  <si>
    <t>Bank of America Plaza</t>
  </si>
  <si>
    <t>Atlanta</t>
  </si>
  <si>
    <t>Library Tower</t>
  </si>
  <si>
    <t>Los Angeles</t>
  </si>
  <si>
    <t>Telekom Malaysia Headquarters</t>
  </si>
  <si>
    <t>Emirates Tower Two</t>
  </si>
  <si>
    <t>AT&amp;T Corporate Center</t>
  </si>
  <si>
    <t>Chase Tower</t>
  </si>
  <si>
    <t>Houston</t>
  </si>
  <si>
    <t>Baiyoke Tower II</t>
  </si>
  <si>
    <t>Bangkok</t>
  </si>
  <si>
    <t>Tailandia</t>
  </si>
  <si>
    <t>Two Prudential Plaza</t>
  </si>
  <si>
    <t>Pyongyang Hotel</t>
  </si>
  <si>
    <t>Pyongyang</t>
  </si>
  <si>
    <t>Commerzbank Tower</t>
  </si>
  <si>
    <t>Francoforte</t>
  </si>
  <si>
    <t>Germania</t>
  </si>
  <si>
    <t>First Canadian Place</t>
  </si>
  <si>
    <t>Toronto</t>
  </si>
  <si>
    <t>Canada</t>
  </si>
  <si>
    <t>Kingdom Centre</t>
  </si>
  <si>
    <t>Riyadh</t>
  </si>
  <si>
    <t>Arabia Saudita</t>
  </si>
  <si>
    <t>Wells Fargo Plaza</t>
  </si>
  <si>
    <t>Landmark Tower</t>
  </si>
  <si>
    <t>Yokohama</t>
  </si>
  <si>
    <t>Giappone</t>
  </si>
  <si>
    <t>Bank of America Center</t>
  </si>
  <si>
    <t>Seattle</t>
  </si>
  <si>
    <t>311 South Wacker Drive</t>
  </si>
  <si>
    <t>SEG Plaza</t>
  </si>
  <si>
    <t>Shenzen</t>
  </si>
  <si>
    <t>American International Building</t>
  </si>
  <si>
    <t>Cheung Kong Center</t>
  </si>
  <si>
    <t>Key Tower</t>
  </si>
  <si>
    <t>Cleveland</t>
  </si>
  <si>
    <t>One Liberty Place</t>
  </si>
  <si>
    <t>Philadelphia</t>
  </si>
  <si>
    <t>Sunjoy Tomorrow Square</t>
  </si>
  <si>
    <t>40 Wall Street</t>
  </si>
  <si>
    <t>Plaza 66</t>
  </si>
  <si>
    <t>Dallas</t>
  </si>
  <si>
    <t>max</t>
  </si>
  <si>
    <t>min</t>
  </si>
  <si>
    <t>media</t>
  </si>
  <si>
    <t>%</t>
  </si>
  <si>
    <t>Numero totale edifici</t>
  </si>
  <si>
    <t>Numero edifici negli USA</t>
  </si>
  <si>
    <t>Numero edifici in Canada</t>
  </si>
  <si>
    <t>Numero edifici in Cina</t>
  </si>
  <si>
    <t>Numero edifici in Arabia Saudita</t>
  </si>
  <si>
    <t>Numero edifici in altri stati</t>
  </si>
  <si>
    <t>Numero edifici costruiti periodo 1930-1970</t>
  </si>
  <si>
    <t>Numero edifici costruiti periodo 1970-1990</t>
  </si>
  <si>
    <t>Numero edifici costruiti periodo 1990-2001</t>
  </si>
  <si>
    <t>totale</t>
  </si>
  <si>
    <t>Corso online, video 41</t>
  </si>
  <si>
    <t>https://www.youtube.com/watch?v=ysoG7_dDyGI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</si>
</sst>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5">
    <font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3F3F3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3" borderId="1" applyNumberFormat="0" applyAlignment="0" applyProtection="0"/>
  </cellStyleXfs>
  <cellXfs count="15">
    <xf numFmtId="0" fontId="0" fillId="0" borderId="0" xfId="0"/>
    <xf numFmtId="0" fontId="2" fillId="0" borderId="0" xfId="2"/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0" fontId="1" fillId="2" borderId="0" xfId="1"/>
    <xf numFmtId="0" fontId="3" fillId="0" borderId="2" xfId="0" applyFont="1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center"/>
    </xf>
    <xf numFmtId="0" fontId="0" fillId="0" borderId="2" xfId="0" applyBorder="1"/>
    <xf numFmtId="164" fontId="4" fillId="3" borderId="1" xfId="3" applyNumberFormat="1"/>
    <xf numFmtId="0" fontId="4" fillId="3" borderId="1" xfId="3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center"/>
    </xf>
  </cellXfs>
  <cellStyles count="4">
    <cellStyle name="Hyperlink" xfId="2" xr:uid="{00000000-000B-0000-0000-000008000000}"/>
    <cellStyle name="Neutrale" xfId="1" builtinId="28"/>
    <cellStyle name="Normale" xfId="0" builtinId="0"/>
    <cellStyle name="Output" xfId="3" builtinId="21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ysoG7_dDy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A34" sqref="A34"/>
    </sheetView>
  </sheetViews>
  <sheetFormatPr defaultRowHeight="15"/>
  <cols>
    <col min="1" max="1" width="11.42578125" customWidth="1"/>
    <col min="4" max="4" width="11.8554687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t="s">
        <v>2</v>
      </c>
    </row>
    <row r="5" spans="1:3">
      <c r="A5" t="s">
        <v>3</v>
      </c>
    </row>
    <row r="7" spans="1:3">
      <c r="A7">
        <v>10</v>
      </c>
      <c r="C7" t="s">
        <v>4</v>
      </c>
    </row>
    <row r="8" spans="1:3">
      <c r="A8">
        <v>3</v>
      </c>
      <c r="C8">
        <f>SUMIF(A7:A13,"&gt;10")</f>
        <v>66</v>
      </c>
    </row>
    <row r="9" spans="1:3">
      <c r="A9">
        <v>5</v>
      </c>
    </row>
    <row r="10" spans="1:3">
      <c r="A10">
        <v>12</v>
      </c>
      <c r="C10" t="s">
        <v>5</v>
      </c>
    </row>
    <row r="11" spans="1:3">
      <c r="A11">
        <v>23</v>
      </c>
    </row>
    <row r="12" spans="1:3">
      <c r="A12">
        <v>31</v>
      </c>
    </row>
    <row r="13" spans="1:3">
      <c r="A13">
        <v>8</v>
      </c>
    </row>
    <row r="15" spans="1:3">
      <c r="A15" t="s">
        <v>6</v>
      </c>
    </row>
    <row r="16" spans="1:3">
      <c r="A16" t="s">
        <v>7</v>
      </c>
    </row>
    <row r="18" spans="1:5">
      <c r="A18" s="2" t="s">
        <v>8</v>
      </c>
      <c r="B18" s="2" t="s">
        <v>9</v>
      </c>
      <c r="C18" s="2" t="s">
        <v>10</v>
      </c>
      <c r="D18" s="2" t="s">
        <v>11</v>
      </c>
      <c r="E18" s="2" t="s">
        <v>12</v>
      </c>
    </row>
    <row r="19" spans="1:5">
      <c r="A19" t="s">
        <v>13</v>
      </c>
      <c r="B19" t="s">
        <v>14</v>
      </c>
      <c r="C19" s="3">
        <v>5.33</v>
      </c>
      <c r="D19">
        <v>15</v>
      </c>
      <c r="E19" t="s">
        <v>15</v>
      </c>
    </row>
    <row r="20" spans="1:5">
      <c r="A20" t="s">
        <v>16</v>
      </c>
      <c r="B20" t="s">
        <v>17</v>
      </c>
      <c r="C20" s="3">
        <v>2.5</v>
      </c>
      <c r="D20">
        <v>0</v>
      </c>
      <c r="E20" t="s">
        <v>15</v>
      </c>
    </row>
    <row r="21" spans="1:5">
      <c r="A21" t="s">
        <v>18</v>
      </c>
      <c r="B21" t="s">
        <v>19</v>
      </c>
      <c r="C21" s="3">
        <v>2</v>
      </c>
      <c r="D21">
        <v>51</v>
      </c>
      <c r="E21" t="s">
        <v>20</v>
      </c>
    </row>
    <row r="22" spans="1:5">
      <c r="A22" t="s">
        <v>21</v>
      </c>
      <c r="B22" t="s">
        <v>14</v>
      </c>
      <c r="C22" s="3">
        <v>1.2</v>
      </c>
      <c r="D22">
        <v>0</v>
      </c>
      <c r="E22" t="s">
        <v>15</v>
      </c>
    </row>
    <row r="23" spans="1:5">
      <c r="A23" t="s">
        <v>22</v>
      </c>
      <c r="B23" t="s">
        <v>23</v>
      </c>
      <c r="C23" s="3">
        <v>8.52</v>
      </c>
      <c r="D23">
        <v>13</v>
      </c>
      <c r="E23" t="s">
        <v>20</v>
      </c>
    </row>
    <row r="24" spans="1:5">
      <c r="A24" t="s">
        <v>24</v>
      </c>
      <c r="B24" t="s">
        <v>19</v>
      </c>
      <c r="C24" s="3">
        <v>2.12</v>
      </c>
      <c r="D24">
        <v>25</v>
      </c>
      <c r="E24" t="s">
        <v>20</v>
      </c>
    </row>
    <row r="25" spans="1:5">
      <c r="A25" t="s">
        <v>25</v>
      </c>
      <c r="B25" t="s">
        <v>14</v>
      </c>
      <c r="C25" s="3">
        <v>3.6</v>
      </c>
      <c r="D25">
        <v>0</v>
      </c>
      <c r="E25" t="s">
        <v>20</v>
      </c>
    </row>
    <row r="26" spans="1:5">
      <c r="A26" t="s">
        <v>26</v>
      </c>
      <c r="B26" t="s">
        <v>23</v>
      </c>
      <c r="C26" s="3">
        <v>2.6</v>
      </c>
      <c r="D26">
        <v>2</v>
      </c>
      <c r="E26" t="s">
        <v>15</v>
      </c>
    </row>
    <row r="27" spans="1:5">
      <c r="A27" t="s">
        <v>27</v>
      </c>
      <c r="B27" t="s">
        <v>17</v>
      </c>
      <c r="C27" s="3">
        <v>5.51</v>
      </c>
      <c r="D27">
        <v>6</v>
      </c>
      <c r="E27" t="s">
        <v>20</v>
      </c>
    </row>
    <row r="28" spans="1:5">
      <c r="A28" t="s">
        <v>28</v>
      </c>
      <c r="B28" t="s">
        <v>23</v>
      </c>
      <c r="C28" s="3">
        <v>3.24</v>
      </c>
      <c r="D28">
        <v>45</v>
      </c>
      <c r="E28" t="s">
        <v>15</v>
      </c>
    </row>
    <row r="30" spans="1:5">
      <c r="A30" t="s">
        <v>29</v>
      </c>
    </row>
    <row r="31" spans="1:5">
      <c r="A31" s="3">
        <f>SUMIFS(C19:C28,B19:B28,"surgelati")</f>
        <v>14.36</v>
      </c>
    </row>
    <row r="33" spans="1:1">
      <c r="A33" t="s">
        <v>30</v>
      </c>
    </row>
    <row r="34" spans="1:1">
      <c r="A34" s="3">
        <f>SUMIFS(C19:C28,B19:B28,"surgelati",E19:E28,"sì")</f>
        <v>5.84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0F97-7BC9-4B25-B93A-E703CD4F52FA}">
  <dimension ref="A1:A4"/>
  <sheetViews>
    <sheetView workbookViewId="0">
      <selection sqref="A1:B4"/>
    </sheetView>
  </sheetViews>
  <sheetFormatPr defaultRowHeight="15"/>
  <sheetData>
    <row r="1" spans="1:1">
      <c r="A1" s="5" t="s">
        <v>31</v>
      </c>
    </row>
    <row r="2" spans="1:1">
      <c r="A2" t="s">
        <v>32</v>
      </c>
    </row>
    <row r="3" spans="1:1">
      <c r="A3" t="s">
        <v>33</v>
      </c>
    </row>
    <row r="4" spans="1:1">
      <c r="A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7250-59D5-4C61-9184-479EE763BF21}">
  <dimension ref="A1:E22"/>
  <sheetViews>
    <sheetView workbookViewId="0">
      <selection activeCell="A22" sqref="A22"/>
    </sheetView>
  </sheetViews>
  <sheetFormatPr defaultRowHeight="15"/>
  <cols>
    <col min="1" max="1" width="11.42578125" customWidth="1"/>
    <col min="4" max="4" width="11.85546875" bestFit="1" customWidth="1"/>
  </cols>
  <sheetData>
    <row r="1" spans="1:5">
      <c r="A1" t="s">
        <v>35</v>
      </c>
    </row>
    <row r="2" spans="1:5">
      <c r="A2" t="s">
        <v>36</v>
      </c>
    </row>
    <row r="4" spans="1:5">
      <c r="A4" t="s">
        <v>37</v>
      </c>
    </row>
    <row r="6" spans="1:5">
      <c r="A6" s="2" t="s">
        <v>8</v>
      </c>
      <c r="B6" s="2" t="s">
        <v>9</v>
      </c>
      <c r="C6" s="2" t="s">
        <v>10</v>
      </c>
      <c r="D6" s="2" t="s">
        <v>11</v>
      </c>
      <c r="E6" s="2" t="s">
        <v>12</v>
      </c>
    </row>
    <row r="7" spans="1:5">
      <c r="A7" t="s">
        <v>13</v>
      </c>
      <c r="B7" t="s">
        <v>14</v>
      </c>
      <c r="C7" s="3">
        <v>5.33</v>
      </c>
      <c r="D7">
        <v>15</v>
      </c>
      <c r="E7" t="s">
        <v>15</v>
      </c>
    </row>
    <row r="8" spans="1:5">
      <c r="A8" t="s">
        <v>16</v>
      </c>
      <c r="B8" t="s">
        <v>17</v>
      </c>
      <c r="C8" s="3">
        <v>2.5</v>
      </c>
      <c r="D8">
        <v>0</v>
      </c>
      <c r="E8" t="s">
        <v>15</v>
      </c>
    </row>
    <row r="9" spans="1:5">
      <c r="A9" t="s">
        <v>18</v>
      </c>
      <c r="B9" t="s">
        <v>19</v>
      </c>
      <c r="C9" s="3">
        <v>2</v>
      </c>
      <c r="D9">
        <v>51</v>
      </c>
      <c r="E9" t="s">
        <v>20</v>
      </c>
    </row>
    <row r="10" spans="1:5">
      <c r="A10" t="s">
        <v>21</v>
      </c>
      <c r="B10" t="s">
        <v>14</v>
      </c>
      <c r="C10" s="3">
        <v>1.2</v>
      </c>
      <c r="D10">
        <v>0</v>
      </c>
      <c r="E10" t="s">
        <v>15</v>
      </c>
    </row>
    <row r="11" spans="1:5">
      <c r="A11" t="s">
        <v>22</v>
      </c>
      <c r="B11" t="s">
        <v>23</v>
      </c>
      <c r="C11" s="3">
        <v>8.52</v>
      </c>
      <c r="D11">
        <v>13</v>
      </c>
      <c r="E11" t="s">
        <v>20</v>
      </c>
    </row>
    <row r="12" spans="1:5">
      <c r="A12" t="s">
        <v>24</v>
      </c>
      <c r="B12" t="s">
        <v>19</v>
      </c>
      <c r="C12" s="3">
        <v>2.12</v>
      </c>
      <c r="D12">
        <v>25</v>
      </c>
      <c r="E12" t="s">
        <v>20</v>
      </c>
    </row>
    <row r="13" spans="1:5">
      <c r="A13" t="s">
        <v>25</v>
      </c>
      <c r="B13" t="s">
        <v>14</v>
      </c>
      <c r="C13" s="3">
        <v>3.6</v>
      </c>
      <c r="D13">
        <v>0</v>
      </c>
      <c r="E13" t="s">
        <v>20</v>
      </c>
    </row>
    <row r="14" spans="1:5">
      <c r="A14" t="s">
        <v>26</v>
      </c>
      <c r="B14" t="s">
        <v>23</v>
      </c>
      <c r="C14" s="3">
        <v>2.6</v>
      </c>
      <c r="D14">
        <v>2</v>
      </c>
      <c r="E14" t="s">
        <v>15</v>
      </c>
    </row>
    <row r="15" spans="1:5">
      <c r="A15" t="s">
        <v>27</v>
      </c>
      <c r="B15" t="s">
        <v>17</v>
      </c>
      <c r="C15" s="3">
        <v>5.51</v>
      </c>
      <c r="D15">
        <v>6</v>
      </c>
      <c r="E15" t="s">
        <v>20</v>
      </c>
    </row>
    <row r="16" spans="1:5">
      <c r="A16" t="s">
        <v>28</v>
      </c>
      <c r="B16" t="s">
        <v>23</v>
      </c>
      <c r="C16" s="3">
        <v>3.24</v>
      </c>
      <c r="D16">
        <v>45</v>
      </c>
      <c r="E16" t="s">
        <v>15</v>
      </c>
    </row>
    <row r="18" spans="1:1">
      <c r="A18" t="s">
        <v>38</v>
      </c>
    </row>
    <row r="19" spans="1:1">
      <c r="A19" s="4">
        <f>COUNTIF(B7:B16,"surgelati")</f>
        <v>3</v>
      </c>
    </row>
    <row r="21" spans="1:1">
      <c r="A21" t="s">
        <v>39</v>
      </c>
    </row>
    <row r="22" spans="1:1">
      <c r="A22" s="4">
        <f>COUNTIFS(B7:B16,"surgelati",E7:E16,"sì")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0E12-8BC9-4886-A379-87D84786A54C}">
  <dimension ref="A1:H14"/>
  <sheetViews>
    <sheetView workbookViewId="0">
      <selection activeCell="H13" sqref="H13"/>
    </sheetView>
  </sheetViews>
  <sheetFormatPr defaultRowHeight="15"/>
  <cols>
    <col min="1" max="1" width="16" customWidth="1"/>
    <col min="2" max="2" width="17.140625" bestFit="1" customWidth="1"/>
    <col min="3" max="3" width="11.28515625" customWidth="1"/>
    <col min="4" max="4" width="13.5703125" customWidth="1"/>
    <col min="5" max="5" width="11.7109375" bestFit="1" customWidth="1"/>
    <col min="7" max="7" width="36.140625" customWidth="1"/>
    <col min="8" max="8" width="12" customWidth="1"/>
  </cols>
  <sheetData>
    <row r="1" spans="1:8">
      <c r="A1" s="5" t="s">
        <v>31</v>
      </c>
    </row>
    <row r="2" spans="1:8">
      <c r="A2" t="s">
        <v>40</v>
      </c>
    </row>
    <row r="4" spans="1:8">
      <c r="A4" s="6" t="s">
        <v>41</v>
      </c>
      <c r="B4" s="6" t="s">
        <v>42</v>
      </c>
      <c r="C4" s="6" t="s">
        <v>43</v>
      </c>
      <c r="D4" s="6" t="s">
        <v>10</v>
      </c>
      <c r="E4" s="6" t="s">
        <v>44</v>
      </c>
      <c r="F4" s="2"/>
      <c r="G4" s="2"/>
    </row>
    <row r="5" spans="1:8">
      <c r="A5" s="6" t="s">
        <v>45</v>
      </c>
      <c r="B5" s="7" t="s">
        <v>46</v>
      </c>
      <c r="C5" s="8" t="s">
        <v>15</v>
      </c>
      <c r="D5" s="7">
        <v>22</v>
      </c>
      <c r="E5" s="8" t="s">
        <v>15</v>
      </c>
      <c r="F5" s="3"/>
      <c r="G5" s="3" t="s">
        <v>47</v>
      </c>
    </row>
    <row r="6" spans="1:8">
      <c r="A6" s="6" t="s">
        <v>48</v>
      </c>
      <c r="B6" s="7" t="s">
        <v>49</v>
      </c>
      <c r="C6" s="8" t="s">
        <v>15</v>
      </c>
      <c r="D6" s="7">
        <v>32.5</v>
      </c>
      <c r="E6" s="8" t="s">
        <v>15</v>
      </c>
      <c r="F6" s="3"/>
      <c r="G6" s="3"/>
    </row>
    <row r="7" spans="1:8">
      <c r="A7" s="6" t="s">
        <v>50</v>
      </c>
      <c r="B7" s="7" t="s">
        <v>51</v>
      </c>
      <c r="C7" s="8" t="s">
        <v>15</v>
      </c>
      <c r="D7" s="7">
        <v>19.989999999999998</v>
      </c>
      <c r="E7" s="8" t="s">
        <v>20</v>
      </c>
      <c r="F7" s="3"/>
      <c r="G7" s="9" t="s">
        <v>52</v>
      </c>
      <c r="H7" s="10">
        <f>SUMIFS(D5:D13,E5:E13,"sì")</f>
        <v>140.59</v>
      </c>
    </row>
    <row r="8" spans="1:8">
      <c r="A8" s="6" t="s">
        <v>53</v>
      </c>
      <c r="B8" s="7" t="s">
        <v>54</v>
      </c>
      <c r="C8" s="8" t="s">
        <v>20</v>
      </c>
      <c r="D8" s="7">
        <v>42.3</v>
      </c>
      <c r="E8" s="8" t="s">
        <v>15</v>
      </c>
      <c r="F8" s="3"/>
      <c r="G8" s="9" t="s">
        <v>55</v>
      </c>
      <c r="H8" s="10">
        <f>AVERAGE(D5:D13)</f>
        <v>28.507777777777783</v>
      </c>
    </row>
    <row r="9" spans="1:8">
      <c r="A9" s="6" t="s">
        <v>56</v>
      </c>
      <c r="B9" s="7" t="s">
        <v>57</v>
      </c>
      <c r="C9" s="8" t="s">
        <v>15</v>
      </c>
      <c r="D9" s="7">
        <v>12.99</v>
      </c>
      <c r="E9" s="8" t="s">
        <v>20</v>
      </c>
      <c r="F9" s="3"/>
      <c r="G9" s="9" t="s">
        <v>58</v>
      </c>
      <c r="H9" s="11">
        <f>COUNTIF(E5:E13,"sì")</f>
        <v>5</v>
      </c>
    </row>
    <row r="10" spans="1:8">
      <c r="A10" s="6" t="s">
        <v>59</v>
      </c>
      <c r="B10" s="7" t="s">
        <v>60</v>
      </c>
      <c r="C10" s="8" t="s">
        <v>15</v>
      </c>
      <c r="D10" s="7">
        <v>48</v>
      </c>
      <c r="E10" s="8" t="s">
        <v>20</v>
      </c>
      <c r="F10" s="3"/>
      <c r="G10" s="9" t="s">
        <v>61</v>
      </c>
      <c r="H10" s="11">
        <f>COUNTIF(E5:E13,"no")</f>
        <v>4</v>
      </c>
    </row>
    <row r="11" spans="1:8">
      <c r="A11" s="6" t="s">
        <v>62</v>
      </c>
      <c r="B11" s="7" t="s">
        <v>63</v>
      </c>
      <c r="C11" s="8" t="s">
        <v>15</v>
      </c>
      <c r="D11" s="7">
        <v>15.99</v>
      </c>
      <c r="E11" s="8" t="s">
        <v>15</v>
      </c>
      <c r="F11" s="3"/>
      <c r="G11" s="9" t="s">
        <v>64</v>
      </c>
      <c r="H11" s="10">
        <f>SUMIFS(D5:D13,C5:C13,"sì",E5:E13,"sì")</f>
        <v>70.489999999999995</v>
      </c>
    </row>
    <row r="12" spans="1:8">
      <c r="A12" s="6" t="s">
        <v>65</v>
      </c>
      <c r="B12" s="7" t="s">
        <v>66</v>
      </c>
      <c r="C12" s="8" t="s">
        <v>20</v>
      </c>
      <c r="D12" s="7">
        <v>27.8</v>
      </c>
      <c r="E12" s="8" t="s">
        <v>15</v>
      </c>
      <c r="F12" s="3"/>
      <c r="G12" s="9" t="s">
        <v>67</v>
      </c>
      <c r="H12" s="10">
        <f>SUMIFS(D5:D13,C5:C13,"no",E5:E13,"sì")</f>
        <v>70.099999999999994</v>
      </c>
    </row>
    <row r="13" spans="1:8">
      <c r="A13" s="6" t="s">
        <v>68</v>
      </c>
      <c r="B13" s="7" t="s">
        <v>69</v>
      </c>
      <c r="C13" s="8" t="s">
        <v>20</v>
      </c>
      <c r="D13" s="7">
        <v>35</v>
      </c>
      <c r="E13" s="8" t="s">
        <v>20</v>
      </c>
      <c r="F13" s="3"/>
      <c r="G13" s="9" t="s">
        <v>70</v>
      </c>
      <c r="H13" s="10">
        <f>MAX(D5:D13)</f>
        <v>48</v>
      </c>
    </row>
    <row r="14" spans="1:8">
      <c r="G14" s="9" t="s">
        <v>71</v>
      </c>
      <c r="H14" s="10">
        <f>MIN(D5:D13)</f>
        <v>12.99</v>
      </c>
    </row>
  </sheetData>
  <conditionalFormatting sqref="C5:C13">
    <cfRule type="containsText" dxfId="3" priority="5" operator="containsText" text="sì">
      <formula>NOT(ISERROR(SEARCH("sì",C5)))</formula>
    </cfRule>
  </conditionalFormatting>
  <conditionalFormatting sqref="C5:C13">
    <cfRule type="containsText" dxfId="2" priority="4" operator="containsText" text="no">
      <formula>NOT(ISERROR(SEARCH("no",C5)))</formula>
    </cfRule>
  </conditionalFormatting>
  <conditionalFormatting sqref="E5:E13">
    <cfRule type="containsText" dxfId="1" priority="3" operator="containsText" text="sì">
      <formula>NOT(ISERROR(SEARCH("sì",E5)))</formula>
    </cfRule>
  </conditionalFormatting>
  <conditionalFormatting sqref="E5:E13">
    <cfRule type="containsText" dxfId="0" priority="2" operator="containsText" text="no">
      <formula>NOT(ISERROR(SEARCH("no",E5)))</formula>
    </cfRule>
  </conditionalFormatting>
  <conditionalFormatting sqref="D5:D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065B-5E61-454C-A36C-F16CC43DE4F9}">
  <dimension ref="A1:E22"/>
  <sheetViews>
    <sheetView workbookViewId="0">
      <selection activeCell="A6" sqref="A6"/>
    </sheetView>
  </sheetViews>
  <sheetFormatPr defaultRowHeight="15"/>
  <cols>
    <col min="1" max="1" width="11.42578125" customWidth="1"/>
    <col min="4" max="4" width="11.85546875" bestFit="1" customWidth="1"/>
  </cols>
  <sheetData>
    <row r="1" spans="1:5">
      <c r="A1" t="s">
        <v>72</v>
      </c>
    </row>
    <row r="2" spans="1:5">
      <c r="A2" t="s">
        <v>73</v>
      </c>
    </row>
    <row r="4" spans="1:5">
      <c r="A4" t="s">
        <v>37</v>
      </c>
    </row>
    <row r="6" spans="1:5">
      <c r="A6" s="2" t="s">
        <v>8</v>
      </c>
      <c r="B6" s="2" t="s">
        <v>9</v>
      </c>
      <c r="C6" s="2" t="s">
        <v>10</v>
      </c>
      <c r="D6" s="2" t="s">
        <v>11</v>
      </c>
      <c r="E6" s="2" t="s">
        <v>12</v>
      </c>
    </row>
    <row r="7" spans="1:5">
      <c r="A7" t="s">
        <v>13</v>
      </c>
      <c r="B7" t="s">
        <v>14</v>
      </c>
      <c r="C7" s="3">
        <v>5.33</v>
      </c>
      <c r="D7">
        <v>15</v>
      </c>
      <c r="E7" t="s">
        <v>15</v>
      </c>
    </row>
    <row r="8" spans="1:5">
      <c r="A8" t="s">
        <v>16</v>
      </c>
      <c r="B8" t="s">
        <v>17</v>
      </c>
      <c r="C8" s="3">
        <v>2.5</v>
      </c>
      <c r="D8">
        <v>0</v>
      </c>
      <c r="E8" t="s">
        <v>15</v>
      </c>
    </row>
    <row r="9" spans="1:5">
      <c r="A9" t="s">
        <v>18</v>
      </c>
      <c r="B9" t="s">
        <v>19</v>
      </c>
      <c r="C9" s="3">
        <v>2</v>
      </c>
      <c r="D9">
        <v>51</v>
      </c>
      <c r="E9" t="s">
        <v>20</v>
      </c>
    </row>
    <row r="10" spans="1:5">
      <c r="A10" t="s">
        <v>21</v>
      </c>
      <c r="B10" t="s">
        <v>14</v>
      </c>
      <c r="C10" s="3">
        <v>1.2</v>
      </c>
      <c r="D10">
        <v>0</v>
      </c>
      <c r="E10" t="s">
        <v>15</v>
      </c>
    </row>
    <row r="11" spans="1:5">
      <c r="A11" t="s">
        <v>22</v>
      </c>
      <c r="B11" t="s">
        <v>23</v>
      </c>
      <c r="C11" s="3">
        <v>8.52</v>
      </c>
      <c r="D11">
        <v>13</v>
      </c>
      <c r="E11" t="s">
        <v>20</v>
      </c>
    </row>
    <row r="12" spans="1:5">
      <c r="A12" t="s">
        <v>24</v>
      </c>
      <c r="B12" t="s">
        <v>19</v>
      </c>
      <c r="C12" s="3">
        <v>2.12</v>
      </c>
      <c r="D12">
        <v>25</v>
      </c>
      <c r="E12" t="s">
        <v>20</v>
      </c>
    </row>
    <row r="13" spans="1:5">
      <c r="A13" t="s">
        <v>25</v>
      </c>
      <c r="B13" t="s">
        <v>14</v>
      </c>
      <c r="C13" s="3">
        <v>3.6</v>
      </c>
      <c r="D13">
        <v>0</v>
      </c>
      <c r="E13" t="s">
        <v>20</v>
      </c>
    </row>
    <row r="14" spans="1:5">
      <c r="A14" t="s">
        <v>26</v>
      </c>
      <c r="B14" t="s">
        <v>23</v>
      </c>
      <c r="C14" s="3">
        <v>2.6</v>
      </c>
      <c r="D14">
        <v>2</v>
      </c>
      <c r="E14" t="s">
        <v>15</v>
      </c>
    </row>
    <row r="15" spans="1:5">
      <c r="A15" t="s">
        <v>27</v>
      </c>
      <c r="B15" t="s">
        <v>17</v>
      </c>
      <c r="C15" s="3">
        <v>5.51</v>
      </c>
      <c r="D15">
        <v>6</v>
      </c>
      <c r="E15" t="s">
        <v>20</v>
      </c>
    </row>
    <row r="16" spans="1:5">
      <c r="A16" t="s">
        <v>28</v>
      </c>
      <c r="B16" t="s">
        <v>23</v>
      </c>
      <c r="C16" s="3">
        <v>3.24</v>
      </c>
      <c r="D16">
        <v>45</v>
      </c>
      <c r="E16" t="s">
        <v>15</v>
      </c>
    </row>
    <row r="18" spans="1:1">
      <c r="A18" t="s">
        <v>74</v>
      </c>
    </row>
    <row r="19" spans="1:1">
      <c r="A19" s="3">
        <f>AVERAGEIF(C7:C16,"&gt;3")</f>
        <v>5.24</v>
      </c>
    </row>
    <row r="21" spans="1:1">
      <c r="A21" t="s">
        <v>75</v>
      </c>
    </row>
    <row r="22" spans="1:1">
      <c r="A22" s="3">
        <f>AVERAGEIFS(C7:C16,B7:B16,"surgelati",E7:E16,"sì")</f>
        <v>2.92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935B-254A-47FC-BD9D-4FDC49F88FA0}">
  <dimension ref="A1:E14"/>
  <sheetViews>
    <sheetView workbookViewId="0"/>
  </sheetViews>
  <sheetFormatPr defaultRowHeight="15"/>
  <sheetData>
    <row r="1" spans="1:5">
      <c r="A1" s="5" t="s">
        <v>31</v>
      </c>
    </row>
    <row r="2" spans="1:5">
      <c r="A2" t="s">
        <v>76</v>
      </c>
    </row>
    <row r="4" spans="1:5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</row>
    <row r="5" spans="1:5">
      <c r="A5" t="s">
        <v>13</v>
      </c>
      <c r="B5" t="s">
        <v>14</v>
      </c>
      <c r="C5" s="3">
        <v>5.33</v>
      </c>
      <c r="D5">
        <v>15</v>
      </c>
      <c r="E5" t="s">
        <v>15</v>
      </c>
    </row>
    <row r="6" spans="1:5">
      <c r="A6" t="s">
        <v>16</v>
      </c>
      <c r="B6" t="s">
        <v>17</v>
      </c>
      <c r="C6" s="3">
        <v>2.5</v>
      </c>
      <c r="D6">
        <v>0</v>
      </c>
      <c r="E6" t="s">
        <v>15</v>
      </c>
    </row>
    <row r="7" spans="1:5">
      <c r="A7" t="s">
        <v>18</v>
      </c>
      <c r="B7" t="s">
        <v>19</v>
      </c>
      <c r="C7" s="3">
        <v>2</v>
      </c>
      <c r="D7">
        <v>51</v>
      </c>
      <c r="E7" t="s">
        <v>20</v>
      </c>
    </row>
    <row r="8" spans="1:5">
      <c r="A8" t="s">
        <v>21</v>
      </c>
      <c r="B8" t="s">
        <v>14</v>
      </c>
      <c r="C8" s="3">
        <v>1.2</v>
      </c>
      <c r="D8">
        <v>0</v>
      </c>
      <c r="E8" t="s">
        <v>15</v>
      </c>
    </row>
    <row r="9" spans="1:5">
      <c r="A9" t="s">
        <v>22</v>
      </c>
      <c r="B9" t="s">
        <v>23</v>
      </c>
      <c r="C9" s="3">
        <v>8.52</v>
      </c>
      <c r="D9">
        <v>13</v>
      </c>
      <c r="E9" t="s">
        <v>20</v>
      </c>
    </row>
    <row r="10" spans="1:5">
      <c r="A10" t="s">
        <v>24</v>
      </c>
      <c r="B10" t="s">
        <v>19</v>
      </c>
      <c r="C10" s="3">
        <v>2.12</v>
      </c>
      <c r="D10">
        <v>25</v>
      </c>
      <c r="E10" t="s">
        <v>20</v>
      </c>
    </row>
    <row r="11" spans="1:5">
      <c r="A11" t="s">
        <v>25</v>
      </c>
      <c r="B11" t="s">
        <v>14</v>
      </c>
      <c r="C11" s="3">
        <v>3.6</v>
      </c>
      <c r="D11">
        <v>0</v>
      </c>
      <c r="E11" t="s">
        <v>20</v>
      </c>
    </row>
    <row r="12" spans="1:5">
      <c r="A12" t="s">
        <v>26</v>
      </c>
      <c r="B12" t="s">
        <v>23</v>
      </c>
      <c r="C12" s="3">
        <v>2.6</v>
      </c>
      <c r="D12">
        <v>2</v>
      </c>
      <c r="E12" t="s">
        <v>15</v>
      </c>
    </row>
    <row r="13" spans="1:5">
      <c r="A13" t="s">
        <v>27</v>
      </c>
      <c r="B13" t="s">
        <v>17</v>
      </c>
      <c r="C13" s="3">
        <v>5.51</v>
      </c>
      <c r="D13">
        <v>6</v>
      </c>
      <c r="E13" t="s">
        <v>20</v>
      </c>
    </row>
    <row r="14" spans="1:5">
      <c r="A14" t="s">
        <v>28</v>
      </c>
      <c r="B14" t="s">
        <v>23</v>
      </c>
      <c r="C14" s="3">
        <v>3.24</v>
      </c>
      <c r="D14">
        <v>45</v>
      </c>
      <c r="E14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6B8F-EE40-4DF9-9878-FDCBB89CDAB7}">
  <dimension ref="A1:F62"/>
  <sheetViews>
    <sheetView tabSelected="1" topLeftCell="A53" workbookViewId="0">
      <selection activeCell="J11" sqref="J11"/>
    </sheetView>
  </sheetViews>
  <sheetFormatPr defaultRowHeight="15"/>
  <cols>
    <col min="1" max="1" width="38.85546875" bestFit="1" customWidth="1"/>
    <col min="2" max="2" width="13" bestFit="1" customWidth="1"/>
    <col min="3" max="3" width="13.7109375" bestFit="1" customWidth="1"/>
    <col min="4" max="4" width="5.5703125" bestFit="1" customWidth="1"/>
    <col min="5" max="5" width="12.7109375" bestFit="1" customWidth="1"/>
    <col min="6" max="6" width="10.5703125" bestFit="1" customWidth="1"/>
  </cols>
  <sheetData>
    <row r="1" spans="1:6">
      <c r="A1" s="5" t="s">
        <v>31</v>
      </c>
    </row>
    <row r="2" spans="1:6">
      <c r="A2" t="s">
        <v>77</v>
      </c>
    </row>
    <row r="4" spans="1:6">
      <c r="A4" s="13" t="s">
        <v>78</v>
      </c>
      <c r="B4" s="13" t="s">
        <v>79</v>
      </c>
      <c r="C4" s="13" t="s">
        <v>80</v>
      </c>
      <c r="D4" s="13" t="s">
        <v>81</v>
      </c>
      <c r="E4" s="13" t="s">
        <v>82</v>
      </c>
      <c r="F4" s="13" t="s">
        <v>83</v>
      </c>
    </row>
    <row r="5" spans="1:6">
      <c r="A5" s="12" t="s">
        <v>84</v>
      </c>
      <c r="B5" s="12" t="s">
        <v>85</v>
      </c>
      <c r="C5" s="12" t="s">
        <v>86</v>
      </c>
      <c r="D5" s="12">
        <v>1998</v>
      </c>
      <c r="E5" s="12">
        <v>88</v>
      </c>
      <c r="F5" s="12">
        <v>452</v>
      </c>
    </row>
    <row r="6" spans="1:6">
      <c r="A6" s="12" t="s">
        <v>87</v>
      </c>
      <c r="B6" s="12" t="s">
        <v>88</v>
      </c>
      <c r="C6" s="12" t="s">
        <v>89</v>
      </c>
      <c r="D6" s="12">
        <v>1974</v>
      </c>
      <c r="E6" s="12">
        <v>110</v>
      </c>
      <c r="F6" s="12">
        <v>442</v>
      </c>
    </row>
    <row r="7" spans="1:6">
      <c r="A7" s="12" t="s">
        <v>90</v>
      </c>
      <c r="B7" s="12" t="s">
        <v>91</v>
      </c>
      <c r="C7" s="12" t="s">
        <v>92</v>
      </c>
      <c r="D7" s="12">
        <v>1999</v>
      </c>
      <c r="E7" s="12">
        <v>88</v>
      </c>
      <c r="F7" s="12">
        <v>421</v>
      </c>
    </row>
    <row r="8" spans="1:6">
      <c r="A8" s="12" t="s">
        <v>93</v>
      </c>
      <c r="B8" s="12" t="s">
        <v>94</v>
      </c>
      <c r="C8" s="12" t="s">
        <v>92</v>
      </c>
      <c r="D8" s="12">
        <v>1996</v>
      </c>
      <c r="E8" s="12">
        <v>80</v>
      </c>
      <c r="F8" s="12">
        <v>391</v>
      </c>
    </row>
    <row r="9" spans="1:6">
      <c r="A9" s="12" t="s">
        <v>95</v>
      </c>
      <c r="B9" s="12" t="s">
        <v>96</v>
      </c>
      <c r="C9" s="12" t="s">
        <v>92</v>
      </c>
      <c r="D9" s="12">
        <v>1996</v>
      </c>
      <c r="E9" s="12">
        <v>69</v>
      </c>
      <c r="F9" s="12">
        <v>384</v>
      </c>
    </row>
    <row r="10" spans="1:6">
      <c r="A10" s="12" t="s">
        <v>97</v>
      </c>
      <c r="B10" s="12" t="s">
        <v>98</v>
      </c>
      <c r="C10" s="12" t="s">
        <v>89</v>
      </c>
      <c r="D10" s="12">
        <v>1931</v>
      </c>
      <c r="E10" s="12">
        <v>102</v>
      </c>
      <c r="F10" s="12">
        <v>381</v>
      </c>
    </row>
    <row r="11" spans="1:6">
      <c r="A11" s="12" t="s">
        <v>99</v>
      </c>
      <c r="B11" s="12" t="s">
        <v>100</v>
      </c>
      <c r="C11" s="12" t="s">
        <v>101</v>
      </c>
      <c r="D11" s="12">
        <v>1992</v>
      </c>
      <c r="E11" s="12">
        <v>78</v>
      </c>
      <c r="F11" s="12">
        <v>374</v>
      </c>
    </row>
    <row r="12" spans="1:6">
      <c r="A12" s="12" t="s">
        <v>102</v>
      </c>
      <c r="B12" s="12" t="s">
        <v>100</v>
      </c>
      <c r="C12" s="12" t="s">
        <v>101</v>
      </c>
      <c r="D12" s="12">
        <v>1989</v>
      </c>
      <c r="E12" s="12">
        <v>70</v>
      </c>
      <c r="F12" s="12">
        <v>369</v>
      </c>
    </row>
    <row r="13" spans="1:6">
      <c r="A13" s="12" t="s">
        <v>103</v>
      </c>
      <c r="B13" s="12" t="s">
        <v>104</v>
      </c>
      <c r="C13" s="12" t="s">
        <v>104</v>
      </c>
      <c r="D13" s="12">
        <v>1999</v>
      </c>
      <c r="E13" s="12">
        <v>55</v>
      </c>
      <c r="F13" s="12">
        <v>355</v>
      </c>
    </row>
    <row r="14" spans="1:6">
      <c r="A14" s="12" t="s">
        <v>105</v>
      </c>
      <c r="B14" s="12" t="s">
        <v>100</v>
      </c>
      <c r="C14" s="12" t="s">
        <v>101</v>
      </c>
      <c r="D14" s="12">
        <v>1998</v>
      </c>
      <c r="E14" s="12">
        <v>79</v>
      </c>
      <c r="F14" s="12">
        <v>350</v>
      </c>
    </row>
    <row r="15" spans="1:6">
      <c r="A15" s="12" t="s">
        <v>106</v>
      </c>
      <c r="B15" s="12" t="s">
        <v>107</v>
      </c>
      <c r="C15" s="12" t="s">
        <v>108</v>
      </c>
      <c r="D15" s="12">
        <v>1997</v>
      </c>
      <c r="E15" s="12">
        <v>85</v>
      </c>
      <c r="F15" s="12">
        <v>348</v>
      </c>
    </row>
    <row r="16" spans="1:6">
      <c r="A16" s="12" t="s">
        <v>109</v>
      </c>
      <c r="B16" s="12" t="s">
        <v>88</v>
      </c>
      <c r="C16" s="12" t="s">
        <v>89</v>
      </c>
      <c r="D16" s="12">
        <v>1973</v>
      </c>
      <c r="E16" s="12">
        <v>80</v>
      </c>
      <c r="F16" s="12">
        <v>346</v>
      </c>
    </row>
    <row r="17" spans="1:6">
      <c r="A17" s="12" t="s">
        <v>110</v>
      </c>
      <c r="B17" s="12" t="s">
        <v>88</v>
      </c>
      <c r="C17" s="12" t="s">
        <v>89</v>
      </c>
      <c r="D17" s="12">
        <v>1969</v>
      </c>
      <c r="E17" s="12">
        <v>100</v>
      </c>
      <c r="F17" s="12">
        <v>344</v>
      </c>
    </row>
    <row r="18" spans="1:6">
      <c r="A18" s="12" t="s">
        <v>111</v>
      </c>
      <c r="B18" s="12" t="s">
        <v>104</v>
      </c>
      <c r="C18" s="12" t="s">
        <v>104</v>
      </c>
      <c r="D18" s="12">
        <v>1999</v>
      </c>
      <c r="E18" s="12">
        <v>60</v>
      </c>
      <c r="F18" s="12">
        <v>321</v>
      </c>
    </row>
    <row r="19" spans="1:6">
      <c r="A19" s="12" t="s">
        <v>112</v>
      </c>
      <c r="B19" s="12" t="s">
        <v>98</v>
      </c>
      <c r="C19" s="12" t="s">
        <v>89</v>
      </c>
      <c r="D19" s="12">
        <v>1930</v>
      </c>
      <c r="E19" s="12">
        <v>77</v>
      </c>
      <c r="F19" s="12">
        <v>319</v>
      </c>
    </row>
    <row r="20" spans="1:6">
      <c r="A20" s="12" t="s">
        <v>113</v>
      </c>
      <c r="B20" s="12" t="s">
        <v>114</v>
      </c>
      <c r="C20" s="12" t="s">
        <v>89</v>
      </c>
      <c r="D20" s="12">
        <v>1993</v>
      </c>
      <c r="E20" s="12">
        <v>55</v>
      </c>
      <c r="F20" s="12">
        <v>312</v>
      </c>
    </row>
    <row r="21" spans="1:6">
      <c r="A21" s="12" t="s">
        <v>115</v>
      </c>
      <c r="B21" s="12" t="s">
        <v>116</v>
      </c>
      <c r="C21" s="12" t="s">
        <v>89</v>
      </c>
      <c r="D21" s="12">
        <v>1990</v>
      </c>
      <c r="E21" s="12">
        <v>75</v>
      </c>
      <c r="F21" s="12">
        <v>310</v>
      </c>
    </row>
    <row r="22" spans="1:6">
      <c r="A22" s="12" t="s">
        <v>117</v>
      </c>
      <c r="B22" s="12" t="s">
        <v>85</v>
      </c>
      <c r="C22" s="12" t="s">
        <v>86</v>
      </c>
      <c r="D22" s="12">
        <v>1999</v>
      </c>
      <c r="E22" s="12">
        <v>55</v>
      </c>
      <c r="F22" s="12">
        <v>310</v>
      </c>
    </row>
    <row r="23" spans="1:6">
      <c r="A23" s="12" t="s">
        <v>118</v>
      </c>
      <c r="B23" s="12" t="s">
        <v>104</v>
      </c>
      <c r="C23" s="12" t="s">
        <v>104</v>
      </c>
      <c r="D23" s="12">
        <v>2000</v>
      </c>
      <c r="E23" s="12">
        <v>56</v>
      </c>
      <c r="F23" s="12">
        <v>309</v>
      </c>
    </row>
    <row r="24" spans="1:6">
      <c r="A24" s="12" t="s">
        <v>119</v>
      </c>
      <c r="B24" s="12" t="s">
        <v>88</v>
      </c>
      <c r="C24" s="12" t="s">
        <v>89</v>
      </c>
      <c r="D24" s="12">
        <v>1989</v>
      </c>
      <c r="E24" s="12">
        <v>60</v>
      </c>
      <c r="F24" s="12">
        <v>307</v>
      </c>
    </row>
    <row r="25" spans="1:6">
      <c r="A25" s="12" t="s">
        <v>120</v>
      </c>
      <c r="B25" s="12" t="s">
        <v>121</v>
      </c>
      <c r="C25" s="12" t="s">
        <v>89</v>
      </c>
      <c r="D25" s="12">
        <v>1982</v>
      </c>
      <c r="E25" s="12">
        <v>75</v>
      </c>
      <c r="F25" s="12">
        <v>305</v>
      </c>
    </row>
    <row r="26" spans="1:6">
      <c r="A26" s="12" t="s">
        <v>122</v>
      </c>
      <c r="B26" s="12" t="s">
        <v>123</v>
      </c>
      <c r="C26" s="12" t="s">
        <v>124</v>
      </c>
      <c r="D26" s="12">
        <v>1997</v>
      </c>
      <c r="E26" s="12">
        <v>85</v>
      </c>
      <c r="F26" s="12">
        <v>304</v>
      </c>
    </row>
    <row r="27" spans="1:6">
      <c r="A27" s="12" t="s">
        <v>125</v>
      </c>
      <c r="B27" s="12" t="s">
        <v>88</v>
      </c>
      <c r="C27" s="12" t="s">
        <v>89</v>
      </c>
      <c r="D27" s="12">
        <v>1990</v>
      </c>
      <c r="E27" s="12">
        <v>64</v>
      </c>
      <c r="F27" s="12">
        <v>303</v>
      </c>
    </row>
    <row r="28" spans="1:6">
      <c r="A28" s="12" t="s">
        <v>126</v>
      </c>
      <c r="B28" s="12" t="s">
        <v>127</v>
      </c>
      <c r="C28" s="12" t="s">
        <v>101</v>
      </c>
      <c r="D28" s="12">
        <v>1995</v>
      </c>
      <c r="E28" s="12">
        <v>105</v>
      </c>
      <c r="F28" s="12">
        <v>300</v>
      </c>
    </row>
    <row r="29" spans="1:6">
      <c r="A29" s="12" t="s">
        <v>128</v>
      </c>
      <c r="B29" s="12" t="s">
        <v>129</v>
      </c>
      <c r="C29" s="12" t="s">
        <v>130</v>
      </c>
      <c r="D29" s="12">
        <v>1997</v>
      </c>
      <c r="E29" s="12">
        <v>63</v>
      </c>
      <c r="F29" s="12">
        <v>299</v>
      </c>
    </row>
    <row r="30" spans="1:6">
      <c r="A30" s="12" t="s">
        <v>131</v>
      </c>
      <c r="B30" s="12" t="s">
        <v>132</v>
      </c>
      <c r="C30" s="12" t="s">
        <v>133</v>
      </c>
      <c r="D30" s="12">
        <v>1975</v>
      </c>
      <c r="E30" s="12">
        <v>72</v>
      </c>
      <c r="F30" s="12">
        <v>298</v>
      </c>
    </row>
    <row r="31" spans="1:6">
      <c r="A31" s="12" t="s">
        <v>134</v>
      </c>
      <c r="B31" s="12" t="s">
        <v>135</v>
      </c>
      <c r="C31" s="12" t="s">
        <v>136</v>
      </c>
      <c r="D31" s="12">
        <v>2001</v>
      </c>
      <c r="E31" s="12">
        <v>72</v>
      </c>
      <c r="F31" s="12">
        <v>296</v>
      </c>
    </row>
    <row r="32" spans="1:6">
      <c r="A32" s="12" t="s">
        <v>137</v>
      </c>
      <c r="B32" s="12" t="s">
        <v>121</v>
      </c>
      <c r="C32" s="12" t="s">
        <v>89</v>
      </c>
      <c r="D32" s="12">
        <v>1983</v>
      </c>
      <c r="E32" s="12">
        <v>71</v>
      </c>
      <c r="F32" s="12">
        <v>296</v>
      </c>
    </row>
    <row r="33" spans="1:6">
      <c r="A33" s="12" t="s">
        <v>138</v>
      </c>
      <c r="B33" s="12" t="s">
        <v>139</v>
      </c>
      <c r="C33" s="12" t="s">
        <v>140</v>
      </c>
      <c r="D33" s="12">
        <v>1993</v>
      </c>
      <c r="E33" s="12">
        <v>70</v>
      </c>
      <c r="F33" s="12">
        <v>296</v>
      </c>
    </row>
    <row r="34" spans="1:6">
      <c r="A34" s="12" t="s">
        <v>141</v>
      </c>
      <c r="B34" s="12" t="s">
        <v>142</v>
      </c>
      <c r="C34" s="12" t="s">
        <v>89</v>
      </c>
      <c r="D34" s="12">
        <v>1984</v>
      </c>
      <c r="E34" s="12">
        <v>76</v>
      </c>
      <c r="F34" s="12">
        <v>295</v>
      </c>
    </row>
    <row r="35" spans="1:6">
      <c r="A35" s="12" t="s">
        <v>143</v>
      </c>
      <c r="B35" s="12" t="s">
        <v>88</v>
      </c>
      <c r="C35" s="12" t="s">
        <v>89</v>
      </c>
      <c r="D35" s="12">
        <v>1990</v>
      </c>
      <c r="E35" s="12">
        <v>65</v>
      </c>
      <c r="F35" s="12">
        <v>293</v>
      </c>
    </row>
    <row r="36" spans="1:6">
      <c r="A36" s="12" t="s">
        <v>144</v>
      </c>
      <c r="B36" s="12" t="s">
        <v>145</v>
      </c>
      <c r="C36" s="12" t="s">
        <v>92</v>
      </c>
      <c r="D36" s="12">
        <v>2000</v>
      </c>
      <c r="E36" s="12">
        <v>72</v>
      </c>
      <c r="F36" s="12">
        <v>292</v>
      </c>
    </row>
    <row r="37" spans="1:6">
      <c r="A37" s="12" t="s">
        <v>146</v>
      </c>
      <c r="B37" s="12" t="s">
        <v>98</v>
      </c>
      <c r="C37" s="12" t="s">
        <v>92</v>
      </c>
      <c r="D37" s="12">
        <v>1932</v>
      </c>
      <c r="E37" s="12">
        <v>67</v>
      </c>
      <c r="F37" s="12">
        <v>290</v>
      </c>
    </row>
    <row r="38" spans="1:6">
      <c r="A38" s="12" t="s">
        <v>147</v>
      </c>
      <c r="B38" s="12" t="s">
        <v>100</v>
      </c>
      <c r="C38" s="12" t="s">
        <v>101</v>
      </c>
      <c r="D38" s="12">
        <v>1999</v>
      </c>
      <c r="E38" s="12">
        <v>70</v>
      </c>
      <c r="F38" s="12">
        <v>290</v>
      </c>
    </row>
    <row r="39" spans="1:6">
      <c r="A39" s="12" t="s">
        <v>148</v>
      </c>
      <c r="B39" s="12" t="s">
        <v>149</v>
      </c>
      <c r="C39" s="12" t="s">
        <v>89</v>
      </c>
      <c r="D39" s="12">
        <v>1991</v>
      </c>
      <c r="E39" s="12">
        <v>57</v>
      </c>
      <c r="F39" s="12">
        <v>290</v>
      </c>
    </row>
    <row r="40" spans="1:6">
      <c r="A40" s="12" t="s">
        <v>150</v>
      </c>
      <c r="B40" s="12" t="s">
        <v>151</v>
      </c>
      <c r="C40" s="12" t="s">
        <v>89</v>
      </c>
      <c r="D40" s="12">
        <v>1987</v>
      </c>
      <c r="E40" s="12">
        <v>61</v>
      </c>
      <c r="F40" s="12">
        <v>288</v>
      </c>
    </row>
    <row r="41" spans="1:6">
      <c r="A41" s="12" t="s">
        <v>152</v>
      </c>
      <c r="B41" s="12" t="s">
        <v>91</v>
      </c>
      <c r="C41" s="12" t="s">
        <v>92</v>
      </c>
      <c r="D41" s="12">
        <v>1999</v>
      </c>
      <c r="E41" s="12">
        <v>59</v>
      </c>
      <c r="F41" s="12">
        <v>285</v>
      </c>
    </row>
    <row r="42" spans="1:6">
      <c r="A42" s="12" t="s">
        <v>153</v>
      </c>
      <c r="B42" s="12" t="s">
        <v>98</v>
      </c>
      <c r="C42" s="12" t="s">
        <v>89</v>
      </c>
      <c r="D42" s="12">
        <v>1930</v>
      </c>
      <c r="E42" s="12">
        <v>72</v>
      </c>
      <c r="F42" s="12">
        <v>283</v>
      </c>
    </row>
    <row r="43" spans="1:6">
      <c r="A43" s="12" t="s">
        <v>154</v>
      </c>
      <c r="B43" s="12" t="s">
        <v>91</v>
      </c>
      <c r="C43" s="12" t="s">
        <v>92</v>
      </c>
      <c r="D43" s="12">
        <v>2001</v>
      </c>
      <c r="E43" s="12">
        <v>62</v>
      </c>
      <c r="F43" s="12">
        <v>281</v>
      </c>
    </row>
    <row r="44" spans="1:6">
      <c r="A44" s="12" t="s">
        <v>113</v>
      </c>
      <c r="B44" s="12" t="s">
        <v>155</v>
      </c>
      <c r="C44" s="12" t="s">
        <v>89</v>
      </c>
      <c r="D44" s="12">
        <v>1985</v>
      </c>
      <c r="E44" s="12">
        <v>72</v>
      </c>
      <c r="F44" s="12">
        <v>281</v>
      </c>
    </row>
    <row r="45" spans="1:6">
      <c r="A45" s="12"/>
      <c r="B45" s="12"/>
      <c r="C45" s="13" t="s">
        <v>156</v>
      </c>
      <c r="D45" s="11"/>
      <c r="E45" s="11"/>
      <c r="F45" s="11"/>
    </row>
    <row r="46" spans="1:6">
      <c r="A46" s="12"/>
      <c r="B46" s="12"/>
      <c r="C46" s="13" t="s">
        <v>157</v>
      </c>
      <c r="D46" s="11"/>
      <c r="E46" s="11"/>
      <c r="F46" s="11"/>
    </row>
    <row r="47" spans="1:6">
      <c r="A47" s="12"/>
      <c r="B47" s="12"/>
      <c r="C47" s="13" t="s">
        <v>158</v>
      </c>
      <c r="D47" s="11"/>
      <c r="E47" s="11"/>
      <c r="F47" s="11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3" t="s">
        <v>159</v>
      </c>
      <c r="D49" s="12"/>
      <c r="E49" s="12"/>
      <c r="F49" s="12"/>
    </row>
    <row r="50" spans="1:6">
      <c r="A50" s="12" t="s">
        <v>160</v>
      </c>
      <c r="B50" s="11"/>
      <c r="C50" s="11"/>
      <c r="D50" s="12"/>
      <c r="E50" s="12"/>
      <c r="F50" s="12"/>
    </row>
    <row r="51" spans="1:6">
      <c r="A51" s="12" t="s">
        <v>161</v>
      </c>
      <c r="B51" s="11"/>
      <c r="C51" s="11"/>
      <c r="D51" s="12"/>
      <c r="E51" s="12"/>
      <c r="F51" s="12"/>
    </row>
    <row r="52" spans="1:6">
      <c r="A52" s="12" t="s">
        <v>162</v>
      </c>
      <c r="B52" s="11"/>
      <c r="C52" s="11"/>
      <c r="D52" s="12"/>
      <c r="E52" s="12"/>
      <c r="F52" s="12"/>
    </row>
    <row r="53" spans="1:6">
      <c r="A53" s="12" t="s">
        <v>163</v>
      </c>
      <c r="B53" s="11"/>
      <c r="C53" s="11"/>
      <c r="D53" s="12"/>
      <c r="E53" s="12"/>
      <c r="F53" s="12"/>
    </row>
    <row r="54" spans="1:6">
      <c r="A54" s="12" t="s">
        <v>164</v>
      </c>
      <c r="B54" s="11"/>
      <c r="C54" s="11"/>
      <c r="D54" s="12"/>
      <c r="E54" s="12"/>
      <c r="F54" s="12"/>
    </row>
    <row r="55" spans="1:6">
      <c r="A55" s="12" t="s">
        <v>165</v>
      </c>
      <c r="B55" s="11"/>
      <c r="C55" s="11"/>
      <c r="D55" s="12"/>
      <c r="E55" s="12"/>
      <c r="F55" s="12"/>
    </row>
    <row r="56" spans="1:6">
      <c r="A56" s="14" t="s">
        <v>156</v>
      </c>
      <c r="B56" s="11"/>
      <c r="C56" s="11"/>
      <c r="D56" s="12"/>
      <c r="E56" s="12"/>
      <c r="F56" s="12"/>
    </row>
    <row r="57" spans="1:6">
      <c r="A57" s="14" t="s">
        <v>157</v>
      </c>
      <c r="B57" s="11"/>
      <c r="C57" s="11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 t="s">
        <v>166</v>
      </c>
      <c r="B59" s="11"/>
      <c r="C59" s="11"/>
      <c r="D59" s="12"/>
      <c r="E59" s="12"/>
      <c r="F59" s="12"/>
    </row>
    <row r="60" spans="1:6">
      <c r="A60" s="12" t="s">
        <v>167</v>
      </c>
      <c r="B60" s="11"/>
      <c r="C60" s="11"/>
      <c r="D60" s="12"/>
      <c r="E60" s="12"/>
      <c r="F60" s="12"/>
    </row>
    <row r="61" spans="1:6">
      <c r="A61" s="12" t="s">
        <v>168</v>
      </c>
      <c r="B61" s="11"/>
      <c r="C61" s="11"/>
      <c r="D61" s="12"/>
      <c r="E61" s="12"/>
      <c r="F61" s="12"/>
    </row>
    <row r="62" spans="1:6">
      <c r="A62" s="12" t="s">
        <v>169</v>
      </c>
      <c r="B62" s="11"/>
      <c r="C62" s="11"/>
      <c r="D62" s="12"/>
      <c r="E62" s="12"/>
      <c r="F62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AF87-0EE9-4138-AE4D-D79BCC5D9690}">
  <dimension ref="A1:A2"/>
  <sheetViews>
    <sheetView workbookViewId="0">
      <selection activeCell="A2" sqref="A2"/>
    </sheetView>
  </sheetViews>
  <sheetFormatPr defaultRowHeight="15"/>
  <sheetData>
    <row r="1" spans="1:1">
      <c r="A1" t="s">
        <v>170</v>
      </c>
    </row>
    <row r="2" spans="1:1">
      <c r="A2" s="1" t="s">
        <v>171</v>
      </c>
    </row>
  </sheetData>
  <hyperlinks>
    <hyperlink ref="A2" r:id="rId1" xr:uid="{24F6A2CE-444F-491E-B8D7-A2D6EF721E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Mattia Cozzi</cp:lastModifiedBy>
  <cp:revision/>
  <dcterms:created xsi:type="dcterms:W3CDTF">2024-10-09T16:29:50Z</dcterms:created>
  <dcterms:modified xsi:type="dcterms:W3CDTF">2024-10-10T22:14:29Z</dcterms:modified>
  <cp:category/>
  <cp:contentStatus/>
</cp:coreProperties>
</file>