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m/Library/CloudStorage/Dropbox/Python2/SIMPLE/tests/"/>
    </mc:Choice>
  </mc:AlternateContent>
  <xr:revisionPtr revIDLastSave="0" documentId="13_ncr:1_{5B722336-8B95-3549-8906-8F9952AD157A}" xr6:coauthVersionLast="47" xr6:coauthVersionMax="47" xr10:uidLastSave="{00000000-0000-0000-0000-000000000000}"/>
  <bookViews>
    <workbookView xWindow="-27140" yWindow="13740" windowWidth="24960" windowHeight="18380" activeTab="2" xr2:uid="{01BA9E70-D18B-7643-8268-CBB1C12F35BE}"/>
  </bookViews>
  <sheets>
    <sheet name="largest_offset" sheetId="2" r:id="rId1"/>
    <sheet name="better_linear" sheetId="3" r:id="rId2"/>
    <sheet name="simplified_line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4" l="1"/>
  <c r="Z3" i="4"/>
  <c r="AA3" i="4"/>
  <c r="AB3" i="4"/>
  <c r="AC3" i="4"/>
  <c r="X3" i="4"/>
  <c r="O3" i="4"/>
  <c r="P3" i="4"/>
  <c r="Q3" i="4"/>
  <c r="R3" i="4"/>
  <c r="S3" i="4"/>
  <c r="T3" i="4"/>
  <c r="N3" i="4"/>
  <c r="G3" i="4"/>
  <c r="H3" i="4"/>
  <c r="I3" i="4"/>
  <c r="I42" i="4" s="1"/>
  <c r="J3" i="4"/>
  <c r="K3" i="4"/>
  <c r="L3" i="4"/>
  <c r="K41" i="4"/>
  <c r="F3" i="4"/>
  <c r="L38" i="4"/>
  <c r="K38" i="4"/>
  <c r="J38" i="4"/>
  <c r="J42" i="4" s="1"/>
  <c r="I38" i="4"/>
  <c r="H38" i="4"/>
  <c r="G38" i="4"/>
  <c r="F38" i="4"/>
  <c r="L37" i="4"/>
  <c r="K37" i="4"/>
  <c r="J37" i="4"/>
  <c r="J41" i="4" s="1"/>
  <c r="I37" i="4"/>
  <c r="H37" i="4"/>
  <c r="G37" i="4"/>
  <c r="F37" i="4"/>
  <c r="L36" i="4"/>
  <c r="K36" i="4"/>
  <c r="J36" i="4"/>
  <c r="I36" i="4"/>
  <c r="H36" i="4"/>
  <c r="G36" i="4"/>
  <c r="F36" i="4"/>
  <c r="F35" i="4"/>
  <c r="G31" i="4"/>
  <c r="H31" i="4" s="1"/>
  <c r="W25" i="4"/>
  <c r="V25" i="4"/>
  <c r="U25" i="4"/>
  <c r="N25" i="4"/>
  <c r="M25" i="4"/>
  <c r="F25" i="4"/>
  <c r="Z24" i="4"/>
  <c r="AA24" i="4" s="1"/>
  <c r="AB24" i="4" s="1"/>
  <c r="AC24" i="4" s="1"/>
  <c r="AC25" i="4" s="1"/>
  <c r="Y24" i="4"/>
  <c r="O24" i="4"/>
  <c r="P24" i="4" s="1"/>
  <c r="Q24" i="4" s="1"/>
  <c r="R24" i="4" s="1"/>
  <c r="G24" i="4"/>
  <c r="H24" i="4" s="1"/>
  <c r="I24" i="4" s="1"/>
  <c r="J24" i="4" s="1"/>
  <c r="X21" i="4"/>
  <c r="W21" i="4"/>
  <c r="V21" i="4"/>
  <c r="U21" i="4"/>
  <c r="P21" i="4"/>
  <c r="O21" i="4"/>
  <c r="N21" i="4"/>
  <c r="M21" i="4"/>
  <c r="F21" i="4"/>
  <c r="Y20" i="4"/>
  <c r="Y21" i="4" s="1"/>
  <c r="Q20" i="4"/>
  <c r="R20" i="4" s="1"/>
  <c r="P20" i="4"/>
  <c r="O20" i="4"/>
  <c r="G20" i="4"/>
  <c r="H20" i="4" s="1"/>
  <c r="X17" i="4"/>
  <c r="W17" i="4"/>
  <c r="V17" i="4"/>
  <c r="U17" i="4"/>
  <c r="N17" i="4"/>
  <c r="M17" i="4"/>
  <c r="H17" i="4"/>
  <c r="G17" i="4"/>
  <c r="F17" i="4"/>
  <c r="Y16" i="4"/>
  <c r="Y17" i="4" s="1"/>
  <c r="O16" i="4"/>
  <c r="O17" i="4" s="1"/>
  <c r="H16" i="4"/>
  <c r="I16" i="4" s="1"/>
  <c r="G16" i="4"/>
  <c r="X13" i="4"/>
  <c r="W13" i="4"/>
  <c r="Y12" i="4"/>
  <c r="Z12" i="4" s="1"/>
  <c r="AC7" i="4"/>
  <c r="AB7" i="4"/>
  <c r="AA7" i="4"/>
  <c r="Z7" i="4"/>
  <c r="Y7" i="4"/>
  <c r="Y25" i="4" s="1"/>
  <c r="X7" i="4"/>
  <c r="X25" i="4" s="1"/>
  <c r="T7" i="4"/>
  <c r="S7" i="4"/>
  <c r="R7" i="4"/>
  <c r="Q7" i="4"/>
  <c r="Q25" i="4" s="1"/>
  <c r="P7" i="4"/>
  <c r="P25" i="4" s="1"/>
  <c r="O7" i="4"/>
  <c r="O25" i="4" s="1"/>
  <c r="N7" i="4"/>
  <c r="L7" i="4"/>
  <c r="K7" i="4"/>
  <c r="J7" i="4"/>
  <c r="I7" i="4"/>
  <c r="H7" i="4"/>
  <c r="H25" i="4" s="1"/>
  <c r="G7" i="4"/>
  <c r="G25" i="4" s="1"/>
  <c r="F7" i="4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G40" i="3"/>
  <c r="G41" i="3"/>
  <c r="G42" i="3"/>
  <c r="G39" i="3"/>
  <c r="G38" i="3"/>
  <c r="F36" i="3"/>
  <c r="G36" i="3"/>
  <c r="H36" i="3"/>
  <c r="I36" i="3"/>
  <c r="J36" i="3"/>
  <c r="K36" i="3"/>
  <c r="L36" i="3"/>
  <c r="F37" i="3"/>
  <c r="G37" i="3"/>
  <c r="H37" i="3"/>
  <c r="I37" i="3"/>
  <c r="J37" i="3"/>
  <c r="K37" i="3"/>
  <c r="L37" i="3"/>
  <c r="F38" i="3"/>
  <c r="H38" i="3"/>
  <c r="I38" i="3"/>
  <c r="J38" i="3"/>
  <c r="K38" i="3"/>
  <c r="L38" i="3"/>
  <c r="G35" i="3"/>
  <c r="H35" i="3"/>
  <c r="I35" i="3"/>
  <c r="J35" i="3"/>
  <c r="K35" i="3"/>
  <c r="L35" i="3"/>
  <c r="F35" i="3"/>
  <c r="G25" i="3"/>
  <c r="H25" i="3"/>
  <c r="H26" i="3" s="1"/>
  <c r="I25" i="3"/>
  <c r="J25" i="3"/>
  <c r="J26" i="3" s="1"/>
  <c r="K25" i="3"/>
  <c r="K26" i="3" s="1"/>
  <c r="L25" i="3"/>
  <c r="L26" i="3" s="1"/>
  <c r="M25" i="3"/>
  <c r="N25" i="3"/>
  <c r="O25" i="3"/>
  <c r="P25" i="3"/>
  <c r="Q25" i="3"/>
  <c r="R25" i="3"/>
  <c r="R26" i="3" s="1"/>
  <c r="S25" i="3"/>
  <c r="S26" i="3" s="1"/>
  <c r="T25" i="3"/>
  <c r="U25" i="3"/>
  <c r="V25" i="3"/>
  <c r="W25" i="3"/>
  <c r="X25" i="3"/>
  <c r="Y25" i="3"/>
  <c r="Z25" i="3"/>
  <c r="AA25" i="3"/>
  <c r="AA26" i="3" s="1"/>
  <c r="AB25" i="3"/>
  <c r="AB26" i="3" s="1"/>
  <c r="AC25" i="3"/>
  <c r="AC26" i="3" s="1"/>
  <c r="F25" i="3"/>
  <c r="Y26" i="3"/>
  <c r="X26" i="3"/>
  <c r="T26" i="3"/>
  <c r="P26" i="3"/>
  <c r="O26" i="3"/>
  <c r="AC22" i="3"/>
  <c r="AB22" i="3"/>
  <c r="AA22" i="3"/>
  <c r="Z22" i="3"/>
  <c r="Y22" i="3"/>
  <c r="X22" i="3"/>
  <c r="T22" i="3"/>
  <c r="S22" i="3"/>
  <c r="R22" i="3"/>
  <c r="Q22" i="3"/>
  <c r="P22" i="3"/>
  <c r="O22" i="3"/>
  <c r="L22" i="3"/>
  <c r="K22" i="3"/>
  <c r="J22" i="3"/>
  <c r="I22" i="3"/>
  <c r="H22" i="3"/>
  <c r="G22" i="3"/>
  <c r="AC14" i="3"/>
  <c r="Y14" i="3"/>
  <c r="X14" i="3"/>
  <c r="AC13" i="3"/>
  <c r="AB13" i="3"/>
  <c r="AB14" i="3" s="1"/>
  <c r="AA13" i="3"/>
  <c r="AA14" i="3" s="1"/>
  <c r="Z13" i="3"/>
  <c r="Z14" i="3" s="1"/>
  <c r="Y13" i="3"/>
  <c r="X13" i="3"/>
  <c r="Y18" i="3"/>
  <c r="Z18" i="3"/>
  <c r="AA18" i="3"/>
  <c r="AB18" i="3"/>
  <c r="AC18" i="3"/>
  <c r="X18" i="3"/>
  <c r="P18" i="3"/>
  <c r="Q18" i="3"/>
  <c r="R18" i="3"/>
  <c r="S18" i="3"/>
  <c r="T18" i="3"/>
  <c r="O18" i="3"/>
  <c r="H18" i="3"/>
  <c r="I18" i="3"/>
  <c r="J18" i="3"/>
  <c r="K18" i="3"/>
  <c r="L18" i="3"/>
  <c r="G18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F17" i="3"/>
  <c r="G40" i="4" l="1"/>
  <c r="G41" i="4"/>
  <c r="H40" i="4"/>
  <c r="I40" i="4"/>
  <c r="H42" i="4"/>
  <c r="H41" i="4"/>
  <c r="I41" i="4"/>
  <c r="G42" i="4"/>
  <c r="L40" i="4"/>
  <c r="K42" i="4"/>
  <c r="L42" i="4"/>
  <c r="L41" i="4"/>
  <c r="H21" i="4"/>
  <c r="I20" i="4"/>
  <c r="O26" i="4"/>
  <c r="P26" i="4"/>
  <c r="AA12" i="4"/>
  <c r="Z13" i="4"/>
  <c r="Y26" i="4"/>
  <c r="R21" i="4"/>
  <c r="S20" i="4"/>
  <c r="AB25" i="4"/>
  <c r="K24" i="4"/>
  <c r="J25" i="4"/>
  <c r="H35" i="4"/>
  <c r="I31" i="4"/>
  <c r="J16" i="4"/>
  <c r="I17" i="4"/>
  <c r="AA25" i="4"/>
  <c r="AA26" i="4" s="1"/>
  <c r="Q26" i="4"/>
  <c r="I25" i="4"/>
  <c r="R25" i="4"/>
  <c r="R26" i="4" s="1"/>
  <c r="S24" i="4"/>
  <c r="J40" i="4"/>
  <c r="Y13" i="4"/>
  <c r="Z16" i="4"/>
  <c r="G21" i="4"/>
  <c r="K40" i="4"/>
  <c r="P16" i="4"/>
  <c r="Q21" i="4"/>
  <c r="Q22" i="4" s="1"/>
  <c r="Z20" i="4"/>
  <c r="G35" i="4"/>
  <c r="Z25" i="4"/>
  <c r="Z26" i="4" s="1"/>
  <c r="G26" i="3"/>
  <c r="Z26" i="3"/>
  <c r="Q26" i="3"/>
  <c r="I26" i="3"/>
  <c r="I31" i="3"/>
  <c r="H31" i="3"/>
  <c r="G31" i="3"/>
  <c r="Y24" i="3"/>
  <c r="Z24" i="3" s="1"/>
  <c r="AA24" i="3" s="1"/>
  <c r="O24" i="3"/>
  <c r="P24" i="3" s="1"/>
  <c r="H24" i="3"/>
  <c r="G24" i="3"/>
  <c r="Y20" i="3"/>
  <c r="Z20" i="3" s="1"/>
  <c r="O20" i="3"/>
  <c r="H20" i="3"/>
  <c r="G20" i="3"/>
  <c r="Y16" i="3"/>
  <c r="Z16" i="3" s="1"/>
  <c r="P16" i="3"/>
  <c r="O16" i="3"/>
  <c r="G16" i="3"/>
  <c r="H16" i="3" s="1"/>
  <c r="W13" i="3"/>
  <c r="Z12" i="3"/>
  <c r="Y12" i="3"/>
  <c r="AC7" i="3"/>
  <c r="AB7" i="3"/>
  <c r="AA7" i="3"/>
  <c r="Z7" i="3"/>
  <c r="Y7" i="3"/>
  <c r="X7" i="3"/>
  <c r="T7" i="3"/>
  <c r="S7" i="3"/>
  <c r="R7" i="3"/>
  <c r="Q7" i="3"/>
  <c r="P7" i="3"/>
  <c r="O7" i="3"/>
  <c r="N7" i="3"/>
  <c r="L7" i="3"/>
  <c r="K7" i="3"/>
  <c r="J7" i="3"/>
  <c r="I7" i="3"/>
  <c r="H7" i="3"/>
  <c r="G7" i="3"/>
  <c r="F7" i="3"/>
  <c r="AC3" i="3"/>
  <c r="AB3" i="3"/>
  <c r="AA3" i="3"/>
  <c r="Z3" i="3"/>
  <c r="Y3" i="3"/>
  <c r="X3" i="3"/>
  <c r="T3" i="3"/>
  <c r="S3" i="3"/>
  <c r="R3" i="3"/>
  <c r="Q3" i="3"/>
  <c r="P3" i="3"/>
  <c r="O3" i="3"/>
  <c r="N3" i="3"/>
  <c r="L3" i="3"/>
  <c r="K3" i="3"/>
  <c r="J3" i="3"/>
  <c r="I3" i="3"/>
  <c r="H3" i="3"/>
  <c r="G3" i="3"/>
  <c r="F3" i="3"/>
  <c r="F17" i="2"/>
  <c r="X3" i="2"/>
  <c r="L53" i="2"/>
  <c r="K53" i="2"/>
  <c r="J53" i="2"/>
  <c r="I53" i="2"/>
  <c r="H53" i="2"/>
  <c r="G53" i="2"/>
  <c r="F53" i="2"/>
  <c r="F21" i="2"/>
  <c r="F51" i="2"/>
  <c r="F52" i="2"/>
  <c r="L54" i="2"/>
  <c r="K54" i="2"/>
  <c r="J54" i="2"/>
  <c r="I54" i="2"/>
  <c r="H54" i="2"/>
  <c r="G54" i="2"/>
  <c r="F54" i="2"/>
  <c r="L52" i="2"/>
  <c r="K52" i="2"/>
  <c r="J52" i="2"/>
  <c r="I52" i="2"/>
  <c r="H52" i="2"/>
  <c r="G52" i="2"/>
  <c r="G36" i="2"/>
  <c r="H36" i="2"/>
  <c r="I36" i="2"/>
  <c r="J36" i="2"/>
  <c r="K36" i="2"/>
  <c r="L36" i="2"/>
  <c r="G37" i="2"/>
  <c r="H37" i="2"/>
  <c r="I37" i="2"/>
  <c r="J37" i="2"/>
  <c r="K37" i="2"/>
  <c r="L37" i="2"/>
  <c r="G38" i="2"/>
  <c r="H38" i="2"/>
  <c r="I38" i="2"/>
  <c r="J38" i="2"/>
  <c r="K38" i="2"/>
  <c r="L38" i="2"/>
  <c r="F36" i="2"/>
  <c r="F37" i="2"/>
  <c r="F38" i="2"/>
  <c r="F35" i="2"/>
  <c r="X21" i="2"/>
  <c r="N21" i="2"/>
  <c r="X17" i="2"/>
  <c r="N17" i="2"/>
  <c r="X13" i="2"/>
  <c r="G63" i="2"/>
  <c r="H63" i="2" s="1"/>
  <c r="G31" i="2"/>
  <c r="H31" i="2" s="1"/>
  <c r="H35" i="2" s="1"/>
  <c r="G47" i="2"/>
  <c r="G51" i="2" s="1"/>
  <c r="W13" i="2"/>
  <c r="Y12" i="2"/>
  <c r="Z12" i="2" s="1"/>
  <c r="Z13" i="2" s="1"/>
  <c r="W17" i="2"/>
  <c r="V17" i="2"/>
  <c r="U17" i="2"/>
  <c r="M17" i="2"/>
  <c r="Y16" i="2"/>
  <c r="Z16" i="2" s="1"/>
  <c r="Z17" i="2" s="1"/>
  <c r="O16" i="2"/>
  <c r="P16" i="2" s="1"/>
  <c r="P17" i="2" s="1"/>
  <c r="G16" i="2"/>
  <c r="H16" i="2" s="1"/>
  <c r="H17" i="2" s="1"/>
  <c r="M21" i="2"/>
  <c r="U21" i="2"/>
  <c r="V21" i="2"/>
  <c r="W21" i="2"/>
  <c r="Y20" i="2"/>
  <c r="Y21" i="2" s="1"/>
  <c r="O20" i="2"/>
  <c r="P20" i="2" s="1"/>
  <c r="P21" i="2" s="1"/>
  <c r="G20" i="2"/>
  <c r="G21" i="2" s="1"/>
  <c r="M25" i="2"/>
  <c r="U25" i="2"/>
  <c r="V25" i="2"/>
  <c r="W25" i="2"/>
  <c r="Y24" i="2"/>
  <c r="Z24" i="2" s="1"/>
  <c r="AA24" i="2" s="1"/>
  <c r="AB24" i="2" s="1"/>
  <c r="AC24" i="2" s="1"/>
  <c r="G24" i="2"/>
  <c r="H24" i="2" s="1"/>
  <c r="I24" i="2" s="1"/>
  <c r="J24" i="2" s="1"/>
  <c r="K24" i="2" s="1"/>
  <c r="L24" i="2" s="1"/>
  <c r="F3" i="2"/>
  <c r="O3" i="2"/>
  <c r="P3" i="2"/>
  <c r="Q3" i="2"/>
  <c r="R3" i="2"/>
  <c r="S3" i="2"/>
  <c r="T3" i="2"/>
  <c r="N3" i="2"/>
  <c r="Y3" i="2"/>
  <c r="Z3" i="2"/>
  <c r="AA3" i="2"/>
  <c r="AB3" i="2"/>
  <c r="AC3" i="2"/>
  <c r="K3" i="2"/>
  <c r="G3" i="2"/>
  <c r="H3" i="2"/>
  <c r="I3" i="2"/>
  <c r="J3" i="2"/>
  <c r="L3" i="2"/>
  <c r="O24" i="2"/>
  <c r="AA16" i="4" l="1"/>
  <c r="Z17" i="4"/>
  <c r="T20" i="4"/>
  <c r="T21" i="4" s="1"/>
  <c r="T22" i="4" s="1"/>
  <c r="S21" i="4"/>
  <c r="S22" i="4" s="1"/>
  <c r="I35" i="4"/>
  <c r="J31" i="4"/>
  <c r="P22" i="4"/>
  <c r="R22" i="4"/>
  <c r="AC26" i="4"/>
  <c r="J17" i="4"/>
  <c r="K16" i="4"/>
  <c r="J26" i="4"/>
  <c r="O22" i="4"/>
  <c r="I21" i="4"/>
  <c r="J20" i="4"/>
  <c r="T24" i="4"/>
  <c r="T25" i="4" s="1"/>
  <c r="T26" i="4" s="1"/>
  <c r="S25" i="4"/>
  <c r="S26" i="4" s="1"/>
  <c r="P17" i="4"/>
  <c r="Q16" i="4"/>
  <c r="L24" i="4"/>
  <c r="L25" i="4" s="1"/>
  <c r="K25" i="4"/>
  <c r="X26" i="4"/>
  <c r="AA20" i="4"/>
  <c r="Z21" i="4"/>
  <c r="I26" i="4"/>
  <c r="AB26" i="4"/>
  <c r="AB12" i="4"/>
  <c r="AA13" i="4"/>
  <c r="AA16" i="3"/>
  <c r="AB24" i="3"/>
  <c r="I16" i="3"/>
  <c r="AA20" i="3"/>
  <c r="Q24" i="3"/>
  <c r="R24" i="3" s="1"/>
  <c r="S24" i="3" s="1"/>
  <c r="AA12" i="3"/>
  <c r="P20" i="3"/>
  <c r="I24" i="3"/>
  <c r="J24" i="3" s="1"/>
  <c r="K24" i="3" s="1"/>
  <c r="L24" i="3" s="1"/>
  <c r="Q16" i="3"/>
  <c r="I20" i="3"/>
  <c r="J31" i="3"/>
  <c r="O17" i="2"/>
  <c r="Y13" i="2"/>
  <c r="O21" i="2"/>
  <c r="G35" i="2"/>
  <c r="G17" i="2"/>
  <c r="Y17" i="2"/>
  <c r="H57" i="2"/>
  <c r="X7" i="2"/>
  <c r="X25" i="2" s="1"/>
  <c r="G41" i="2"/>
  <c r="G42" i="2"/>
  <c r="N7" i="2"/>
  <c r="N25" i="2" s="1"/>
  <c r="I7" i="2"/>
  <c r="I25" i="2" s="1"/>
  <c r="L56" i="2"/>
  <c r="H7" i="2"/>
  <c r="H25" i="2" s="1"/>
  <c r="H20" i="2"/>
  <c r="H21" i="2" s="1"/>
  <c r="G7" i="2"/>
  <c r="G25" i="2" s="1"/>
  <c r="J42" i="2"/>
  <c r="F7" i="2"/>
  <c r="F25" i="2" s="1"/>
  <c r="H42" i="2"/>
  <c r="L42" i="2"/>
  <c r="L7" i="2"/>
  <c r="L25" i="2" s="1"/>
  <c r="K40" i="2"/>
  <c r="K7" i="2"/>
  <c r="K25" i="2" s="1"/>
  <c r="J7" i="2"/>
  <c r="J25" i="2" s="1"/>
  <c r="I63" i="2"/>
  <c r="I42" i="2"/>
  <c r="K42" i="2"/>
  <c r="I31" i="2"/>
  <c r="I35" i="2" s="1"/>
  <c r="I40" i="2"/>
  <c r="J40" i="2"/>
  <c r="H47" i="2"/>
  <c r="H51" i="2" s="1"/>
  <c r="AA12" i="2"/>
  <c r="AA13" i="2" s="1"/>
  <c r="AA16" i="2"/>
  <c r="AA17" i="2" s="1"/>
  <c r="I16" i="2"/>
  <c r="I17" i="2" s="1"/>
  <c r="Q16" i="2"/>
  <c r="Q17" i="2" s="1"/>
  <c r="Q20" i="2"/>
  <c r="Q21" i="2" s="1"/>
  <c r="Z20" i="2"/>
  <c r="Z21" i="2" s="1"/>
  <c r="AC7" i="2"/>
  <c r="AC25" i="2" s="1"/>
  <c r="P24" i="2"/>
  <c r="T7" i="2"/>
  <c r="Y7" i="2"/>
  <c r="Y25" i="2" s="1"/>
  <c r="S7" i="2"/>
  <c r="Q7" i="2"/>
  <c r="P7" i="2"/>
  <c r="AB7" i="2"/>
  <c r="AB25" i="2" s="1"/>
  <c r="Z7" i="2"/>
  <c r="Z25" i="2" s="1"/>
  <c r="AA7" i="2"/>
  <c r="AA25" i="2" s="1"/>
  <c r="O7" i="2"/>
  <c r="O25" i="2" s="1"/>
  <c r="R7" i="2"/>
  <c r="AB20" i="4" l="1"/>
  <c r="AA21" i="4"/>
  <c r="K17" i="4"/>
  <c r="L16" i="4"/>
  <c r="L17" i="4" s="1"/>
  <c r="L18" i="4" s="1"/>
  <c r="AA14" i="4"/>
  <c r="AC12" i="4"/>
  <c r="AC13" i="4" s="1"/>
  <c r="AB13" i="4"/>
  <c r="K20" i="4"/>
  <c r="J21" i="4"/>
  <c r="K26" i="4"/>
  <c r="G26" i="4"/>
  <c r="H26" i="4"/>
  <c r="R16" i="4"/>
  <c r="Q17" i="4"/>
  <c r="J18" i="4"/>
  <c r="AB16" i="4"/>
  <c r="AA17" i="4"/>
  <c r="L26" i="4"/>
  <c r="J35" i="4"/>
  <c r="K31" i="4"/>
  <c r="K31" i="3"/>
  <c r="T24" i="3"/>
  <c r="J20" i="3"/>
  <c r="AC24" i="3"/>
  <c r="R16" i="3"/>
  <c r="J16" i="3"/>
  <c r="AB12" i="3"/>
  <c r="AB20" i="3"/>
  <c r="AB16" i="3"/>
  <c r="Q20" i="3"/>
  <c r="I20" i="2"/>
  <c r="I21" i="2" s="1"/>
  <c r="P25" i="2"/>
  <c r="H56" i="2"/>
  <c r="G56" i="2"/>
  <c r="J56" i="2"/>
  <c r="H40" i="2"/>
  <c r="K26" i="2"/>
  <c r="J41" i="2"/>
  <c r="G40" i="2"/>
  <c r="I56" i="2"/>
  <c r="K41" i="2"/>
  <c r="L40" i="2"/>
  <c r="L41" i="2"/>
  <c r="I41" i="2"/>
  <c r="K56" i="2"/>
  <c r="A34" i="2" a="1"/>
  <c r="A34" i="2" s="1"/>
  <c r="B34" i="2" s="1"/>
  <c r="AB26" i="2"/>
  <c r="H41" i="2"/>
  <c r="J63" i="2"/>
  <c r="J31" i="2"/>
  <c r="J35" i="2" s="1"/>
  <c r="I47" i="2"/>
  <c r="I51" i="2" s="1"/>
  <c r="AB12" i="2"/>
  <c r="AB13" i="2" s="1"/>
  <c r="X14" i="2" s="1"/>
  <c r="R16" i="2"/>
  <c r="R17" i="2" s="1"/>
  <c r="J16" i="2"/>
  <c r="J17" i="2" s="1"/>
  <c r="AB16" i="2"/>
  <c r="AB17" i="2" s="1"/>
  <c r="AA20" i="2"/>
  <c r="AA21" i="2" s="1"/>
  <c r="R20" i="2"/>
  <c r="R21" i="2" s="1"/>
  <c r="J20" i="2"/>
  <c r="J21" i="2" s="1"/>
  <c r="J26" i="2"/>
  <c r="H26" i="2"/>
  <c r="I26" i="2"/>
  <c r="L26" i="2"/>
  <c r="G26" i="2"/>
  <c r="Q24" i="2"/>
  <c r="Q25" i="2" s="1"/>
  <c r="L31" i="4" l="1"/>
  <c r="L35" i="4" s="1"/>
  <c r="K35" i="4"/>
  <c r="J39" i="4"/>
  <c r="AB17" i="4"/>
  <c r="AC16" i="4"/>
  <c r="AC17" i="4" s="1"/>
  <c r="AC18" i="4" s="1"/>
  <c r="J22" i="4"/>
  <c r="Q18" i="4"/>
  <c r="S16" i="4"/>
  <c r="R17" i="4"/>
  <c r="AB14" i="4"/>
  <c r="X14" i="4"/>
  <c r="Z14" i="4"/>
  <c r="Y14" i="4"/>
  <c r="AB21" i="4"/>
  <c r="AC20" i="4"/>
  <c r="AC21" i="4" s="1"/>
  <c r="K18" i="4"/>
  <c r="G18" i="4"/>
  <c r="H18" i="4"/>
  <c r="I18" i="4"/>
  <c r="K21" i="4"/>
  <c r="L20" i="4"/>
  <c r="L21" i="4" s="1"/>
  <c r="L22" i="4" s="1"/>
  <c r="AC14" i="4"/>
  <c r="L31" i="3"/>
  <c r="K16" i="3"/>
  <c r="S16" i="3"/>
  <c r="AC12" i="3"/>
  <c r="AC20" i="3"/>
  <c r="R20" i="3"/>
  <c r="AC16" i="3"/>
  <c r="K20" i="3"/>
  <c r="Y14" i="2"/>
  <c r="A32" i="2" a="1"/>
  <c r="A32" i="2" s="1"/>
  <c r="B32" i="2" s="1"/>
  <c r="A48" i="2" a="1"/>
  <c r="A48" i="2" s="1"/>
  <c r="B48" i="2" s="1"/>
  <c r="Y26" i="2"/>
  <c r="AC26" i="2"/>
  <c r="AA26" i="2"/>
  <c r="X26" i="2"/>
  <c r="Z26" i="2"/>
  <c r="A33" i="2" a="1"/>
  <c r="A33" i="2" s="1"/>
  <c r="B33" i="2" s="1"/>
  <c r="K63" i="2"/>
  <c r="K31" i="2"/>
  <c r="K35" i="2" s="1"/>
  <c r="J47" i="2"/>
  <c r="J51" i="2" s="1"/>
  <c r="AA14" i="2"/>
  <c r="AC12" i="2"/>
  <c r="AC13" i="2" s="1"/>
  <c r="K16" i="2"/>
  <c r="K17" i="2" s="1"/>
  <c r="AC16" i="2"/>
  <c r="AC17" i="2" s="1"/>
  <c r="Q18" i="2"/>
  <c r="S16" i="2"/>
  <c r="S17" i="2" s="1"/>
  <c r="S20" i="2"/>
  <c r="S21" i="2" s="1"/>
  <c r="K20" i="2"/>
  <c r="K21" i="2" s="1"/>
  <c r="AB20" i="2"/>
  <c r="AB21" i="2" s="1"/>
  <c r="R24" i="2"/>
  <c r="R25" i="2" s="1"/>
  <c r="AB18" i="4" l="1"/>
  <c r="Z18" i="4"/>
  <c r="X18" i="4"/>
  <c r="Y18" i="4"/>
  <c r="R18" i="4"/>
  <c r="O18" i="4"/>
  <c r="P18" i="4"/>
  <c r="K22" i="4"/>
  <c r="H22" i="4"/>
  <c r="G22" i="4"/>
  <c r="I22" i="4"/>
  <c r="AA18" i="4"/>
  <c r="S17" i="4"/>
  <c r="S18" i="4" s="1"/>
  <c r="T16" i="4"/>
  <c r="T17" i="4" s="1"/>
  <c r="T18" i="4" s="1"/>
  <c r="K39" i="4"/>
  <c r="I39" i="4"/>
  <c r="H39" i="4"/>
  <c r="G39" i="4"/>
  <c r="AB22" i="4"/>
  <c r="Z22" i="4"/>
  <c r="Y22" i="4"/>
  <c r="X22" i="4"/>
  <c r="AC22" i="4"/>
  <c r="AA22" i="4"/>
  <c r="L39" i="4"/>
  <c r="L20" i="3"/>
  <c r="S20" i="3"/>
  <c r="T16" i="3"/>
  <c r="L16" i="3"/>
  <c r="L63" i="2"/>
  <c r="L31" i="2"/>
  <c r="L35" i="2" s="1"/>
  <c r="K47" i="2"/>
  <c r="AC14" i="2"/>
  <c r="AB14" i="2"/>
  <c r="Z14" i="2"/>
  <c r="AB18" i="2"/>
  <c r="X18" i="2"/>
  <c r="Y18" i="2"/>
  <c r="Z18" i="2"/>
  <c r="AC18" i="2"/>
  <c r="AA18" i="2"/>
  <c r="S18" i="2"/>
  <c r="T16" i="2"/>
  <c r="R18" i="2"/>
  <c r="P18" i="2"/>
  <c r="O18" i="2"/>
  <c r="J18" i="2"/>
  <c r="L16" i="2"/>
  <c r="AC20" i="2"/>
  <c r="AC21" i="2" s="1"/>
  <c r="R22" i="2"/>
  <c r="O22" i="2"/>
  <c r="P22" i="2"/>
  <c r="AA22" i="2"/>
  <c r="J22" i="2"/>
  <c r="L20" i="2"/>
  <c r="L21" i="2" s="1"/>
  <c r="S22" i="2"/>
  <c r="T20" i="2"/>
  <c r="T21" i="2" s="1"/>
  <c r="Q22" i="2"/>
  <c r="S24" i="2"/>
  <c r="S25" i="2" s="1"/>
  <c r="T20" i="3" l="1"/>
  <c r="L17" i="2"/>
  <c r="L18" i="2" s="1"/>
  <c r="K51" i="2"/>
  <c r="H55" i="2" s="1"/>
  <c r="T17" i="2"/>
  <c r="T18" i="2" s="1"/>
  <c r="T22" i="2"/>
  <c r="AC22" i="2"/>
  <c r="L22" i="2"/>
  <c r="J55" i="2"/>
  <c r="K39" i="2"/>
  <c r="G39" i="2"/>
  <c r="I39" i="2"/>
  <c r="H39" i="2"/>
  <c r="L39" i="2"/>
  <c r="J39" i="2"/>
  <c r="L47" i="2"/>
  <c r="G55" i="2"/>
  <c r="K18" i="2"/>
  <c r="H18" i="2"/>
  <c r="G18" i="2"/>
  <c r="I18" i="2"/>
  <c r="K22" i="2"/>
  <c r="I22" i="2"/>
  <c r="G22" i="2"/>
  <c r="H22" i="2"/>
  <c r="AB22" i="2"/>
  <c r="X22" i="2"/>
  <c r="Z22" i="2"/>
  <c r="Y22" i="2"/>
  <c r="R26" i="2"/>
  <c r="O26" i="2"/>
  <c r="P26" i="2"/>
  <c r="Q26" i="2"/>
  <c r="T24" i="2"/>
  <c r="T25" i="2" s="1"/>
  <c r="S26" i="2"/>
  <c r="L51" i="2" l="1"/>
  <c r="L55" i="2" s="1"/>
  <c r="A18" i="2" a="1"/>
  <c r="A18" i="2" s="1"/>
  <c r="B18" i="2" s="1"/>
  <c r="T26" i="2"/>
  <c r="A26" i="2" s="1" a="1"/>
  <c r="A26" i="2" s="1"/>
  <c r="B26" i="2" s="1"/>
  <c r="A31" i="2" a="1"/>
  <c r="A31" i="2" s="1"/>
  <c r="B31" i="2" s="1"/>
  <c r="K55" i="2"/>
  <c r="I55" i="2"/>
  <c r="A14" i="2" a="1"/>
  <c r="A14" i="2" s="1"/>
  <c r="B14" i="2" s="1"/>
  <c r="A22" i="2" a="1"/>
  <c r="A22" i="2" s="1"/>
  <c r="B22" i="2" s="1"/>
  <c r="A47" i="2" l="1" a="1"/>
  <c r="A47" i="2" s="1"/>
  <c r="B47" i="2" s="1"/>
  <c r="I58" i="2" l="1"/>
  <c r="K57" i="2"/>
  <c r="J57" i="2"/>
  <c r="G58" i="2"/>
  <c r="L57" i="2"/>
  <c r="I57" i="2"/>
  <c r="J58" i="2"/>
  <c r="G57" i="2"/>
  <c r="H58" i="2"/>
  <c r="K58" i="2"/>
  <c r="L58" i="2"/>
  <c r="A50" i="2" l="1" a="1"/>
  <c r="A50" i="2" s="1"/>
  <c r="B50" i="2" s="1"/>
  <c r="A49" i="2" a="1"/>
  <c r="A49" i="2" s="1"/>
  <c r="B49" i="2" s="1"/>
  <c r="G67" i="2"/>
  <c r="G71" i="2" s="1"/>
  <c r="K67" i="2"/>
  <c r="J71" i="2" s="1"/>
  <c r="H67" i="2"/>
  <c r="I67" i="2"/>
  <c r="J67" i="2"/>
  <c r="L67" i="2"/>
  <c r="G68" i="2"/>
  <c r="G70" i="2"/>
  <c r="G74" i="2" s="1"/>
  <c r="J70" i="2"/>
  <c r="J74" i="2" s="1"/>
  <c r="K68" i="2"/>
  <c r="K72" i="2" s="1"/>
  <c r="L68" i="2"/>
  <c r="L72" i="2" s="1"/>
  <c r="J68" i="2"/>
  <c r="I68" i="2"/>
  <c r="G69" i="2"/>
  <c r="G73" i="2" s="1"/>
  <c r="H68" i="2"/>
  <c r="I69" i="2"/>
  <c r="I73" i="2" s="1"/>
  <c r="K70" i="2"/>
  <c r="K74" i="2" s="1"/>
  <c r="L70" i="2"/>
  <c r="I70" i="2"/>
  <c r="J69" i="2"/>
  <c r="L69" i="2"/>
  <c r="H73" i="2"/>
  <c r="H69" i="2"/>
  <c r="H70" i="2"/>
  <c r="H74" i="2" s="1"/>
  <c r="K69" i="2"/>
  <c r="F67" i="2"/>
  <c r="F68" i="2"/>
  <c r="F70" i="2"/>
  <c r="F69" i="2"/>
  <c r="I71" i="2" l="1"/>
  <c r="K73" i="2"/>
  <c r="H71" i="2"/>
  <c r="H72" i="2"/>
  <c r="L73" i="2"/>
  <c r="J73" i="2"/>
  <c r="I72" i="2"/>
  <c r="L71" i="2"/>
  <c r="A63" i="2" s="1" a="1"/>
  <c r="A63" i="2" s="1"/>
  <c r="B63" i="2" s="1"/>
  <c r="K71" i="2"/>
  <c r="G72" i="2"/>
  <c r="L74" i="2"/>
  <c r="J72" i="2"/>
  <c r="A65" i="2" a="1"/>
  <c r="A65" i="2" s="1"/>
  <c r="B65" i="2" s="1"/>
  <c r="A66" i="2" a="1"/>
  <c r="A66" i="2" s="1"/>
  <c r="B66" i="2" s="1"/>
  <c r="A64" i="2" a="1"/>
  <c r="A64" i="2" s="1"/>
  <c r="B64" i="2" s="1"/>
  <c r="I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<sst xmlns="http://schemas.openxmlformats.org/spreadsheetml/2006/main" count="170" uniqueCount="40">
  <si>
    <t>solar</t>
  </si>
  <si>
    <t>92Mo</t>
  </si>
  <si>
    <t>94Mo</t>
  </si>
  <si>
    <t>95Mo</t>
  </si>
  <si>
    <t>96Mo</t>
  </si>
  <si>
    <t>97Mo</t>
  </si>
  <si>
    <t>98Mo</t>
  </si>
  <si>
    <t>100Mo</t>
  </si>
  <si>
    <t>96Ru</t>
  </si>
  <si>
    <t>98Ru</t>
  </si>
  <si>
    <t>99Ru</t>
  </si>
  <si>
    <t>100Ru</t>
  </si>
  <si>
    <t>101Ru</t>
  </si>
  <si>
    <t>102Ru</t>
  </si>
  <si>
    <t>104Ru</t>
  </si>
  <si>
    <t>103Rh</t>
  </si>
  <si>
    <t>102Pd</t>
  </si>
  <si>
    <t>104Pd</t>
  </si>
  <si>
    <t>105Pd</t>
  </si>
  <si>
    <t>106Pd</t>
  </si>
  <si>
    <t>108Pd</t>
  </si>
  <si>
    <t>110Pd</t>
  </si>
  <si>
    <t>mass</t>
  </si>
  <si>
    <t>abu_factor</t>
  </si>
  <si>
    <t>sabu</t>
  </si>
  <si>
    <t>sabu = 1</t>
  </si>
  <si>
    <t>Max</t>
  </si>
  <si>
    <t>Q</t>
  </si>
  <si>
    <t>r_smp</t>
  </si>
  <si>
    <t>eR_smp</t>
  </si>
  <si>
    <t>Test 4 - abs Mo1, Ru2, Pd3</t>
  </si>
  <si>
    <t>Test 3 - Mo1, Ru2, Pd3</t>
  </si>
  <si>
    <t>Test 2 - Mo, Ru, Pd</t>
  </si>
  <si>
    <t>Test 1 - Pd</t>
  </si>
  <si>
    <t>dilution factor</t>
  </si>
  <si>
    <t>df</t>
  </si>
  <si>
    <t>new df</t>
  </si>
  <si>
    <t># Test 5 - Multirow large df</t>
  </si>
  <si>
    <t># Test 6 - Multirow small df</t>
  </si>
  <si>
    <t>Multirow small df, lower largest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</si>
</sst>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i/>
      <sz val="9.8000000000000007"/>
      <color rgb="FF8C8C8C"/>
      <name val="JetBrains Mono"/>
      <family val="3"/>
    </font>
    <font>
      <i/>
      <sz val="13"/>
      <color rgb="FF797979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0" xfId="1"/>
    <xf numFmtId="0" fontId="2" fillId="0" borderId="0" xfId="0" applyFont="1"/>
    <xf numFmtId="164" fontId="0" fillId="0" borderId="4" xfId="0" applyNumberForma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DD01-1D65-F542-8BBC-908B4EFE6AC2}">
  <dimension ref="A1:AC74"/>
  <sheetViews>
    <sheetView zoomScale="80" zoomScaleNormal="80" workbookViewId="0">
      <selection activeCell="F18" sqref="F18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22</v>
      </c>
      <c r="F2">
        <v>91.90680716</v>
      </c>
      <c r="G2">
        <v>93.905083590000004</v>
      </c>
      <c r="H2">
        <v>94.905837439999999</v>
      </c>
      <c r="I2">
        <v>95.90467477</v>
      </c>
      <c r="J2">
        <v>96.906016899999997</v>
      </c>
      <c r="K2">
        <v>97.905403609999993</v>
      </c>
      <c r="L2">
        <v>99.907467999999994</v>
      </c>
      <c r="N2">
        <v>95.907588910000001</v>
      </c>
      <c r="O2">
        <v>97.905287000000001</v>
      </c>
      <c r="P2">
        <v>98.905930299999994</v>
      </c>
      <c r="Q2">
        <v>99.904210500000005</v>
      </c>
      <c r="R2">
        <v>100.9055731</v>
      </c>
      <c r="S2">
        <v>101.9043403</v>
      </c>
      <c r="T2">
        <v>103.9054254</v>
      </c>
      <c r="V2">
        <v>102.9054941</v>
      </c>
      <c r="X2">
        <v>101.90563210000001</v>
      </c>
      <c r="Y2">
        <v>103.9040304</v>
      </c>
      <c r="Z2">
        <v>104.9050795</v>
      </c>
      <c r="AA2">
        <v>105.9034803</v>
      </c>
      <c r="AB2">
        <v>107.9038918</v>
      </c>
      <c r="AC2">
        <v>109.9051729</v>
      </c>
    </row>
    <row r="3" spans="1:29">
      <c r="E3" t="s">
        <v>27</v>
      </c>
      <c r="F3">
        <f>(LN(F$2)-LN($I$2))/(LN($K$2)-LN($I$2))</f>
        <v>-2.0622654896035155</v>
      </c>
      <c r="G3">
        <f t="shared" ref="G3:L3" si="0">(LN(G$2)-LN($I$2))/(LN($K$2)-LN($I$2))</f>
        <v>-1.0204963126320516</v>
      </c>
      <c r="H3">
        <f t="shared" si="0"/>
        <v>-0.5070714180540099</v>
      </c>
      <c r="I3">
        <f t="shared" si="0"/>
        <v>0</v>
      </c>
      <c r="J3">
        <f t="shared" si="0"/>
        <v>0.50306948827691667</v>
      </c>
      <c r="K3">
        <f>(LN(K$2)-LN($I$2))/(LN($K$2)-LN($I$2))</f>
        <v>1</v>
      </c>
      <c r="L3">
        <f t="shared" si="0"/>
        <v>1.9804174217763351</v>
      </c>
      <c r="N3">
        <f>(LN(N$2)-LN($R$2))/(LN($P$2)-LN($R$2))</f>
        <v>2.5379770247331326</v>
      </c>
      <c r="O3">
        <f t="shared" ref="O3:T3" si="1">(LN(O$2)-LN($R$2))/(LN($P$2)-LN($R$2))</f>
        <v>1.5080269493949841</v>
      </c>
      <c r="P3">
        <f t="shared" si="1"/>
        <v>1</v>
      </c>
      <c r="Q3">
        <f t="shared" si="1"/>
        <v>0.49826876459393649</v>
      </c>
      <c r="R3">
        <f t="shared" si="1"/>
        <v>0</v>
      </c>
      <c r="S3">
        <f t="shared" si="1"/>
        <v>-0.49207598133426794</v>
      </c>
      <c r="T3">
        <f t="shared" si="1"/>
        <v>-1.4636297272902596</v>
      </c>
      <c r="X3">
        <f>(LN(X$2)-LN($Z$2))/(LN($AB$2)-LN($Z$2))</f>
        <v>-1.0292255886504609</v>
      </c>
      <c r="Y3">
        <f t="shared" ref="Y3:AC3" si="2">(LN(Y$2)-LN($Z$2))/(LN($AB$2)-LN($Z$2))</f>
        <v>-0.34018970353228256</v>
      </c>
      <c r="Z3">
        <f t="shared" si="2"/>
        <v>0</v>
      </c>
      <c r="AA3">
        <f t="shared" si="2"/>
        <v>0.33607160984629325</v>
      </c>
      <c r="AB3">
        <f t="shared" si="2"/>
        <v>1</v>
      </c>
      <c r="AC3">
        <f t="shared" si="2"/>
        <v>1.6520130166548828</v>
      </c>
    </row>
    <row r="5" spans="1:29">
      <c r="E5" t="s">
        <v>0</v>
      </c>
      <c r="F5">
        <v>0.37</v>
      </c>
      <c r="G5">
        <v>0.23300000000000001</v>
      </c>
      <c r="H5">
        <v>0.40400000000000003</v>
      </c>
      <c r="I5">
        <v>0.42499999999999999</v>
      </c>
      <c r="J5">
        <v>0.245</v>
      </c>
      <c r="K5">
        <v>0.622</v>
      </c>
      <c r="L5">
        <v>0.25</v>
      </c>
      <c r="N5">
        <v>9.9000000000000005E-2</v>
      </c>
      <c r="O5">
        <v>3.3000000000000002E-2</v>
      </c>
      <c r="P5">
        <v>0.22700000000000001</v>
      </c>
      <c r="Q5">
        <v>0.224</v>
      </c>
      <c r="R5">
        <v>0.30399999999999999</v>
      </c>
      <c r="S5">
        <v>0.56200000000000006</v>
      </c>
      <c r="T5">
        <v>0.33200000000000002</v>
      </c>
      <c r="V5">
        <v>0.37</v>
      </c>
      <c r="X5">
        <v>1.3899999999999999E-2</v>
      </c>
      <c r="Y5">
        <v>0.15129999999999999</v>
      </c>
      <c r="Z5">
        <v>0.30320000000000003</v>
      </c>
      <c r="AA5">
        <v>0.371</v>
      </c>
      <c r="AB5">
        <v>0.35899999999999999</v>
      </c>
      <c r="AC5">
        <v>0.159</v>
      </c>
    </row>
    <row r="6" spans="1:29">
      <c r="E6" t="s">
        <v>24</v>
      </c>
      <c r="F6">
        <v>0</v>
      </c>
      <c r="G6">
        <v>2.0969999999999999E-3</v>
      </c>
      <c r="H6">
        <v>0.28118399999999999</v>
      </c>
      <c r="I6">
        <v>0.509575</v>
      </c>
      <c r="J6">
        <v>0.15606500000000001</v>
      </c>
      <c r="K6">
        <v>0.51128399999999996</v>
      </c>
      <c r="L6">
        <v>1.125E-2</v>
      </c>
      <c r="N6">
        <v>0</v>
      </c>
      <c r="O6">
        <v>0</v>
      </c>
      <c r="P6">
        <v>7.5137000000000009E-2</v>
      </c>
      <c r="Q6">
        <v>0.24617600000000001</v>
      </c>
      <c r="R6">
        <v>5.3807999999999995E-2</v>
      </c>
      <c r="S6">
        <v>0.28100000000000003</v>
      </c>
      <c r="T6">
        <v>8.3000000000000001E-3</v>
      </c>
      <c r="V6">
        <v>5.6239999999999998E-2</v>
      </c>
      <c r="X6">
        <v>0</v>
      </c>
      <c r="Y6">
        <v>0.18398079999999997</v>
      </c>
      <c r="Z6">
        <v>4.7602400000000003E-2</v>
      </c>
      <c r="AA6">
        <v>0.216664</v>
      </c>
      <c r="AB6">
        <v>0.267814</v>
      </c>
      <c r="AC6">
        <v>4.7699999999999999E-3</v>
      </c>
    </row>
    <row r="7" spans="1:29">
      <c r="E7" t="s">
        <v>25</v>
      </c>
      <c r="F7">
        <f>F6/SUM($F$6:$L$6)</f>
        <v>0</v>
      </c>
      <c r="G7">
        <f t="shared" ref="G7:L7" si="3">G6/SUM($F$6:$L$6)</f>
        <v>1.4251200342518119E-3</v>
      </c>
      <c r="H7">
        <f t="shared" si="3"/>
        <v>0.1910924900863431</v>
      </c>
      <c r="I7">
        <f t="shared" si="3"/>
        <v>0.34630688672096666</v>
      </c>
      <c r="J7">
        <f t="shared" si="3"/>
        <v>0.10606168724153985</v>
      </c>
      <c r="K7">
        <f t="shared" si="3"/>
        <v>0.34746832217091245</v>
      </c>
      <c r="L7">
        <f t="shared" si="3"/>
        <v>7.6454937459861155E-3</v>
      </c>
      <c r="N7">
        <f t="shared" ref="N7:T7" si="4">N6/SUM($N$6:$T$6)</f>
        <v>0</v>
      </c>
      <c r="O7">
        <f t="shared" si="4"/>
        <v>0</v>
      </c>
      <c r="P7">
        <f t="shared" si="4"/>
        <v>0.11308643164499618</v>
      </c>
      <c r="Q7">
        <f t="shared" si="4"/>
        <v>0.37051206990748337</v>
      </c>
      <c r="R7">
        <f t="shared" si="4"/>
        <v>8.0984797289670243E-2</v>
      </c>
      <c r="S7">
        <f t="shared" si="4"/>
        <v>0.42292462158781857</v>
      </c>
      <c r="T7">
        <f t="shared" si="4"/>
        <v>1.2492079570031652E-2</v>
      </c>
      <c r="X7">
        <f t="shared" ref="X7:AC7" si="5">X6/SUM($X$6:$AC$6)</f>
        <v>0</v>
      </c>
      <c r="Y7">
        <f t="shared" si="5"/>
        <v>0.25523423514409471</v>
      </c>
      <c r="Z7">
        <f t="shared" si="5"/>
        <v>6.6038207003248472E-2</v>
      </c>
      <c r="AA7">
        <f t="shared" si="5"/>
        <v>0.30057522482378674</v>
      </c>
      <c r="AB7">
        <f t="shared" si="5"/>
        <v>0.37153497240408018</v>
      </c>
      <c r="AC7">
        <f t="shared" si="5"/>
        <v>6.6173606247898259E-3</v>
      </c>
    </row>
    <row r="12" spans="1:29">
      <c r="A12" s="7" t="s">
        <v>33</v>
      </c>
      <c r="E12" t="s">
        <v>23</v>
      </c>
      <c r="F12" s="6"/>
      <c r="N12" s="6"/>
      <c r="X12" s="6">
        <v>1</v>
      </c>
      <c r="Y12">
        <f>X12</f>
        <v>1</v>
      </c>
      <c r="Z12">
        <f t="shared" ref="Z12:AC12" si="6">Y12</f>
        <v>1</v>
      </c>
      <c r="AA12">
        <f t="shared" si="6"/>
        <v>1</v>
      </c>
      <c r="AB12">
        <f t="shared" si="6"/>
        <v>1</v>
      </c>
      <c r="AC12">
        <f t="shared" si="6"/>
        <v>1</v>
      </c>
    </row>
    <row r="13" spans="1:29">
      <c r="A13" s="1" t="s">
        <v>26</v>
      </c>
      <c r="B13" s="2" t="s">
        <v>36</v>
      </c>
      <c r="C13" s="3" t="s">
        <v>35</v>
      </c>
      <c r="D13" t="s">
        <v>34</v>
      </c>
      <c r="E13" t="s">
        <v>28</v>
      </c>
      <c r="W13" t="str">
        <f>IF(W$5="","",((1-$C14)*W$5)+($C14*W$6*W12))</f>
        <v/>
      </c>
      <c r="X13">
        <f t="shared" ref="X13:AC13" si="7">IF(X$5="","",X$5+(X$6*X12)/$C14)</f>
        <v>1.3899999999999999E-2</v>
      </c>
      <c r="Y13">
        <f t="shared" si="7"/>
        <v>0.15131460900496452</v>
      </c>
      <c r="Z13">
        <f t="shared" si="7"/>
        <v>0.30320377987104052</v>
      </c>
      <c r="AA13">
        <f t="shared" si="7"/>
        <v>0.37101720421615536</v>
      </c>
      <c r="AB13">
        <f t="shared" si="7"/>
        <v>0.35902126578455779</v>
      </c>
      <c r="AC13">
        <f t="shared" si="7"/>
        <v>0.15900037876209736</v>
      </c>
    </row>
    <row r="14" spans="1:29">
      <c r="A14" s="8" cm="1">
        <f t="array" ref="A14">MAX(ABS(F14:AC14))</f>
        <v>1.0000032368639999</v>
      </c>
      <c r="B14" s="4">
        <f>C14*A14</f>
        <v>12593.697925866318</v>
      </c>
      <c r="C14" s="5">
        <v>12593.657161910824</v>
      </c>
      <c r="E14" t="s">
        <v>29</v>
      </c>
      <c r="X14">
        <f t="shared" ref="X14:AC14" si="8">(((X13/$Z13)/(X$5/$Z$5))*(($AB13/$Z13)/($AB$5/$Z$5))^(X$3*-1)-1)*10000</f>
        <v>0.3566883891559236</v>
      </c>
      <c r="Y14">
        <f t="shared" si="8"/>
        <v>1.0000032368639999</v>
      </c>
      <c r="Z14">
        <f t="shared" si="8"/>
        <v>0</v>
      </c>
      <c r="AA14">
        <f t="shared" si="8"/>
        <v>0.18187762013344155</v>
      </c>
      <c r="AB14">
        <f t="shared" si="8"/>
        <v>0</v>
      </c>
      <c r="AC14">
        <f t="shared" si="8"/>
        <v>-0.87341729879897301</v>
      </c>
    </row>
    <row r="16" spans="1:29">
      <c r="A16" s="7" t="s">
        <v>32</v>
      </c>
      <c r="E16" t="s">
        <v>23</v>
      </c>
      <c r="F16" s="6">
        <v>1</v>
      </c>
      <c r="G16">
        <f>F16</f>
        <v>1</v>
      </c>
      <c r="H16">
        <f t="shared" ref="H16:L16" si="9">G16</f>
        <v>1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1</v>
      </c>
      <c r="N16" s="6">
        <v>1</v>
      </c>
      <c r="O16">
        <f>N16</f>
        <v>1</v>
      </c>
      <c r="P16">
        <f t="shared" ref="P16:T16" si="10">O16</f>
        <v>1</v>
      </c>
      <c r="Q16">
        <f t="shared" si="10"/>
        <v>1</v>
      </c>
      <c r="R16">
        <f t="shared" si="10"/>
        <v>1</v>
      </c>
      <c r="S16">
        <f t="shared" si="10"/>
        <v>1</v>
      </c>
      <c r="T16">
        <f t="shared" si="10"/>
        <v>1</v>
      </c>
      <c r="X16" s="6">
        <v>1</v>
      </c>
      <c r="Y16">
        <f>X16</f>
        <v>1</v>
      </c>
      <c r="Z16">
        <f t="shared" ref="Z16:AC16" si="11">Y16</f>
        <v>1</v>
      </c>
      <c r="AA16">
        <f t="shared" si="11"/>
        <v>1</v>
      </c>
      <c r="AB16">
        <f t="shared" si="11"/>
        <v>1</v>
      </c>
      <c r="AC16">
        <f t="shared" si="11"/>
        <v>1</v>
      </c>
    </row>
    <row r="17" spans="1:29">
      <c r="A17" s="1" t="s">
        <v>26</v>
      </c>
      <c r="B17" s="2" t="s">
        <v>36</v>
      </c>
      <c r="C17" s="3" t="s">
        <v>35</v>
      </c>
      <c r="E17" t="s">
        <v>28</v>
      </c>
      <c r="F17">
        <f>IF(F$5="","",F$5+(F$6*F16)/$C18)</f>
        <v>0.37</v>
      </c>
      <c r="G17">
        <f t="shared" ref="F17:L17" si="12">IF(G$5="","",G$5+(G$6*G16)/$C18)</f>
        <v>0.23300013317853954</v>
      </c>
      <c r="H17">
        <f t="shared" si="12"/>
        <v>0.40401785773698684</v>
      </c>
      <c r="I17">
        <f t="shared" si="12"/>
        <v>0.42503236263914396</v>
      </c>
      <c r="J17">
        <f t="shared" si="12"/>
        <v>0.24500991154447921</v>
      </c>
      <c r="K17">
        <f t="shared" si="12"/>
        <v>0.62203247117616067</v>
      </c>
      <c r="L17">
        <f t="shared" si="12"/>
        <v>0.25000071447714345</v>
      </c>
      <c r="M17" t="str">
        <f>IF(M$5="","",((1-$C18)*M$5)+($C18*M$6*M16))</f>
        <v/>
      </c>
      <c r="N17">
        <f t="shared" ref="N17:T17" si="13">IF(N$5="","",N$5+(N$6*N16)/$C18)</f>
        <v>9.9000000000000005E-2</v>
      </c>
      <c r="O17">
        <f t="shared" si="13"/>
        <v>3.3000000000000002E-2</v>
      </c>
      <c r="P17">
        <f t="shared" si="13"/>
        <v>0.22700477188170018</v>
      </c>
      <c r="Q17">
        <f t="shared" si="13"/>
        <v>0.22401563441113459</v>
      </c>
      <c r="R17">
        <f t="shared" si="13"/>
        <v>0.30400341729654529</v>
      </c>
      <c r="S17">
        <f t="shared" si="13"/>
        <v>0.56201784605131622</v>
      </c>
      <c r="T17">
        <f t="shared" si="13"/>
        <v>0.33200052712535916</v>
      </c>
      <c r="U17" t="str">
        <f>IF(U$5="","",((1-$C18)*U$5)+($C18*U$6*U16))</f>
        <v/>
      </c>
      <c r="V17">
        <f>IF(V$5="","",((1-$C18)*V$5)+($C18*V$6*V16))</f>
        <v>-5825.5686436718124</v>
      </c>
      <c r="W17" t="str">
        <f>IF(W$5="","",((1-$C18)*W$5)+($C18*W$6*W16))</f>
        <v/>
      </c>
      <c r="X17">
        <f t="shared" ref="X17:AC17" si="14">IF(X$5="","",X$5+(X$6*X16)/$C18)</f>
        <v>1.3899999999999999E-2</v>
      </c>
      <c r="Y17">
        <f t="shared" si="14"/>
        <v>0.15131168445123841</v>
      </c>
      <c r="Z17">
        <f t="shared" si="14"/>
        <v>0.30320302318460207</v>
      </c>
      <c r="AA17">
        <f t="shared" si="14"/>
        <v>0.37101376013118281</v>
      </c>
      <c r="AB17">
        <f t="shared" si="14"/>
        <v>0.35901700862059499</v>
      </c>
      <c r="AC17">
        <f t="shared" si="14"/>
        <v>0.15900030293830883</v>
      </c>
    </row>
    <row r="18" spans="1:29">
      <c r="A18" s="8" cm="1">
        <f t="array" ref="A18">MAX(ABS(F18:AC18))</f>
        <v>1.0000000189402947</v>
      </c>
      <c r="B18" s="4">
        <f>C18*A18</f>
        <v>15745.780416261641</v>
      </c>
      <c r="C18" s="5">
        <v>15745.780118031926</v>
      </c>
      <c r="E18" t="s">
        <v>29</v>
      </c>
      <c r="G18">
        <f t="shared" ref="G18:L18" si="15">(((G17/$I17)/(G$5/$I$5))*(($K17/$I17)/($K$5/$I$5))^(G$3*-1)-1)*10000</f>
        <v>-1.0000000189402947</v>
      </c>
      <c r="H18">
        <f t="shared" si="15"/>
        <v>-0.44082165921333072</v>
      </c>
      <c r="I18">
        <f t="shared" si="15"/>
        <v>0</v>
      </c>
      <c r="J18">
        <f t="shared" si="15"/>
        <v>-0.23645561253893277</v>
      </c>
      <c r="K18">
        <f t="shared" si="15"/>
        <v>0</v>
      </c>
      <c r="L18">
        <f t="shared" si="15"/>
        <v>-0.25872309084018497</v>
      </c>
      <c r="O18">
        <f t="shared" ref="O18:T18" si="16">(((O17/$R17)/(O$5/$R$5))*(($P17/$R17)/($P$5/$R$5))^(O$3*-1)-1)*10000</f>
        <v>-0.25989572330020749</v>
      </c>
      <c r="P18">
        <f t="shared" si="16"/>
        <v>0</v>
      </c>
      <c r="Q18">
        <f t="shared" si="16"/>
        <v>0.53681251196868729</v>
      </c>
      <c r="R18">
        <f t="shared" si="16"/>
        <v>0</v>
      </c>
      <c r="S18">
        <f t="shared" si="16"/>
        <v>0.25325933787012644</v>
      </c>
      <c r="T18">
        <f t="shared" si="16"/>
        <v>4.6613433932751747E-2</v>
      </c>
      <c r="X18">
        <f t="shared" ref="X18:AC18" si="17">(((X17/$Z17)/(X$5/$Z$5))*(($AB17/$Z17)/($AB$5/$Z$5))^(X$3*-1)-1)*10000</f>
        <v>0.28528512164838205</v>
      </c>
      <c r="Y18">
        <f t="shared" si="17"/>
        <v>0.79981440876286669</v>
      </c>
      <c r="Z18">
        <f t="shared" si="17"/>
        <v>0</v>
      </c>
      <c r="AA18">
        <f t="shared" si="17"/>
        <v>0.14546825545913578</v>
      </c>
      <c r="AB18">
        <f t="shared" si="17"/>
        <v>0</v>
      </c>
      <c r="AC18">
        <f t="shared" si="17"/>
        <v>-0.69857992528121748</v>
      </c>
    </row>
    <row r="20" spans="1:29">
      <c r="A20" s="7" t="s">
        <v>31</v>
      </c>
      <c r="E20" t="s">
        <v>23</v>
      </c>
      <c r="F20" s="6">
        <v>1</v>
      </c>
      <c r="G20">
        <f>F20</f>
        <v>1</v>
      </c>
      <c r="H20">
        <f t="shared" ref="H20:L20" si="18">G20</f>
        <v>1</v>
      </c>
      <c r="I20">
        <f t="shared" si="18"/>
        <v>1</v>
      </c>
      <c r="J20">
        <f t="shared" si="18"/>
        <v>1</v>
      </c>
      <c r="K20">
        <f t="shared" si="18"/>
        <v>1</v>
      </c>
      <c r="L20">
        <f t="shared" si="18"/>
        <v>1</v>
      </c>
      <c r="N20" s="6">
        <v>2</v>
      </c>
      <c r="O20">
        <f>N20</f>
        <v>2</v>
      </c>
      <c r="P20">
        <f t="shared" ref="P20:T20" si="19">O20</f>
        <v>2</v>
      </c>
      <c r="Q20">
        <f t="shared" si="19"/>
        <v>2</v>
      </c>
      <c r="R20">
        <f t="shared" si="19"/>
        <v>2</v>
      </c>
      <c r="S20">
        <f t="shared" si="19"/>
        <v>2</v>
      </c>
      <c r="T20">
        <f t="shared" si="19"/>
        <v>2</v>
      </c>
      <c r="X20" s="6">
        <v>3</v>
      </c>
      <c r="Y20">
        <f>X20</f>
        <v>3</v>
      </c>
      <c r="Z20">
        <f t="shared" ref="Z20:AC20" si="20">Y20</f>
        <v>3</v>
      </c>
      <c r="AA20">
        <f t="shared" si="20"/>
        <v>3</v>
      </c>
      <c r="AB20">
        <f t="shared" si="20"/>
        <v>3</v>
      </c>
      <c r="AC20">
        <f t="shared" si="20"/>
        <v>3</v>
      </c>
    </row>
    <row r="21" spans="1:29">
      <c r="A21" s="1" t="s">
        <v>26</v>
      </c>
      <c r="B21" s="2" t="s">
        <v>36</v>
      </c>
      <c r="C21" s="3" t="s">
        <v>35</v>
      </c>
      <c r="E21" t="s">
        <v>28</v>
      </c>
      <c r="F21">
        <f t="shared" ref="F21:L21" si="21">IF(F$5="","",F$5+(F$6*F20)/$C22)</f>
        <v>0.37</v>
      </c>
      <c r="G21">
        <f t="shared" si="21"/>
        <v>0.23300005550413128</v>
      </c>
      <c r="H21">
        <f t="shared" si="21"/>
        <v>0.40400744247670345</v>
      </c>
      <c r="I21">
        <f t="shared" si="21"/>
        <v>0.42501348760977209</v>
      </c>
      <c r="J21">
        <f t="shared" si="21"/>
        <v>0.24500413078314101</v>
      </c>
      <c r="K21">
        <f t="shared" si="21"/>
        <v>0.62201353284418326</v>
      </c>
      <c r="L21">
        <f t="shared" si="21"/>
        <v>0.25000029776894456</v>
      </c>
      <c r="M21" t="str">
        <f>IF(M$5="","",((1-$C22)*M$5)+($C22*M$6*M20))</f>
        <v/>
      </c>
      <c r="N21">
        <f t="shared" ref="N21:T21" si="22">IF(N$5="","",N$5+(N$6*N20)/$C22)</f>
        <v>9.9000000000000005E-2</v>
      </c>
      <c r="O21">
        <f t="shared" si="22"/>
        <v>3.3000000000000002E-2</v>
      </c>
      <c r="P21">
        <f t="shared" si="22"/>
        <v>0.22700397750492252</v>
      </c>
      <c r="Q21">
        <f t="shared" si="22"/>
        <v>0.22401303174536918</v>
      </c>
      <c r="R21">
        <f t="shared" si="22"/>
        <v>0.30400284841802133</v>
      </c>
      <c r="S21">
        <f t="shared" si="22"/>
        <v>0.56201487521305393</v>
      </c>
      <c r="T21">
        <f t="shared" si="22"/>
        <v>0.33200043937462048</v>
      </c>
      <c r="U21" t="str">
        <f>IF(U$5="","",((1-$C22)*U$5)+($C22*U$6*U20))</f>
        <v/>
      </c>
      <c r="V21">
        <f>IF(V$5="","",((1-$C22)*V$5)+($C22*V$6*V20))</f>
        <v>-13978.589443969848</v>
      </c>
      <c r="W21" t="str">
        <f>IF(W$5="","",((1-$C22)*W$5)+($C22*W$6*W20))</f>
        <v/>
      </c>
      <c r="X21">
        <f t="shared" ref="X21:AC21" si="23">IF(X$5="","",X$5+(X$6*X20)/$C22)</f>
        <v>1.3899999999999999E-2</v>
      </c>
      <c r="Y21">
        <f t="shared" si="23"/>
        <v>0.15131460900497054</v>
      </c>
      <c r="Z21">
        <f t="shared" si="23"/>
        <v>0.30320377987104208</v>
      </c>
      <c r="AA21">
        <f t="shared" si="23"/>
        <v>0.37101720421616241</v>
      </c>
      <c r="AB21">
        <f t="shared" si="23"/>
        <v>0.35902126578456656</v>
      </c>
      <c r="AC21">
        <f t="shared" si="23"/>
        <v>0.15900037876209752</v>
      </c>
    </row>
    <row r="22" spans="1:29">
      <c r="A22" s="8" cm="1">
        <f t="array" ref="A22">MAX(ABS(F22:AC22))</f>
        <v>1.0000032372747825</v>
      </c>
      <c r="B22" s="4">
        <f>C22*A22</f>
        <v>37781.093777574977</v>
      </c>
      <c r="C22" s="5">
        <v>37780.971470188779</v>
      </c>
      <c r="E22" t="s">
        <v>29</v>
      </c>
      <c r="G22">
        <f t="shared" ref="G22:L22" si="24">(((G21/$I21)/(G$5/$I$5))*(($K21/$I21)/($K$5/$I$5))^(G$3*-1)-1)*10000</f>
        <v>-0.41678784819421111</v>
      </c>
      <c r="H22">
        <f t="shared" si="24"/>
        <v>-0.1837278909810891</v>
      </c>
      <c r="I22">
        <f t="shared" si="24"/>
        <v>0</v>
      </c>
      <c r="J22">
        <f t="shared" si="24"/>
        <v>-9.8550241330874755E-2</v>
      </c>
      <c r="K22">
        <f t="shared" si="24"/>
        <v>0</v>
      </c>
      <c r="L22">
        <f t="shared" si="24"/>
        <v>-0.10782713895540752</v>
      </c>
      <c r="O22">
        <f t="shared" ref="O22:T22" si="25">(((O21/$R21)/(O$5/$R$5))*(($P21/$R21)/($P$5/$R$5))^(O$3*-1)-1)*10000</f>
        <v>-0.21663167982355347</v>
      </c>
      <c r="P22">
        <f t="shared" si="25"/>
        <v>0</v>
      </c>
      <c r="Q22">
        <f t="shared" si="25"/>
        <v>0.44745033332072026</v>
      </c>
      <c r="R22">
        <f t="shared" si="25"/>
        <v>0</v>
      </c>
      <c r="S22">
        <f t="shared" si="25"/>
        <v>0.21109944396302538</v>
      </c>
      <c r="T22">
        <f t="shared" si="25"/>
        <v>3.8853899071433773E-2</v>
      </c>
      <c r="X22">
        <f t="shared" ref="X22:AC22" si="26">(((X21/$Z21)/(X$5/$Z$5))*(($AB21/$Z21)/($AB$5/$Z$5))^(X$3*-1)-1)*10000</f>
        <v>0.35668838930469349</v>
      </c>
      <c r="Y22">
        <f t="shared" si="26"/>
        <v>1.0000032372747825</v>
      </c>
      <c r="Z22">
        <f t="shared" si="26"/>
        <v>0</v>
      </c>
      <c r="AA22">
        <f t="shared" si="26"/>
        <v>0.18187762020671627</v>
      </c>
      <c r="AB22">
        <f t="shared" si="26"/>
        <v>0</v>
      </c>
      <c r="AC22">
        <f t="shared" si="26"/>
        <v>-0.87341729915646482</v>
      </c>
    </row>
    <row r="24" spans="1:29">
      <c r="A24" s="7" t="s">
        <v>30</v>
      </c>
      <c r="E24" t="s">
        <v>23</v>
      </c>
      <c r="F24" s="6">
        <v>1</v>
      </c>
      <c r="G24">
        <f>F24</f>
        <v>1</v>
      </c>
      <c r="H24">
        <f t="shared" ref="H24:L24" si="27">G24</f>
        <v>1</v>
      </c>
      <c r="I24">
        <f t="shared" si="27"/>
        <v>1</v>
      </c>
      <c r="J24">
        <f t="shared" si="27"/>
        <v>1</v>
      </c>
      <c r="K24">
        <f t="shared" si="27"/>
        <v>1</v>
      </c>
      <c r="L24">
        <f t="shared" si="27"/>
        <v>1</v>
      </c>
      <c r="N24" s="6">
        <v>2</v>
      </c>
      <c r="O24">
        <f>N24</f>
        <v>2</v>
      </c>
      <c r="P24">
        <f t="shared" ref="P24:T24" si="28">O24</f>
        <v>2</v>
      </c>
      <c r="Q24">
        <f t="shared" si="28"/>
        <v>2</v>
      </c>
      <c r="R24">
        <f t="shared" si="28"/>
        <v>2</v>
      </c>
      <c r="S24">
        <f t="shared" si="28"/>
        <v>2</v>
      </c>
      <c r="T24">
        <f t="shared" si="28"/>
        <v>2</v>
      </c>
      <c r="X24" s="6">
        <v>3</v>
      </c>
      <c r="Y24">
        <f>X24</f>
        <v>3</v>
      </c>
      <c r="Z24">
        <f t="shared" ref="Z24:AC24" si="29">Y24</f>
        <v>3</v>
      </c>
      <c r="AA24">
        <f t="shared" si="29"/>
        <v>3</v>
      </c>
      <c r="AB24">
        <f t="shared" si="29"/>
        <v>3</v>
      </c>
      <c r="AC24">
        <f t="shared" si="29"/>
        <v>3</v>
      </c>
    </row>
    <row r="25" spans="1:29">
      <c r="A25" s="1" t="s">
        <v>26</v>
      </c>
      <c r="B25" s="2" t="s">
        <v>36</v>
      </c>
      <c r="C25" s="3" t="s">
        <v>35</v>
      </c>
      <c r="E25" t="s">
        <v>28</v>
      </c>
      <c r="F25">
        <f t="shared" ref="F25:L25" si="30">IF(F$5="","",F$5+(F$7*F24)/$C26)</f>
        <v>0.37</v>
      </c>
      <c r="G25">
        <f t="shared" si="30"/>
        <v>0.23300002719007823</v>
      </c>
      <c r="H25">
        <f t="shared" si="30"/>
        <v>0.40400364588218984</v>
      </c>
      <c r="I25">
        <f t="shared" si="30"/>
        <v>0.42500660724087025</v>
      </c>
      <c r="J25">
        <f t="shared" si="30"/>
        <v>0.24500202356678882</v>
      </c>
      <c r="K25">
        <f t="shared" si="30"/>
        <v>0.6220066294000709</v>
      </c>
      <c r="L25">
        <f t="shared" si="30"/>
        <v>0.2500001458695183</v>
      </c>
      <c r="M25" t="str">
        <f>IF(M$5="","",((1-$C26)*M$5)+($C26*M$7*M24))</f>
        <v/>
      </c>
      <c r="N25">
        <f t="shared" ref="N25:T25" si="31">IF(N$5="","",N$5+(N$7*N24)/$C26)</f>
        <v>9.9000000000000005E-2</v>
      </c>
      <c r="O25">
        <f t="shared" si="31"/>
        <v>3.3000000000000002E-2</v>
      </c>
      <c r="P25">
        <f t="shared" si="31"/>
        <v>0.22700431518587524</v>
      </c>
      <c r="Q25">
        <f t="shared" si="31"/>
        <v>0.2240141381103587</v>
      </c>
      <c r="R25">
        <f t="shared" si="31"/>
        <v>0.30400309024211208</v>
      </c>
      <c r="S25">
        <f t="shared" si="31"/>
        <v>0.56201613808417883</v>
      </c>
      <c r="T25">
        <f t="shared" si="31"/>
        <v>0.33200047667650778</v>
      </c>
      <c r="U25" t="str">
        <f>IF(U$5="","",((1-$C26)*U$5)+($C26*U$7*U24))</f>
        <v/>
      </c>
      <c r="V25">
        <f>IF(V$5="","",((1-$C26)*V$5)+($C26*V$7*V24))</f>
        <v>-19392.527974008452</v>
      </c>
      <c r="W25" t="str">
        <f>IF(W$5="","",((1-$C26)*W$5)+($C26*W$7*W24))</f>
        <v/>
      </c>
      <c r="X25">
        <f t="shared" ref="X25:AC25" si="32">IF(X$5="","",X$5+(X$7*X24)/$C26)</f>
        <v>1.3899999999999999E-2</v>
      </c>
      <c r="Y25">
        <f t="shared" si="32"/>
        <v>0.15131460895640195</v>
      </c>
      <c r="Z25">
        <f t="shared" si="32"/>
        <v>0.30320377985847563</v>
      </c>
      <c r="AA25">
        <f t="shared" si="32"/>
        <v>0.37101720415896589</v>
      </c>
      <c r="AB25">
        <f t="shared" si="32"/>
        <v>0.35902126571386705</v>
      </c>
      <c r="AC25">
        <f t="shared" si="32"/>
        <v>0.15900037876083828</v>
      </c>
    </row>
    <row r="26" spans="1:29">
      <c r="A26" s="8" cm="1">
        <f t="array" ref="A26">MAX(ABS(F26:AC26))</f>
        <v>0.99999991270527389</v>
      </c>
      <c r="B26" s="4">
        <f>C26*A26</f>
        <v>52413.233192191168</v>
      </c>
      <c r="C26" s="5">
        <v>52413.237767590406</v>
      </c>
      <c r="E26" t="s">
        <v>29</v>
      </c>
      <c r="G26">
        <f t="shared" ref="G26:L26" si="33">(((G25/$I25)/(G$5/$I$5))*(($K25/$I25)/($K$5/$I$5))^(G$3*-1)-1)*10000</f>
        <v>-0.2041779957706602</v>
      </c>
      <c r="H26">
        <f t="shared" si="33"/>
        <v>-9.0005268095216806E-2</v>
      </c>
      <c r="I26">
        <f t="shared" si="33"/>
        <v>0</v>
      </c>
      <c r="J26">
        <f t="shared" si="33"/>
        <v>-4.8277974129540269E-2</v>
      </c>
      <c r="K26">
        <f t="shared" si="33"/>
        <v>0</v>
      </c>
      <c r="L26">
        <f t="shared" si="33"/>
        <v>-5.2821885063725205E-2</v>
      </c>
      <c r="O26">
        <f t="shared" ref="O26:T26" si="34">(((O25/$R25)/(O$5/$R$5))*(($P25/$R25)/($P$5/$R$5))^(O$3*-1)-1)*10000</f>
        <v>-0.23502279874687559</v>
      </c>
      <c r="P26">
        <f t="shared" si="34"/>
        <v>0</v>
      </c>
      <c r="Q26">
        <f t="shared" si="34"/>
        <v>0.48543728405459063</v>
      </c>
      <c r="R26">
        <f t="shared" si="34"/>
        <v>0</v>
      </c>
      <c r="S26">
        <f t="shared" si="34"/>
        <v>0.22902117101875064</v>
      </c>
      <c r="T26">
        <f t="shared" si="34"/>
        <v>4.2152403891826395E-2</v>
      </c>
      <c r="X26">
        <f t="shared" ref="X26:AC26" si="35">(((X25/$Z25)/(X$5/$Z$5))*(($AB25/$Z25)/($AB$5/$Z$5))^(X$3*-1)-1)*10000</f>
        <v>0.35668720350656713</v>
      </c>
      <c r="Y26">
        <f t="shared" si="35"/>
        <v>0.99999991270527389</v>
      </c>
      <c r="Z26">
        <f t="shared" si="35"/>
        <v>0</v>
      </c>
      <c r="AA26">
        <f t="shared" si="35"/>
        <v>0.18187701555261171</v>
      </c>
      <c r="AB26">
        <f t="shared" si="35"/>
        <v>0</v>
      </c>
      <c r="AC26">
        <f t="shared" si="35"/>
        <v>-0.87341439565125079</v>
      </c>
    </row>
    <row r="29" spans="1:29" ht="18">
      <c r="A29" s="9" t="s">
        <v>37</v>
      </c>
    </row>
    <row r="30" spans="1:29">
      <c r="A30" s="1" t="s">
        <v>26</v>
      </c>
      <c r="B30" s="2" t="s">
        <v>36</v>
      </c>
      <c r="C30" s="3" t="s">
        <v>35</v>
      </c>
    </row>
    <row r="31" spans="1:29">
      <c r="A31" s="8" cm="1">
        <f t="array" ref="A31">MAX(ABS(F39:L39))</f>
        <v>1.0000000189391844</v>
      </c>
      <c r="B31" s="4">
        <f>C31*A31</f>
        <v>15745.780416254815</v>
      </c>
      <c r="C31" s="5">
        <v>15745.780118042581</v>
      </c>
      <c r="E31" t="s">
        <v>23</v>
      </c>
      <c r="F31" s="6">
        <v>1</v>
      </c>
      <c r="G31">
        <f>F31</f>
        <v>1</v>
      </c>
      <c r="H31">
        <f t="shared" ref="H31:L31" si="36">G31</f>
        <v>1</v>
      </c>
      <c r="I31">
        <f t="shared" si="36"/>
        <v>1</v>
      </c>
      <c r="J31">
        <f t="shared" si="36"/>
        <v>1</v>
      </c>
      <c r="K31">
        <f t="shared" si="36"/>
        <v>1</v>
      </c>
      <c r="L31">
        <f t="shared" si="36"/>
        <v>1</v>
      </c>
    </row>
    <row r="32" spans="1:29">
      <c r="A32" s="8" cm="1">
        <f t="array" ref="A32">MAX(ABS(F40:L40))</f>
        <v>1.0000000189402947</v>
      </c>
      <c r="B32" s="4">
        <f>C32*A32</f>
        <v>157.45780416258566</v>
      </c>
      <c r="C32" s="5">
        <v>157.4578011802885</v>
      </c>
      <c r="F32">
        <v>0.01</v>
      </c>
      <c r="G32">
        <v>0.01</v>
      </c>
      <c r="H32">
        <v>0.02</v>
      </c>
      <c r="I32">
        <v>0.01</v>
      </c>
      <c r="J32">
        <v>0.01</v>
      </c>
      <c r="K32">
        <v>0.01</v>
      </c>
      <c r="L32">
        <v>0.01</v>
      </c>
    </row>
    <row r="33" spans="1:12">
      <c r="A33" s="8" cm="1">
        <f t="array" ref="A33">MAX(ABS(F41:L41))</f>
        <v>1.0000000189380742</v>
      </c>
      <c r="B33" s="4">
        <f>C33*A33</f>
        <v>1574.5780416287375</v>
      </c>
      <c r="C33" s="5">
        <v>1574.5780118092623</v>
      </c>
      <c r="F33">
        <v>0.1</v>
      </c>
      <c r="G33">
        <v>0.1</v>
      </c>
      <c r="H33">
        <v>0.3</v>
      </c>
      <c r="I33">
        <v>0.1</v>
      </c>
      <c r="J33">
        <v>0.1</v>
      </c>
      <c r="K33">
        <v>0.1</v>
      </c>
      <c r="L33">
        <v>0.1</v>
      </c>
    </row>
    <row r="34" spans="1:12">
      <c r="A34" s="8" cm="1">
        <f t="array" ref="A34">MAX(ABS(F42:L42))</f>
        <v>1.0000000139431808</v>
      </c>
      <c r="B34" s="4">
        <f>C34*A34</f>
        <v>7872.8902081350971</v>
      </c>
      <c r="C34" s="5">
        <v>7872.8900983619669</v>
      </c>
      <c r="F34">
        <v>0.5</v>
      </c>
      <c r="G34">
        <v>0.5</v>
      </c>
      <c r="H34">
        <v>2</v>
      </c>
      <c r="I34">
        <v>0.5</v>
      </c>
      <c r="J34">
        <v>0.5</v>
      </c>
      <c r="K34">
        <v>0.5</v>
      </c>
      <c r="L34">
        <v>0.5</v>
      </c>
    </row>
    <row r="35" spans="1:12">
      <c r="E35" t="s">
        <v>28</v>
      </c>
      <c r="F35">
        <f t="shared" ref="F35:L38" si="37">IF(F$5="","",F$5+(F$6*F31)/$C31)</f>
        <v>0.37</v>
      </c>
      <c r="G35">
        <f t="shared" si="37"/>
        <v>0.23300013317853954</v>
      </c>
      <c r="H35">
        <f t="shared" si="37"/>
        <v>0.40401785773698684</v>
      </c>
      <c r="I35">
        <f t="shared" si="37"/>
        <v>0.4250323626391439</v>
      </c>
      <c r="J35">
        <f t="shared" si="37"/>
        <v>0.24500991154447921</v>
      </c>
      <c r="K35">
        <f t="shared" si="37"/>
        <v>0.62203247117616067</v>
      </c>
      <c r="L35">
        <f t="shared" si="37"/>
        <v>0.25000071447714345</v>
      </c>
    </row>
    <row r="36" spans="1:12">
      <c r="F36">
        <f t="shared" si="37"/>
        <v>0.37</v>
      </c>
      <c r="G36">
        <f t="shared" si="37"/>
        <v>0.23300013317853954</v>
      </c>
      <c r="H36">
        <f t="shared" si="37"/>
        <v>0.40403571547397366</v>
      </c>
      <c r="I36">
        <f t="shared" si="37"/>
        <v>0.42503236263914396</v>
      </c>
      <c r="J36">
        <f t="shared" si="37"/>
        <v>0.24500991154447924</v>
      </c>
      <c r="K36">
        <f t="shared" si="37"/>
        <v>0.62203247117616067</v>
      </c>
      <c r="L36">
        <f t="shared" si="37"/>
        <v>0.25000071447714345</v>
      </c>
    </row>
    <row r="37" spans="1:12">
      <c r="F37">
        <f t="shared" si="37"/>
        <v>0.37</v>
      </c>
      <c r="G37">
        <f t="shared" si="37"/>
        <v>0.23300013317853954</v>
      </c>
      <c r="H37">
        <f t="shared" si="37"/>
        <v>0.40405357321096025</v>
      </c>
      <c r="I37">
        <f t="shared" si="37"/>
        <v>0.42503236263914385</v>
      </c>
      <c r="J37">
        <f t="shared" si="37"/>
        <v>0.24500991154447918</v>
      </c>
      <c r="K37">
        <f t="shared" si="37"/>
        <v>0.62203247117616056</v>
      </c>
      <c r="L37">
        <f t="shared" si="37"/>
        <v>0.25000071447714345</v>
      </c>
    </row>
    <row r="38" spans="1:12">
      <c r="F38">
        <f t="shared" si="37"/>
        <v>0.37</v>
      </c>
      <c r="G38">
        <f t="shared" si="37"/>
        <v>0.23300013317853888</v>
      </c>
      <c r="H38">
        <f t="shared" si="37"/>
        <v>0.40407143094759029</v>
      </c>
      <c r="I38">
        <f t="shared" si="37"/>
        <v>0.4250323626389822</v>
      </c>
      <c r="J38">
        <f t="shared" si="37"/>
        <v>0.24500991154442969</v>
      </c>
      <c r="K38">
        <f t="shared" si="37"/>
        <v>0.62203247117599836</v>
      </c>
      <c r="L38">
        <f t="shared" si="37"/>
        <v>0.2500007144771399</v>
      </c>
    </row>
    <row r="39" spans="1:12">
      <c r="E39" t="s">
        <v>29</v>
      </c>
      <c r="G39">
        <f t="shared" ref="G39:L42" si="38">(((G35/$I35)/(G$5/$I$5))*(($K35/$I35)/($K$5/$I$5))^(G$3*-1)-1)*10000</f>
        <v>-1.0000000189391844</v>
      </c>
      <c r="H39">
        <f t="shared" si="38"/>
        <v>-0.44082165921111027</v>
      </c>
      <c r="I39">
        <f t="shared" si="38"/>
        <v>0</v>
      </c>
      <c r="J39">
        <f t="shared" si="38"/>
        <v>-0.23645561253893277</v>
      </c>
      <c r="K39">
        <f t="shared" si="38"/>
        <v>0</v>
      </c>
      <c r="L39">
        <f t="shared" si="38"/>
        <v>-0.25872309084129519</v>
      </c>
    </row>
    <row r="40" spans="1:12">
      <c r="G40">
        <f t="shared" si="38"/>
        <v>-1.0000000189402947</v>
      </c>
      <c r="H40">
        <f t="shared" si="38"/>
        <v>1.1625114648694534E-3</v>
      </c>
      <c r="I40">
        <f t="shared" si="38"/>
        <v>0</v>
      </c>
      <c r="J40">
        <f t="shared" si="38"/>
        <v>-0.23645561253671232</v>
      </c>
      <c r="K40">
        <f t="shared" si="38"/>
        <v>0</v>
      </c>
      <c r="L40">
        <f t="shared" si="38"/>
        <v>-0.25872309084018497</v>
      </c>
    </row>
    <row r="41" spans="1:12">
      <c r="G41">
        <f t="shared" si="38"/>
        <v>-1.0000000189380742</v>
      </c>
      <c r="H41">
        <f t="shared" si="38"/>
        <v>0.44314668214084918</v>
      </c>
      <c r="I41">
        <f t="shared" si="38"/>
        <v>0</v>
      </c>
      <c r="J41">
        <f t="shared" si="38"/>
        <v>-0.23645561253893277</v>
      </c>
      <c r="K41">
        <f t="shared" si="38"/>
        <v>0</v>
      </c>
      <c r="L41">
        <f t="shared" si="38"/>
        <v>-0.25872309084129519</v>
      </c>
    </row>
    <row r="42" spans="1:12">
      <c r="G42">
        <f t="shared" si="38"/>
        <v>-1.0000000139431808</v>
      </c>
      <c r="H42">
        <f t="shared" si="38"/>
        <v>0.88513084839814127</v>
      </c>
      <c r="I42">
        <f t="shared" si="38"/>
        <v>0</v>
      </c>
      <c r="J42">
        <f t="shared" si="38"/>
        <v>-0.23645561135765547</v>
      </c>
      <c r="K42">
        <f t="shared" si="38"/>
        <v>0</v>
      </c>
      <c r="L42">
        <f t="shared" si="38"/>
        <v>-0.25872308954677514</v>
      </c>
    </row>
    <row r="45" spans="1:12">
      <c r="A45" s="7" t="s">
        <v>38</v>
      </c>
    </row>
    <row r="46" spans="1:12">
      <c r="A46" s="1" t="s">
        <v>26</v>
      </c>
      <c r="B46" s="2" t="s">
        <v>36</v>
      </c>
      <c r="C46" s="3" t="s">
        <v>35</v>
      </c>
    </row>
    <row r="47" spans="1:12">
      <c r="A47" s="8" cm="1">
        <f t="array" ref="A47">MAX(ABS(F55:L55))</f>
        <v>0.99999999999766942</v>
      </c>
      <c r="B47" s="4">
        <f>C47*A47</f>
        <v>15745.780416288477</v>
      </c>
      <c r="C47" s="5">
        <v>15745.780416325173</v>
      </c>
      <c r="E47" t="s">
        <v>23</v>
      </c>
      <c r="F47" s="6">
        <v>1</v>
      </c>
      <c r="G47">
        <f>F47</f>
        <v>1</v>
      </c>
      <c r="H47">
        <f t="shared" ref="H47:L47" si="39">G47</f>
        <v>1</v>
      </c>
      <c r="I47">
        <f t="shared" si="39"/>
        <v>1</v>
      </c>
      <c r="J47">
        <f t="shared" si="39"/>
        <v>1</v>
      </c>
      <c r="K47">
        <f t="shared" si="39"/>
        <v>1</v>
      </c>
      <c r="L47">
        <f t="shared" si="39"/>
        <v>1</v>
      </c>
    </row>
    <row r="48" spans="1:12">
      <c r="A48" s="8" cm="1">
        <f t="array" ref="A48">MAX(ABS(F56:L56))</f>
        <v>0.99999999193300937</v>
      </c>
      <c r="B48" s="4">
        <f>C48*A48</f>
        <v>1.5745780416310022E-2</v>
      </c>
      <c r="C48" s="5">
        <v>1.5745780543331086E-2</v>
      </c>
      <c r="F48">
        <v>9.9999999999999995E-7</v>
      </c>
      <c r="G48">
        <v>9.9999999999999995E-7</v>
      </c>
      <c r="H48">
        <v>1.9999999999999999E-6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</row>
    <row r="49" spans="1:12">
      <c r="A49" s="8" cm="1">
        <f t="array" ref="A49">MAX(ABS(F57:L57))</f>
        <v>0.99999999193745026</v>
      </c>
      <c r="B49" s="4">
        <f>C49*A49</f>
        <v>1.574578041631013E-3</v>
      </c>
      <c r="C49" s="5">
        <v>1.5745780543261268E-3</v>
      </c>
      <c r="F49">
        <v>9.9999999999999995E-8</v>
      </c>
      <c r="G49">
        <v>9.9999999999999995E-8</v>
      </c>
      <c r="H49">
        <v>2.9999999999999999E-7</v>
      </c>
      <c r="I49">
        <v>9.9999999999999995E-8</v>
      </c>
      <c r="J49">
        <v>9.9999999999999995E-8</v>
      </c>
      <c r="K49">
        <v>9.9999999999999995E-8</v>
      </c>
      <c r="L49">
        <v>9.9999999999999995E-8</v>
      </c>
    </row>
    <row r="50" spans="1:12">
      <c r="A50" s="8" cm="1">
        <f t="array" ref="A50">MAX(ABS(F58:L58))</f>
        <v>0.99999999122024619</v>
      </c>
      <c r="B50" s="4">
        <f>C50*A50</f>
        <v>1.5745780416337938</v>
      </c>
      <c r="C50" s="5">
        <v>1.5745780554582014</v>
      </c>
      <c r="F50">
        <v>1E-4</v>
      </c>
      <c r="G50">
        <v>1E-4</v>
      </c>
      <c r="H50">
        <v>4.0000000000000002E-4</v>
      </c>
      <c r="I50">
        <v>1E-4</v>
      </c>
      <c r="J50">
        <v>1E-4</v>
      </c>
      <c r="K50">
        <v>1E-4</v>
      </c>
      <c r="L50">
        <v>1E-4</v>
      </c>
    </row>
    <row r="51" spans="1:12">
      <c r="E51" t="s">
        <v>28</v>
      </c>
      <c r="F51">
        <f t="shared" ref="F51:L54" si="40">IF(F$5="","",F$5+(F$6*F47)/$C47)</f>
        <v>0.37</v>
      </c>
      <c r="G51">
        <f t="shared" si="40"/>
        <v>0.23300013317853702</v>
      </c>
      <c r="H51">
        <f t="shared" si="40"/>
        <v>0.40401785773664856</v>
      </c>
      <c r="I51">
        <f t="shared" si="40"/>
        <v>0.42503236263853084</v>
      </c>
      <c r="J51">
        <f t="shared" si="40"/>
        <v>0.24500991154429144</v>
      </c>
      <c r="K51">
        <f t="shared" si="40"/>
        <v>0.6220324711755455</v>
      </c>
      <c r="L51">
        <f t="shared" si="40"/>
        <v>0.2500007144771299</v>
      </c>
    </row>
    <row r="52" spans="1:12">
      <c r="F52">
        <f t="shared" si="40"/>
        <v>0.37</v>
      </c>
      <c r="G52">
        <f t="shared" si="40"/>
        <v>0.23300013317853596</v>
      </c>
      <c r="H52">
        <f t="shared" si="40"/>
        <v>0.40403571547300898</v>
      </c>
      <c r="I52">
        <f t="shared" si="40"/>
        <v>0.42503236263826982</v>
      </c>
      <c r="J52">
        <f t="shared" si="40"/>
        <v>0.24500991154421151</v>
      </c>
      <c r="K52">
        <f t="shared" si="40"/>
        <v>0.6220324711752836</v>
      </c>
      <c r="L52">
        <f t="shared" si="40"/>
        <v>0.25000071447712413</v>
      </c>
    </row>
    <row r="53" spans="1:12">
      <c r="F53">
        <f t="shared" si="40"/>
        <v>0.37</v>
      </c>
      <c r="G53">
        <f t="shared" si="40"/>
        <v>0.23300013317853596</v>
      </c>
      <c r="H53">
        <f t="shared" si="40"/>
        <v>0.40405357320951368</v>
      </c>
      <c r="I53">
        <f t="shared" si="40"/>
        <v>0.42503236263826999</v>
      </c>
      <c r="J53">
        <f t="shared" si="40"/>
        <v>0.24500991154421156</v>
      </c>
      <c r="K53">
        <f t="shared" si="40"/>
        <v>0.62203247117528382</v>
      </c>
      <c r="L53">
        <f t="shared" si="40"/>
        <v>0.25000071447712413</v>
      </c>
    </row>
    <row r="54" spans="1:12">
      <c r="F54">
        <f t="shared" si="40"/>
        <v>0.37</v>
      </c>
      <c r="G54">
        <f t="shared" si="40"/>
        <v>0.23300013317853585</v>
      </c>
      <c r="H54">
        <f t="shared" si="40"/>
        <v>0.40407143094596687</v>
      </c>
      <c r="I54">
        <f t="shared" si="40"/>
        <v>0.42503236263824667</v>
      </c>
      <c r="J54">
        <f t="shared" si="40"/>
        <v>0.24500991154420443</v>
      </c>
      <c r="K54">
        <f t="shared" si="40"/>
        <v>0.62203247117526039</v>
      </c>
      <c r="L54">
        <f t="shared" si="40"/>
        <v>0.25000071447712363</v>
      </c>
    </row>
    <row r="55" spans="1:12">
      <c r="E55" t="s">
        <v>29</v>
      </c>
      <c r="G55">
        <f t="shared" ref="G55:L58" si="41">(((G51/$I51)/(G$5/$I$5))*(($K51/$I51)/($K$5/$I$5))^(G$3*-1)-1)*10000</f>
        <v>-0.99999999999766942</v>
      </c>
      <c r="H55">
        <f t="shared" si="41"/>
        <v>-0.44082165086001268</v>
      </c>
      <c r="I55">
        <f t="shared" si="41"/>
        <v>0</v>
      </c>
      <c r="J55">
        <f t="shared" si="41"/>
        <v>-0.23645560806140331</v>
      </c>
      <c r="K55">
        <f t="shared" si="41"/>
        <v>0</v>
      </c>
      <c r="L55">
        <f t="shared" si="41"/>
        <v>-0.25872308594188098</v>
      </c>
    </row>
    <row r="56" spans="1:12">
      <c r="G56">
        <f t="shared" si="41"/>
        <v>-0.99999999193300937</v>
      </c>
      <c r="H56">
        <f t="shared" si="41"/>
        <v>1.1625114360036548E-3</v>
      </c>
      <c r="I56">
        <f t="shared" si="41"/>
        <v>0</v>
      </c>
      <c r="J56">
        <f t="shared" si="41"/>
        <v>-0.23645560615404015</v>
      </c>
      <c r="K56">
        <f t="shared" si="41"/>
        <v>0</v>
      </c>
      <c r="L56">
        <f t="shared" si="41"/>
        <v>-0.25872308385244125</v>
      </c>
    </row>
    <row r="57" spans="1:12">
      <c r="G57">
        <f t="shared" si="41"/>
        <v>-0.99999999193745026</v>
      </c>
      <c r="H57">
        <f t="shared" si="41"/>
        <v>0.44314667017708587</v>
      </c>
      <c r="I57">
        <f t="shared" si="41"/>
        <v>0</v>
      </c>
      <c r="J57">
        <f t="shared" si="41"/>
        <v>-0.23645560615404015</v>
      </c>
      <c r="K57">
        <f t="shared" si="41"/>
        <v>0</v>
      </c>
      <c r="L57">
        <f t="shared" si="41"/>
        <v>-0.25872308385688214</v>
      </c>
    </row>
    <row r="58" spans="1:12">
      <c r="G58">
        <f t="shared" si="41"/>
        <v>-0.99999999122024619</v>
      </c>
      <c r="H58">
        <f t="shared" si="41"/>
        <v>0.88513082828312051</v>
      </c>
      <c r="I58">
        <f t="shared" si="41"/>
        <v>0</v>
      </c>
      <c r="J58">
        <f t="shared" si="41"/>
        <v>-0.23645560598417603</v>
      </c>
      <c r="K58">
        <f t="shared" si="41"/>
        <v>0</v>
      </c>
      <c r="L58">
        <f t="shared" si="41"/>
        <v>-0.25872308366814423</v>
      </c>
    </row>
    <row r="60" spans="1:12">
      <c r="A60" s="7"/>
    </row>
    <row r="61" spans="1:12" ht="18">
      <c r="A61" s="9" t="s">
        <v>39</v>
      </c>
    </row>
    <row r="62" spans="1:12">
      <c r="A62" s="1" t="s">
        <v>26</v>
      </c>
      <c r="B62" s="2" t="s">
        <v>36</v>
      </c>
      <c r="C62" s="3" t="s">
        <v>35</v>
      </c>
    </row>
    <row r="63" spans="1:12">
      <c r="A63" s="8" cm="1">
        <f t="array" ref="A63">MAX(ABS(F71:L71))*10</f>
        <v>1.0000000002063913</v>
      </c>
      <c r="B63" s="4">
        <f>C63*A63</f>
        <v>157471.22031173966</v>
      </c>
      <c r="C63" s="4">
        <v>157471.22027923897</v>
      </c>
      <c r="E63" t="s">
        <v>23</v>
      </c>
      <c r="F63" s="6">
        <v>1</v>
      </c>
      <c r="G63">
        <f>F63</f>
        <v>1</v>
      </c>
      <c r="H63">
        <f t="shared" ref="H63:L63" si="42">G63</f>
        <v>1</v>
      </c>
      <c r="I63">
        <f t="shared" si="42"/>
        <v>1</v>
      </c>
      <c r="J63">
        <f t="shared" si="42"/>
        <v>1</v>
      </c>
      <c r="K63">
        <f t="shared" si="42"/>
        <v>1</v>
      </c>
      <c r="L63">
        <f t="shared" si="42"/>
        <v>1</v>
      </c>
    </row>
    <row r="64" spans="1:12">
      <c r="A64" s="8" cm="1">
        <f t="array" ref="A64">MAX(ABS(F72:L72))*10</f>
        <v>0.99999999992883559</v>
      </c>
      <c r="B64" s="4">
        <f>C64*A64</f>
        <v>0.1574712203071349</v>
      </c>
      <c r="C64" s="4">
        <v>0.15747122031834124</v>
      </c>
      <c r="F64">
        <v>9.9999999999999995E-7</v>
      </c>
      <c r="G64">
        <v>9.9999999999999995E-7</v>
      </c>
      <c r="H64">
        <v>1.9999999999999999E-6</v>
      </c>
      <c r="I64">
        <v>9.9999999999999995E-7</v>
      </c>
      <c r="J64">
        <v>9.9999999999999995E-7</v>
      </c>
      <c r="K64">
        <v>9.9999999999999995E-7</v>
      </c>
      <c r="L64">
        <v>9.9999999999999995E-7</v>
      </c>
    </row>
    <row r="65" spans="1:12">
      <c r="A65" s="8" cm="1">
        <f t="array" ref="A65">MAX(ABS(F73:L73))*10</f>
        <v>0.99999999991773336</v>
      </c>
      <c r="B65" s="4">
        <f>C65*A65</f>
        <v>1.5747122030967522E-2</v>
      </c>
      <c r="C65" s="4">
        <v>1.5747122032262986E-2</v>
      </c>
      <c r="F65">
        <v>9.9999999999999995E-8</v>
      </c>
      <c r="G65">
        <v>9.9999999999999995E-8</v>
      </c>
      <c r="H65">
        <v>2.9999999999999999E-7</v>
      </c>
      <c r="I65">
        <v>9.9999999999999995E-8</v>
      </c>
      <c r="J65">
        <v>9.9999999999999995E-8</v>
      </c>
      <c r="K65">
        <v>9.9999999999999995E-8</v>
      </c>
      <c r="L65">
        <v>9.9999999999999995E-8</v>
      </c>
    </row>
    <row r="66" spans="1:12">
      <c r="A66" s="8" cm="1">
        <f t="array" ref="A66">MAX(ABS(F74:L74))*10</f>
        <v>0.99999999990663113</v>
      </c>
      <c r="B66" s="4">
        <f>C66*A66</f>
        <v>15.747122031029658</v>
      </c>
      <c r="C66" s="4">
        <v>15.747122032499949</v>
      </c>
      <c r="F66">
        <v>1E-4</v>
      </c>
      <c r="G66">
        <v>1E-4</v>
      </c>
      <c r="H66">
        <v>4.0000000000000002E-4</v>
      </c>
      <c r="I66">
        <v>1E-4</v>
      </c>
      <c r="J66">
        <v>1E-4</v>
      </c>
      <c r="K66">
        <v>1E-4</v>
      </c>
      <c r="L66">
        <v>1E-4</v>
      </c>
    </row>
    <row r="67" spans="1:12">
      <c r="E67" t="s">
        <v>28</v>
      </c>
      <c r="F67">
        <f t="shared" ref="F67:L70" si="43">IF(F$5="","",F$5+(F$6*F63)/$C63)</f>
        <v>0.37</v>
      </c>
      <c r="G67">
        <f t="shared" si="43"/>
        <v>0.23300001331671907</v>
      </c>
      <c r="H67">
        <f t="shared" si="43"/>
        <v>0.40400178562152184</v>
      </c>
      <c r="I67">
        <f t="shared" si="43"/>
        <v>0.42500323598813228</v>
      </c>
      <c r="J67">
        <f t="shared" si="43"/>
        <v>0.24500099106998549</v>
      </c>
      <c r="K67">
        <f t="shared" si="43"/>
        <v>0.62200324684090902</v>
      </c>
      <c r="L67">
        <f t="shared" si="43"/>
        <v>0.25000007144162584</v>
      </c>
    </row>
    <row r="68" spans="1:12">
      <c r="F68">
        <f t="shared" si="43"/>
        <v>0.37</v>
      </c>
      <c r="G68">
        <f t="shared" si="43"/>
        <v>0.23300001331671907</v>
      </c>
      <c r="H68">
        <f t="shared" si="43"/>
        <v>0.40400357124304281</v>
      </c>
      <c r="I68">
        <f t="shared" si="43"/>
        <v>0.42500323598813144</v>
      </c>
      <c r="J68">
        <f t="shared" si="43"/>
        <v>0.24500099106998527</v>
      </c>
      <c r="K68">
        <f t="shared" si="43"/>
        <v>0.62200324684090824</v>
      </c>
      <c r="L68">
        <f t="shared" si="43"/>
        <v>0.25000007144162584</v>
      </c>
    </row>
    <row r="69" spans="1:12">
      <c r="F69">
        <f t="shared" si="43"/>
        <v>0.37</v>
      </c>
      <c r="G69">
        <f t="shared" si="43"/>
        <v>0.23300001331671907</v>
      </c>
      <c r="H69">
        <f t="shared" si="43"/>
        <v>0.40400535686456407</v>
      </c>
      <c r="I69">
        <f t="shared" si="43"/>
        <v>0.42500323598813139</v>
      </c>
      <c r="J69">
        <f t="shared" si="43"/>
        <v>0.24500099106998524</v>
      </c>
      <c r="K69">
        <f t="shared" si="43"/>
        <v>0.62200324684090813</v>
      </c>
      <c r="L69">
        <f t="shared" si="43"/>
        <v>0.25000007144162584</v>
      </c>
    </row>
    <row r="70" spans="1:12">
      <c r="F70">
        <f t="shared" si="43"/>
        <v>0.37</v>
      </c>
      <c r="G70">
        <f t="shared" si="43"/>
        <v>0.23300001331671907</v>
      </c>
      <c r="H70">
        <f t="shared" si="43"/>
        <v>0.40400714248608527</v>
      </c>
      <c r="I70">
        <f t="shared" si="43"/>
        <v>0.42500323598813133</v>
      </c>
      <c r="J70">
        <f t="shared" si="43"/>
        <v>0.24500099106998521</v>
      </c>
      <c r="K70">
        <f t="shared" si="43"/>
        <v>0.62200324684090813</v>
      </c>
      <c r="L70">
        <f t="shared" si="43"/>
        <v>0.25000007144162584</v>
      </c>
    </row>
    <row r="71" spans="1:12">
      <c r="E71" t="s">
        <v>29</v>
      </c>
      <c r="G71">
        <f t="shared" ref="G71:L74" si="44">(((G67/$I67)/(G$5/$I$5))*(($K67/$I67)/($K$5/$I$5))^(G$3*-1)-1)*10000</f>
        <v>-0.10000000002063913</v>
      </c>
      <c r="H71">
        <f t="shared" si="44"/>
        <v>-4.4081714751786905E-2</v>
      </c>
      <c r="I71">
        <f t="shared" si="44"/>
        <v>0</v>
      </c>
      <c r="J71">
        <f t="shared" si="44"/>
        <v>-2.3644974798120444E-2</v>
      </c>
      <c r="K71">
        <f t="shared" si="44"/>
        <v>-1.1102230246251565E-12</v>
      </c>
      <c r="L71">
        <f t="shared" si="44"/>
        <v>-2.587027249312257E-2</v>
      </c>
    </row>
    <row r="72" spans="1:12">
      <c r="G72">
        <f t="shared" si="44"/>
        <v>-9.9999999992883559E-2</v>
      </c>
      <c r="H72">
        <f t="shared" si="44"/>
        <v>1.1644758712847647E-4</v>
      </c>
      <c r="I72">
        <f t="shared" si="44"/>
        <v>0</v>
      </c>
      <c r="J72">
        <f t="shared" si="44"/>
        <v>-2.3644974793679552E-2</v>
      </c>
      <c r="K72">
        <f t="shared" si="44"/>
        <v>0</v>
      </c>
      <c r="L72">
        <f t="shared" si="44"/>
        <v>-2.5870272489791901E-2</v>
      </c>
    </row>
    <row r="73" spans="1:12">
      <c r="G73">
        <f t="shared" si="44"/>
        <v>-9.9999999991773336E-2</v>
      </c>
      <c r="H73">
        <f t="shared" si="44"/>
        <v>4.4314609910500735E-2</v>
      </c>
      <c r="I73">
        <f t="shared" si="44"/>
        <v>0</v>
      </c>
      <c r="J73">
        <f t="shared" si="44"/>
        <v>-2.3644974791459106E-2</v>
      </c>
      <c r="K73">
        <f t="shared" si="44"/>
        <v>-1.1102230246251565E-12</v>
      </c>
      <c r="L73">
        <f t="shared" si="44"/>
        <v>-2.5870272485351009E-2</v>
      </c>
    </row>
    <row r="74" spans="1:12">
      <c r="G74">
        <f t="shared" si="44"/>
        <v>-9.9999999990663113E-2</v>
      </c>
      <c r="H74">
        <f t="shared" si="44"/>
        <v>8.8512772231652548E-2</v>
      </c>
      <c r="I74">
        <f t="shared" si="44"/>
        <v>0</v>
      </c>
      <c r="J74">
        <f t="shared" si="44"/>
        <v>-2.3644974793679552E-2</v>
      </c>
      <c r="K74">
        <f t="shared" si="44"/>
        <v>0</v>
      </c>
      <c r="L74">
        <f t="shared" si="44"/>
        <v>-2.5870272487571455E-2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F50-8D37-B34D-9E07-365669B233D4}">
  <dimension ref="A1:AC66"/>
  <sheetViews>
    <sheetView topLeftCell="A8" zoomScale="80" zoomScaleNormal="80" workbookViewId="0">
      <selection activeCell="R34" sqref="R34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22</v>
      </c>
      <c r="F2">
        <v>91.90680716</v>
      </c>
      <c r="G2">
        <v>93.905083590000004</v>
      </c>
      <c r="H2">
        <v>94.905837439999999</v>
      </c>
      <c r="I2">
        <v>95.90467477</v>
      </c>
      <c r="J2">
        <v>96.906016899999997</v>
      </c>
      <c r="K2">
        <v>97.905403609999993</v>
      </c>
      <c r="L2">
        <v>99.907467999999994</v>
      </c>
      <c r="N2">
        <v>95.907588910000001</v>
      </c>
      <c r="O2">
        <v>97.905287000000001</v>
      </c>
      <c r="P2">
        <v>98.905930299999994</v>
      </c>
      <c r="Q2">
        <v>99.904210500000005</v>
      </c>
      <c r="R2">
        <v>100.9055731</v>
      </c>
      <c r="S2">
        <v>101.9043403</v>
      </c>
      <c r="T2">
        <v>103.9054254</v>
      </c>
      <c r="V2">
        <v>102.9054941</v>
      </c>
      <c r="X2">
        <v>101.90563210000001</v>
      </c>
      <c r="Y2">
        <v>103.9040304</v>
      </c>
      <c r="Z2">
        <v>104.9050795</v>
      </c>
      <c r="AA2">
        <v>105.9034803</v>
      </c>
      <c r="AB2">
        <v>107.9038918</v>
      </c>
      <c r="AC2">
        <v>109.9051729</v>
      </c>
    </row>
    <row r="3" spans="1:29">
      <c r="E3" t="s">
        <v>27</v>
      </c>
      <c r="F3">
        <f>(LN(F$2)-LN($I$2))/(LN($K$2)-LN($I$2))</f>
        <v>-2.0622654896035155</v>
      </c>
      <c r="G3">
        <f t="shared" ref="G3:L3" si="0">(LN(G$2)-LN($I$2))/(LN($K$2)-LN($I$2))</f>
        <v>-1.0204963126320516</v>
      </c>
      <c r="H3">
        <f t="shared" si="0"/>
        <v>-0.5070714180540099</v>
      </c>
      <c r="I3">
        <f t="shared" si="0"/>
        <v>0</v>
      </c>
      <c r="J3">
        <f t="shared" si="0"/>
        <v>0.50306948827691667</v>
      </c>
      <c r="K3">
        <f>(LN(K$2)-LN($I$2))/(LN($K$2)-LN($I$2))</f>
        <v>1</v>
      </c>
      <c r="L3">
        <f t="shared" si="0"/>
        <v>1.9804174217763351</v>
      </c>
      <c r="N3">
        <f>(LN(N$2)-LN($R$2))/(LN($P$2)-LN($R$2))</f>
        <v>2.5379770247331326</v>
      </c>
      <c r="O3">
        <f t="shared" ref="O3:T3" si="1">(LN(O$2)-LN($R$2))/(LN($P$2)-LN($R$2))</f>
        <v>1.5080269493949841</v>
      </c>
      <c r="P3">
        <f t="shared" si="1"/>
        <v>1</v>
      </c>
      <c r="Q3">
        <f t="shared" si="1"/>
        <v>0.49826876459393649</v>
      </c>
      <c r="R3">
        <f t="shared" si="1"/>
        <v>0</v>
      </c>
      <c r="S3">
        <f t="shared" si="1"/>
        <v>-0.49207598133426794</v>
      </c>
      <c r="T3">
        <f t="shared" si="1"/>
        <v>-1.4636297272902596</v>
      </c>
      <c r="X3">
        <f>(LN(X$2)-LN($Z$2))/(LN($AB$2)-LN($Z$2))</f>
        <v>-1.0292255886504609</v>
      </c>
      <c r="Y3">
        <f t="shared" ref="Y3:AC3" si="2">(LN(Y$2)-LN($Z$2))/(LN($AB$2)-LN($Z$2))</f>
        <v>-0.34018970353228256</v>
      </c>
      <c r="Z3">
        <f t="shared" si="2"/>
        <v>0</v>
      </c>
      <c r="AA3">
        <f t="shared" si="2"/>
        <v>0.33607160984629325</v>
      </c>
      <c r="AB3">
        <f t="shared" si="2"/>
        <v>1</v>
      </c>
      <c r="AC3">
        <f t="shared" si="2"/>
        <v>1.6520130166548828</v>
      </c>
    </row>
    <row r="5" spans="1:29">
      <c r="E5" t="s">
        <v>0</v>
      </c>
      <c r="F5">
        <v>0.37</v>
      </c>
      <c r="G5">
        <v>0.23300000000000001</v>
      </c>
      <c r="H5">
        <v>0.40400000000000003</v>
      </c>
      <c r="I5">
        <v>0.42499999999999999</v>
      </c>
      <c r="J5">
        <v>0.245</v>
      </c>
      <c r="K5">
        <v>0.622</v>
      </c>
      <c r="L5">
        <v>0.25</v>
      </c>
      <c r="N5">
        <v>9.9000000000000005E-2</v>
      </c>
      <c r="O5">
        <v>3.3000000000000002E-2</v>
      </c>
      <c r="P5">
        <v>0.22700000000000001</v>
      </c>
      <c r="Q5">
        <v>0.224</v>
      </c>
      <c r="R5">
        <v>0.30399999999999999</v>
      </c>
      <c r="S5">
        <v>0.56200000000000006</v>
      </c>
      <c r="T5">
        <v>0.33200000000000002</v>
      </c>
      <c r="V5">
        <v>0.37</v>
      </c>
      <c r="X5">
        <v>1.3899999999999999E-2</v>
      </c>
      <c r="Y5">
        <v>0.15129999999999999</v>
      </c>
      <c r="Z5">
        <v>0.30320000000000003</v>
      </c>
      <c r="AA5">
        <v>0.371</v>
      </c>
      <c r="AB5">
        <v>0.35899999999999999</v>
      </c>
      <c r="AC5">
        <v>0.159</v>
      </c>
    </row>
    <row r="6" spans="1:29">
      <c r="E6" t="s">
        <v>24</v>
      </c>
      <c r="F6">
        <v>0</v>
      </c>
      <c r="G6">
        <v>2.0969999999999999E-3</v>
      </c>
      <c r="H6">
        <v>0.28118399999999999</v>
      </c>
      <c r="I6">
        <v>0.509575</v>
      </c>
      <c r="J6">
        <v>0.15606500000000001</v>
      </c>
      <c r="K6">
        <v>0.51128399999999996</v>
      </c>
      <c r="L6">
        <v>1.125E-2</v>
      </c>
      <c r="N6">
        <v>0</v>
      </c>
      <c r="O6">
        <v>0</v>
      </c>
      <c r="P6">
        <v>7.5137000000000009E-2</v>
      </c>
      <c r="Q6">
        <v>0.24617600000000001</v>
      </c>
      <c r="R6">
        <v>5.3807999999999995E-2</v>
      </c>
      <c r="S6">
        <v>0.28100000000000003</v>
      </c>
      <c r="T6">
        <v>8.3000000000000001E-3</v>
      </c>
      <c r="V6">
        <v>5.6239999999999998E-2</v>
      </c>
      <c r="X6">
        <v>0</v>
      </c>
      <c r="Y6">
        <v>0.18398079999999997</v>
      </c>
      <c r="Z6">
        <v>4.7602400000000003E-2</v>
      </c>
      <c r="AA6">
        <v>0.216664</v>
      </c>
      <c r="AB6">
        <v>0.267814</v>
      </c>
      <c r="AC6">
        <v>4.7699999999999999E-3</v>
      </c>
    </row>
    <row r="7" spans="1:29">
      <c r="E7" t="s">
        <v>25</v>
      </c>
      <c r="F7">
        <f>F6/SUM($F$6:$L$6)</f>
        <v>0</v>
      </c>
      <c r="G7">
        <f t="shared" ref="G7:L7" si="3">G6/SUM($F$6:$L$6)</f>
        <v>1.4251200342518119E-3</v>
      </c>
      <c r="H7">
        <f t="shared" si="3"/>
        <v>0.1910924900863431</v>
      </c>
      <c r="I7">
        <f t="shared" si="3"/>
        <v>0.34630688672096666</v>
      </c>
      <c r="J7">
        <f t="shared" si="3"/>
        <v>0.10606168724153985</v>
      </c>
      <c r="K7">
        <f t="shared" si="3"/>
        <v>0.34746832217091245</v>
      </c>
      <c r="L7">
        <f t="shared" si="3"/>
        <v>7.6454937459861155E-3</v>
      </c>
      <c r="N7">
        <f t="shared" ref="N7:T7" si="4">N6/SUM($N$6:$T$6)</f>
        <v>0</v>
      </c>
      <c r="O7">
        <f t="shared" si="4"/>
        <v>0</v>
      </c>
      <c r="P7">
        <f t="shared" si="4"/>
        <v>0.11308643164499618</v>
      </c>
      <c r="Q7">
        <f t="shared" si="4"/>
        <v>0.37051206990748337</v>
      </c>
      <c r="R7">
        <f t="shared" si="4"/>
        <v>8.0984797289670243E-2</v>
      </c>
      <c r="S7">
        <f t="shared" si="4"/>
        <v>0.42292462158781857</v>
      </c>
      <c r="T7">
        <f t="shared" si="4"/>
        <v>1.2492079570031652E-2</v>
      </c>
      <c r="X7">
        <f t="shared" ref="X7:AC7" si="5">X6/SUM($X$6:$AC$6)</f>
        <v>0</v>
      </c>
      <c r="Y7">
        <f t="shared" si="5"/>
        <v>0.25523423514409471</v>
      </c>
      <c r="Z7">
        <f t="shared" si="5"/>
        <v>6.6038207003248472E-2</v>
      </c>
      <c r="AA7">
        <f t="shared" si="5"/>
        <v>0.30057522482378674</v>
      </c>
      <c r="AB7">
        <f t="shared" si="5"/>
        <v>0.37153497240408018</v>
      </c>
      <c r="AC7">
        <f t="shared" si="5"/>
        <v>6.6173606247898259E-3</v>
      </c>
    </row>
    <row r="12" spans="1:29">
      <c r="A12" s="7" t="s">
        <v>33</v>
      </c>
      <c r="E12" t="s">
        <v>23</v>
      </c>
      <c r="F12" s="6"/>
      <c r="N12" s="6"/>
      <c r="X12" s="6">
        <v>1</v>
      </c>
      <c r="Y12">
        <f>X12</f>
        <v>1</v>
      </c>
      <c r="Z12">
        <f t="shared" ref="Z12:AC12" si="6">Y12</f>
        <v>1</v>
      </c>
      <c r="AA12">
        <f t="shared" si="6"/>
        <v>1</v>
      </c>
      <c r="AB12">
        <f t="shared" si="6"/>
        <v>1</v>
      </c>
      <c r="AC12">
        <f t="shared" si="6"/>
        <v>1</v>
      </c>
    </row>
    <row r="13" spans="1:29">
      <c r="A13" s="1"/>
      <c r="B13" s="2"/>
      <c r="C13" s="3"/>
      <c r="D13" t="s">
        <v>34</v>
      </c>
      <c r="E13" t="s">
        <v>28</v>
      </c>
      <c r="W13" t="str">
        <f>IF(W$5="","",((1-$C14)*W$5)+($C14*W$6*W12))</f>
        <v/>
      </c>
      <c r="X13">
        <f t="shared" ref="X13" si="7">IF(X$5="","",(X$6*X12))</f>
        <v>0</v>
      </c>
      <c r="Y13">
        <f t="shared" ref="Y13" si="8">IF(Y$5="","",(Y$6*Y12))</f>
        <v>0.18398079999999997</v>
      </c>
      <c r="Z13">
        <f t="shared" ref="Z13" si="9">IF(Z$5="","",(Z$6*Z12))</f>
        <v>4.7602400000000003E-2</v>
      </c>
      <c r="AA13">
        <f t="shared" ref="AA13" si="10">IF(AA$5="","",(AA$6*AA12))</f>
        <v>0.216664</v>
      </c>
      <c r="AB13">
        <f t="shared" ref="AB13" si="11">IF(AB$5="","",(AB$6*AB12))</f>
        <v>0.267814</v>
      </c>
      <c r="AC13">
        <f t="shared" ref="AC13" si="12">IF(AC$5="","",(AC$6*AC12))</f>
        <v>4.7699999999999999E-3</v>
      </c>
    </row>
    <row r="14" spans="1:29">
      <c r="A14" s="8"/>
      <c r="B14" s="4"/>
      <c r="C14" s="5"/>
      <c r="E14" t="s">
        <v>29</v>
      </c>
      <c r="X14">
        <f>(((X13/$Z13)/(X$5/$Z$5)-1)-X$3*(($AB13/$Z13)/($AB$5/$Z$5)-1))*10000</f>
        <v>28612.348516886719</v>
      </c>
      <c r="Y14">
        <f t="shared" ref="Y14" si="13">(((Y13/$Z13)/(Y$5/$Z$5)-1)-Y$3*(($AB13/$Z13)/($AB$5/$Z$5)-1))*10000</f>
        <v>80214.760215319387</v>
      </c>
      <c r="Z14">
        <f t="shared" ref="Z14" si="14">(((Z13/$Z13)/(Z$5/$Z$5)-1)-Z$3*(($AB13/$Z13)/($AB$5/$Z$5)-1))*10000</f>
        <v>0</v>
      </c>
      <c r="AA14">
        <f t="shared" ref="AA14" si="15">(((AA13/$Z13)/(AA$5/$Z$5)-1)-AA$3*(($AB13/$Z13)/($AB$5/$Z$5)-1))*10000</f>
        <v>14589.415401307853</v>
      </c>
      <c r="AB14">
        <f t="shared" ref="AB14" si="16">(((AB13/$Z13)/(AB$5/$Z$5)-1)-AB$3*(($AB13/$Z13)/($AB$5/$Z$5)-1))*10000</f>
        <v>0</v>
      </c>
      <c r="AC14">
        <f t="shared" ref="AC14" si="17">(((AC13/$Z13)/(AC$5/$Z$5)-1)-AC$3*(($AB13/$Z13)/($AB$5/$Z$5)-1))*10000</f>
        <v>-70065.96603883605</v>
      </c>
    </row>
    <row r="16" spans="1:29">
      <c r="A16" s="7" t="s">
        <v>32</v>
      </c>
      <c r="E16" t="s">
        <v>23</v>
      </c>
      <c r="F16" s="6">
        <v>1</v>
      </c>
      <c r="G16">
        <f>F16</f>
        <v>1</v>
      </c>
      <c r="H16">
        <f t="shared" ref="H16:L16" si="18">G16</f>
        <v>1</v>
      </c>
      <c r="I16">
        <f t="shared" si="18"/>
        <v>1</v>
      </c>
      <c r="J16">
        <f t="shared" si="18"/>
        <v>1</v>
      </c>
      <c r="K16">
        <f t="shared" si="18"/>
        <v>1</v>
      </c>
      <c r="L16">
        <f t="shared" si="18"/>
        <v>1</v>
      </c>
      <c r="N16" s="6">
        <v>1</v>
      </c>
      <c r="O16">
        <f>N16</f>
        <v>1</v>
      </c>
      <c r="P16">
        <f t="shared" ref="P16:T16" si="19">O16</f>
        <v>1</v>
      </c>
      <c r="Q16">
        <f t="shared" si="19"/>
        <v>1</v>
      </c>
      <c r="R16">
        <f t="shared" si="19"/>
        <v>1</v>
      </c>
      <c r="S16">
        <f t="shared" si="19"/>
        <v>1</v>
      </c>
      <c r="T16">
        <f t="shared" si="19"/>
        <v>1</v>
      </c>
      <c r="X16" s="6">
        <v>1</v>
      </c>
      <c r="Y16">
        <f>X16</f>
        <v>1</v>
      </c>
      <c r="Z16">
        <f t="shared" ref="Z16:AC16" si="20">Y16</f>
        <v>1</v>
      </c>
      <c r="AA16">
        <f t="shared" si="20"/>
        <v>1</v>
      </c>
      <c r="AB16">
        <f t="shared" si="20"/>
        <v>1</v>
      </c>
      <c r="AC16">
        <f t="shared" si="20"/>
        <v>1</v>
      </c>
    </row>
    <row r="17" spans="1:29">
      <c r="A17" s="1"/>
      <c r="B17" s="2"/>
      <c r="C17" s="3"/>
      <c r="E17" t="s">
        <v>28</v>
      </c>
      <c r="F17">
        <f>IF(F$5="","",(F$6*F16))</f>
        <v>0</v>
      </c>
      <c r="G17">
        <f t="shared" ref="G17:AC17" si="21">IF(G$5="","",(G$6*G16))</f>
        <v>2.0969999999999999E-3</v>
      </c>
      <c r="H17">
        <f t="shared" si="21"/>
        <v>0.28118399999999999</v>
      </c>
      <c r="I17">
        <f t="shared" si="21"/>
        <v>0.509575</v>
      </c>
      <c r="J17">
        <f t="shared" si="21"/>
        <v>0.15606500000000001</v>
      </c>
      <c r="K17">
        <f t="shared" si="21"/>
        <v>0.51128399999999996</v>
      </c>
      <c r="L17">
        <f t="shared" si="21"/>
        <v>1.125E-2</v>
      </c>
      <c r="M17" t="str">
        <f t="shared" si="21"/>
        <v/>
      </c>
      <c r="N17">
        <f t="shared" si="21"/>
        <v>0</v>
      </c>
      <c r="O17">
        <f t="shared" si="21"/>
        <v>0</v>
      </c>
      <c r="P17">
        <f t="shared" si="21"/>
        <v>7.5137000000000009E-2</v>
      </c>
      <c r="Q17">
        <f t="shared" si="21"/>
        <v>0.24617600000000001</v>
      </c>
      <c r="R17">
        <f t="shared" si="21"/>
        <v>5.3807999999999995E-2</v>
      </c>
      <c r="S17">
        <f t="shared" si="21"/>
        <v>0.28100000000000003</v>
      </c>
      <c r="T17">
        <f t="shared" si="21"/>
        <v>8.3000000000000001E-3</v>
      </c>
      <c r="U17" t="str">
        <f t="shared" si="21"/>
        <v/>
      </c>
      <c r="V17">
        <f t="shared" si="21"/>
        <v>0</v>
      </c>
      <c r="W17" t="str">
        <f t="shared" si="21"/>
        <v/>
      </c>
      <c r="X17">
        <f t="shared" si="21"/>
        <v>0</v>
      </c>
      <c r="Y17">
        <f t="shared" si="21"/>
        <v>0.18398079999999997</v>
      </c>
      <c r="Z17">
        <f t="shared" si="21"/>
        <v>4.7602400000000003E-2</v>
      </c>
      <c r="AA17">
        <f t="shared" si="21"/>
        <v>0.216664</v>
      </c>
      <c r="AB17">
        <f t="shared" si="21"/>
        <v>0.267814</v>
      </c>
      <c r="AC17">
        <f t="shared" si="21"/>
        <v>4.7699999999999999E-3</v>
      </c>
    </row>
    <row r="18" spans="1:29">
      <c r="A18" s="8"/>
      <c r="B18" s="4"/>
      <c r="C18" s="5"/>
      <c r="E18" t="s">
        <v>29</v>
      </c>
      <c r="G18">
        <f>(((G17/$I17)/(G$5/$I$5)-1)-G$3*(($K17/$I17)/($K$5/$I$5)-1))*10000</f>
        <v>-13133.670641053241</v>
      </c>
      <c r="H18">
        <f t="shared" ref="H18:L18" si="22">(((H17/$I17)/(H$5/$I$5)-1)-H$3*(($K17/$I17)/($K$5/$I$5)-1))*10000</f>
        <v>-5789.5406555993486</v>
      </c>
      <c r="I18">
        <f t="shared" si="22"/>
        <v>0</v>
      </c>
      <c r="J18">
        <f t="shared" si="22"/>
        <v>-3105.4445614645715</v>
      </c>
      <c r="K18">
        <f t="shared" si="22"/>
        <v>0</v>
      </c>
      <c r="L18">
        <f t="shared" si="22"/>
        <v>-3397.6866721461329</v>
      </c>
      <c r="O18">
        <f>(((O17/$R17)/(O$5/$R$5)-1)-O$3*(($P17/$R17)/($P$5/$R$5)-1))*10000</f>
        <v>-23120.686452363141</v>
      </c>
      <c r="P18">
        <f t="shared" ref="P18:T18" si="23">(((P17/$R17)/(P$5/$R$5)-1)-P$3*(($P17/$R17)/($P$5/$R$5)-1))*10000</f>
        <v>0</v>
      </c>
      <c r="Q18">
        <f t="shared" si="23"/>
        <v>47755.175720482141</v>
      </c>
      <c r="R18">
        <f t="shared" si="23"/>
        <v>0</v>
      </c>
      <c r="S18">
        <f t="shared" si="23"/>
        <v>22529.926617258607</v>
      </c>
      <c r="T18">
        <f t="shared" si="23"/>
        <v>4146.8349154067864</v>
      </c>
      <c r="X18">
        <f>(((X17/$Z17)/(X$5/$Z$5)-1)-X$3*(($AB17/$Z17)/($AB$5/$Z$5)-1))*10000</f>
        <v>28612.348516886719</v>
      </c>
      <c r="Y18">
        <f t="shared" ref="Y18:AC18" si="24">(((Y17/$Z17)/(Y$5/$Z$5)-1)-Y$3*(($AB17/$Z17)/($AB$5/$Z$5)-1))*10000</f>
        <v>80214.760215319387</v>
      </c>
      <c r="Z18">
        <f t="shared" si="24"/>
        <v>0</v>
      </c>
      <c r="AA18">
        <f t="shared" si="24"/>
        <v>14589.415401307853</v>
      </c>
      <c r="AB18">
        <f t="shared" si="24"/>
        <v>0</v>
      </c>
      <c r="AC18">
        <f t="shared" si="24"/>
        <v>-70065.96603883605</v>
      </c>
    </row>
    <row r="20" spans="1:29">
      <c r="A20" s="7" t="s">
        <v>31</v>
      </c>
      <c r="E20" t="s">
        <v>23</v>
      </c>
      <c r="F20" s="6">
        <v>1</v>
      </c>
      <c r="G20">
        <f>F20</f>
        <v>1</v>
      </c>
      <c r="H20">
        <f t="shared" ref="H20:L20" si="25">G20</f>
        <v>1</v>
      </c>
      <c r="I20">
        <f t="shared" si="25"/>
        <v>1</v>
      </c>
      <c r="J20">
        <f t="shared" si="25"/>
        <v>1</v>
      </c>
      <c r="K20">
        <f t="shared" si="25"/>
        <v>1</v>
      </c>
      <c r="L20">
        <f t="shared" si="25"/>
        <v>1</v>
      </c>
      <c r="N20" s="6">
        <v>2</v>
      </c>
      <c r="O20">
        <f>N20</f>
        <v>2</v>
      </c>
      <c r="P20">
        <f t="shared" ref="P20:T20" si="26">O20</f>
        <v>2</v>
      </c>
      <c r="Q20">
        <f t="shared" si="26"/>
        <v>2</v>
      </c>
      <c r="R20">
        <f t="shared" si="26"/>
        <v>2</v>
      </c>
      <c r="S20">
        <f t="shared" si="26"/>
        <v>2</v>
      </c>
      <c r="T20">
        <f t="shared" si="26"/>
        <v>2</v>
      </c>
      <c r="X20" s="6">
        <v>3</v>
      </c>
      <c r="Y20">
        <f>X20</f>
        <v>3</v>
      </c>
      <c r="Z20">
        <f t="shared" ref="Z20:AC20" si="27">Y20</f>
        <v>3</v>
      </c>
      <c r="AA20">
        <f t="shared" si="27"/>
        <v>3</v>
      </c>
      <c r="AB20">
        <f t="shared" si="27"/>
        <v>3</v>
      </c>
      <c r="AC20">
        <f t="shared" si="27"/>
        <v>3</v>
      </c>
    </row>
    <row r="21" spans="1:29">
      <c r="A21" s="1"/>
      <c r="B21" s="2"/>
      <c r="C21" s="3"/>
      <c r="E21" t="s">
        <v>28</v>
      </c>
      <c r="F21">
        <f>IF(F$5="","",(F$6*F20))</f>
        <v>0</v>
      </c>
      <c r="G21">
        <f t="shared" ref="G21" si="28">IF(G$5="","",(G$6*G20))</f>
        <v>2.0969999999999999E-3</v>
      </c>
      <c r="H21">
        <f t="shared" ref="H21" si="29">IF(H$5="","",(H$6*H20))</f>
        <v>0.28118399999999999</v>
      </c>
      <c r="I21">
        <f t="shared" ref="I21" si="30">IF(I$5="","",(I$6*I20))</f>
        <v>0.509575</v>
      </c>
      <c r="J21">
        <f t="shared" ref="J21" si="31">IF(J$5="","",(J$6*J20))</f>
        <v>0.15606500000000001</v>
      </c>
      <c r="K21">
        <f t="shared" ref="K21" si="32">IF(K$5="","",(K$6*K20))</f>
        <v>0.51128399999999996</v>
      </c>
      <c r="L21">
        <f t="shared" ref="L21" si="33">IF(L$5="","",(L$6*L20))</f>
        <v>1.125E-2</v>
      </c>
      <c r="M21" t="str">
        <f t="shared" ref="M21" si="34">IF(M$5="","",(M$6*M20))</f>
        <v/>
      </c>
      <c r="N21">
        <f t="shared" ref="N21" si="35">IF(N$5="","",(N$6*N20))</f>
        <v>0</v>
      </c>
      <c r="O21">
        <f t="shared" ref="O21" si="36">IF(O$5="","",(O$6*O20))</f>
        <v>0</v>
      </c>
      <c r="P21">
        <f t="shared" ref="P21" si="37">IF(P$5="","",(P$6*P20))</f>
        <v>0.15027400000000002</v>
      </c>
      <c r="Q21">
        <f t="shared" ref="Q21" si="38">IF(Q$5="","",(Q$6*Q20))</f>
        <v>0.49235200000000001</v>
      </c>
      <c r="R21">
        <f t="shared" ref="R21" si="39">IF(R$5="","",(R$6*R20))</f>
        <v>0.10761599999999999</v>
      </c>
      <c r="S21">
        <f t="shared" ref="S21" si="40">IF(S$5="","",(S$6*S20))</f>
        <v>0.56200000000000006</v>
      </c>
      <c r="T21">
        <f t="shared" ref="T21" si="41">IF(T$5="","",(T$6*T20))</f>
        <v>1.66E-2</v>
      </c>
      <c r="U21" t="str">
        <f t="shared" ref="U21" si="42">IF(U$5="","",(U$6*U20))</f>
        <v/>
      </c>
      <c r="V21">
        <f t="shared" ref="V21" si="43">IF(V$5="","",(V$6*V20))</f>
        <v>0</v>
      </c>
      <c r="W21" t="str">
        <f t="shared" ref="W21" si="44">IF(W$5="","",(W$6*W20))</f>
        <v/>
      </c>
      <c r="X21">
        <f t="shared" ref="X21" si="45">IF(X$5="","",(X$6*X20))</f>
        <v>0</v>
      </c>
      <c r="Y21">
        <f t="shared" ref="Y21" si="46">IF(Y$5="","",(Y$6*Y20))</f>
        <v>0.55194239999999994</v>
      </c>
      <c r="Z21">
        <f t="shared" ref="Z21" si="47">IF(Z$5="","",(Z$6*Z20))</f>
        <v>0.14280720000000002</v>
      </c>
      <c r="AA21">
        <f t="shared" ref="AA21" si="48">IF(AA$5="","",(AA$6*AA20))</f>
        <v>0.64999200000000001</v>
      </c>
      <c r="AB21">
        <f t="shared" ref="AB21" si="49">IF(AB$5="","",(AB$6*AB20))</f>
        <v>0.80344199999999999</v>
      </c>
      <c r="AC21">
        <f t="shared" ref="AC21" si="50">IF(AC$5="","",(AC$6*AC20))</f>
        <v>1.431E-2</v>
      </c>
    </row>
    <row r="22" spans="1:29">
      <c r="A22" s="8"/>
      <c r="B22" s="4"/>
      <c r="C22" s="5"/>
      <c r="E22" t="s">
        <v>29</v>
      </c>
      <c r="G22">
        <f>(((G21/$I21)/(G$5/$I$5)-1)-G$3*(($K21/$I21)/($K$5/$I$5)-1))*10000</f>
        <v>-13133.670641053241</v>
      </c>
      <c r="H22">
        <f t="shared" ref="H22" si="51">(((H21/$I21)/(H$5/$I$5)-1)-H$3*(($K21/$I21)/($K$5/$I$5)-1))*10000</f>
        <v>-5789.5406555993486</v>
      </c>
      <c r="I22">
        <f t="shared" ref="I22" si="52">(((I21/$I21)/(I$5/$I$5)-1)-I$3*(($K21/$I21)/($K$5/$I$5)-1))*10000</f>
        <v>0</v>
      </c>
      <c r="J22">
        <f t="shared" ref="J22" si="53">(((J21/$I21)/(J$5/$I$5)-1)-J$3*(($K21/$I21)/($K$5/$I$5)-1))*10000</f>
        <v>-3105.4445614645715</v>
      </c>
      <c r="K22">
        <f t="shared" ref="K22" si="54">(((K21/$I21)/(K$5/$I$5)-1)-K$3*(($K21/$I21)/($K$5/$I$5)-1))*10000</f>
        <v>0</v>
      </c>
      <c r="L22">
        <f t="shared" ref="L22" si="55">(((L21/$I21)/(L$5/$I$5)-1)-L$3*(($K21/$I21)/($K$5/$I$5)-1))*10000</f>
        <v>-3397.6866721461329</v>
      </c>
      <c r="O22">
        <f>(((O21/$R21)/(O$5/$R$5)-1)-O$3*(($P21/$R21)/($P$5/$R$5)-1))*10000</f>
        <v>-23120.686452363141</v>
      </c>
      <c r="P22">
        <f t="shared" ref="P22" si="56">(((P21/$R21)/(P$5/$R$5)-1)-P$3*(($P21/$R21)/($P$5/$R$5)-1))*10000</f>
        <v>0</v>
      </c>
      <c r="Q22">
        <f t="shared" ref="Q22" si="57">(((Q21/$R21)/(Q$5/$R$5)-1)-Q$3*(($P21/$R21)/($P$5/$R$5)-1))*10000</f>
        <v>47755.175720482141</v>
      </c>
      <c r="R22">
        <f t="shared" ref="R22" si="58">(((R21/$R21)/(R$5/$R$5)-1)-R$3*(($P21/$R21)/($P$5/$R$5)-1))*10000</f>
        <v>0</v>
      </c>
      <c r="S22">
        <f t="shared" ref="S22" si="59">(((S21/$R21)/(S$5/$R$5)-1)-S$3*(($P21/$R21)/($P$5/$R$5)-1))*10000</f>
        <v>22529.926617258607</v>
      </c>
      <c r="T22">
        <f t="shared" ref="T22" si="60">(((T21/$R21)/(T$5/$R$5)-1)-T$3*(($P21/$R21)/($P$5/$R$5)-1))*10000</f>
        <v>4146.8349154067864</v>
      </c>
      <c r="X22">
        <f>(((X21/$Z21)/(X$5/$Z$5)-1)-X$3*(($AB21/$Z21)/($AB$5/$Z$5)-1))*10000</f>
        <v>28612.348516886719</v>
      </c>
      <c r="Y22">
        <f t="shared" ref="Y22" si="61">(((Y21/$Z21)/(Y$5/$Z$5)-1)-Y$3*(($AB21/$Z21)/($AB$5/$Z$5)-1))*10000</f>
        <v>80214.760215319387</v>
      </c>
      <c r="Z22">
        <f t="shared" ref="Z22" si="62">(((Z21/$Z21)/(Z$5/$Z$5)-1)-Z$3*(($AB21/$Z21)/($AB$5/$Z$5)-1))*10000</f>
        <v>0</v>
      </c>
      <c r="AA22">
        <f t="shared" ref="AA22" si="63">(((AA21/$Z21)/(AA$5/$Z$5)-1)-AA$3*(($AB21/$Z21)/($AB$5/$Z$5)-1))*10000</f>
        <v>14589.415401307853</v>
      </c>
      <c r="AB22">
        <f t="shared" ref="AB22" si="64">(((AB21/$Z21)/(AB$5/$Z$5)-1)-AB$3*(($AB21/$Z21)/($AB$5/$Z$5)-1))*10000</f>
        <v>0</v>
      </c>
      <c r="AC22">
        <f t="shared" ref="AC22" si="65">(((AC21/$Z21)/(AC$5/$Z$5)-1)-AC$3*(($AB21/$Z21)/($AB$5/$Z$5)-1))*10000</f>
        <v>-70065.96603883605</v>
      </c>
    </row>
    <row r="24" spans="1:29">
      <c r="A24" s="7" t="s">
        <v>30</v>
      </c>
      <c r="E24" t="s">
        <v>23</v>
      </c>
      <c r="F24" s="6">
        <v>1</v>
      </c>
      <c r="G24">
        <f>F24</f>
        <v>1</v>
      </c>
      <c r="H24">
        <f t="shared" ref="H24:L24" si="66">G24</f>
        <v>1</v>
      </c>
      <c r="I24">
        <f t="shared" si="66"/>
        <v>1</v>
      </c>
      <c r="J24">
        <f t="shared" si="66"/>
        <v>1</v>
      </c>
      <c r="K24">
        <f t="shared" si="66"/>
        <v>1</v>
      </c>
      <c r="L24">
        <f t="shared" si="66"/>
        <v>1</v>
      </c>
      <c r="N24" s="6">
        <v>2</v>
      </c>
      <c r="O24">
        <f>N24</f>
        <v>2</v>
      </c>
      <c r="P24">
        <f t="shared" ref="P24:T24" si="67">O24</f>
        <v>2</v>
      </c>
      <c r="Q24">
        <f t="shared" si="67"/>
        <v>2</v>
      </c>
      <c r="R24">
        <f t="shared" si="67"/>
        <v>2</v>
      </c>
      <c r="S24">
        <f t="shared" si="67"/>
        <v>2</v>
      </c>
      <c r="T24">
        <f t="shared" si="67"/>
        <v>2</v>
      </c>
      <c r="X24" s="6">
        <v>3</v>
      </c>
      <c r="Y24">
        <f>X24</f>
        <v>3</v>
      </c>
      <c r="Z24">
        <f t="shared" ref="Z24:AC24" si="68">Y24</f>
        <v>3</v>
      </c>
      <c r="AA24">
        <f t="shared" si="68"/>
        <v>3</v>
      </c>
      <c r="AB24">
        <f t="shared" si="68"/>
        <v>3</v>
      </c>
      <c r="AC24">
        <f t="shared" si="68"/>
        <v>3</v>
      </c>
    </row>
    <row r="25" spans="1:29">
      <c r="A25" s="1"/>
      <c r="B25" s="2"/>
      <c r="C25" s="3"/>
      <c r="E25" t="s">
        <v>28</v>
      </c>
      <c r="F25">
        <f>IF(F$5="","",(F$7*F24))</f>
        <v>0</v>
      </c>
      <c r="G25">
        <f>IF(G$5="","",(G$7*G24))</f>
        <v>1.4251200342518119E-3</v>
      </c>
      <c r="H25">
        <f t="shared" ref="G25:AC25" si="69">IF(H$5="","",(H$7*H24))</f>
        <v>0.1910924900863431</v>
      </c>
      <c r="I25">
        <f t="shared" si="69"/>
        <v>0.34630688672096666</v>
      </c>
      <c r="J25">
        <f t="shared" si="69"/>
        <v>0.10606168724153985</v>
      </c>
      <c r="K25">
        <f t="shared" si="69"/>
        <v>0.34746832217091245</v>
      </c>
      <c r="L25">
        <f t="shared" si="69"/>
        <v>7.6454937459861155E-3</v>
      </c>
      <c r="M25" t="str">
        <f t="shared" si="69"/>
        <v/>
      </c>
      <c r="N25">
        <f t="shared" si="69"/>
        <v>0</v>
      </c>
      <c r="O25">
        <f t="shared" si="69"/>
        <v>0</v>
      </c>
      <c r="P25">
        <f t="shared" si="69"/>
        <v>0.22617286328999237</v>
      </c>
      <c r="Q25">
        <f t="shared" si="69"/>
        <v>0.74102413981496673</v>
      </c>
      <c r="R25">
        <f t="shared" si="69"/>
        <v>0.16196959457934049</v>
      </c>
      <c r="S25">
        <f t="shared" si="69"/>
        <v>0.84584924317563714</v>
      </c>
      <c r="T25">
        <f t="shared" si="69"/>
        <v>2.4984159140063304E-2</v>
      </c>
      <c r="U25" t="str">
        <f t="shared" si="69"/>
        <v/>
      </c>
      <c r="V25">
        <f t="shared" si="69"/>
        <v>0</v>
      </c>
      <c r="W25" t="str">
        <f t="shared" si="69"/>
        <v/>
      </c>
      <c r="X25">
        <f t="shared" si="69"/>
        <v>0</v>
      </c>
      <c r="Y25">
        <f t="shared" si="69"/>
        <v>0.76570270543228414</v>
      </c>
      <c r="Z25">
        <f t="shared" si="69"/>
        <v>0.19811462100974542</v>
      </c>
      <c r="AA25">
        <f t="shared" si="69"/>
        <v>0.90172567447136021</v>
      </c>
      <c r="AB25">
        <f t="shared" si="69"/>
        <v>1.1146049172122405</v>
      </c>
      <c r="AC25">
        <f t="shared" si="69"/>
        <v>1.9852081874369477E-2</v>
      </c>
    </row>
    <row r="26" spans="1:29">
      <c r="A26" s="8"/>
      <c r="B26" s="4"/>
      <c r="C26" s="5"/>
      <c r="E26" t="s">
        <v>29</v>
      </c>
      <c r="G26">
        <f>(((G25/$I25)/(G$5/$I$5)-1)-G$3*(($K25/$I25)/($K$5/$I$5)-1))*10000</f>
        <v>-13133.670641053241</v>
      </c>
      <c r="H26">
        <f t="shared" ref="H26" si="70">(((H25/$I25)/(H$5/$I$5)-1)-H$3*(($K25/$I25)/($K$5/$I$5)-1))*10000</f>
        <v>-5789.5406555993477</v>
      </c>
      <c r="I26">
        <f t="shared" ref="I26" si="71">(((I25/$I25)/(I$5/$I$5)-1)-I$3*(($K25/$I25)/($K$5/$I$5)-1))*10000</f>
        <v>0</v>
      </c>
      <c r="J26">
        <f t="shared" ref="J26" si="72">(((J25/$I25)/(J$5/$I$5)-1)-J$3*(($K25/$I25)/($K$5/$I$5)-1))*10000</f>
        <v>-3105.444561464572</v>
      </c>
      <c r="K26">
        <f t="shared" ref="K26" si="73">(((K25/$I25)/(K$5/$I$5)-1)-K$3*(($K25/$I25)/($K$5/$I$5)-1))*10000</f>
        <v>0</v>
      </c>
      <c r="L26">
        <f t="shared" ref="L26" si="74">(((L25/$I25)/(L$5/$I$5)-1)-L$3*(($K25/$I25)/($K$5/$I$5)-1))*10000</f>
        <v>-3397.6866721461352</v>
      </c>
      <c r="O26">
        <f>(((O25/$R25)/(O$5/$R$5)-1)-O$3*(($P25/$R25)/($P$5/$R$5)-1))*10000</f>
        <v>-23120.686452363141</v>
      </c>
      <c r="P26">
        <f t="shared" ref="P26" si="75">(((P25/$R25)/(P$5/$R$5)-1)-P$3*(($P25/$R25)/($P$5/$R$5)-1))*10000</f>
        <v>0</v>
      </c>
      <c r="Q26">
        <f t="shared" ref="Q26" si="76">(((Q25/$R25)/(Q$5/$R$5)-1)-Q$3*(($P25/$R25)/($P$5/$R$5)-1))*10000</f>
        <v>47755.175720482141</v>
      </c>
      <c r="R26">
        <f t="shared" ref="R26" si="77">(((R25/$R25)/(R$5/$R$5)-1)-R$3*(($P25/$R25)/($P$5/$R$5)-1))*10000</f>
        <v>0</v>
      </c>
      <c r="S26">
        <f t="shared" ref="S26" si="78">(((S25/$R25)/(S$5/$R$5)-1)-S$3*(($P25/$R25)/($P$5/$R$5)-1))*10000</f>
        <v>22529.926617258607</v>
      </c>
      <c r="T26">
        <f t="shared" ref="T26" si="79">(((T25/$R25)/(T$5/$R$5)-1)-T$3*(($P25/$R25)/($P$5/$R$5)-1))*10000</f>
        <v>4146.8349154067864</v>
      </c>
      <c r="X26">
        <f>(((X25/$Z25)/(X$5/$Z$5)-1)-X$3*(($AB25/$Z25)/($AB$5/$Z$5)-1))*10000</f>
        <v>28612.34851688673</v>
      </c>
      <c r="Y26">
        <f t="shared" ref="Y26" si="80">(((Y25/$Z25)/(Y$5/$Z$5)-1)-Y$3*(($AB25/$Z25)/($AB$5/$Z$5)-1))*10000</f>
        <v>80214.760215319387</v>
      </c>
      <c r="Z26">
        <f t="shared" ref="Z26" si="81">(((Z25/$Z25)/(Z$5/$Z$5)-1)-Z$3*(($AB25/$Z25)/($AB$5/$Z$5)-1))*10000</f>
        <v>0</v>
      </c>
      <c r="AA26">
        <f t="shared" ref="AA26" si="82">(((AA25/$Z25)/(AA$5/$Z$5)-1)-AA$3*(($AB25/$Z25)/($AB$5/$Z$5)-1))*10000</f>
        <v>14589.415401307848</v>
      </c>
      <c r="AB26">
        <f t="shared" ref="AB26" si="83">(((AB25/$Z25)/(AB$5/$Z$5)-1)-AB$3*(($AB25/$Z25)/($AB$5/$Z$5)-1))*10000</f>
        <v>0</v>
      </c>
      <c r="AC26">
        <f t="shared" ref="AC26" si="84">(((AC25/$Z25)/(AC$5/$Z$5)-1)-AC$3*(($AB25/$Z25)/($AB$5/$Z$5)-1))*10000</f>
        <v>-70065.966038836064</v>
      </c>
    </row>
    <row r="29" spans="1:29" ht="18">
      <c r="A29" s="9" t="s">
        <v>37</v>
      </c>
    </row>
    <row r="30" spans="1:29">
      <c r="A30" s="1"/>
      <c r="B30" s="2"/>
      <c r="C30" s="3"/>
    </row>
    <row r="31" spans="1:29">
      <c r="A31" s="8"/>
      <c r="B31" s="4"/>
      <c r="C31" s="5"/>
      <c r="E31" t="s">
        <v>23</v>
      </c>
      <c r="F31" s="6">
        <v>1</v>
      </c>
      <c r="G31">
        <f>F31</f>
        <v>1</v>
      </c>
      <c r="H31">
        <f t="shared" ref="H31:L31" si="85">G31</f>
        <v>1</v>
      </c>
      <c r="I31">
        <f t="shared" si="85"/>
        <v>1</v>
      </c>
      <c r="J31">
        <f t="shared" si="85"/>
        <v>1</v>
      </c>
      <c r="K31">
        <f t="shared" si="85"/>
        <v>1</v>
      </c>
      <c r="L31">
        <f t="shared" si="85"/>
        <v>1</v>
      </c>
    </row>
    <row r="32" spans="1:29">
      <c r="A32" s="8"/>
      <c r="B32" s="4"/>
      <c r="C32" s="5"/>
      <c r="F32">
        <v>0.01</v>
      </c>
      <c r="G32">
        <v>0.01</v>
      </c>
      <c r="H32">
        <v>0.02</v>
      </c>
      <c r="I32">
        <v>0.01</v>
      </c>
      <c r="J32">
        <v>0.01</v>
      </c>
      <c r="K32">
        <v>0.01</v>
      </c>
      <c r="L32">
        <v>0.01</v>
      </c>
    </row>
    <row r="33" spans="1:12">
      <c r="A33" s="8"/>
      <c r="B33" s="4"/>
      <c r="C33" s="5"/>
      <c r="F33">
        <v>0.1</v>
      </c>
      <c r="G33">
        <v>0.1</v>
      </c>
      <c r="H33">
        <v>0.3</v>
      </c>
      <c r="I33">
        <v>0.1</v>
      </c>
      <c r="J33">
        <v>0.1</v>
      </c>
      <c r="K33">
        <v>0.1</v>
      </c>
      <c r="L33">
        <v>0.1</v>
      </c>
    </row>
    <row r="34" spans="1:12">
      <c r="A34" s="8"/>
      <c r="B34" s="4"/>
      <c r="C34" s="5"/>
      <c r="F34">
        <v>0.5</v>
      </c>
      <c r="G34">
        <v>0.5</v>
      </c>
      <c r="H34">
        <v>2</v>
      </c>
      <c r="I34">
        <v>0.5</v>
      </c>
      <c r="J34">
        <v>0.5</v>
      </c>
      <c r="K34">
        <v>0.5</v>
      </c>
      <c r="L34">
        <v>0.5</v>
      </c>
    </row>
    <row r="35" spans="1:12">
      <c r="E35" t="s">
        <v>28</v>
      </c>
      <c r="F35">
        <f>IF(F$5="","",(F$6*F31))</f>
        <v>0</v>
      </c>
      <c r="G35">
        <f t="shared" ref="G35:L35" si="86">IF(G$5="","",(G$6*G31))</f>
        <v>2.0969999999999999E-3</v>
      </c>
      <c r="H35">
        <f t="shared" si="86"/>
        <v>0.28118399999999999</v>
      </c>
      <c r="I35">
        <f t="shared" si="86"/>
        <v>0.509575</v>
      </c>
      <c r="J35">
        <f t="shared" si="86"/>
        <v>0.15606500000000001</v>
      </c>
      <c r="K35">
        <f t="shared" si="86"/>
        <v>0.51128399999999996</v>
      </c>
      <c r="L35">
        <f t="shared" si="86"/>
        <v>1.125E-2</v>
      </c>
    </row>
    <row r="36" spans="1:12">
      <c r="F36">
        <f t="shared" ref="F36:L36" si="87">IF(F$5="","",(F$6*F32))</f>
        <v>0</v>
      </c>
      <c r="G36">
        <f t="shared" si="87"/>
        <v>2.0970000000000001E-5</v>
      </c>
      <c r="H36">
        <f t="shared" si="87"/>
        <v>5.6236799999999998E-3</v>
      </c>
      <c r="I36">
        <f t="shared" si="87"/>
        <v>5.0957500000000005E-3</v>
      </c>
      <c r="J36">
        <f t="shared" si="87"/>
        <v>1.5606500000000002E-3</v>
      </c>
      <c r="K36">
        <f t="shared" si="87"/>
        <v>5.1128399999999996E-3</v>
      </c>
      <c r="L36">
        <f t="shared" si="87"/>
        <v>1.125E-4</v>
      </c>
    </row>
    <row r="37" spans="1:12">
      <c r="F37">
        <f t="shared" ref="F37:L37" si="88">IF(F$5="","",(F$6*F33))</f>
        <v>0</v>
      </c>
      <c r="G37">
        <f t="shared" si="88"/>
        <v>2.097E-4</v>
      </c>
      <c r="H37">
        <f t="shared" si="88"/>
        <v>8.4355199999999991E-2</v>
      </c>
      <c r="I37">
        <f t="shared" si="88"/>
        <v>5.0957500000000003E-2</v>
      </c>
      <c r="J37">
        <f t="shared" si="88"/>
        <v>1.5606500000000002E-2</v>
      </c>
      <c r="K37">
        <f t="shared" si="88"/>
        <v>5.1128399999999997E-2</v>
      </c>
      <c r="L37">
        <f t="shared" si="88"/>
        <v>1.1249999999999999E-3</v>
      </c>
    </row>
    <row r="38" spans="1:12">
      <c r="F38">
        <f t="shared" ref="F38:L38" si="89">IF(F$5="","",(F$6*F34))</f>
        <v>0</v>
      </c>
      <c r="G38">
        <f>IF(G$5="","",(G$6*G34))</f>
        <v>1.0485E-3</v>
      </c>
      <c r="H38">
        <f t="shared" si="89"/>
        <v>0.56236799999999998</v>
      </c>
      <c r="I38">
        <f t="shared" si="89"/>
        <v>0.2547875</v>
      </c>
      <c r="J38">
        <f t="shared" si="89"/>
        <v>7.8032500000000005E-2</v>
      </c>
      <c r="K38">
        <f t="shared" si="89"/>
        <v>0.25564199999999998</v>
      </c>
      <c r="L38">
        <f t="shared" si="89"/>
        <v>5.6249999999999998E-3</v>
      </c>
    </row>
    <row r="39" spans="1:12">
      <c r="E39" t="s">
        <v>29</v>
      </c>
      <c r="G39">
        <f>(((G35/$I35)/(G$5/$I$5)-1)-G$3*(($K35/$I35)/($K$5/$I$5)-1))*10000</f>
        <v>-13133.670641053241</v>
      </c>
      <c r="H39">
        <f t="shared" ref="H39:L39" si="90">(((H35/$I35)/(H$5/$I$5)-1)-H$3*(($K35/$I35)/($K$5/$I$5)-1))*10000</f>
        <v>-5789.5406555993486</v>
      </c>
      <c r="I39">
        <f t="shared" si="90"/>
        <v>0</v>
      </c>
      <c r="J39">
        <f t="shared" si="90"/>
        <v>-3105.4445614645715</v>
      </c>
      <c r="K39">
        <f t="shared" si="90"/>
        <v>0</v>
      </c>
      <c r="L39">
        <f t="shared" si="90"/>
        <v>-3397.6866721461329</v>
      </c>
    </row>
    <row r="40" spans="1:12">
      <c r="G40">
        <f t="shared" ref="G40:L42" si="91">(((G36/$I36)/(G$5/$I$5)-1)-G$3*(($K36/$I36)/($K$5/$I$5)-1))*10000</f>
        <v>-13133.670641053241</v>
      </c>
      <c r="H40">
        <f t="shared" si="91"/>
        <v>15.296708871042064</v>
      </c>
      <c r="I40">
        <f t="shared" si="91"/>
        <v>0</v>
      </c>
      <c r="J40">
        <f t="shared" si="91"/>
        <v>-3105.4445614645715</v>
      </c>
      <c r="K40">
        <f t="shared" si="91"/>
        <v>0</v>
      </c>
      <c r="L40">
        <f t="shared" si="91"/>
        <v>-3397.6866721461329</v>
      </c>
    </row>
    <row r="41" spans="1:12">
      <c r="G41">
        <f t="shared" si="91"/>
        <v>-13133.670641053241</v>
      </c>
      <c r="H41">
        <f t="shared" si="91"/>
        <v>5820.1340733414299</v>
      </c>
      <c r="I41">
        <f t="shared" si="91"/>
        <v>0</v>
      </c>
      <c r="J41">
        <f t="shared" si="91"/>
        <v>-3105.4445614645715</v>
      </c>
      <c r="K41">
        <f t="shared" si="91"/>
        <v>0</v>
      </c>
      <c r="L41">
        <f t="shared" si="91"/>
        <v>-3397.6866721461329</v>
      </c>
    </row>
    <row r="42" spans="1:12">
      <c r="G42">
        <f t="shared" si="91"/>
        <v>-13133.670641053241</v>
      </c>
      <c r="H42">
        <f t="shared" si="91"/>
        <v>11624.971437811824</v>
      </c>
      <c r="I42">
        <f t="shared" si="91"/>
        <v>0</v>
      </c>
      <c r="J42">
        <f t="shared" si="91"/>
        <v>-3105.4445614645715</v>
      </c>
      <c r="K42">
        <f t="shared" si="91"/>
        <v>0</v>
      </c>
      <c r="L42">
        <f t="shared" si="91"/>
        <v>-3397.6866721461329</v>
      </c>
    </row>
    <row r="45" spans="1:12">
      <c r="A45" s="7"/>
    </row>
    <row r="46" spans="1:12">
      <c r="A46" s="1"/>
      <c r="B46" s="2"/>
      <c r="C46" s="3"/>
    </row>
    <row r="47" spans="1:12">
      <c r="A47" s="8"/>
      <c r="B47" s="4"/>
      <c r="C47" s="5"/>
      <c r="F47" s="6"/>
    </row>
    <row r="48" spans="1:12">
      <c r="A48" s="8"/>
      <c r="B48" s="4"/>
      <c r="C48" s="5"/>
    </row>
    <row r="49" spans="1:6">
      <c r="A49" s="8"/>
      <c r="B49" s="4"/>
      <c r="C49" s="5"/>
    </row>
    <row r="50" spans="1:6">
      <c r="A50" s="8"/>
      <c r="B50" s="4"/>
      <c r="C50" s="5"/>
    </row>
    <row r="60" spans="1:6">
      <c r="A60" s="7"/>
    </row>
    <row r="61" spans="1:6" ht="18">
      <c r="A61" s="9"/>
    </row>
    <row r="62" spans="1:6">
      <c r="A62" s="1"/>
      <c r="B62" s="2"/>
      <c r="C62" s="3"/>
    </row>
    <row r="63" spans="1:6">
      <c r="A63" s="8"/>
      <c r="B63" s="4"/>
      <c r="C63" s="4"/>
      <c r="F63" s="6"/>
    </row>
    <row r="64" spans="1:6">
      <c r="A64" s="8"/>
      <c r="B64" s="4"/>
      <c r="C64" s="4"/>
    </row>
    <row r="65" spans="1:3">
      <c r="A65" s="8"/>
      <c r="B65" s="4"/>
      <c r="C65" s="4"/>
    </row>
    <row r="66" spans="1:3">
      <c r="A66" s="8"/>
      <c r="B66" s="4"/>
      <c r="C66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8524-C162-0045-AC4F-90051A5DCD7F}">
  <dimension ref="A1:AC66"/>
  <sheetViews>
    <sheetView tabSelected="1" zoomScale="80" zoomScaleNormal="80" workbookViewId="0">
      <selection activeCell="P32" sqref="P32"/>
    </sheetView>
  </sheetViews>
  <sheetFormatPr baseColWidth="10" defaultRowHeight="16"/>
  <cols>
    <col min="2" max="2" width="12.83203125" bestFit="1" customWidth="1"/>
    <col min="3" max="3" width="12.1640625" bestFit="1" customWidth="1"/>
    <col min="4" max="4" width="12.1640625" customWidth="1"/>
    <col min="6" max="6" width="12.83203125" bestFit="1" customWidth="1"/>
    <col min="13" max="13" width="3.5" customWidth="1"/>
    <col min="14" max="14" width="12.83203125" bestFit="1" customWidth="1"/>
    <col min="21" max="21" width="3" customWidth="1"/>
    <col min="23" max="23" width="3.83203125" customWidth="1"/>
    <col min="24" max="24" width="12.1640625" bestFit="1" customWidth="1"/>
  </cols>
  <sheetData>
    <row r="1" spans="1:29"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V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>
      <c r="E2" t="s">
        <v>22</v>
      </c>
      <c r="F2">
        <v>91.90680716</v>
      </c>
      <c r="G2">
        <v>93.905083590000004</v>
      </c>
      <c r="H2">
        <v>94.905837439999999</v>
      </c>
      <c r="I2">
        <v>95.90467477</v>
      </c>
      <c r="J2">
        <v>96.906016899999997</v>
      </c>
      <c r="K2">
        <v>97.905403609999993</v>
      </c>
      <c r="L2">
        <v>99.907467999999994</v>
      </c>
      <c r="N2">
        <v>95.907588910000001</v>
      </c>
      <c r="O2">
        <v>97.905287000000001</v>
      </c>
      <c r="P2">
        <v>98.905930299999994</v>
      </c>
      <c r="Q2">
        <v>99.904210500000005</v>
      </c>
      <c r="R2">
        <v>100.9055731</v>
      </c>
      <c r="S2">
        <v>101.9043403</v>
      </c>
      <c r="T2">
        <v>103.9054254</v>
      </c>
      <c r="V2">
        <v>102.9054941</v>
      </c>
      <c r="X2">
        <v>101.90563210000001</v>
      </c>
      <c r="Y2">
        <v>103.9040304</v>
      </c>
      <c r="Z2">
        <v>104.9050795</v>
      </c>
      <c r="AA2">
        <v>105.9034803</v>
      </c>
      <c r="AB2">
        <v>107.9038918</v>
      </c>
      <c r="AC2">
        <v>109.9051729</v>
      </c>
    </row>
    <row r="3" spans="1:29">
      <c r="E3" t="s">
        <v>27</v>
      </c>
      <c r="F3">
        <f>(F$2-$I$2)/($K$2-$I$2)</f>
        <v>-1.9982056189083639</v>
      </c>
      <c r="G3">
        <f t="shared" ref="G3:L3" si="0">(G$2-$I$2)/($K$2-$I$2)</f>
        <v>-0.99943137721751552</v>
      </c>
      <c r="H3">
        <f t="shared" si="0"/>
        <v>-0.49923673314970751</v>
      </c>
      <c r="I3">
        <f t="shared" si="0"/>
        <v>0</v>
      </c>
      <c r="J3">
        <f t="shared" si="0"/>
        <v>0.50048867691635857</v>
      </c>
      <c r="K3">
        <f t="shared" si="0"/>
        <v>1</v>
      </c>
      <c r="L3">
        <f t="shared" si="0"/>
        <v>2.0006675317380878</v>
      </c>
      <c r="N3">
        <f>(N$2-$R$2)/($P$2-$R$2)</f>
        <v>2.4994384947151498</v>
      </c>
      <c r="O3">
        <f t="shared" ref="O3:T3" si="1">(O$2-$R$2)/($P$2-$R$2)</f>
        <v>1.5004110234087764</v>
      </c>
      <c r="P3">
        <f t="shared" si="1"/>
        <v>1</v>
      </c>
      <c r="Q3">
        <f t="shared" si="1"/>
        <v>0.50077073765374058</v>
      </c>
      <c r="R3">
        <f t="shared" si="1"/>
        <v>0</v>
      </c>
      <c r="S3">
        <f t="shared" si="1"/>
        <v>-0.49947280584312426</v>
      </c>
      <c r="T3">
        <f t="shared" si="1"/>
        <v>-1.5001940846635184</v>
      </c>
      <c r="X3">
        <f>(X$2-$Z$2)/($AB$2-$Z$2)</f>
        <v>-1.0002117838452231</v>
      </c>
      <c r="Y3">
        <f t="shared" ref="Y3:AC3" si="2">(Y$2-$Z$2)/($AB$2-$Z$2)</f>
        <v>-0.33381519076735944</v>
      </c>
      <c r="Z3">
        <f t="shared" si="2"/>
        <v>0</v>
      </c>
      <c r="AA3">
        <f t="shared" si="2"/>
        <v>0.33293207447495121</v>
      </c>
      <c r="AB3">
        <f t="shared" si="2"/>
        <v>1</v>
      </c>
      <c r="AC3">
        <f t="shared" si="2"/>
        <v>1.6673579069953801</v>
      </c>
    </row>
    <row r="5" spans="1:29">
      <c r="E5" t="s">
        <v>0</v>
      </c>
      <c r="F5">
        <v>0.37</v>
      </c>
      <c r="G5">
        <v>0.23300000000000001</v>
      </c>
      <c r="H5">
        <v>0.40400000000000003</v>
      </c>
      <c r="I5">
        <v>0.42499999999999999</v>
      </c>
      <c r="J5">
        <v>0.245</v>
      </c>
      <c r="K5">
        <v>0.622</v>
      </c>
      <c r="L5">
        <v>0.25</v>
      </c>
      <c r="N5">
        <v>9.9000000000000005E-2</v>
      </c>
      <c r="O5">
        <v>3.3000000000000002E-2</v>
      </c>
      <c r="P5">
        <v>0.22700000000000001</v>
      </c>
      <c r="Q5">
        <v>0.224</v>
      </c>
      <c r="R5">
        <v>0.30399999999999999</v>
      </c>
      <c r="S5">
        <v>0.56200000000000006</v>
      </c>
      <c r="T5">
        <v>0.33200000000000002</v>
      </c>
      <c r="V5">
        <v>0.37</v>
      </c>
      <c r="X5">
        <v>1.3899999999999999E-2</v>
      </c>
      <c r="Y5">
        <v>0.15129999999999999</v>
      </c>
      <c r="Z5">
        <v>0.30320000000000003</v>
      </c>
      <c r="AA5">
        <v>0.371</v>
      </c>
      <c r="AB5">
        <v>0.35899999999999999</v>
      </c>
      <c r="AC5">
        <v>0.159</v>
      </c>
    </row>
    <row r="6" spans="1:29">
      <c r="E6" t="s">
        <v>24</v>
      </c>
      <c r="F6">
        <v>0</v>
      </c>
      <c r="G6">
        <v>2.0969999999999999E-3</v>
      </c>
      <c r="H6">
        <v>0.28118399999999999</v>
      </c>
      <c r="I6">
        <v>0.509575</v>
      </c>
      <c r="J6">
        <v>0.15606500000000001</v>
      </c>
      <c r="K6">
        <v>0.51128399999999996</v>
      </c>
      <c r="L6">
        <v>1.125E-2</v>
      </c>
      <c r="N6">
        <v>0</v>
      </c>
      <c r="O6">
        <v>0</v>
      </c>
      <c r="P6">
        <v>7.5137000000000009E-2</v>
      </c>
      <c r="Q6">
        <v>0.24617600000000001</v>
      </c>
      <c r="R6">
        <v>5.3807999999999995E-2</v>
      </c>
      <c r="S6">
        <v>0.28100000000000003</v>
      </c>
      <c r="T6">
        <v>8.3000000000000001E-3</v>
      </c>
      <c r="V6">
        <v>5.6239999999999998E-2</v>
      </c>
      <c r="X6">
        <v>0</v>
      </c>
      <c r="Y6">
        <v>0.18398079999999997</v>
      </c>
      <c r="Z6">
        <v>4.7602400000000003E-2</v>
      </c>
      <c r="AA6">
        <v>0.216664</v>
      </c>
      <c r="AB6">
        <v>0.267814</v>
      </c>
      <c r="AC6">
        <v>4.7699999999999999E-3</v>
      </c>
    </row>
    <row r="7" spans="1:29">
      <c r="E7" t="s">
        <v>25</v>
      </c>
      <c r="F7">
        <f>F6/SUM($F$6:$L$6)</f>
        <v>0</v>
      </c>
      <c r="G7">
        <f t="shared" ref="G7:L7" si="3">G6/SUM($F$6:$L$6)</f>
        <v>1.4251200342518119E-3</v>
      </c>
      <c r="H7">
        <f t="shared" si="3"/>
        <v>0.1910924900863431</v>
      </c>
      <c r="I7">
        <f t="shared" si="3"/>
        <v>0.34630688672096666</v>
      </c>
      <c r="J7">
        <f t="shared" si="3"/>
        <v>0.10606168724153985</v>
      </c>
      <c r="K7">
        <f t="shared" si="3"/>
        <v>0.34746832217091245</v>
      </c>
      <c r="L7">
        <f t="shared" si="3"/>
        <v>7.6454937459861155E-3</v>
      </c>
      <c r="N7">
        <f t="shared" ref="N7:T7" si="4">N6/SUM($N$6:$T$6)</f>
        <v>0</v>
      </c>
      <c r="O7">
        <f t="shared" si="4"/>
        <v>0</v>
      </c>
      <c r="P7">
        <f t="shared" si="4"/>
        <v>0.11308643164499618</v>
      </c>
      <c r="Q7">
        <f t="shared" si="4"/>
        <v>0.37051206990748337</v>
      </c>
      <c r="R7">
        <f t="shared" si="4"/>
        <v>8.0984797289670243E-2</v>
      </c>
      <c r="S7">
        <f t="shared" si="4"/>
        <v>0.42292462158781857</v>
      </c>
      <c r="T7">
        <f t="shared" si="4"/>
        <v>1.2492079570031652E-2</v>
      </c>
      <c r="X7">
        <f t="shared" ref="X7:AC7" si="5">X6/SUM($X$6:$AC$6)</f>
        <v>0</v>
      </c>
      <c r="Y7">
        <f t="shared" si="5"/>
        <v>0.25523423514409471</v>
      </c>
      <c r="Z7">
        <f t="shared" si="5"/>
        <v>6.6038207003248472E-2</v>
      </c>
      <c r="AA7">
        <f t="shared" si="5"/>
        <v>0.30057522482378674</v>
      </c>
      <c r="AB7">
        <f t="shared" si="5"/>
        <v>0.37153497240408018</v>
      </c>
      <c r="AC7">
        <f t="shared" si="5"/>
        <v>6.6173606247898259E-3</v>
      </c>
    </row>
    <row r="12" spans="1:29">
      <c r="A12" s="7" t="s">
        <v>33</v>
      </c>
      <c r="E12" t="s">
        <v>23</v>
      </c>
      <c r="F12" s="6"/>
      <c r="N12" s="6"/>
      <c r="X12" s="6">
        <v>1</v>
      </c>
      <c r="Y12">
        <f>X12</f>
        <v>1</v>
      </c>
      <c r="Z12">
        <f t="shared" ref="Z12:AC12" si="6">Y12</f>
        <v>1</v>
      </c>
      <c r="AA12">
        <f t="shared" si="6"/>
        <v>1</v>
      </c>
      <c r="AB12">
        <f t="shared" si="6"/>
        <v>1</v>
      </c>
      <c r="AC12">
        <f t="shared" si="6"/>
        <v>1</v>
      </c>
    </row>
    <row r="13" spans="1:29">
      <c r="A13" s="1"/>
      <c r="B13" s="2"/>
      <c r="C13" s="3"/>
      <c r="D13" t="s">
        <v>34</v>
      </c>
      <c r="E13" t="s">
        <v>28</v>
      </c>
      <c r="W13" t="str">
        <f>IF(W$5="","",((1-$C14)*W$5)+($C14*W$6*W12))</f>
        <v/>
      </c>
      <c r="X13">
        <f t="shared" ref="X13:AC13" si="7">IF(X$5="","",(X$6*X12))</f>
        <v>0</v>
      </c>
      <c r="Y13">
        <f t="shared" si="7"/>
        <v>0.18398079999999997</v>
      </c>
      <c r="Z13">
        <f t="shared" si="7"/>
        <v>4.7602400000000003E-2</v>
      </c>
      <c r="AA13">
        <f t="shared" si="7"/>
        <v>0.216664</v>
      </c>
      <c r="AB13">
        <f t="shared" si="7"/>
        <v>0.267814</v>
      </c>
      <c r="AC13">
        <f t="shared" si="7"/>
        <v>4.7699999999999999E-3</v>
      </c>
    </row>
    <row r="14" spans="1:29">
      <c r="A14" s="8"/>
      <c r="B14" s="4"/>
      <c r="C14" s="5"/>
      <c r="E14" t="s">
        <v>29</v>
      </c>
      <c r="X14">
        <f>(((X13/$Z13)/(X$5/$Z$5)-1)-X$3*(($AB13/$Z13)/($AB$5/$Z$5)-1))*10000</f>
        <v>27523.868833429071</v>
      </c>
      <c r="Y14">
        <f t="shared" ref="Y14:AC14" si="8">(((Y13/$Z13)/(Y$5/$Z$5)-1)-Y$3*(($AB13/$Z13)/($AB$5/$Z$5)-1))*10000</f>
        <v>79975.61448165444</v>
      </c>
      <c r="Z14">
        <f t="shared" si="8"/>
        <v>0</v>
      </c>
      <c r="AA14">
        <f t="shared" si="8"/>
        <v>14707.197970334633</v>
      </c>
      <c r="AB14">
        <f t="shared" si="8"/>
        <v>0</v>
      </c>
      <c r="AC14">
        <f t="shared" si="8"/>
        <v>-70641.643771992298</v>
      </c>
    </row>
    <row r="16" spans="1:29">
      <c r="A16" s="7" t="s">
        <v>32</v>
      </c>
      <c r="E16" t="s">
        <v>23</v>
      </c>
      <c r="F16" s="6">
        <v>1</v>
      </c>
      <c r="G16">
        <f>F16</f>
        <v>1</v>
      </c>
      <c r="H16">
        <f t="shared" ref="H16:L16" si="9">G16</f>
        <v>1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1</v>
      </c>
      <c r="N16" s="6">
        <v>1</v>
      </c>
      <c r="O16">
        <f>N16</f>
        <v>1</v>
      </c>
      <c r="P16">
        <f t="shared" ref="P16:T16" si="10">O16</f>
        <v>1</v>
      </c>
      <c r="Q16">
        <f t="shared" si="10"/>
        <v>1</v>
      </c>
      <c r="R16">
        <f t="shared" si="10"/>
        <v>1</v>
      </c>
      <c r="S16">
        <f t="shared" si="10"/>
        <v>1</v>
      </c>
      <c r="T16">
        <f t="shared" si="10"/>
        <v>1</v>
      </c>
      <c r="X16" s="6">
        <v>1</v>
      </c>
      <c r="Y16">
        <f>X16</f>
        <v>1</v>
      </c>
      <c r="Z16">
        <f t="shared" ref="Z16:AC16" si="11">Y16</f>
        <v>1</v>
      </c>
      <c r="AA16">
        <f t="shared" si="11"/>
        <v>1</v>
      </c>
      <c r="AB16">
        <f t="shared" si="11"/>
        <v>1</v>
      </c>
      <c r="AC16">
        <f t="shared" si="11"/>
        <v>1</v>
      </c>
    </row>
    <row r="17" spans="1:29">
      <c r="A17" s="1"/>
      <c r="B17" s="2"/>
      <c r="C17" s="3"/>
      <c r="E17" t="s">
        <v>28</v>
      </c>
      <c r="F17">
        <f>IF(F$5="","",(F$6*F16))</f>
        <v>0</v>
      </c>
      <c r="G17">
        <f t="shared" ref="G17:AC17" si="12">IF(G$5="","",(G$6*G16))</f>
        <v>2.0969999999999999E-3</v>
      </c>
      <c r="H17">
        <f t="shared" si="12"/>
        <v>0.28118399999999999</v>
      </c>
      <c r="I17">
        <f t="shared" si="12"/>
        <v>0.509575</v>
      </c>
      <c r="J17">
        <f t="shared" si="12"/>
        <v>0.15606500000000001</v>
      </c>
      <c r="K17">
        <f t="shared" si="12"/>
        <v>0.51128399999999996</v>
      </c>
      <c r="L17">
        <f t="shared" si="12"/>
        <v>1.125E-2</v>
      </c>
      <c r="M17" t="str">
        <f t="shared" si="12"/>
        <v/>
      </c>
      <c r="N17">
        <f t="shared" si="12"/>
        <v>0</v>
      </c>
      <c r="O17">
        <f t="shared" si="12"/>
        <v>0</v>
      </c>
      <c r="P17">
        <f t="shared" si="12"/>
        <v>7.5137000000000009E-2</v>
      </c>
      <c r="Q17">
        <f t="shared" si="12"/>
        <v>0.24617600000000001</v>
      </c>
      <c r="R17">
        <f t="shared" si="12"/>
        <v>5.3807999999999995E-2</v>
      </c>
      <c r="S17">
        <f t="shared" si="12"/>
        <v>0.28100000000000003</v>
      </c>
      <c r="T17">
        <f t="shared" si="12"/>
        <v>8.3000000000000001E-3</v>
      </c>
      <c r="U17" t="str">
        <f t="shared" si="12"/>
        <v/>
      </c>
      <c r="V17">
        <f t="shared" si="12"/>
        <v>0</v>
      </c>
      <c r="W17" t="str">
        <f t="shared" si="12"/>
        <v/>
      </c>
      <c r="X17">
        <f t="shared" si="12"/>
        <v>0</v>
      </c>
      <c r="Y17">
        <f t="shared" si="12"/>
        <v>0.18398079999999997</v>
      </c>
      <c r="Z17">
        <f t="shared" si="12"/>
        <v>4.7602400000000003E-2</v>
      </c>
      <c r="AA17">
        <f t="shared" si="12"/>
        <v>0.216664</v>
      </c>
      <c r="AB17">
        <f t="shared" si="12"/>
        <v>0.267814</v>
      </c>
      <c r="AC17">
        <f t="shared" si="12"/>
        <v>4.7699999999999999E-3</v>
      </c>
    </row>
    <row r="18" spans="1:29">
      <c r="A18" s="8"/>
      <c r="B18" s="4"/>
      <c r="C18" s="5"/>
      <c r="E18" t="s">
        <v>29</v>
      </c>
      <c r="G18">
        <f>(((G17/$I17)/(G$5/$I$5)-1)-G$3*(($K17/$I17)/($K$5/$I$5)-1))*10000</f>
        <v>-13067.436440458743</v>
      </c>
      <c r="H18">
        <f t="shared" ref="H18:L18" si="13">(((H17/$I17)/(H$5/$I$5)-1)-H$3*(($K17/$I17)/($K$5/$I$5)-1))*10000</f>
        <v>-5764.906158444036</v>
      </c>
      <c r="I18">
        <f t="shared" si="13"/>
        <v>0</v>
      </c>
      <c r="J18">
        <f t="shared" si="13"/>
        <v>-3113.5593728317976</v>
      </c>
      <c r="K18">
        <f t="shared" si="13"/>
        <v>0</v>
      </c>
      <c r="L18">
        <f t="shared" si="13"/>
        <v>-3334.0145165532986</v>
      </c>
      <c r="O18">
        <f>(((O17/$R17)/(O$5/$R$5)-1)-O$3*(($P17/$R17)/($P$5/$R$5)-1))*10000</f>
        <v>-23054.423593500094</v>
      </c>
      <c r="P18">
        <f t="shared" ref="P18:T18" si="14">(((P17/$R17)/(P$5/$R$5)-1)-P$3*(($P17/$R17)/($P$5/$R$5)-1))*10000</f>
        <v>0</v>
      </c>
      <c r="Q18">
        <f t="shared" si="14"/>
        <v>47733.407141317744</v>
      </c>
      <c r="R18">
        <f t="shared" si="14"/>
        <v>0</v>
      </c>
      <c r="S18">
        <f t="shared" si="14"/>
        <v>22594.283169482555</v>
      </c>
      <c r="T18">
        <f t="shared" si="14"/>
        <v>4464.9654823831615</v>
      </c>
      <c r="X18">
        <f>(((X17/$Z17)/(X$5/$Z$5)-1)-X$3*(($AB17/$Z17)/($AB$5/$Z$5)-1))*10000</f>
        <v>27523.868833429071</v>
      </c>
      <c r="Y18">
        <f t="shared" ref="Y18:AC18" si="15">(((Y17/$Z17)/(Y$5/$Z$5)-1)-Y$3*(($AB17/$Z17)/($AB$5/$Z$5)-1))*10000</f>
        <v>79975.61448165444</v>
      </c>
      <c r="Z18">
        <f t="shared" si="15"/>
        <v>0</v>
      </c>
      <c r="AA18">
        <f t="shared" si="15"/>
        <v>14707.197970334633</v>
      </c>
      <c r="AB18">
        <f t="shared" si="15"/>
        <v>0</v>
      </c>
      <c r="AC18">
        <f t="shared" si="15"/>
        <v>-70641.643771992298</v>
      </c>
    </row>
    <row r="20" spans="1:29">
      <c r="A20" s="7" t="s">
        <v>31</v>
      </c>
      <c r="E20" t="s">
        <v>23</v>
      </c>
      <c r="F20" s="6">
        <v>1</v>
      </c>
      <c r="G20">
        <f>F20</f>
        <v>1</v>
      </c>
      <c r="H20">
        <f t="shared" ref="H20:L20" si="16">G20</f>
        <v>1</v>
      </c>
      <c r="I20">
        <f t="shared" si="16"/>
        <v>1</v>
      </c>
      <c r="J20">
        <f t="shared" si="16"/>
        <v>1</v>
      </c>
      <c r="K20">
        <f t="shared" si="16"/>
        <v>1</v>
      </c>
      <c r="L20">
        <f t="shared" si="16"/>
        <v>1</v>
      </c>
      <c r="N20" s="6">
        <v>2</v>
      </c>
      <c r="O20">
        <f>N20</f>
        <v>2</v>
      </c>
      <c r="P20">
        <f t="shared" ref="P20:T20" si="17">O20</f>
        <v>2</v>
      </c>
      <c r="Q20">
        <f t="shared" si="17"/>
        <v>2</v>
      </c>
      <c r="R20">
        <f t="shared" si="17"/>
        <v>2</v>
      </c>
      <c r="S20">
        <f t="shared" si="17"/>
        <v>2</v>
      </c>
      <c r="T20">
        <f t="shared" si="17"/>
        <v>2</v>
      </c>
      <c r="X20" s="6">
        <v>3</v>
      </c>
      <c r="Y20">
        <f>X20</f>
        <v>3</v>
      </c>
      <c r="Z20">
        <f t="shared" ref="Z20:AC20" si="18">Y20</f>
        <v>3</v>
      </c>
      <c r="AA20">
        <f t="shared" si="18"/>
        <v>3</v>
      </c>
      <c r="AB20">
        <f t="shared" si="18"/>
        <v>3</v>
      </c>
      <c r="AC20">
        <f t="shared" si="18"/>
        <v>3</v>
      </c>
    </row>
    <row r="21" spans="1:29">
      <c r="A21" s="1"/>
      <c r="B21" s="2"/>
      <c r="C21" s="3"/>
      <c r="E21" t="s">
        <v>28</v>
      </c>
      <c r="F21">
        <f>IF(F$5="","",(F$6*F20))</f>
        <v>0</v>
      </c>
      <c r="G21">
        <f t="shared" ref="G21:AC21" si="19">IF(G$5="","",(G$6*G20))</f>
        <v>2.0969999999999999E-3</v>
      </c>
      <c r="H21">
        <f t="shared" si="19"/>
        <v>0.28118399999999999</v>
      </c>
      <c r="I21">
        <f t="shared" si="19"/>
        <v>0.509575</v>
      </c>
      <c r="J21">
        <f t="shared" si="19"/>
        <v>0.15606500000000001</v>
      </c>
      <c r="K21">
        <f t="shared" si="19"/>
        <v>0.51128399999999996</v>
      </c>
      <c r="L21">
        <f t="shared" si="19"/>
        <v>1.125E-2</v>
      </c>
      <c r="M21" t="str">
        <f t="shared" si="19"/>
        <v/>
      </c>
      <c r="N21">
        <f t="shared" si="19"/>
        <v>0</v>
      </c>
      <c r="O21">
        <f t="shared" si="19"/>
        <v>0</v>
      </c>
      <c r="P21">
        <f t="shared" si="19"/>
        <v>0.15027400000000002</v>
      </c>
      <c r="Q21">
        <f t="shared" si="19"/>
        <v>0.49235200000000001</v>
      </c>
      <c r="R21">
        <f t="shared" si="19"/>
        <v>0.10761599999999999</v>
      </c>
      <c r="S21">
        <f t="shared" si="19"/>
        <v>0.56200000000000006</v>
      </c>
      <c r="T21">
        <f t="shared" si="19"/>
        <v>1.66E-2</v>
      </c>
      <c r="U21" t="str">
        <f t="shared" si="19"/>
        <v/>
      </c>
      <c r="V21">
        <f t="shared" si="19"/>
        <v>0</v>
      </c>
      <c r="W21" t="str">
        <f t="shared" si="19"/>
        <v/>
      </c>
      <c r="X21">
        <f t="shared" si="19"/>
        <v>0</v>
      </c>
      <c r="Y21">
        <f t="shared" si="19"/>
        <v>0.55194239999999994</v>
      </c>
      <c r="Z21">
        <f t="shared" si="19"/>
        <v>0.14280720000000002</v>
      </c>
      <c r="AA21">
        <f t="shared" si="19"/>
        <v>0.64999200000000001</v>
      </c>
      <c r="AB21">
        <f t="shared" si="19"/>
        <v>0.80344199999999999</v>
      </c>
      <c r="AC21">
        <f t="shared" si="19"/>
        <v>1.431E-2</v>
      </c>
    </row>
    <row r="22" spans="1:29">
      <c r="A22" s="8"/>
      <c r="B22" s="4"/>
      <c r="C22" s="5"/>
      <c r="E22" t="s">
        <v>29</v>
      </c>
      <c r="G22">
        <f>(((G21/$I21)/(G$5/$I$5)-1)-G$3*(($K21/$I21)/($K$5/$I$5)-1))*10000</f>
        <v>-13067.436440458743</v>
      </c>
      <c r="H22">
        <f t="shared" ref="H22:L22" si="20">(((H21/$I21)/(H$5/$I$5)-1)-H$3*(($K21/$I21)/($K$5/$I$5)-1))*10000</f>
        <v>-5764.906158444036</v>
      </c>
      <c r="I22">
        <f t="shared" si="20"/>
        <v>0</v>
      </c>
      <c r="J22">
        <f t="shared" si="20"/>
        <v>-3113.5593728317976</v>
      </c>
      <c r="K22">
        <f t="shared" si="20"/>
        <v>0</v>
      </c>
      <c r="L22">
        <f t="shared" si="20"/>
        <v>-3334.0145165532986</v>
      </c>
      <c r="O22">
        <f>(((O21/$R21)/(O$5/$R$5)-1)-O$3*(($P21/$R21)/($P$5/$R$5)-1))*10000</f>
        <v>-23054.423593500094</v>
      </c>
      <c r="P22">
        <f t="shared" ref="P22:T22" si="21">(((P21/$R21)/(P$5/$R$5)-1)-P$3*(($P21/$R21)/($P$5/$R$5)-1))*10000</f>
        <v>0</v>
      </c>
      <c r="Q22">
        <f t="shared" si="21"/>
        <v>47733.407141317744</v>
      </c>
      <c r="R22">
        <f t="shared" si="21"/>
        <v>0</v>
      </c>
      <c r="S22">
        <f t="shared" si="21"/>
        <v>22594.283169482555</v>
      </c>
      <c r="T22">
        <f t="shared" si="21"/>
        <v>4464.9654823831615</v>
      </c>
      <c r="X22">
        <f>(((X21/$Z21)/(X$5/$Z$5)-1)-X$3*(($AB21/$Z21)/($AB$5/$Z$5)-1))*10000</f>
        <v>27523.868833429071</v>
      </c>
      <c r="Y22">
        <f t="shared" ref="Y22:AC22" si="22">(((Y21/$Z21)/(Y$5/$Z$5)-1)-Y$3*(($AB21/$Z21)/($AB$5/$Z$5)-1))*10000</f>
        <v>79975.61448165444</v>
      </c>
      <c r="Z22">
        <f t="shared" si="22"/>
        <v>0</v>
      </c>
      <c r="AA22">
        <f t="shared" si="22"/>
        <v>14707.197970334633</v>
      </c>
      <c r="AB22">
        <f t="shared" si="22"/>
        <v>0</v>
      </c>
      <c r="AC22">
        <f t="shared" si="22"/>
        <v>-70641.643771992298</v>
      </c>
    </row>
    <row r="24" spans="1:29">
      <c r="A24" s="7" t="s">
        <v>30</v>
      </c>
      <c r="E24" t="s">
        <v>23</v>
      </c>
      <c r="F24" s="6">
        <v>1</v>
      </c>
      <c r="G24">
        <f>F24</f>
        <v>1</v>
      </c>
      <c r="H24">
        <f t="shared" ref="H24:L24" si="23">G24</f>
        <v>1</v>
      </c>
      <c r="I24">
        <f t="shared" si="23"/>
        <v>1</v>
      </c>
      <c r="J24">
        <f t="shared" si="23"/>
        <v>1</v>
      </c>
      <c r="K24">
        <f t="shared" si="23"/>
        <v>1</v>
      </c>
      <c r="L24">
        <f t="shared" si="23"/>
        <v>1</v>
      </c>
      <c r="N24" s="6">
        <v>2</v>
      </c>
      <c r="O24">
        <f>N24</f>
        <v>2</v>
      </c>
      <c r="P24">
        <f t="shared" ref="P24:T24" si="24">O24</f>
        <v>2</v>
      </c>
      <c r="Q24">
        <f t="shared" si="24"/>
        <v>2</v>
      </c>
      <c r="R24">
        <f t="shared" si="24"/>
        <v>2</v>
      </c>
      <c r="S24">
        <f t="shared" si="24"/>
        <v>2</v>
      </c>
      <c r="T24">
        <f t="shared" si="24"/>
        <v>2</v>
      </c>
      <c r="X24" s="6">
        <v>3</v>
      </c>
      <c r="Y24">
        <f>X24</f>
        <v>3</v>
      </c>
      <c r="Z24">
        <f t="shared" ref="Z24:AC24" si="25">Y24</f>
        <v>3</v>
      </c>
      <c r="AA24">
        <f t="shared" si="25"/>
        <v>3</v>
      </c>
      <c r="AB24">
        <f t="shared" si="25"/>
        <v>3</v>
      </c>
      <c r="AC24">
        <f t="shared" si="25"/>
        <v>3</v>
      </c>
    </row>
    <row r="25" spans="1:29">
      <c r="A25" s="1"/>
      <c r="B25" s="2"/>
      <c r="C25" s="3"/>
      <c r="E25" t="s">
        <v>28</v>
      </c>
      <c r="F25">
        <f>IF(F$5="","",(F$7*F24))</f>
        <v>0</v>
      </c>
      <c r="G25">
        <f>IF(G$5="","",(G$7*G24))</f>
        <v>1.4251200342518119E-3</v>
      </c>
      <c r="H25">
        <f t="shared" ref="H25:AC25" si="26">IF(H$5="","",(H$7*H24))</f>
        <v>0.1910924900863431</v>
      </c>
      <c r="I25">
        <f t="shared" si="26"/>
        <v>0.34630688672096666</v>
      </c>
      <c r="J25">
        <f t="shared" si="26"/>
        <v>0.10606168724153985</v>
      </c>
      <c r="K25">
        <f t="shared" si="26"/>
        <v>0.34746832217091245</v>
      </c>
      <c r="L25">
        <f t="shared" si="26"/>
        <v>7.6454937459861155E-3</v>
      </c>
      <c r="M25" t="str">
        <f t="shared" si="26"/>
        <v/>
      </c>
      <c r="N25">
        <f t="shared" si="26"/>
        <v>0</v>
      </c>
      <c r="O25">
        <f t="shared" si="26"/>
        <v>0</v>
      </c>
      <c r="P25">
        <f t="shared" si="26"/>
        <v>0.22617286328999237</v>
      </c>
      <c r="Q25">
        <f t="shared" si="26"/>
        <v>0.74102413981496673</v>
      </c>
      <c r="R25">
        <f t="shared" si="26"/>
        <v>0.16196959457934049</v>
      </c>
      <c r="S25">
        <f t="shared" si="26"/>
        <v>0.84584924317563714</v>
      </c>
      <c r="T25">
        <f t="shared" si="26"/>
        <v>2.4984159140063304E-2</v>
      </c>
      <c r="U25" t="str">
        <f t="shared" si="26"/>
        <v/>
      </c>
      <c r="V25">
        <f t="shared" si="26"/>
        <v>0</v>
      </c>
      <c r="W25" t="str">
        <f t="shared" si="26"/>
        <v/>
      </c>
      <c r="X25">
        <f t="shared" si="26"/>
        <v>0</v>
      </c>
      <c r="Y25">
        <f t="shared" si="26"/>
        <v>0.76570270543228414</v>
      </c>
      <c r="Z25">
        <f t="shared" si="26"/>
        <v>0.19811462100974542</v>
      </c>
      <c r="AA25">
        <f t="shared" si="26"/>
        <v>0.90172567447136021</v>
      </c>
      <c r="AB25">
        <f t="shared" si="26"/>
        <v>1.1146049172122405</v>
      </c>
      <c r="AC25">
        <f t="shared" si="26"/>
        <v>1.9852081874369477E-2</v>
      </c>
    </row>
    <row r="26" spans="1:29">
      <c r="A26" s="8"/>
      <c r="B26" s="4"/>
      <c r="C26" s="5"/>
      <c r="E26" t="s">
        <v>29</v>
      </c>
      <c r="G26">
        <f>(((G25/$I25)/(G$5/$I$5)-1)-G$3*(($K25/$I25)/($K$5/$I$5)-1))*10000</f>
        <v>-13067.436440458743</v>
      </c>
      <c r="H26">
        <f t="shared" ref="H26:L26" si="27">(((H25/$I25)/(H$5/$I$5)-1)-H$3*(($K25/$I25)/($K$5/$I$5)-1))*10000</f>
        <v>-5764.9061584440351</v>
      </c>
      <c r="I26">
        <f t="shared" si="27"/>
        <v>0</v>
      </c>
      <c r="J26">
        <f t="shared" si="27"/>
        <v>-3113.5593728317976</v>
      </c>
      <c r="K26">
        <f t="shared" si="27"/>
        <v>0</v>
      </c>
      <c r="L26">
        <f t="shared" si="27"/>
        <v>-3334.0145165533008</v>
      </c>
      <c r="O26">
        <f>(((O25/$R25)/(O$5/$R$5)-1)-O$3*(($P25/$R25)/($P$5/$R$5)-1))*10000</f>
        <v>-23054.423593500094</v>
      </c>
      <c r="P26">
        <f t="shared" ref="P26:T26" si="28">(((P25/$R25)/(P$5/$R$5)-1)-P$3*(($P25/$R25)/($P$5/$R$5)-1))*10000</f>
        <v>0</v>
      </c>
      <c r="Q26">
        <f t="shared" si="28"/>
        <v>47733.407141317744</v>
      </c>
      <c r="R26">
        <f t="shared" si="28"/>
        <v>0</v>
      </c>
      <c r="S26">
        <f t="shared" si="28"/>
        <v>22594.283169482555</v>
      </c>
      <c r="T26">
        <f t="shared" si="28"/>
        <v>4464.9654823831615</v>
      </c>
      <c r="X26">
        <f>(((X25/$Z25)/(X$5/$Z$5)-1)-X$3*(($AB25/$Z25)/($AB$5/$Z$5)-1))*10000</f>
        <v>27523.868833429082</v>
      </c>
      <c r="Y26">
        <f t="shared" ref="Y26:AC26" si="29">(((Y25/$Z25)/(Y$5/$Z$5)-1)-Y$3*(($AB25/$Z25)/($AB$5/$Z$5)-1))*10000</f>
        <v>79975.61448165444</v>
      </c>
      <c r="Z26">
        <f t="shared" si="29"/>
        <v>0</v>
      </c>
      <c r="AA26">
        <f t="shared" si="29"/>
        <v>14707.19797033463</v>
      </c>
      <c r="AB26">
        <f t="shared" si="29"/>
        <v>0</v>
      </c>
      <c r="AC26">
        <f t="shared" si="29"/>
        <v>-70641.643771992298</v>
      </c>
    </row>
    <row r="29" spans="1:29" ht="18">
      <c r="A29" s="9" t="s">
        <v>37</v>
      </c>
    </row>
    <row r="30" spans="1:29">
      <c r="A30" s="1"/>
      <c r="B30" s="2"/>
      <c r="C30" s="3"/>
    </row>
    <row r="31" spans="1:29">
      <c r="A31" s="8"/>
      <c r="B31" s="4"/>
      <c r="C31" s="5"/>
      <c r="E31" t="s">
        <v>23</v>
      </c>
      <c r="F31" s="6">
        <v>1</v>
      </c>
      <c r="G31">
        <f>F31</f>
        <v>1</v>
      </c>
      <c r="H31">
        <f t="shared" ref="H31:L31" si="30">G31</f>
        <v>1</v>
      </c>
      <c r="I31">
        <f t="shared" si="30"/>
        <v>1</v>
      </c>
      <c r="J31">
        <f t="shared" si="30"/>
        <v>1</v>
      </c>
      <c r="K31">
        <f t="shared" si="30"/>
        <v>1</v>
      </c>
      <c r="L31">
        <f t="shared" si="30"/>
        <v>1</v>
      </c>
    </row>
    <row r="32" spans="1:29">
      <c r="A32" s="8"/>
      <c r="B32" s="4"/>
      <c r="C32" s="5"/>
      <c r="F32">
        <v>0.01</v>
      </c>
      <c r="G32">
        <v>0.01</v>
      </c>
      <c r="H32">
        <v>0.02</v>
      </c>
      <c r="I32">
        <v>0.01</v>
      </c>
      <c r="J32">
        <v>0.01</v>
      </c>
      <c r="K32">
        <v>0.01</v>
      </c>
      <c r="L32">
        <v>0.01</v>
      </c>
    </row>
    <row r="33" spans="1:12">
      <c r="A33" s="8"/>
      <c r="B33" s="4"/>
      <c r="C33" s="5"/>
      <c r="F33">
        <v>0.1</v>
      </c>
      <c r="G33">
        <v>0.1</v>
      </c>
      <c r="H33">
        <v>0.3</v>
      </c>
      <c r="I33">
        <v>0.1</v>
      </c>
      <c r="J33">
        <v>0.1</v>
      </c>
      <c r="K33">
        <v>0.1</v>
      </c>
      <c r="L33">
        <v>0.1</v>
      </c>
    </row>
    <row r="34" spans="1:12">
      <c r="A34" s="8"/>
      <c r="B34" s="4"/>
      <c r="C34" s="5"/>
      <c r="F34">
        <v>0.5</v>
      </c>
      <c r="G34">
        <v>0.5</v>
      </c>
      <c r="H34">
        <v>2</v>
      </c>
      <c r="I34">
        <v>0.5</v>
      </c>
      <c r="J34">
        <v>0.5</v>
      </c>
      <c r="K34">
        <v>0.5</v>
      </c>
      <c r="L34">
        <v>0.5</v>
      </c>
    </row>
    <row r="35" spans="1:12">
      <c r="E35" t="s">
        <v>28</v>
      </c>
      <c r="F35">
        <f>IF(F$5="","",(F$6*F31))</f>
        <v>0</v>
      </c>
      <c r="G35">
        <f t="shared" ref="G35:L35" si="31">IF(G$5="","",(G$6*G31))</f>
        <v>2.0969999999999999E-3</v>
      </c>
      <c r="H35">
        <f t="shared" si="31"/>
        <v>0.28118399999999999</v>
      </c>
      <c r="I35">
        <f t="shared" si="31"/>
        <v>0.509575</v>
      </c>
      <c r="J35">
        <f t="shared" si="31"/>
        <v>0.15606500000000001</v>
      </c>
      <c r="K35">
        <f t="shared" si="31"/>
        <v>0.51128399999999996</v>
      </c>
      <c r="L35">
        <f t="shared" si="31"/>
        <v>1.125E-2</v>
      </c>
    </row>
    <row r="36" spans="1:12">
      <c r="F36">
        <f t="shared" ref="F36:L38" si="32">IF(F$5="","",(F$6*F32))</f>
        <v>0</v>
      </c>
      <c r="G36">
        <f t="shared" si="32"/>
        <v>2.0970000000000001E-5</v>
      </c>
      <c r="H36">
        <f t="shared" si="32"/>
        <v>5.6236799999999998E-3</v>
      </c>
      <c r="I36">
        <f t="shared" si="32"/>
        <v>5.0957500000000005E-3</v>
      </c>
      <c r="J36">
        <f t="shared" si="32"/>
        <v>1.5606500000000002E-3</v>
      </c>
      <c r="K36">
        <f t="shared" si="32"/>
        <v>5.1128399999999996E-3</v>
      </c>
      <c r="L36">
        <f t="shared" si="32"/>
        <v>1.125E-4</v>
      </c>
    </row>
    <row r="37" spans="1:12">
      <c r="F37">
        <f t="shared" si="32"/>
        <v>0</v>
      </c>
      <c r="G37">
        <f t="shared" si="32"/>
        <v>2.097E-4</v>
      </c>
      <c r="H37">
        <f t="shared" si="32"/>
        <v>8.4355199999999991E-2</v>
      </c>
      <c r="I37">
        <f t="shared" si="32"/>
        <v>5.0957500000000003E-2</v>
      </c>
      <c r="J37">
        <f t="shared" si="32"/>
        <v>1.5606500000000002E-2</v>
      </c>
      <c r="K37">
        <f t="shared" si="32"/>
        <v>5.1128399999999997E-2</v>
      </c>
      <c r="L37">
        <f t="shared" si="32"/>
        <v>1.1249999999999999E-3</v>
      </c>
    </row>
    <row r="38" spans="1:12">
      <c r="F38">
        <f t="shared" si="32"/>
        <v>0</v>
      </c>
      <c r="G38">
        <f>IF(G$5="","",(G$6*G34))</f>
        <v>1.0485E-3</v>
      </c>
      <c r="H38">
        <f t="shared" si="32"/>
        <v>0.56236799999999998</v>
      </c>
      <c r="I38">
        <f t="shared" si="32"/>
        <v>0.2547875</v>
      </c>
      <c r="J38">
        <f t="shared" si="32"/>
        <v>7.8032500000000005E-2</v>
      </c>
      <c r="K38">
        <f t="shared" si="32"/>
        <v>0.25564199999999998</v>
      </c>
      <c r="L38">
        <f t="shared" si="32"/>
        <v>5.6249999999999998E-3</v>
      </c>
    </row>
    <row r="39" spans="1:12">
      <c r="E39" t="s">
        <v>29</v>
      </c>
      <c r="G39">
        <f>(((G35/$I35)/(G$5/$I$5)-1)-G$3*(($K35/$I35)/($K$5/$I$5)-1))*10000</f>
        <v>-13067.436440458743</v>
      </c>
      <c r="H39">
        <f t="shared" ref="H39:L39" si="33">(((H35/$I35)/(H$5/$I$5)-1)-H$3*(($K35/$I35)/($K$5/$I$5)-1))*10000</f>
        <v>-5764.906158444036</v>
      </c>
      <c r="I39">
        <f t="shared" si="33"/>
        <v>0</v>
      </c>
      <c r="J39">
        <f t="shared" si="33"/>
        <v>-3113.5593728317976</v>
      </c>
      <c r="K39">
        <f t="shared" si="33"/>
        <v>0</v>
      </c>
      <c r="L39">
        <f t="shared" si="33"/>
        <v>-3334.0145165532986</v>
      </c>
    </row>
    <row r="40" spans="1:12">
      <c r="G40">
        <f t="shared" ref="G40:L42" si="34">(((G36/$I36)/(G$5/$I$5)-1)-G$3*(($K36/$I36)/($K$5/$I$5)-1))*10000</f>
        <v>-13067.436440458743</v>
      </c>
      <c r="H40">
        <f t="shared" si="34"/>
        <v>39.931206026354857</v>
      </c>
      <c r="I40">
        <f t="shared" si="34"/>
        <v>0</v>
      </c>
      <c r="J40">
        <f t="shared" si="34"/>
        <v>-3113.5593728317976</v>
      </c>
      <c r="K40">
        <f t="shared" si="34"/>
        <v>0</v>
      </c>
      <c r="L40">
        <f t="shared" si="34"/>
        <v>-3334.0145165532986</v>
      </c>
    </row>
    <row r="41" spans="1:12">
      <c r="G41">
        <f t="shared" si="34"/>
        <v>-13067.436440458743</v>
      </c>
      <c r="H41">
        <f t="shared" si="34"/>
        <v>5844.7685704967425</v>
      </c>
      <c r="I41">
        <f t="shared" si="34"/>
        <v>0</v>
      </c>
      <c r="J41">
        <f t="shared" si="34"/>
        <v>-3113.5593728317976</v>
      </c>
      <c r="K41">
        <f t="shared" si="34"/>
        <v>0</v>
      </c>
      <c r="L41">
        <f t="shared" si="34"/>
        <v>-3334.0145165532986</v>
      </c>
    </row>
    <row r="42" spans="1:12">
      <c r="G42">
        <f t="shared" si="34"/>
        <v>-13067.436440458743</v>
      </c>
      <c r="H42">
        <f t="shared" si="34"/>
        <v>11649.605934967138</v>
      </c>
      <c r="I42">
        <f t="shared" si="34"/>
        <v>0</v>
      </c>
      <c r="J42">
        <f t="shared" si="34"/>
        <v>-3113.5593728317976</v>
      </c>
      <c r="K42">
        <f t="shared" si="34"/>
        <v>0</v>
      </c>
      <c r="L42">
        <f t="shared" si="34"/>
        <v>-3334.0145165532986</v>
      </c>
    </row>
    <row r="45" spans="1:12">
      <c r="A45" s="7"/>
    </row>
    <row r="46" spans="1:12">
      <c r="A46" s="1"/>
      <c r="B46" s="2"/>
      <c r="C46" s="3"/>
    </row>
    <row r="47" spans="1:12">
      <c r="A47" s="8"/>
      <c r="B47" s="4"/>
      <c r="C47" s="5"/>
      <c r="F47" s="6"/>
    </row>
    <row r="48" spans="1:12">
      <c r="A48" s="8"/>
      <c r="B48" s="4"/>
      <c r="C48" s="5"/>
    </row>
    <row r="49" spans="1:6">
      <c r="A49" s="8"/>
      <c r="B49" s="4"/>
      <c r="C49" s="5"/>
    </row>
    <row r="50" spans="1:6">
      <c r="A50" s="8"/>
      <c r="B50" s="4"/>
      <c r="C50" s="5"/>
    </row>
    <row r="60" spans="1:6">
      <c r="A60" s="7"/>
    </row>
    <row r="61" spans="1:6" ht="18">
      <c r="A61" s="9"/>
    </row>
    <row r="62" spans="1:6">
      <c r="A62" s="1"/>
      <c r="B62" s="2"/>
      <c r="C62" s="3"/>
    </row>
    <row r="63" spans="1:6">
      <c r="A63" s="8"/>
      <c r="B63" s="4"/>
      <c r="C63" s="4"/>
      <c r="F63" s="6"/>
    </row>
    <row r="64" spans="1:6">
      <c r="A64" s="8"/>
      <c r="B64" s="4"/>
      <c r="C64" s="4"/>
    </row>
    <row r="65" spans="1:3">
      <c r="A65" s="8"/>
      <c r="B65" s="4"/>
      <c r="C65" s="4"/>
    </row>
    <row r="66" spans="1:3">
      <c r="A66" s="8"/>
      <c r="B66" s="4"/>
      <c r="C6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largest_offset</vt:lpstr>
      <vt:lpstr>better_linear</vt:lpstr>
      <vt:lpstr>simplified_linear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Ek</dc:creator>
  <cp:lastModifiedBy>Mattias Ek</cp:lastModifiedBy>
  <dcterms:created xsi:type="dcterms:W3CDTF">2024-09-20T13:20:25Z</dcterms:created>
  <dcterms:modified xsi:type="dcterms:W3CDTF">2024-09-25T07:09:51Z</dcterms:modified>
</cp:coreProperties>
</file>